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Propsk Statement" sheetId="1" r:id="rId4"/>
    <sheet state="visible" name="Jan Propsk Statement" sheetId="2" r:id="rId5"/>
    <sheet state="visible" name="Feb Propsk Statement" sheetId="3" r:id="rId6"/>
    <sheet state="visible" name="March Propsk Statement" sheetId="4" r:id="rId7"/>
    <sheet state="visible" name="April Propsk Statement" sheetId="5" r:id="rId8"/>
    <sheet state="visible" name="May Propsk Statement" sheetId="6" r:id="rId9"/>
    <sheet state="visible" name="June Propsk Statement" sheetId="7" r:id="rId10"/>
    <sheet state="visible" name="July Propsk Statement" sheetId="8" r:id="rId11"/>
    <sheet state="visible" name="August Propsk Statement" sheetId="9" r:id="rId12"/>
  </sheets>
  <definedNames/>
  <calcPr/>
</workbook>
</file>

<file path=xl/sharedStrings.xml><?xml version="1.0" encoding="utf-8"?>
<sst xmlns="http://schemas.openxmlformats.org/spreadsheetml/2006/main" count="1416" uniqueCount="222">
  <si>
    <t>PROPSK LTD</t>
  </si>
  <si>
    <t>1 Poplar Court, Greensward Lane, Hockley, England, SS5 5JB</t>
  </si>
  <si>
    <t>Company number 15933011</t>
  </si>
  <si>
    <t>STATEMENT</t>
  </si>
  <si>
    <t>CLIENT:</t>
  </si>
  <si>
    <t>PRESTVALE PROPERTIES LIMITED</t>
  </si>
  <si>
    <t>PERIOD:</t>
  </si>
  <si>
    <t>22nd Jan 2025 to 21st Feb 2025</t>
  </si>
  <si>
    <t>Unit No.</t>
  </si>
  <si>
    <t>Tenant</t>
  </si>
  <si>
    <t>Tenancy Dates</t>
  </si>
  <si>
    <t>Rent Due Date</t>
  </si>
  <si>
    <t>Rent
 Due
 Amount</t>
  </si>
  <si>
    <t>Rent
 Received
 Date</t>
  </si>
  <si>
    <t>Paid to Robert Ellis</t>
  </si>
  <si>
    <t>Paid to Propsk Old Account</t>
  </si>
  <si>
    <t>Paid to Propsk PayProp</t>
  </si>
  <si>
    <t>Rent
 Received
 Amount</t>
  </si>
  <si>
    <t>Amount received in Payprop</t>
  </si>
  <si>
    <t>Amount Received Old Account</t>
  </si>
  <si>
    <t>Total Rent Received By Propsk</t>
  </si>
  <si>
    <t>Management
 Fee
(%)</t>
  </si>
  <si>
    <t>Management
 Fee
(£)</t>
  </si>
  <si>
    <t>Service Fee (%)</t>
  </si>
  <si>
    <t>Service
 Fee
(£)</t>
  </si>
  <si>
    <t>Total Fees Charged by Propsk</t>
  </si>
  <si>
    <t xml:space="preserve">Expense 1 Label </t>
  </si>
  <si>
    <t>Expense 1 Amount</t>
  </si>
  <si>
    <t>Expense 1 Comment</t>
  </si>
  <si>
    <t xml:space="preserve">Expense 2 Label </t>
  </si>
  <si>
    <t>Expense 2 Amount</t>
  </si>
  <si>
    <t>Expense 2 Comment</t>
  </si>
  <si>
    <t xml:space="preserve">Expense 3 Label </t>
  </si>
  <si>
    <t>Expense 3 Amount</t>
  </si>
  <si>
    <t>Expense 3 Comment</t>
  </si>
  <si>
    <t xml:space="preserve">Expense 4 Label </t>
  </si>
  <si>
    <t>Expense 4 Amount</t>
  </si>
  <si>
    <t>Expense 4 Comment</t>
  </si>
  <si>
    <t>Total Expenses</t>
  </si>
  <si>
    <t>Total Expenses and Commission</t>
  </si>
  <si>
    <t xml:space="preserve">Net
 Due to
 Prestvale </t>
  </si>
  <si>
    <t>Net Due from Propsk After Expenses and Commissions</t>
  </si>
  <si>
    <t>Date
 Paid</t>
  </si>
  <si>
    <t>Rent
 Due less
 Received</t>
  </si>
  <si>
    <t>Tenant Balance</t>
  </si>
  <si>
    <t>Comments</t>
  </si>
  <si>
    <t>PROPERTY:</t>
  </si>
  <si>
    <t>BODEN HOUSE</t>
  </si>
  <si>
    <t>FLAT 1 - 3 WEST GATE</t>
  </si>
  <si>
    <t>MS O SMOLIARENKO &amp; MR I HALII</t>
  </si>
  <si>
    <t>FLAT 2 - 3 WEST GATE</t>
  </si>
  <si>
    <t>MR M K J AL BAYAT &amp; MRS G B A AL ZANGANA</t>
  </si>
  <si>
    <t>FLAT 3 - 3 WEST GATE</t>
  </si>
  <si>
    <t>MR T WHYTE</t>
  </si>
  <si>
    <t>FLAT 4 - 3 WEST GATE</t>
  </si>
  <si>
    <t>MISS M DELANEY &amp; MR JOSEPH WILLIAMS</t>
  </si>
  <si>
    <t>FLAT 5 - 3 WEST GATE</t>
  </si>
  <si>
    <t>AMOS BLYTHE</t>
  </si>
  <si>
    <t>FLAT 6 - 3 WEST GATE</t>
  </si>
  <si>
    <t>S LEES</t>
  </si>
  <si>
    <t>FLAT 7 - 3 WEST GATE</t>
  </si>
  <si>
    <t>C TANG</t>
  </si>
  <si>
    <t>FLAT 8 - 3 WEST GATE</t>
  </si>
  <si>
    <t>MR S WIJESINGHAGE AND MRS U DONA</t>
  </si>
  <si>
    <t>FLAT 9 - 3 WEST GATE</t>
  </si>
  <si>
    <t>MR S WARNER</t>
  </si>
  <si>
    <t>FLAT 10 - 3 WEST GATE</t>
  </si>
  <si>
    <t>MR F PETER</t>
  </si>
  <si>
    <t>FLAT 11 - 3 WEST GATE</t>
  </si>
  <si>
    <t>MR R PERROTTA</t>
  </si>
  <si>
    <t>FLAT 12 - 3 WEST GATE</t>
  </si>
  <si>
    <t>MR J SOOPIYADAKATH THEKKE PURAYIL &amp; MS S</t>
  </si>
  <si>
    <t>FLAT 13 - 3 WEST GATE</t>
  </si>
  <si>
    <t>MR N HOLLAND</t>
  </si>
  <si>
    <t>FLAT 14 - 3 WEST GATE</t>
  </si>
  <si>
    <t>MR M LEWSLEY &amp; MISS S BUCKLE</t>
  </si>
  <si>
    <t>FLAT 15 - 3 WEST GATE</t>
  </si>
  <si>
    <t>LUCY CASSELL</t>
  </si>
  <si>
    <t>FLAT 16 - 3 WEST GATE</t>
  </si>
  <si>
    <t>MR R P BERESFORD &amp; MS G L JUDGE</t>
  </si>
  <si>
    <t>FLAT 17 - 3 WEST GATE</t>
  </si>
  <si>
    <t>HARSH PATEL</t>
  </si>
  <si>
    <t>FLAT 18 - 3 WEST GATE</t>
  </si>
  <si>
    <t>MARIE DINKO</t>
  </si>
  <si>
    <t>FLAT 19 - 3 WEST GATE</t>
  </si>
  <si>
    <t>MR J BANKS &amp; MISS L MIDDLEMASS</t>
  </si>
  <si>
    <t>FLAT 20 - 3 WEST GATE</t>
  </si>
  <si>
    <t>MR J KAY</t>
  </si>
  <si>
    <t>FLAT 21 - 3 WEST GATE</t>
  </si>
  <si>
    <t>FELWIN FRANCIS</t>
  </si>
  <si>
    <t>FLAT 22 - 3 WEST GATE</t>
  </si>
  <si>
    <t>MR B LOWE</t>
  </si>
  <si>
    <t>FLAT 23 - 3 WEST GATE</t>
  </si>
  <si>
    <t>MS J KIAZAND</t>
  </si>
  <si>
    <t>FLAT 24 - 3 WEST GATE</t>
  </si>
  <si>
    <t>S FEARON</t>
  </si>
  <si>
    <t>FLAT 25 - 3 WEST GATE</t>
  </si>
  <si>
    <t/>
  </si>
  <si>
    <t>Vacant due to fire damage</t>
  </si>
  <si>
    <t>FLAT 26 - 3 WEST GATE</t>
  </si>
  <si>
    <t>MR L SCOTTING</t>
  </si>
  <si>
    <t>FLAT 27 - 3 WEST GATE</t>
  </si>
  <si>
    <t>MISS S MURRAY</t>
  </si>
  <si>
    <t>FLAT 28 - 3 WEST GATE</t>
  </si>
  <si>
    <t>MR S L CHEUNG &amp; MISS C M POON</t>
  </si>
  <si>
    <t>FLAT 29 - 3 WEST GATE</t>
  </si>
  <si>
    <t>MRS M FRITCHLEY</t>
  </si>
  <si>
    <t>FLAT 30 - 3 WEST GATE</t>
  </si>
  <si>
    <t>MR J BRYAN</t>
  </si>
  <si>
    <t>OFFICE</t>
  </si>
  <si>
    <t>Vaxcant</t>
  </si>
  <si>
    <t>BUILDING ADDITIONAL INCOME</t>
  </si>
  <si>
    <t>PARKING SPACE 1</t>
  </si>
  <si>
    <t>PARKING SPACE 2</t>
  </si>
  <si>
    <t>PARKING SPACE 3</t>
  </si>
  <si>
    <t>PARKING SPACE 4</t>
  </si>
  <si>
    <t>PARKING SPACE 5</t>
  </si>
  <si>
    <t>PARKING SPACE 6</t>
  </si>
  <si>
    <t>PARKING SPACE 7</t>
  </si>
  <si>
    <t>PARKING SPACE 8</t>
  </si>
  <si>
    <t>PARKING SPACE 9</t>
  </si>
  <si>
    <t>PARKING SPACE 10</t>
  </si>
  <si>
    <t>TOTAL</t>
  </si>
  <si>
    <t>KNIGHTON HAYES</t>
  </si>
  <si>
    <t>Apartment F  - Knighton Hayes</t>
  </si>
  <si>
    <t>Riaz</t>
  </si>
  <si>
    <t>TOTALS</t>
  </si>
  <si>
    <t xml:space="preserve">Payments </t>
  </si>
  <si>
    <t>Total</t>
  </si>
  <si>
    <t xml:space="preserve">Previous Month Balance </t>
  </si>
  <si>
    <t xml:space="preserve">Amount Paid </t>
  </si>
  <si>
    <t>Amount Owed From Propsk</t>
  </si>
  <si>
    <t>BALANCE</t>
  </si>
  <si>
    <t>Rent Due Minus Rent Received</t>
  </si>
  <si>
    <t xml:space="preserve">Rent Due Minus Rent Received running total </t>
  </si>
  <si>
    <t>Vacant</t>
  </si>
  <si>
    <t>Rent Payment</t>
  </si>
  <si>
    <t>propsk-boden</t>
  </si>
  <si>
    <t>pay-5</t>
  </si>
  <si>
    <t>pay-4</t>
  </si>
  <si>
    <t>22nd Feb 2025 to 21st Mar 2025</t>
  </si>
  <si>
    <t>Paid 19th March and 24th Feb</t>
  </si>
  <si>
    <t>Propsk - Apt F KH</t>
  </si>
  <si>
    <t>Payments To Propsk</t>
  </si>
  <si>
    <t>Previous Month Balance</t>
  </si>
  <si>
    <t>Amount Owed</t>
  </si>
  <si>
    <t>22nd Mar 2025 to 21st Apr 2025</t>
  </si>
  <si>
    <t>Council Tax</t>
  </si>
  <si>
    <t>Erewash Council</t>
  </si>
  <si>
    <t>Repairs</t>
  </si>
  <si>
    <t>Repairs to cupboard door, mould treatment, dishwasher maintenance, fix lock on bathroom dooor</t>
  </si>
  <si>
    <t>pay-11</t>
  </si>
  <si>
    <t>22nd Apr 2025 to 21st May 2025</t>
  </si>
  <si>
    <t>End of Tenancy Clean</t>
  </si>
  <si>
    <t>Last period of Rent Marie Dinko</t>
  </si>
  <si>
    <t>Extractor Fan</t>
  </si>
  <si>
    <t>22nd May 2025 to 21st Jun 2025</t>
  </si>
  <si>
    <t>JANITH CHANUKA LAKSHAN PERERA HETTI ARACHCHILAGE</t>
  </si>
  <si>
    <t>White Goods</t>
  </si>
  <si>
    <t>Washing Machine, Fridge</t>
  </si>
  <si>
    <t>Fire Safety Equiptment</t>
  </si>
  <si>
    <t>Stickers and Fire Blankets and Signage</t>
  </si>
  <si>
    <t>Leak in the bathroom. £35 parts £65 labour £15 Copper Pipe</t>
  </si>
  <si>
    <t>Landlord Rental Payment (Lucy Cassel)</t>
  </si>
  <si>
    <t>Landlord Rental Payment (Harsh Patel 23/06, Ethan Maloney and S Fearon 23/06, Amos Blyth 23/06, Tang 23/06)</t>
  </si>
  <si>
    <t>Maintenance</t>
  </si>
  <si>
    <t>Filling, Bathroom Repairs, Painting, Door handles</t>
  </si>
  <si>
    <t>Payments 23rd June and 21st July</t>
  </si>
  <si>
    <t>22nd Jul 2025 to 21st Aug 2025</t>
  </si>
  <si>
    <t>MS SMOLIARENKO</t>
  </si>
  <si>
    <t>M AL-BAYAT</t>
  </si>
  <si>
    <t>MR WHYTE</t>
  </si>
  <si>
    <t>MEGAN DELANEY</t>
  </si>
  <si>
    <t>MR AMOS BLYTH</t>
  </si>
  <si>
    <t>LEES</t>
  </si>
  <si>
    <t>Ceramic Hob</t>
  </si>
  <si>
    <t xml:space="preserve">End of Tenancy Clean </t>
  </si>
  <si>
    <t>Inventory</t>
  </si>
  <si>
    <t>BULAT UDSC</t>
  </si>
  <si>
    <t>WARNER S</t>
  </si>
  <si>
    <t>Anna and Octavian</t>
  </si>
  <si>
    <t>John Oleyed fridge freezer</t>
  </si>
  <si>
    <t>RICHARD PERROTTA</t>
  </si>
  <si>
    <t>Clearance</t>
  </si>
  <si>
    <t>The Lock Up clearance</t>
  </si>
  <si>
    <t>ADAM KIRBY</t>
  </si>
  <si>
    <t>Used Bosch Fridge Freezer</t>
  </si>
  <si>
    <t xml:space="preserve">Bed </t>
  </si>
  <si>
    <t>New Bed</t>
  </si>
  <si>
    <t>Flat 12 clean</t>
  </si>
  <si>
    <t>HOLLAND NR</t>
  </si>
  <si>
    <t>P LEWSLEY</t>
  </si>
  <si>
    <t>GINA JUDGE &amp; RILEY BERESFORD</t>
  </si>
  <si>
    <t>PATEL H</t>
  </si>
  <si>
    <t>JANITH AND NIRMALI</t>
  </si>
  <si>
    <t>Mattress</t>
  </si>
  <si>
    <t>JAMES KAY</t>
  </si>
  <si>
    <t>B LOWE</t>
  </si>
  <si>
    <t>M TENNICK</t>
  </si>
  <si>
    <t>SCOTTING L</t>
  </si>
  <si>
    <t>MURRAY S M</t>
  </si>
  <si>
    <t>CHEUNG</t>
  </si>
  <si>
    <t>M FRITCHLEY</t>
  </si>
  <si>
    <t>BRYAN JM</t>
  </si>
  <si>
    <t>PARKING SPACE 1  - 3 WEST GATE</t>
  </si>
  <si>
    <t>PARKING SPACE 2  - 3 WEST GATE</t>
  </si>
  <si>
    <t>PARKING SPACE 3  - 3 WEST GATE</t>
  </si>
  <si>
    <t>PARKING SPACE 4  - 3 WEST GATE</t>
  </si>
  <si>
    <t>PARKING SPACE 5  - 3 WEST GATE</t>
  </si>
  <si>
    <t>PARKING SPACE 6  - 3 WEST GATE</t>
  </si>
  <si>
    <t>PARKING SPACE 7  - 3 WEST GATE</t>
  </si>
  <si>
    <t>PARKING SPACE 8  - 3 WEST GATE</t>
  </si>
  <si>
    <t>PARKING SPACE 9  - 3 WEST GATE</t>
  </si>
  <si>
    <t>PARKING SPACE 10  - 3 WEST GATE</t>
  </si>
  <si>
    <t>Includes overpayment of 4128.20 for Adam Kirby</t>
  </si>
  <si>
    <t>22nd Aug 2025 to 21st Sep 2025</t>
  </si>
  <si>
    <t>PETER FERENC THEN ANNA AND OCTAVIAN FROM 03/09/2025</t>
  </si>
  <si>
    <t>Payment of £795 made from Octavian and Anna new tenants, tenancy starting on 03/09/2025. Ferenc Peter old tenant made his last payemnt of 438.2.</t>
  </si>
  <si>
    <t>Clean for new tenants</t>
  </si>
  <si>
    <t>CHARANYA KALIAMOORTHY</t>
  </si>
  <si>
    <t>BAETRIZ SILVA</t>
  </si>
  <si>
    <t>Innventory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</si>
</sst>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#,##0;[Red](#,##0);&quot;-&quot;"/>
    <numFmt numFmtId="166" formatCode="dd/MM/yyyy"/>
    <numFmt numFmtId="167" formatCode="d/m/yyyy"/>
    <numFmt numFmtId="168" formatCode="#,##0.0;[Red](#,##0.0);&quot;-&quot;"/>
    <numFmt numFmtId="169" formatCode="&quot;£&quot;#,##0.00"/>
    <numFmt numFmtId="170" formatCode="dd/mm"/>
  </numFmts>
  <fonts count="19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theme="1"/>
      <name val="Montserrat"/>
    </font>
    <font>
      <sz val="11.0"/>
      <color rgb="FF000000"/>
      <name val="Montserrat"/>
    </font>
    <font>
      <i/>
      <sz val="12.0"/>
      <color rgb="FF000000"/>
      <name val="Aptos"/>
    </font>
    <font>
      <b/>
      <sz val="11.0"/>
      <color rgb="FF333333"/>
      <name val="Montserrat"/>
    </font>
    <font>
      <sz val="11.0"/>
      <color rgb="FF333333"/>
      <name val="Montserrat"/>
    </font>
    <font>
      <sz val="11.0"/>
      <color rgb="FFFF0000"/>
      <name val="Montserrat"/>
    </font>
    <font>
      <b/>
      <sz val="11.0"/>
      <color rgb="FFFF0000"/>
      <name val="Montserrat"/>
    </font>
    <font>
      <color theme="1"/>
      <name val="Arial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Calibri"/>
    </font>
    <font>
      <sz val="11.0"/>
      <color theme="1"/>
      <name val="Aptos Narrow"/>
    </font>
    <font>
      <sz val="11.0"/>
      <color rgb="FF242424"/>
      <name val="&quot;Aptos Narrow&quot;"/>
    </font>
    <font>
      <color rgb="FF000000"/>
      <name val="Arial"/>
    </font>
    <font>
      <sz val="11.0"/>
      <color rgb="FF2C2C2C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/>
    <border>
      <bottom style="thin">
        <color rgb="FFDDDDD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2" fontId="1" numFmtId="165" xfId="0" applyAlignment="1" applyFill="1" applyFont="1" applyNumberFormat="1">
      <alignment horizontal="right" vertical="bottom"/>
    </xf>
    <xf borderId="0" fillId="0" fontId="1" numFmtId="9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2" fontId="3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vertical="bottom"/>
    </xf>
    <xf borderId="1" fillId="0" fontId="1" numFmtId="167" xfId="0" applyAlignment="1" applyBorder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2" fillId="0" fontId="2" numFmtId="4" xfId="0" applyAlignment="1" applyBorder="1" applyFont="1" applyNumberFormat="1">
      <alignment horizontal="right" vertical="bottom"/>
    </xf>
    <xf borderId="2" fillId="0" fontId="2" numFmtId="165" xfId="0" applyAlignment="1" applyBorder="1" applyFont="1" applyNumberFormat="1">
      <alignment horizontal="right" vertical="bottom"/>
    </xf>
    <xf borderId="2" fillId="0" fontId="1" numFmtId="0" xfId="0" applyBorder="1" applyFont="1"/>
    <xf borderId="2" fillId="0" fontId="1" numFmtId="0" xfId="0" applyAlignment="1" applyBorder="1" applyFont="1">
      <alignment vertical="bottom"/>
    </xf>
    <xf borderId="0" fillId="0" fontId="1" numFmtId="167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8" xfId="0" applyAlignment="1" applyFont="1" applyNumberFormat="1">
      <alignment horizontal="right" vertical="bottom"/>
    </xf>
    <xf borderId="0" fillId="0" fontId="1" numFmtId="165" xfId="0" applyFont="1" applyNumberFormat="1"/>
    <xf borderId="2" fillId="0" fontId="2" numFmtId="168" xfId="0" applyAlignment="1" applyBorder="1" applyFont="1" applyNumberFormat="1">
      <alignment horizontal="right" vertical="bottom"/>
    </xf>
    <xf borderId="2" fillId="0" fontId="1" numFmtId="165" xfId="0" applyBorder="1" applyFont="1" applyNumberFormat="1"/>
    <xf borderId="2" fillId="2" fontId="2" numFmtId="0" xfId="0" applyBorder="1" applyFont="1"/>
    <xf borderId="2" fillId="2" fontId="2" numFmtId="0" xfId="0" applyAlignment="1" applyBorder="1" applyFont="1">
      <alignment readingOrder="0"/>
    </xf>
    <xf borderId="2" fillId="2" fontId="2" numFmtId="165" xfId="0" applyBorder="1" applyFont="1" applyNumberFormat="1"/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borderId="2" fillId="2" fontId="5" numFmtId="4" xfId="0" applyAlignment="1" applyBorder="1" applyFont="1" applyNumberFormat="1">
      <alignment horizontal="right" vertical="bottom"/>
    </xf>
    <xf borderId="0" fillId="3" fontId="6" numFmtId="169" xfId="0" applyAlignment="1" applyFill="1" applyFont="1" applyNumberFormat="1">
      <alignment readingOrder="0"/>
    </xf>
    <xf borderId="0" fillId="0" fontId="1" numFmtId="4" xfId="0" applyAlignment="1" applyFont="1" applyNumberFormat="1">
      <alignment vertical="bottom"/>
    </xf>
    <xf borderId="0" fillId="0" fontId="7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1" numFmtId="169" xfId="0" applyAlignment="1" applyFont="1" applyNumberFormat="1">
      <alignment readingOrder="0" vertical="bottom"/>
    </xf>
    <xf borderId="0" fillId="0" fontId="5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1" numFmtId="4" xfId="0" applyFont="1" applyNumberFormat="1"/>
    <xf borderId="0" fillId="0" fontId="5" numFmtId="0" xfId="0" applyAlignment="1" applyFont="1">
      <alignment vertical="bottom"/>
    </xf>
    <xf borderId="0" fillId="0" fontId="1" numFmtId="16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6" numFmtId="16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9" numFmtId="166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2" fontId="10" numFmtId="165" xfId="0" applyAlignment="1" applyFont="1" applyNumberFormat="1">
      <alignment readingOrder="0" shrinkToFit="0" vertical="bottom" wrapText="0"/>
    </xf>
    <xf borderId="0" fillId="0" fontId="9" numFmtId="166" xfId="0" applyAlignment="1" applyFont="1" applyNumberFormat="1">
      <alignment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9" numFmtId="165" xfId="0" applyAlignment="1" applyFont="1" applyNumberFormat="1">
      <alignment vertical="bottom"/>
    </xf>
    <xf borderId="0" fillId="0" fontId="12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12" numFmtId="167" xfId="0" applyAlignment="1" applyFont="1" applyNumberFormat="1">
      <alignment readingOrder="0"/>
    </xf>
    <xf borderId="0" fillId="0" fontId="12" numFmtId="164" xfId="0" applyAlignment="1" applyFont="1" applyNumberFormat="1">
      <alignment readingOrder="0"/>
    </xf>
    <xf borderId="2" fillId="2" fontId="13" numFmtId="0" xfId="0" applyBorder="1" applyFont="1"/>
    <xf borderId="2" fillId="2" fontId="13" numFmtId="0" xfId="0" applyAlignment="1" applyBorder="1" applyFont="1">
      <alignment readingOrder="0"/>
    </xf>
    <xf borderId="2" fillId="2" fontId="13" numFmtId="165" xfId="0" applyBorder="1" applyFont="1" applyNumberFormat="1"/>
    <xf borderId="0" fillId="0" fontId="13" numFmtId="0" xfId="0" applyFont="1"/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0" fontId="9" numFmtId="169" xfId="0" applyAlignment="1" applyFont="1" applyNumberFormat="1">
      <alignment horizontal="right" vertical="bottom"/>
    </xf>
    <xf borderId="0" fillId="0" fontId="14" numFmtId="0" xfId="0" applyAlignment="1" applyFont="1">
      <alignment vertical="bottom"/>
    </xf>
    <xf borderId="0" fillId="0" fontId="9" numFmtId="164" xfId="0" applyAlignment="1" applyFont="1" applyNumberFormat="1">
      <alignment horizontal="right" readingOrder="0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2" numFmtId="4" xfId="0" applyFont="1" applyNumberFormat="1"/>
    <xf borderId="0" fillId="0" fontId="9" numFmtId="165" xfId="0" applyAlignment="1" applyFont="1" applyNumberFormat="1">
      <alignment vertical="bottom"/>
    </xf>
    <xf borderId="0" fillId="3" fontId="6" numFmtId="169" xfId="0" applyAlignment="1" applyFont="1" applyNumberFormat="1">
      <alignment readingOrder="0"/>
    </xf>
    <xf borderId="0" fillId="0" fontId="12" numFmtId="165" xfId="0" applyFont="1" applyNumberFormat="1"/>
    <xf borderId="0" fillId="0" fontId="9" numFmtId="4" xfId="0" applyAlignment="1" applyFont="1" applyNumberFormat="1">
      <alignment vertical="bottom"/>
    </xf>
    <xf borderId="0" fillId="0" fontId="9" numFmtId="0" xfId="0" applyAlignment="1" applyFont="1">
      <alignment horizontal="right" vertical="bottom"/>
    </xf>
    <xf borderId="0" fillId="0" fontId="9" numFmtId="4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vertical="bottom"/>
    </xf>
    <xf borderId="0" fillId="0" fontId="9" numFmtId="164" xfId="0" applyAlignment="1" applyFont="1" applyNumberFormat="1">
      <alignment readingOrder="0" vertical="bottom"/>
    </xf>
    <xf borderId="0" fillId="0" fontId="9" numFmtId="169" xfId="0" applyAlignment="1" applyFont="1" applyNumberFormat="1">
      <alignment readingOrder="0" vertical="bottom"/>
    </xf>
    <xf borderId="0" fillId="0" fontId="15" numFmtId="0" xfId="0" applyAlignment="1" applyFont="1">
      <alignment vertical="bottom"/>
    </xf>
    <xf borderId="0" fillId="0" fontId="9" numFmtId="166" xfId="0" applyAlignment="1" applyFont="1" applyNumberFormat="1">
      <alignment horizontal="right" vertical="bottom"/>
    </xf>
    <xf borderId="0" fillId="0" fontId="15" numFmtId="0" xfId="0" applyAlignment="1" applyFont="1">
      <alignment horizontal="right" vertical="bottom"/>
    </xf>
    <xf borderId="0" fillId="2" fontId="5" numFmtId="0" xfId="0" applyAlignment="1" applyFont="1">
      <alignment readingOrder="0" vertical="bottom"/>
    </xf>
    <xf borderId="0" fillId="0" fontId="12" numFmtId="0" xfId="0" applyFont="1"/>
    <xf borderId="0" fillId="0" fontId="5" numFmtId="4" xfId="0" applyAlignment="1" applyFont="1" applyNumberFormat="1">
      <alignment horizontal="right" readingOrder="0" vertical="bottom"/>
    </xf>
    <xf borderId="0" fillId="4" fontId="16" numFmtId="0" xfId="0" applyAlignment="1" applyFill="1" applyFont="1">
      <alignment horizontal="left" readingOrder="0"/>
    </xf>
    <xf borderId="0" fillId="0" fontId="2" numFmtId="0" xfId="0" applyFont="1"/>
    <xf borderId="0" fillId="0" fontId="2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 vertical="bottom"/>
    </xf>
    <xf borderId="0" fillId="0" fontId="6" numFmtId="169" xfId="0" applyAlignment="1" applyFont="1" applyNumberFormat="1">
      <alignment readingOrder="0"/>
    </xf>
    <xf borderId="0" fillId="0" fontId="3" numFmtId="0" xfId="0" applyAlignment="1" applyFont="1">
      <alignment horizontal="left" readingOrder="0" shrinkToFit="0" vertical="top" wrapText="1"/>
    </xf>
    <xf borderId="0" fillId="0" fontId="3" numFmtId="4" xfId="0" applyAlignment="1" applyFont="1" applyNumberFormat="1">
      <alignment horizontal="left" readingOrder="0" shrinkToFit="0" vertical="top" wrapText="1"/>
    </xf>
    <xf borderId="0" fillId="0" fontId="1" numFmtId="170" xfId="0" applyAlignment="1" applyFont="1" applyNumberFormat="1">
      <alignment readingOrder="0" vertical="bottom"/>
    </xf>
    <xf borderId="0" fillId="0" fontId="1" numFmtId="170" xfId="0" applyAlignment="1" applyFont="1" applyNumberFormat="1">
      <alignment readingOrder="0"/>
    </xf>
    <xf borderId="0" fillId="0" fontId="1" numFmtId="0" xfId="0" applyFont="1"/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9" xfId="0" applyAlignment="1" applyFont="1" applyNumberFormat="1">
      <alignment horizontal="right" readingOrder="0" vertical="bottom"/>
    </xf>
    <xf borderId="0" fillId="0" fontId="1" numFmtId="169" xfId="0" applyAlignment="1" applyFont="1" applyNumberForma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vertical="bottom"/>
    </xf>
    <xf borderId="2" fillId="2" fontId="5" numFmtId="4" xfId="0" applyAlignment="1" applyBorder="1" applyFont="1" applyNumberFormat="1">
      <alignment horizontal="right" readingOrder="0" vertical="bottom"/>
    </xf>
    <xf borderId="1" fillId="2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166" xfId="0" applyAlignment="1" applyFont="1" applyNumberFormat="1">
      <alignment horizontal="left" vertical="bottom"/>
    </xf>
    <xf borderId="0" fillId="0" fontId="1" numFmtId="166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18" numFmtId="16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3" width="25.63"/>
    <col customWidth="1" min="4" max="4" width="32.63"/>
    <col customWidth="1" min="9" max="10" width="10.38"/>
    <col customWidth="1" min="11" max="11" width="9.63"/>
    <col customWidth="1" min="17" max="17" width="11.25"/>
    <col customWidth="1" min="36" max="36" width="18.63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hidden="1">
      <c r="A8" s="6" t="s">
        <v>6</v>
      </c>
      <c r="B8" s="7" t="s">
        <v>7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1"/>
      <c r="N11" s="11"/>
      <c r="O11" s="11"/>
      <c r="P11" s="12"/>
      <c r="Q11" s="13"/>
      <c r="R11" s="12"/>
      <c r="S11" s="13"/>
      <c r="T11" s="1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1"/>
      <c r="AM11" s="1"/>
      <c r="AN11" s="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1"/>
      <c r="N13" s="11"/>
      <c r="O13" s="11"/>
      <c r="P13" s="12"/>
      <c r="Q13" s="13"/>
      <c r="R13" s="12"/>
      <c r="S13" s="13"/>
      <c r="T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"/>
      <c r="AG13" s="13"/>
      <c r="AH13" s="13"/>
      <c r="AI13" s="13"/>
      <c r="AJ13" s="13"/>
      <c r="AK13" s="16"/>
      <c r="AL13" s="11"/>
      <c r="AM13" s="1"/>
      <c r="AN13" s="1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9"/>
      <c r="B14" s="9"/>
      <c r="C14" s="17" t="s">
        <v>48</v>
      </c>
      <c r="D14" s="17" t="s">
        <v>49</v>
      </c>
      <c r="E14" s="18"/>
      <c r="F14" s="17"/>
      <c r="G14" s="17"/>
      <c r="H14" s="17"/>
      <c r="I14" s="17" t="b">
        <v>1</v>
      </c>
      <c r="J14" s="17" t="b">
        <v>0</v>
      </c>
      <c r="K14" s="17" t="b">
        <v>0</v>
      </c>
      <c r="L14" s="17"/>
      <c r="M14" s="11">
        <f t="shared" ref="M14:M43" si="1">L14*K14</f>
        <v>0</v>
      </c>
      <c r="N14" s="11">
        <f t="shared" ref="N14:N43" si="2">J14*L14</f>
        <v>0</v>
      </c>
      <c r="O14" s="11">
        <f t="shared" ref="O14:O43" si="3">(L14*J14)+(L14*K14)</f>
        <v>0</v>
      </c>
      <c r="P14" s="12">
        <v>0.1</v>
      </c>
      <c r="Q14" s="13">
        <f t="shared" ref="Q14:Q43" si="4">L14*-P14</f>
        <v>0</v>
      </c>
      <c r="R14" s="12">
        <v>0.05</v>
      </c>
      <c r="S14" s="13">
        <f t="shared" ref="S14:S43" si="5">L14*-R14</f>
        <v>0</v>
      </c>
      <c r="T14" s="19">
        <f t="shared" ref="T14:T43" si="6">Q14+S14</f>
        <v>0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0</v>
      </c>
      <c r="AI14" s="13">
        <f t="shared" ref="AI14:AI43" si="9">L14+T14+AG14</f>
        <v>0</v>
      </c>
      <c r="AJ14" s="13">
        <f t="shared" ref="AJ14:AJ43" si="10">O14+AH14</f>
        <v>0</v>
      </c>
      <c r="AK14" s="16">
        <v>45722.0</v>
      </c>
      <c r="AL14" s="11">
        <f t="shared" ref="AL14:AL56" si="11">G14-L14</f>
        <v>0</v>
      </c>
      <c r="AM14" s="20">
        <f t="shared" ref="AM14:AM65" si="12">AL14</f>
        <v>0</v>
      </c>
      <c r="AN14" s="1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9"/>
      <c r="B15" s="9"/>
      <c r="C15" s="17" t="s">
        <v>50</v>
      </c>
      <c r="D15" s="17" t="s">
        <v>51</v>
      </c>
      <c r="E15" s="18"/>
      <c r="F15" s="17"/>
      <c r="G15" s="17"/>
      <c r="H15" s="17"/>
      <c r="I15" s="17" t="b">
        <v>1</v>
      </c>
      <c r="J15" s="17" t="b">
        <v>0</v>
      </c>
      <c r="K15" s="17" t="b">
        <v>0</v>
      </c>
      <c r="L15" s="17"/>
      <c r="M15" s="11">
        <f t="shared" si="1"/>
        <v>0</v>
      </c>
      <c r="N15" s="11">
        <f t="shared" si="2"/>
        <v>0</v>
      </c>
      <c r="O15" s="11">
        <f t="shared" si="3"/>
        <v>0</v>
      </c>
      <c r="P15" s="12">
        <v>0.1</v>
      </c>
      <c r="Q15" s="13">
        <f t="shared" si="4"/>
        <v>0</v>
      </c>
      <c r="R15" s="12">
        <v>0.05</v>
      </c>
      <c r="S15" s="13">
        <f t="shared" si="5"/>
        <v>0</v>
      </c>
      <c r="T15" s="19">
        <f t="shared" si="6"/>
        <v>0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0</v>
      </c>
      <c r="AI15" s="13">
        <f t="shared" si="9"/>
        <v>0</v>
      </c>
      <c r="AJ15" s="13">
        <f t="shared" si="10"/>
        <v>0</v>
      </c>
      <c r="AK15" s="16">
        <v>45722.0</v>
      </c>
      <c r="AL15" s="11">
        <f t="shared" si="11"/>
        <v>0</v>
      </c>
      <c r="AM15" s="20">
        <f t="shared" si="12"/>
        <v>0</v>
      </c>
      <c r="AN15" s="1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9"/>
      <c r="B16" s="9"/>
      <c r="C16" s="17" t="s">
        <v>52</v>
      </c>
      <c r="D16" s="17" t="s">
        <v>53</v>
      </c>
      <c r="E16" s="18"/>
      <c r="F16" s="17"/>
      <c r="G16" s="17"/>
      <c r="H16" s="17"/>
      <c r="I16" s="17" t="b">
        <v>1</v>
      </c>
      <c r="J16" s="17" t="b">
        <v>0</v>
      </c>
      <c r="K16" s="17" t="b">
        <v>0</v>
      </c>
      <c r="L16" s="17"/>
      <c r="M16" s="11">
        <f t="shared" si="1"/>
        <v>0</v>
      </c>
      <c r="N16" s="11">
        <f t="shared" si="2"/>
        <v>0</v>
      </c>
      <c r="O16" s="11">
        <f t="shared" si="3"/>
        <v>0</v>
      </c>
      <c r="P16" s="12">
        <v>0.1</v>
      </c>
      <c r="Q16" s="13">
        <f t="shared" si="4"/>
        <v>0</v>
      </c>
      <c r="R16" s="12">
        <v>0.05</v>
      </c>
      <c r="S16" s="13">
        <f t="shared" si="5"/>
        <v>0</v>
      </c>
      <c r="T16" s="19">
        <f t="shared" si="6"/>
        <v>0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0</v>
      </c>
      <c r="AI16" s="13">
        <f t="shared" si="9"/>
        <v>0</v>
      </c>
      <c r="AJ16" s="13">
        <f t="shared" si="10"/>
        <v>0</v>
      </c>
      <c r="AK16" s="16">
        <v>45722.0</v>
      </c>
      <c r="AL16" s="11">
        <f t="shared" si="11"/>
        <v>0</v>
      </c>
      <c r="AM16" s="20">
        <f t="shared" si="12"/>
        <v>0</v>
      </c>
      <c r="AN16" s="1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>
      <c r="A17" s="9"/>
      <c r="B17" s="9"/>
      <c r="C17" s="17" t="s">
        <v>54</v>
      </c>
      <c r="D17" s="17" t="s">
        <v>55</v>
      </c>
      <c r="E17" s="21"/>
      <c r="F17" s="17"/>
      <c r="G17" s="17"/>
      <c r="H17" s="17"/>
      <c r="I17" s="17" t="b">
        <v>1</v>
      </c>
      <c r="J17" s="17" t="b">
        <v>0</v>
      </c>
      <c r="K17" s="17" t="b">
        <v>0</v>
      </c>
      <c r="L17" s="17"/>
      <c r="M17" s="11">
        <f t="shared" si="1"/>
        <v>0</v>
      </c>
      <c r="N17" s="11">
        <f t="shared" si="2"/>
        <v>0</v>
      </c>
      <c r="O17" s="11">
        <f t="shared" si="3"/>
        <v>0</v>
      </c>
      <c r="P17" s="12">
        <v>0.1</v>
      </c>
      <c r="Q17" s="13">
        <f t="shared" si="4"/>
        <v>0</v>
      </c>
      <c r="R17" s="12">
        <v>0.05</v>
      </c>
      <c r="S17" s="13">
        <f t="shared" si="5"/>
        <v>0</v>
      </c>
      <c r="T17" s="19">
        <f t="shared" si="6"/>
        <v>0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0</v>
      </c>
      <c r="AI17" s="13">
        <f t="shared" si="9"/>
        <v>0</v>
      </c>
      <c r="AJ17" s="13">
        <f t="shared" si="10"/>
        <v>0</v>
      </c>
      <c r="AK17" s="16">
        <v>45722.0</v>
      </c>
      <c r="AL17" s="11">
        <f t="shared" si="11"/>
        <v>0</v>
      </c>
      <c r="AM17" s="20">
        <f t="shared" si="12"/>
        <v>0</v>
      </c>
      <c r="AN17" s="1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>
      <c r="A18" s="9"/>
      <c r="B18" s="9"/>
      <c r="C18" s="9" t="s">
        <v>56</v>
      </c>
      <c r="D18" s="9" t="s">
        <v>57</v>
      </c>
      <c r="E18" s="10"/>
      <c r="F18" s="9"/>
      <c r="G18" s="9"/>
      <c r="H18" s="10"/>
      <c r="I18" s="9" t="b">
        <v>0</v>
      </c>
      <c r="J18" s="9" t="b">
        <v>1</v>
      </c>
      <c r="K18" s="9" t="b">
        <v>0</v>
      </c>
      <c r="L18" s="9"/>
      <c r="M18" s="11">
        <f t="shared" si="1"/>
        <v>0</v>
      </c>
      <c r="N18" s="11">
        <f t="shared" si="2"/>
        <v>0</v>
      </c>
      <c r="O18" s="11">
        <f t="shared" si="3"/>
        <v>0</v>
      </c>
      <c r="P18" s="12">
        <v>0.1</v>
      </c>
      <c r="Q18" s="13">
        <f t="shared" si="4"/>
        <v>0</v>
      </c>
      <c r="R18" s="12">
        <v>0.05</v>
      </c>
      <c r="S18" s="13">
        <f t="shared" si="5"/>
        <v>0</v>
      </c>
      <c r="T18" s="19">
        <f t="shared" si="6"/>
        <v>0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0</v>
      </c>
      <c r="AI18" s="13">
        <f t="shared" si="9"/>
        <v>0</v>
      </c>
      <c r="AJ18" s="13">
        <f t="shared" si="10"/>
        <v>0</v>
      </c>
      <c r="AK18" s="16">
        <v>45722.0</v>
      </c>
      <c r="AL18" s="11">
        <f t="shared" si="11"/>
        <v>0</v>
      </c>
      <c r="AM18" s="20">
        <f t="shared" si="12"/>
        <v>0</v>
      </c>
      <c r="AN18" s="1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>
      <c r="A19" s="9"/>
      <c r="B19" s="9"/>
      <c r="C19" s="17" t="s">
        <v>58</v>
      </c>
      <c r="D19" s="17" t="s">
        <v>59</v>
      </c>
      <c r="E19" s="21"/>
      <c r="F19" s="17"/>
      <c r="G19" s="17"/>
      <c r="H19" s="17"/>
      <c r="I19" s="17" t="b">
        <v>1</v>
      </c>
      <c r="J19" s="17" t="b">
        <v>0</v>
      </c>
      <c r="K19" s="17" t="b">
        <v>0</v>
      </c>
      <c r="L19" s="17"/>
      <c r="M19" s="11">
        <f t="shared" si="1"/>
        <v>0</v>
      </c>
      <c r="N19" s="11">
        <f t="shared" si="2"/>
        <v>0</v>
      </c>
      <c r="O19" s="11">
        <f t="shared" si="3"/>
        <v>0</v>
      </c>
      <c r="P19" s="12">
        <v>0.1</v>
      </c>
      <c r="Q19" s="13">
        <f t="shared" si="4"/>
        <v>0</v>
      </c>
      <c r="R19" s="12">
        <v>0.05</v>
      </c>
      <c r="S19" s="13">
        <f t="shared" si="5"/>
        <v>0</v>
      </c>
      <c r="T19" s="19">
        <f t="shared" si="6"/>
        <v>0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0</v>
      </c>
      <c r="AI19" s="13">
        <f t="shared" si="9"/>
        <v>0</v>
      </c>
      <c r="AJ19" s="13">
        <f t="shared" si="10"/>
        <v>0</v>
      </c>
      <c r="AK19" s="16">
        <v>45722.0</v>
      </c>
      <c r="AL19" s="11">
        <f t="shared" si="11"/>
        <v>0</v>
      </c>
      <c r="AM19" s="20">
        <f t="shared" si="12"/>
        <v>0</v>
      </c>
      <c r="AN19" s="1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9"/>
      <c r="B20" s="9"/>
      <c r="C20" s="9" t="s">
        <v>60</v>
      </c>
      <c r="D20" s="9" t="s">
        <v>61</v>
      </c>
      <c r="E20" s="10"/>
      <c r="F20" s="9"/>
      <c r="G20" s="9"/>
      <c r="H20" s="10"/>
      <c r="I20" s="9" t="b">
        <v>0</v>
      </c>
      <c r="J20" s="9" t="b">
        <v>1</v>
      </c>
      <c r="K20" s="9" t="b">
        <v>0</v>
      </c>
      <c r="L20" s="9"/>
      <c r="M20" s="11">
        <f t="shared" si="1"/>
        <v>0</v>
      </c>
      <c r="N20" s="11">
        <f t="shared" si="2"/>
        <v>0</v>
      </c>
      <c r="O20" s="11">
        <f t="shared" si="3"/>
        <v>0</v>
      </c>
      <c r="P20" s="12">
        <v>0.1</v>
      </c>
      <c r="Q20" s="13">
        <f t="shared" si="4"/>
        <v>0</v>
      </c>
      <c r="R20" s="12">
        <v>0.05</v>
      </c>
      <c r="S20" s="13">
        <f t="shared" si="5"/>
        <v>0</v>
      </c>
      <c r="T20" s="19">
        <f t="shared" si="6"/>
        <v>0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0</v>
      </c>
      <c r="AI20" s="13">
        <f t="shared" si="9"/>
        <v>0</v>
      </c>
      <c r="AJ20" s="13">
        <f t="shared" si="10"/>
        <v>0</v>
      </c>
      <c r="AK20" s="16">
        <v>45722.0</v>
      </c>
      <c r="AL20" s="11">
        <f t="shared" si="11"/>
        <v>0</v>
      </c>
      <c r="AM20" s="20">
        <f t="shared" si="12"/>
        <v>0</v>
      </c>
      <c r="AN20" s="1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9"/>
      <c r="B21" s="9"/>
      <c r="C21" s="9" t="s">
        <v>62</v>
      </c>
      <c r="D21" s="9" t="s">
        <v>63</v>
      </c>
      <c r="E21" s="10"/>
      <c r="F21" s="9"/>
      <c r="G21" s="9"/>
      <c r="H21" s="9"/>
      <c r="I21" s="9" t="b">
        <v>1</v>
      </c>
      <c r="J21" s="9" t="b">
        <v>0</v>
      </c>
      <c r="K21" s="9" t="b">
        <v>0</v>
      </c>
      <c r="L21" s="9"/>
      <c r="M21" s="11">
        <f t="shared" si="1"/>
        <v>0</v>
      </c>
      <c r="N21" s="11">
        <f t="shared" si="2"/>
        <v>0</v>
      </c>
      <c r="O21" s="11">
        <f t="shared" si="3"/>
        <v>0</v>
      </c>
      <c r="P21" s="12">
        <v>0.1</v>
      </c>
      <c r="Q21" s="13">
        <f t="shared" si="4"/>
        <v>0</v>
      </c>
      <c r="R21" s="12">
        <v>0.05</v>
      </c>
      <c r="S21" s="13">
        <f t="shared" si="5"/>
        <v>0</v>
      </c>
      <c r="T21" s="19">
        <f t="shared" si="6"/>
        <v>0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0</v>
      </c>
      <c r="AI21" s="13">
        <f t="shared" si="9"/>
        <v>0</v>
      </c>
      <c r="AJ21" s="13">
        <f t="shared" si="10"/>
        <v>0</v>
      </c>
      <c r="AK21" s="16">
        <v>45722.0</v>
      </c>
      <c r="AL21" s="11">
        <f t="shared" si="11"/>
        <v>0</v>
      </c>
      <c r="AM21" s="20">
        <f t="shared" si="12"/>
        <v>0</v>
      </c>
      <c r="AN21" s="1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9"/>
      <c r="B22" s="9"/>
      <c r="C22" s="17" t="s">
        <v>64</v>
      </c>
      <c r="D22" s="17" t="s">
        <v>65</v>
      </c>
      <c r="E22" s="18"/>
      <c r="F22" s="17"/>
      <c r="G22" s="17"/>
      <c r="H22" s="17"/>
      <c r="I22" s="17" t="b">
        <v>1</v>
      </c>
      <c r="J22" s="17" t="b">
        <v>0</v>
      </c>
      <c r="K22" s="17" t="b">
        <v>0</v>
      </c>
      <c r="L22" s="17"/>
      <c r="M22" s="11">
        <f t="shared" si="1"/>
        <v>0</v>
      </c>
      <c r="N22" s="11">
        <f t="shared" si="2"/>
        <v>0</v>
      </c>
      <c r="O22" s="11">
        <f t="shared" si="3"/>
        <v>0</v>
      </c>
      <c r="P22" s="12">
        <v>0.1</v>
      </c>
      <c r="Q22" s="13">
        <f t="shared" si="4"/>
        <v>0</v>
      </c>
      <c r="R22" s="12">
        <v>0.05</v>
      </c>
      <c r="S22" s="13">
        <f t="shared" si="5"/>
        <v>0</v>
      </c>
      <c r="T22" s="19">
        <f t="shared" si="6"/>
        <v>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0</v>
      </c>
      <c r="AI22" s="13">
        <f t="shared" si="9"/>
        <v>0</v>
      </c>
      <c r="AJ22" s="13">
        <f t="shared" si="10"/>
        <v>0</v>
      </c>
      <c r="AK22" s="16">
        <v>45722.0</v>
      </c>
      <c r="AL22" s="11">
        <f t="shared" si="11"/>
        <v>0</v>
      </c>
      <c r="AM22" s="20">
        <f t="shared" si="12"/>
        <v>0</v>
      </c>
      <c r="AN22" s="1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9"/>
      <c r="B23" s="9"/>
      <c r="C23" s="17" t="s">
        <v>66</v>
      </c>
      <c r="D23" s="17" t="s">
        <v>67</v>
      </c>
      <c r="E23" s="18"/>
      <c r="F23" s="17"/>
      <c r="G23" s="17"/>
      <c r="H23" s="17"/>
      <c r="I23" s="17" t="b">
        <v>1</v>
      </c>
      <c r="J23" s="17" t="b">
        <v>0</v>
      </c>
      <c r="K23" s="17" t="b">
        <v>0</v>
      </c>
      <c r="L23" s="17"/>
      <c r="M23" s="11">
        <f t="shared" si="1"/>
        <v>0</v>
      </c>
      <c r="N23" s="11">
        <f t="shared" si="2"/>
        <v>0</v>
      </c>
      <c r="O23" s="11">
        <f t="shared" si="3"/>
        <v>0</v>
      </c>
      <c r="P23" s="12">
        <v>0.1</v>
      </c>
      <c r="Q23" s="13">
        <f t="shared" si="4"/>
        <v>0</v>
      </c>
      <c r="R23" s="12">
        <v>0.05</v>
      </c>
      <c r="S23" s="13">
        <f t="shared" si="5"/>
        <v>0</v>
      </c>
      <c r="T23" s="19">
        <f t="shared" si="6"/>
        <v>0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0</v>
      </c>
      <c r="AI23" s="13">
        <f t="shared" si="9"/>
        <v>0</v>
      </c>
      <c r="AJ23" s="13">
        <f t="shared" si="10"/>
        <v>0</v>
      </c>
      <c r="AK23" s="16">
        <v>45722.0</v>
      </c>
      <c r="AL23" s="11">
        <f t="shared" si="11"/>
        <v>0</v>
      </c>
      <c r="AM23" s="20">
        <f t="shared" si="12"/>
        <v>0</v>
      </c>
      <c r="AN23" s="1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9"/>
      <c r="B24" s="9"/>
      <c r="C24" s="17" t="s">
        <v>68</v>
      </c>
      <c r="D24" s="17" t="s">
        <v>69</v>
      </c>
      <c r="E24" s="18"/>
      <c r="F24" s="17"/>
      <c r="G24" s="17"/>
      <c r="H24" s="17"/>
      <c r="I24" s="17" t="b">
        <v>1</v>
      </c>
      <c r="J24" s="17" t="b">
        <v>0</v>
      </c>
      <c r="K24" s="17" t="b">
        <v>0</v>
      </c>
      <c r="L24" s="17"/>
      <c r="M24" s="11">
        <f t="shared" si="1"/>
        <v>0</v>
      </c>
      <c r="N24" s="11">
        <f t="shared" si="2"/>
        <v>0</v>
      </c>
      <c r="O24" s="11">
        <f t="shared" si="3"/>
        <v>0</v>
      </c>
      <c r="P24" s="12">
        <v>0.1</v>
      </c>
      <c r="Q24" s="13">
        <f t="shared" si="4"/>
        <v>0</v>
      </c>
      <c r="R24" s="12">
        <v>0.05</v>
      </c>
      <c r="S24" s="13">
        <f t="shared" si="5"/>
        <v>0</v>
      </c>
      <c r="T24" s="19">
        <f t="shared" si="6"/>
        <v>0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0</v>
      </c>
      <c r="AI24" s="13">
        <f t="shared" si="9"/>
        <v>0</v>
      </c>
      <c r="AJ24" s="13">
        <f t="shared" si="10"/>
        <v>0</v>
      </c>
      <c r="AK24" s="16">
        <v>45722.0</v>
      </c>
      <c r="AL24" s="11">
        <f t="shared" si="11"/>
        <v>0</v>
      </c>
      <c r="AM24" s="20">
        <f t="shared" si="12"/>
        <v>0</v>
      </c>
      <c r="AN24" s="1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>
      <c r="A25" s="9"/>
      <c r="B25" s="9"/>
      <c r="C25" s="17" t="s">
        <v>70</v>
      </c>
      <c r="D25" s="17" t="s">
        <v>71</v>
      </c>
      <c r="E25" s="18"/>
      <c r="F25" s="17"/>
      <c r="G25" s="17"/>
      <c r="H25" s="17"/>
      <c r="I25" s="17" t="b">
        <v>1</v>
      </c>
      <c r="J25" s="17" t="b">
        <v>0</v>
      </c>
      <c r="K25" s="17" t="b">
        <v>0</v>
      </c>
      <c r="L25" s="17"/>
      <c r="M25" s="11">
        <f t="shared" si="1"/>
        <v>0</v>
      </c>
      <c r="N25" s="11">
        <f t="shared" si="2"/>
        <v>0</v>
      </c>
      <c r="O25" s="11">
        <f t="shared" si="3"/>
        <v>0</v>
      </c>
      <c r="P25" s="12">
        <v>0.1</v>
      </c>
      <c r="Q25" s="13">
        <f t="shared" si="4"/>
        <v>0</v>
      </c>
      <c r="R25" s="12">
        <v>0.05</v>
      </c>
      <c r="S25" s="13">
        <f t="shared" si="5"/>
        <v>0</v>
      </c>
      <c r="T25" s="19">
        <f t="shared" si="6"/>
        <v>0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0</v>
      </c>
      <c r="AI25" s="13">
        <f t="shared" si="9"/>
        <v>0</v>
      </c>
      <c r="AJ25" s="13">
        <f t="shared" si="10"/>
        <v>0</v>
      </c>
      <c r="AK25" s="16">
        <v>45722.0</v>
      </c>
      <c r="AL25" s="11">
        <f t="shared" si="11"/>
        <v>0</v>
      </c>
      <c r="AM25" s="20">
        <f t="shared" si="12"/>
        <v>0</v>
      </c>
      <c r="AN25" s="1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9"/>
      <c r="B26" s="9"/>
      <c r="C26" s="9" t="s">
        <v>72</v>
      </c>
      <c r="D26" s="9" t="s">
        <v>73</v>
      </c>
      <c r="E26" s="10"/>
      <c r="F26" s="9"/>
      <c r="G26" s="9"/>
      <c r="H26" s="9"/>
      <c r="I26" s="9" t="b">
        <v>1</v>
      </c>
      <c r="J26" s="9" t="b">
        <v>0</v>
      </c>
      <c r="K26" s="9" t="b">
        <v>0</v>
      </c>
      <c r="L26" s="9"/>
      <c r="M26" s="11">
        <f t="shared" si="1"/>
        <v>0</v>
      </c>
      <c r="N26" s="11">
        <f t="shared" si="2"/>
        <v>0</v>
      </c>
      <c r="O26" s="11">
        <f t="shared" si="3"/>
        <v>0</v>
      </c>
      <c r="P26" s="12">
        <v>0.1</v>
      </c>
      <c r="Q26" s="13">
        <f t="shared" si="4"/>
        <v>0</v>
      </c>
      <c r="R26" s="12">
        <v>0.05</v>
      </c>
      <c r="S26" s="13">
        <f t="shared" si="5"/>
        <v>0</v>
      </c>
      <c r="T26" s="19">
        <f t="shared" si="6"/>
        <v>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0</v>
      </c>
      <c r="AI26" s="13">
        <f t="shared" si="9"/>
        <v>0</v>
      </c>
      <c r="AJ26" s="13">
        <f t="shared" si="10"/>
        <v>0</v>
      </c>
      <c r="AK26" s="16">
        <v>45722.0</v>
      </c>
      <c r="AL26" s="11">
        <f t="shared" si="11"/>
        <v>0</v>
      </c>
      <c r="AM26" s="20">
        <f t="shared" si="12"/>
        <v>0</v>
      </c>
      <c r="AN26" s="1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>
      <c r="A27" s="9"/>
      <c r="B27" s="9"/>
      <c r="C27" s="9" t="s">
        <v>74</v>
      </c>
      <c r="D27" s="9" t="s">
        <v>75</v>
      </c>
      <c r="E27" s="22"/>
      <c r="F27" s="9"/>
      <c r="G27" s="9"/>
      <c r="H27" s="9"/>
      <c r="I27" s="9" t="b">
        <v>1</v>
      </c>
      <c r="J27" s="9" t="b">
        <v>0</v>
      </c>
      <c r="K27" s="9" t="b">
        <v>0</v>
      </c>
      <c r="L27" s="9"/>
      <c r="M27" s="11">
        <f t="shared" si="1"/>
        <v>0</v>
      </c>
      <c r="N27" s="11">
        <f t="shared" si="2"/>
        <v>0</v>
      </c>
      <c r="O27" s="11">
        <f t="shared" si="3"/>
        <v>0</v>
      </c>
      <c r="P27" s="12">
        <v>0.1</v>
      </c>
      <c r="Q27" s="13">
        <f t="shared" si="4"/>
        <v>0</v>
      </c>
      <c r="R27" s="12">
        <v>0.05</v>
      </c>
      <c r="S27" s="13">
        <f t="shared" si="5"/>
        <v>0</v>
      </c>
      <c r="T27" s="19">
        <f t="shared" si="6"/>
        <v>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0</v>
      </c>
      <c r="AI27" s="13">
        <f t="shared" si="9"/>
        <v>0</v>
      </c>
      <c r="AJ27" s="13">
        <f t="shared" si="10"/>
        <v>0</v>
      </c>
      <c r="AK27" s="16">
        <v>45722.0</v>
      </c>
      <c r="AL27" s="11">
        <f t="shared" si="11"/>
        <v>0</v>
      </c>
      <c r="AM27" s="20">
        <f t="shared" si="12"/>
        <v>0</v>
      </c>
      <c r="AN27" s="1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9"/>
      <c r="B28" s="9"/>
      <c r="C28" s="17" t="s">
        <v>76</v>
      </c>
      <c r="D28" s="17" t="s">
        <v>77</v>
      </c>
      <c r="E28" s="18"/>
      <c r="F28" s="17"/>
      <c r="G28" s="17"/>
      <c r="H28" s="18"/>
      <c r="I28" s="17" t="b">
        <v>0</v>
      </c>
      <c r="J28" s="17" t="b">
        <v>1</v>
      </c>
      <c r="K28" s="17" t="b">
        <v>0</v>
      </c>
      <c r="L28" s="17"/>
      <c r="M28" s="11">
        <f t="shared" si="1"/>
        <v>0</v>
      </c>
      <c r="N28" s="11">
        <f t="shared" si="2"/>
        <v>0</v>
      </c>
      <c r="O28" s="11">
        <f t="shared" si="3"/>
        <v>0</v>
      </c>
      <c r="P28" s="12">
        <v>0.1</v>
      </c>
      <c r="Q28" s="13">
        <f t="shared" si="4"/>
        <v>0</v>
      </c>
      <c r="R28" s="12">
        <v>0.05</v>
      </c>
      <c r="S28" s="13">
        <f t="shared" si="5"/>
        <v>0</v>
      </c>
      <c r="T28" s="19">
        <f t="shared" si="6"/>
        <v>0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0</v>
      </c>
      <c r="AI28" s="13">
        <f t="shared" si="9"/>
        <v>0</v>
      </c>
      <c r="AJ28" s="13">
        <f t="shared" si="10"/>
        <v>0</v>
      </c>
      <c r="AK28" s="16">
        <v>45722.0</v>
      </c>
      <c r="AL28" s="11">
        <f t="shared" si="11"/>
        <v>0</v>
      </c>
      <c r="AM28" s="20">
        <f t="shared" si="12"/>
        <v>0</v>
      </c>
      <c r="AN28" s="1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9"/>
      <c r="B29" s="9"/>
      <c r="C29" s="9" t="s">
        <v>78</v>
      </c>
      <c r="D29" s="9" t="s">
        <v>79</v>
      </c>
      <c r="E29" s="10"/>
      <c r="F29" s="9"/>
      <c r="G29" s="9"/>
      <c r="H29" s="9"/>
      <c r="I29" s="9" t="b">
        <v>1</v>
      </c>
      <c r="J29" s="9" t="b">
        <v>0</v>
      </c>
      <c r="K29" s="9" t="b">
        <v>0</v>
      </c>
      <c r="L29" s="9"/>
      <c r="M29" s="11">
        <f t="shared" si="1"/>
        <v>0</v>
      </c>
      <c r="N29" s="11">
        <f t="shared" si="2"/>
        <v>0</v>
      </c>
      <c r="O29" s="11">
        <f t="shared" si="3"/>
        <v>0</v>
      </c>
      <c r="P29" s="12">
        <v>0.1</v>
      </c>
      <c r="Q29" s="13">
        <f t="shared" si="4"/>
        <v>0</v>
      </c>
      <c r="R29" s="12">
        <v>0.05</v>
      </c>
      <c r="S29" s="13">
        <f t="shared" si="5"/>
        <v>0</v>
      </c>
      <c r="T29" s="19">
        <f t="shared" si="6"/>
        <v>0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0</v>
      </c>
      <c r="AI29" s="13">
        <f t="shared" si="9"/>
        <v>0</v>
      </c>
      <c r="AJ29" s="13">
        <f t="shared" si="10"/>
        <v>0</v>
      </c>
      <c r="AK29" s="16">
        <v>45722.0</v>
      </c>
      <c r="AL29" s="11">
        <f t="shared" si="11"/>
        <v>0</v>
      </c>
      <c r="AM29" s="20">
        <f t="shared" si="12"/>
        <v>0</v>
      </c>
      <c r="AN29" s="1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9"/>
      <c r="B30" s="9"/>
      <c r="C30" s="17" t="s">
        <v>80</v>
      </c>
      <c r="D30" s="17" t="s">
        <v>81</v>
      </c>
      <c r="E30" s="21"/>
      <c r="F30" s="17"/>
      <c r="G30" s="17"/>
      <c r="H30" s="18"/>
      <c r="I30" s="17" t="b">
        <v>0</v>
      </c>
      <c r="J30" s="17" t="b">
        <v>1</v>
      </c>
      <c r="K30" s="17" t="b">
        <v>0</v>
      </c>
      <c r="L30" s="17"/>
      <c r="M30" s="11">
        <f t="shared" si="1"/>
        <v>0</v>
      </c>
      <c r="N30" s="11">
        <f t="shared" si="2"/>
        <v>0</v>
      </c>
      <c r="O30" s="11">
        <f t="shared" si="3"/>
        <v>0</v>
      </c>
      <c r="P30" s="12">
        <v>0.1</v>
      </c>
      <c r="Q30" s="13">
        <f t="shared" si="4"/>
        <v>0</v>
      </c>
      <c r="R30" s="12">
        <v>0.05</v>
      </c>
      <c r="S30" s="13">
        <f t="shared" si="5"/>
        <v>0</v>
      </c>
      <c r="T30" s="19">
        <f t="shared" si="6"/>
        <v>0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0</v>
      </c>
      <c r="AI30" s="13">
        <f t="shared" si="9"/>
        <v>0</v>
      </c>
      <c r="AJ30" s="13">
        <f t="shared" si="10"/>
        <v>0</v>
      </c>
      <c r="AK30" s="16">
        <v>45722.0</v>
      </c>
      <c r="AL30" s="11">
        <f t="shared" si="11"/>
        <v>0</v>
      </c>
      <c r="AM30" s="20">
        <f t="shared" si="12"/>
        <v>0</v>
      </c>
      <c r="AN30" s="1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9"/>
      <c r="B31" s="9"/>
      <c r="C31" s="17" t="s">
        <v>82</v>
      </c>
      <c r="D31" s="17" t="s">
        <v>83</v>
      </c>
      <c r="E31" s="18"/>
      <c r="F31" s="17"/>
      <c r="G31" s="17"/>
      <c r="H31" s="18"/>
      <c r="I31" s="17" t="b">
        <v>0</v>
      </c>
      <c r="J31" s="17" t="b">
        <v>1</v>
      </c>
      <c r="K31" s="17" t="b">
        <v>0</v>
      </c>
      <c r="L31" s="17"/>
      <c r="M31" s="11">
        <f t="shared" si="1"/>
        <v>0</v>
      </c>
      <c r="N31" s="11">
        <f t="shared" si="2"/>
        <v>0</v>
      </c>
      <c r="O31" s="11">
        <f t="shared" si="3"/>
        <v>0</v>
      </c>
      <c r="P31" s="12">
        <v>0.1</v>
      </c>
      <c r="Q31" s="13">
        <f t="shared" si="4"/>
        <v>0</v>
      </c>
      <c r="R31" s="12">
        <v>0.05</v>
      </c>
      <c r="S31" s="13">
        <f t="shared" si="5"/>
        <v>0</v>
      </c>
      <c r="T31" s="19">
        <f t="shared" si="6"/>
        <v>0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0</v>
      </c>
      <c r="AI31" s="13">
        <f t="shared" si="9"/>
        <v>0</v>
      </c>
      <c r="AJ31" s="13">
        <f t="shared" si="10"/>
        <v>0</v>
      </c>
      <c r="AK31" s="16">
        <v>45722.0</v>
      </c>
      <c r="AL31" s="11">
        <f t="shared" si="11"/>
        <v>0</v>
      </c>
      <c r="AM31" s="20">
        <f t="shared" si="12"/>
        <v>0</v>
      </c>
      <c r="AN31" s="1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9"/>
      <c r="B32" s="9"/>
      <c r="C32" s="17" t="s">
        <v>84</v>
      </c>
      <c r="D32" s="17" t="s">
        <v>85</v>
      </c>
      <c r="E32" s="18"/>
      <c r="F32" s="17"/>
      <c r="G32" s="17"/>
      <c r="H32" s="17"/>
      <c r="I32" s="17" t="b">
        <v>1</v>
      </c>
      <c r="J32" s="17" t="b">
        <v>0</v>
      </c>
      <c r="K32" s="17" t="b">
        <v>0</v>
      </c>
      <c r="L32" s="17"/>
      <c r="M32" s="11">
        <f t="shared" si="1"/>
        <v>0</v>
      </c>
      <c r="N32" s="11">
        <f t="shared" si="2"/>
        <v>0</v>
      </c>
      <c r="O32" s="11">
        <f t="shared" si="3"/>
        <v>0</v>
      </c>
      <c r="P32" s="12">
        <v>0.1</v>
      </c>
      <c r="Q32" s="13">
        <f t="shared" si="4"/>
        <v>0</v>
      </c>
      <c r="R32" s="12">
        <v>0.05</v>
      </c>
      <c r="S32" s="13">
        <f t="shared" si="5"/>
        <v>0</v>
      </c>
      <c r="T32" s="19">
        <f t="shared" si="6"/>
        <v>0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0</v>
      </c>
      <c r="AI32" s="13">
        <f t="shared" si="9"/>
        <v>0</v>
      </c>
      <c r="AJ32" s="13">
        <f t="shared" si="10"/>
        <v>0</v>
      </c>
      <c r="AK32" s="16">
        <v>45722.0</v>
      </c>
      <c r="AL32" s="11">
        <f t="shared" si="11"/>
        <v>0</v>
      </c>
      <c r="AM32" s="20">
        <f t="shared" si="12"/>
        <v>0</v>
      </c>
      <c r="AN32" s="1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9"/>
      <c r="B33" s="9"/>
      <c r="C33" s="17" t="s">
        <v>86</v>
      </c>
      <c r="D33" s="17" t="s">
        <v>87</v>
      </c>
      <c r="E33" s="18"/>
      <c r="F33" s="17"/>
      <c r="G33" s="17"/>
      <c r="H33" s="17"/>
      <c r="I33" s="17" t="b">
        <v>1</v>
      </c>
      <c r="J33" s="17" t="b">
        <v>0</v>
      </c>
      <c r="K33" s="17" t="b">
        <v>0</v>
      </c>
      <c r="L33" s="17"/>
      <c r="M33" s="11">
        <f t="shared" si="1"/>
        <v>0</v>
      </c>
      <c r="N33" s="11">
        <f t="shared" si="2"/>
        <v>0</v>
      </c>
      <c r="O33" s="11">
        <f t="shared" si="3"/>
        <v>0</v>
      </c>
      <c r="P33" s="12">
        <v>0.1</v>
      </c>
      <c r="Q33" s="13">
        <f t="shared" si="4"/>
        <v>0</v>
      </c>
      <c r="R33" s="12">
        <v>0.05</v>
      </c>
      <c r="S33" s="13">
        <f t="shared" si="5"/>
        <v>0</v>
      </c>
      <c r="T33" s="19">
        <f t="shared" si="6"/>
        <v>0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0</v>
      </c>
      <c r="AI33" s="13">
        <f t="shared" si="9"/>
        <v>0</v>
      </c>
      <c r="AJ33" s="13">
        <f t="shared" si="10"/>
        <v>0</v>
      </c>
      <c r="AK33" s="16">
        <v>45722.0</v>
      </c>
      <c r="AL33" s="11">
        <f t="shared" si="11"/>
        <v>0</v>
      </c>
      <c r="AM33" s="20">
        <f t="shared" si="12"/>
        <v>0</v>
      </c>
      <c r="AN33" s="1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9"/>
      <c r="B34" s="9"/>
      <c r="C34" s="17" t="s">
        <v>88</v>
      </c>
      <c r="D34" s="17" t="s">
        <v>89</v>
      </c>
      <c r="E34" s="17"/>
      <c r="F34" s="17"/>
      <c r="G34" s="17"/>
      <c r="H34" s="18"/>
      <c r="I34" s="17" t="b">
        <v>0</v>
      </c>
      <c r="J34" s="17" t="b">
        <v>1</v>
      </c>
      <c r="K34" s="17" t="b">
        <v>0</v>
      </c>
      <c r="L34" s="17"/>
      <c r="M34" s="11">
        <f t="shared" si="1"/>
        <v>0</v>
      </c>
      <c r="N34" s="11">
        <f t="shared" si="2"/>
        <v>0</v>
      </c>
      <c r="O34" s="11">
        <f t="shared" si="3"/>
        <v>0</v>
      </c>
      <c r="P34" s="12">
        <v>0.1</v>
      </c>
      <c r="Q34" s="13">
        <f t="shared" si="4"/>
        <v>0</v>
      </c>
      <c r="R34" s="12">
        <v>0.05</v>
      </c>
      <c r="S34" s="13">
        <f t="shared" si="5"/>
        <v>0</v>
      </c>
      <c r="T34" s="19">
        <f t="shared" si="6"/>
        <v>0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0</v>
      </c>
      <c r="AI34" s="13">
        <f t="shared" si="9"/>
        <v>0</v>
      </c>
      <c r="AJ34" s="13">
        <f t="shared" si="10"/>
        <v>0</v>
      </c>
      <c r="AK34" s="16">
        <v>45722.0</v>
      </c>
      <c r="AL34" s="11">
        <f t="shared" si="11"/>
        <v>0</v>
      </c>
      <c r="AM34" s="20">
        <f t="shared" si="12"/>
        <v>0</v>
      </c>
      <c r="AN34" s="1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9"/>
      <c r="B35" s="9"/>
      <c r="C35" s="9" t="s">
        <v>90</v>
      </c>
      <c r="D35" s="9" t="s">
        <v>91</v>
      </c>
      <c r="E35" s="10"/>
      <c r="F35" s="9"/>
      <c r="G35" s="9"/>
      <c r="H35" s="9"/>
      <c r="I35" s="9" t="b">
        <v>1</v>
      </c>
      <c r="J35" s="9" t="b">
        <v>0</v>
      </c>
      <c r="K35" s="9" t="b">
        <v>0</v>
      </c>
      <c r="L35" s="9"/>
      <c r="M35" s="11">
        <f t="shared" si="1"/>
        <v>0</v>
      </c>
      <c r="N35" s="11">
        <f t="shared" si="2"/>
        <v>0</v>
      </c>
      <c r="O35" s="11">
        <f t="shared" si="3"/>
        <v>0</v>
      </c>
      <c r="P35" s="12">
        <v>0.1</v>
      </c>
      <c r="Q35" s="13">
        <f t="shared" si="4"/>
        <v>0</v>
      </c>
      <c r="R35" s="12">
        <v>0.05</v>
      </c>
      <c r="S35" s="13">
        <f t="shared" si="5"/>
        <v>0</v>
      </c>
      <c r="T35" s="19">
        <f t="shared" si="6"/>
        <v>0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0</v>
      </c>
      <c r="AI35" s="13">
        <f t="shared" si="9"/>
        <v>0</v>
      </c>
      <c r="AJ35" s="13">
        <f t="shared" si="10"/>
        <v>0</v>
      </c>
      <c r="AK35" s="16">
        <v>45722.0</v>
      </c>
      <c r="AL35" s="11">
        <f t="shared" si="11"/>
        <v>0</v>
      </c>
      <c r="AM35" s="20">
        <f t="shared" si="12"/>
        <v>0</v>
      </c>
      <c r="AN35" s="1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9"/>
      <c r="B36" s="9"/>
      <c r="C36" s="9" t="s">
        <v>92</v>
      </c>
      <c r="D36" s="9" t="s">
        <v>93</v>
      </c>
      <c r="E36" s="10"/>
      <c r="F36" s="9"/>
      <c r="G36" s="9"/>
      <c r="H36" s="9"/>
      <c r="I36" s="9" t="b">
        <v>1</v>
      </c>
      <c r="J36" s="9" t="b">
        <v>0</v>
      </c>
      <c r="K36" s="9" t="b">
        <v>0</v>
      </c>
      <c r="L36" s="9"/>
      <c r="M36" s="11">
        <f t="shared" si="1"/>
        <v>0</v>
      </c>
      <c r="N36" s="11">
        <f t="shared" si="2"/>
        <v>0</v>
      </c>
      <c r="O36" s="11">
        <f t="shared" si="3"/>
        <v>0</v>
      </c>
      <c r="P36" s="12">
        <v>0.1</v>
      </c>
      <c r="Q36" s="13">
        <f t="shared" si="4"/>
        <v>0</v>
      </c>
      <c r="R36" s="12">
        <v>0.05</v>
      </c>
      <c r="S36" s="13">
        <f t="shared" si="5"/>
        <v>0</v>
      </c>
      <c r="T36" s="19">
        <f t="shared" si="6"/>
        <v>0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0</v>
      </c>
      <c r="AI36" s="13">
        <f t="shared" si="9"/>
        <v>0</v>
      </c>
      <c r="AJ36" s="13">
        <f t="shared" si="10"/>
        <v>0</v>
      </c>
      <c r="AK36" s="16">
        <v>45722.0</v>
      </c>
      <c r="AL36" s="11">
        <f t="shared" si="11"/>
        <v>0</v>
      </c>
      <c r="AM36" s="20">
        <f t="shared" si="12"/>
        <v>0</v>
      </c>
      <c r="AN36" s="1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9"/>
      <c r="B37" s="9"/>
      <c r="C37" s="9" t="s">
        <v>94</v>
      </c>
      <c r="D37" s="9" t="s">
        <v>95</v>
      </c>
      <c r="E37" s="10"/>
      <c r="F37" s="9"/>
      <c r="G37" s="9"/>
      <c r="H37" s="10"/>
      <c r="I37" s="9" t="b">
        <v>0</v>
      </c>
      <c r="J37" s="9" t="b">
        <v>1</v>
      </c>
      <c r="K37" s="9" t="b">
        <v>0</v>
      </c>
      <c r="L37" s="9"/>
      <c r="M37" s="11">
        <f t="shared" si="1"/>
        <v>0</v>
      </c>
      <c r="N37" s="11">
        <f t="shared" si="2"/>
        <v>0</v>
      </c>
      <c r="O37" s="11">
        <f t="shared" si="3"/>
        <v>0</v>
      </c>
      <c r="P37" s="12">
        <v>0.1</v>
      </c>
      <c r="Q37" s="13">
        <f t="shared" si="4"/>
        <v>0</v>
      </c>
      <c r="R37" s="12">
        <v>0.05</v>
      </c>
      <c r="S37" s="13">
        <f t="shared" si="5"/>
        <v>0</v>
      </c>
      <c r="T37" s="19">
        <f t="shared" si="6"/>
        <v>0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0</v>
      </c>
      <c r="AI37" s="13">
        <f t="shared" si="9"/>
        <v>0</v>
      </c>
      <c r="AJ37" s="13">
        <f t="shared" si="10"/>
        <v>0</v>
      </c>
      <c r="AK37" s="16">
        <v>45722.0</v>
      </c>
      <c r="AL37" s="11">
        <f t="shared" si="11"/>
        <v>0</v>
      </c>
      <c r="AM37" s="20">
        <f t="shared" si="12"/>
        <v>0</v>
      </c>
      <c r="AN37" s="1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9"/>
      <c r="B38" s="9"/>
      <c r="C38" s="9" t="s">
        <v>96</v>
      </c>
      <c r="D38" s="9" t="s">
        <v>97</v>
      </c>
      <c r="E38" s="10"/>
      <c r="F38" s="9"/>
      <c r="G38" s="9"/>
      <c r="H38" s="9"/>
      <c r="I38" s="9" t="b">
        <v>0</v>
      </c>
      <c r="J38" s="9" t="b">
        <v>0</v>
      </c>
      <c r="K38" s="9" t="b">
        <v>0</v>
      </c>
      <c r="L38" s="9"/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9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20">
        <f t="shared" si="12"/>
        <v>0</v>
      </c>
      <c r="AN38" s="24" t="s">
        <v>98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9"/>
      <c r="B39" s="9"/>
      <c r="C39" s="9" t="s">
        <v>99</v>
      </c>
      <c r="D39" s="9" t="s">
        <v>100</v>
      </c>
      <c r="E39" s="10"/>
      <c r="F39" s="9"/>
      <c r="G39" s="9"/>
      <c r="H39" s="9"/>
      <c r="I39" s="9" t="b">
        <v>1</v>
      </c>
      <c r="J39" s="9" t="b">
        <v>0</v>
      </c>
      <c r="K39" s="9" t="b">
        <v>0</v>
      </c>
      <c r="L39" s="9"/>
      <c r="M39" s="11">
        <f t="shared" si="1"/>
        <v>0</v>
      </c>
      <c r="N39" s="11">
        <f t="shared" si="2"/>
        <v>0</v>
      </c>
      <c r="O39" s="11">
        <f t="shared" si="3"/>
        <v>0</v>
      </c>
      <c r="P39" s="12">
        <v>0.1</v>
      </c>
      <c r="Q39" s="13">
        <f t="shared" si="4"/>
        <v>0</v>
      </c>
      <c r="R39" s="12">
        <v>0.05</v>
      </c>
      <c r="S39" s="13">
        <f t="shared" si="5"/>
        <v>0</v>
      </c>
      <c r="T39" s="19">
        <f t="shared" si="6"/>
        <v>0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0</v>
      </c>
      <c r="AI39" s="13">
        <f t="shared" si="9"/>
        <v>0</v>
      </c>
      <c r="AJ39" s="13">
        <f t="shared" si="10"/>
        <v>0</v>
      </c>
      <c r="AK39" s="16">
        <v>45722.0</v>
      </c>
      <c r="AL39" s="11">
        <f t="shared" si="11"/>
        <v>0</v>
      </c>
      <c r="AM39" s="20">
        <f t="shared" si="12"/>
        <v>0</v>
      </c>
      <c r="AN39" s="1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>
      <c r="A40" s="9"/>
      <c r="B40" s="9"/>
      <c r="C40" s="17" t="s">
        <v>101</v>
      </c>
      <c r="D40" s="17" t="s">
        <v>102</v>
      </c>
      <c r="E40" s="18"/>
      <c r="F40" s="17"/>
      <c r="G40" s="17"/>
      <c r="H40" s="17"/>
      <c r="I40" s="17" t="b">
        <v>1</v>
      </c>
      <c r="J40" s="17" t="b">
        <v>0</v>
      </c>
      <c r="K40" s="17" t="b">
        <v>0</v>
      </c>
      <c r="L40" s="17"/>
      <c r="M40" s="11">
        <f t="shared" si="1"/>
        <v>0</v>
      </c>
      <c r="N40" s="11">
        <f t="shared" si="2"/>
        <v>0</v>
      </c>
      <c r="O40" s="11">
        <f t="shared" si="3"/>
        <v>0</v>
      </c>
      <c r="P40" s="12">
        <v>0.1</v>
      </c>
      <c r="Q40" s="13">
        <f t="shared" si="4"/>
        <v>0</v>
      </c>
      <c r="R40" s="12">
        <v>0.05</v>
      </c>
      <c r="S40" s="13">
        <f t="shared" si="5"/>
        <v>0</v>
      </c>
      <c r="T40" s="19">
        <f t="shared" si="6"/>
        <v>0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0</v>
      </c>
      <c r="AI40" s="13">
        <f t="shared" si="9"/>
        <v>0</v>
      </c>
      <c r="AJ40" s="13">
        <f t="shared" si="10"/>
        <v>0</v>
      </c>
      <c r="AK40" s="16">
        <v>45722.0</v>
      </c>
      <c r="AL40" s="11">
        <f t="shared" si="11"/>
        <v>0</v>
      </c>
      <c r="AM40" s="20">
        <f t="shared" si="12"/>
        <v>0</v>
      </c>
      <c r="AN40" s="1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>
      <c r="A41" s="9"/>
      <c r="B41" s="9"/>
      <c r="C41" s="17" t="s">
        <v>103</v>
      </c>
      <c r="D41" s="17" t="s">
        <v>104</v>
      </c>
      <c r="E41" s="18"/>
      <c r="F41" s="17"/>
      <c r="G41" s="17"/>
      <c r="H41" s="17"/>
      <c r="I41" s="17" t="b">
        <v>1</v>
      </c>
      <c r="J41" s="17" t="b">
        <v>0</v>
      </c>
      <c r="K41" s="17" t="b">
        <v>0</v>
      </c>
      <c r="L41" s="17"/>
      <c r="M41" s="11">
        <f t="shared" si="1"/>
        <v>0</v>
      </c>
      <c r="N41" s="11">
        <f t="shared" si="2"/>
        <v>0</v>
      </c>
      <c r="O41" s="11">
        <f t="shared" si="3"/>
        <v>0</v>
      </c>
      <c r="P41" s="12">
        <v>0.1</v>
      </c>
      <c r="Q41" s="13">
        <f t="shared" si="4"/>
        <v>0</v>
      </c>
      <c r="R41" s="12">
        <v>0.05</v>
      </c>
      <c r="S41" s="13">
        <f t="shared" si="5"/>
        <v>0</v>
      </c>
      <c r="T41" s="19">
        <f t="shared" si="6"/>
        <v>0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0</v>
      </c>
      <c r="AI41" s="13">
        <f t="shared" si="9"/>
        <v>0</v>
      </c>
      <c r="AJ41" s="13">
        <f t="shared" si="10"/>
        <v>0</v>
      </c>
      <c r="AK41" s="16">
        <v>45722.0</v>
      </c>
      <c r="AL41" s="11">
        <f t="shared" si="11"/>
        <v>0</v>
      </c>
      <c r="AM41" s="20">
        <f t="shared" si="12"/>
        <v>0</v>
      </c>
      <c r="AN41" s="1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9"/>
      <c r="B42" s="9"/>
      <c r="C42" s="17" t="s">
        <v>105</v>
      </c>
      <c r="D42" s="17" t="s">
        <v>106</v>
      </c>
      <c r="E42" s="18"/>
      <c r="F42" s="17"/>
      <c r="G42" s="17"/>
      <c r="H42" s="17"/>
      <c r="I42" s="17" t="b">
        <v>1</v>
      </c>
      <c r="J42" s="17" t="b">
        <v>0</v>
      </c>
      <c r="K42" s="17" t="b">
        <v>0</v>
      </c>
      <c r="L42" s="17"/>
      <c r="M42" s="11">
        <f t="shared" si="1"/>
        <v>0</v>
      </c>
      <c r="N42" s="11">
        <f t="shared" si="2"/>
        <v>0</v>
      </c>
      <c r="O42" s="11">
        <f t="shared" si="3"/>
        <v>0</v>
      </c>
      <c r="P42" s="12">
        <v>0.1</v>
      </c>
      <c r="Q42" s="13">
        <f t="shared" si="4"/>
        <v>0</v>
      </c>
      <c r="R42" s="12">
        <v>0.05</v>
      </c>
      <c r="S42" s="13">
        <f t="shared" si="5"/>
        <v>0</v>
      </c>
      <c r="T42" s="19">
        <f t="shared" si="6"/>
        <v>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0</v>
      </c>
      <c r="AI42" s="13">
        <f t="shared" si="9"/>
        <v>0</v>
      </c>
      <c r="AJ42" s="13">
        <f t="shared" si="10"/>
        <v>0</v>
      </c>
      <c r="AK42" s="16">
        <v>45722.0</v>
      </c>
      <c r="AL42" s="11">
        <f t="shared" si="11"/>
        <v>0</v>
      </c>
      <c r="AM42" s="20">
        <f t="shared" si="12"/>
        <v>0</v>
      </c>
      <c r="AN42" s="1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9"/>
      <c r="B43" s="9"/>
      <c r="C43" s="17" t="s">
        <v>107</v>
      </c>
      <c r="D43" s="17" t="s">
        <v>108</v>
      </c>
      <c r="E43" s="18"/>
      <c r="F43" s="17"/>
      <c r="G43" s="17"/>
      <c r="H43" s="17"/>
      <c r="I43" s="17" t="b">
        <v>1</v>
      </c>
      <c r="J43" s="17" t="b">
        <v>0</v>
      </c>
      <c r="K43" s="17" t="b">
        <v>0</v>
      </c>
      <c r="L43" s="17"/>
      <c r="M43" s="11">
        <f t="shared" si="1"/>
        <v>0</v>
      </c>
      <c r="N43" s="11">
        <f t="shared" si="2"/>
        <v>0</v>
      </c>
      <c r="O43" s="11">
        <f t="shared" si="3"/>
        <v>0</v>
      </c>
      <c r="P43" s="12">
        <v>0.1</v>
      </c>
      <c r="Q43" s="13">
        <f t="shared" si="4"/>
        <v>0</v>
      </c>
      <c r="R43" s="12">
        <v>0.05</v>
      </c>
      <c r="S43" s="13">
        <f t="shared" si="5"/>
        <v>0</v>
      </c>
      <c r="T43" s="19">
        <f t="shared" si="6"/>
        <v>0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0</v>
      </c>
      <c r="AI43" s="13">
        <f t="shared" si="9"/>
        <v>0</v>
      </c>
      <c r="AJ43" s="13">
        <f t="shared" si="10"/>
        <v>0</v>
      </c>
      <c r="AK43" s="16">
        <v>45722.0</v>
      </c>
      <c r="AL43" s="11">
        <f t="shared" si="11"/>
        <v>0</v>
      </c>
      <c r="AM43" s="20">
        <f t="shared" si="12"/>
        <v>0</v>
      </c>
      <c r="AN43" s="1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4"/>
      <c r="AG44" s="25"/>
      <c r="AH44" s="25"/>
      <c r="AI44" s="25"/>
      <c r="AJ44" s="25"/>
      <c r="AK44" s="25"/>
      <c r="AL44" s="11">
        <f t="shared" si="11"/>
        <v>0</v>
      </c>
      <c r="AM44" s="20">
        <f t="shared" si="12"/>
        <v>0</v>
      </c>
      <c r="AN44" s="25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27"/>
      <c r="B45" s="1"/>
      <c r="C45" s="24" t="s">
        <v>109</v>
      </c>
      <c r="D45" s="1"/>
      <c r="E45" s="1"/>
      <c r="F45" s="1"/>
      <c r="G45" s="1"/>
      <c r="H45" s="1"/>
      <c r="I45" s="1"/>
      <c r="J45" s="1"/>
      <c r="K45" s="1"/>
      <c r="L45" s="1"/>
      <c r="M45" s="11">
        <f t="shared" ref="M45:M56" si="13">L45*K45</f>
        <v>0</v>
      </c>
      <c r="N45" s="11">
        <f t="shared" ref="N45:N56" si="14">J45*L45</f>
        <v>0</v>
      </c>
      <c r="O45" s="11">
        <f t="shared" ref="O45:O56" si="15">(L45*J45)+(L45*K45)</f>
        <v>0</v>
      </c>
      <c r="P45" s="12">
        <v>0.1</v>
      </c>
      <c r="Q45" s="13">
        <f t="shared" ref="Q45:Q56" si="16">L45*-P45</f>
        <v>0</v>
      </c>
      <c r="R45" s="12">
        <v>0.05</v>
      </c>
      <c r="S45" s="13">
        <f t="shared" ref="S45:S56" si="17">L45*-R45</f>
        <v>0</v>
      </c>
      <c r="T45" s="19">
        <f t="shared" ref="T45:T56" si="18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9">-V45+-Y45+-AB45+-AE45</f>
        <v>0</v>
      </c>
      <c r="AH45" s="13">
        <f t="shared" ref="AH45:AH56" si="20">AG45+T45</f>
        <v>0</v>
      </c>
      <c r="AI45" s="13">
        <f t="shared" ref="AI45:AI56" si="21">L45+T45+AG45</f>
        <v>0</v>
      </c>
      <c r="AJ45" s="13">
        <f t="shared" ref="AJ45:AJ56" si="22">O45+AH45</f>
        <v>0</v>
      </c>
      <c r="AK45" s="1"/>
      <c r="AL45" s="11">
        <f t="shared" si="11"/>
        <v>0</v>
      </c>
      <c r="AM45" s="20">
        <f t="shared" si="12"/>
        <v>0</v>
      </c>
      <c r="AN45" s="24" t="s">
        <v>110</v>
      </c>
      <c r="AO45" s="1"/>
      <c r="AP45" s="1"/>
      <c r="AQ45" s="1"/>
      <c r="AR45" s="1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27"/>
      <c r="B46" s="28"/>
      <c r="C46" s="28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11">
        <f t="shared" si="13"/>
        <v>0</v>
      </c>
      <c r="N46" s="11">
        <f t="shared" si="14"/>
        <v>0</v>
      </c>
      <c r="O46" s="11">
        <f t="shared" si="15"/>
        <v>0</v>
      </c>
      <c r="P46" s="12">
        <v>0.1</v>
      </c>
      <c r="Q46" s="13">
        <f t="shared" si="16"/>
        <v>0</v>
      </c>
      <c r="R46" s="12">
        <v>0.05</v>
      </c>
      <c r="S46" s="13">
        <f t="shared" si="17"/>
        <v>0</v>
      </c>
      <c r="T46" s="19">
        <f t="shared" si="18"/>
        <v>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9"/>
        <v>0</v>
      </c>
      <c r="AH46" s="13">
        <f t="shared" si="20"/>
        <v>0</v>
      </c>
      <c r="AI46" s="13">
        <f t="shared" si="21"/>
        <v>0</v>
      </c>
      <c r="AJ46" s="13">
        <f t="shared" si="22"/>
        <v>0</v>
      </c>
      <c r="AK46" s="4"/>
      <c r="AL46" s="11">
        <f t="shared" si="11"/>
        <v>0</v>
      </c>
      <c r="AM46" s="20">
        <f t="shared" si="12"/>
        <v>0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27"/>
      <c r="B47" s="28"/>
      <c r="C47" s="28" t="s">
        <v>112</v>
      </c>
      <c r="D47" s="4"/>
      <c r="E47" s="4"/>
      <c r="F47" s="4"/>
      <c r="G47" s="4"/>
      <c r="H47" s="4"/>
      <c r="I47" s="4"/>
      <c r="J47" s="4"/>
      <c r="K47" s="4"/>
      <c r="L47" s="4"/>
      <c r="M47" s="11">
        <f t="shared" si="13"/>
        <v>0</v>
      </c>
      <c r="N47" s="11">
        <f t="shared" si="14"/>
        <v>0</v>
      </c>
      <c r="O47" s="11">
        <f t="shared" si="15"/>
        <v>0</v>
      </c>
      <c r="P47" s="12">
        <v>0.1</v>
      </c>
      <c r="Q47" s="13">
        <f t="shared" si="16"/>
        <v>0</v>
      </c>
      <c r="R47" s="12">
        <v>0.05</v>
      </c>
      <c r="S47" s="13">
        <f t="shared" si="17"/>
        <v>0</v>
      </c>
      <c r="T47" s="19">
        <f t="shared" si="18"/>
        <v>0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9"/>
        <v>0</v>
      </c>
      <c r="AH47" s="13">
        <f t="shared" si="20"/>
        <v>0</v>
      </c>
      <c r="AI47" s="13">
        <f t="shared" si="21"/>
        <v>0</v>
      </c>
      <c r="AJ47" s="13">
        <f t="shared" si="22"/>
        <v>0</v>
      </c>
      <c r="AK47" s="4"/>
      <c r="AL47" s="11">
        <f t="shared" si="11"/>
        <v>0</v>
      </c>
      <c r="AM47" s="20">
        <f t="shared" si="12"/>
        <v>0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27"/>
      <c r="B48" s="28"/>
      <c r="C48" s="28" t="s">
        <v>113</v>
      </c>
      <c r="D48" s="4"/>
      <c r="E48" s="4"/>
      <c r="F48" s="4"/>
      <c r="G48" s="4"/>
      <c r="H48" s="4"/>
      <c r="I48" s="4"/>
      <c r="J48" s="4"/>
      <c r="K48" s="4"/>
      <c r="L48" s="4"/>
      <c r="M48" s="11">
        <f t="shared" si="13"/>
        <v>0</v>
      </c>
      <c r="N48" s="11">
        <f t="shared" si="14"/>
        <v>0</v>
      </c>
      <c r="O48" s="11">
        <f t="shared" si="15"/>
        <v>0</v>
      </c>
      <c r="P48" s="12">
        <v>0.1</v>
      </c>
      <c r="Q48" s="13">
        <f t="shared" si="16"/>
        <v>0</v>
      </c>
      <c r="R48" s="12">
        <v>0.05</v>
      </c>
      <c r="S48" s="13">
        <f t="shared" si="17"/>
        <v>0</v>
      </c>
      <c r="T48" s="19">
        <f t="shared" si="18"/>
        <v>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9"/>
        <v>0</v>
      </c>
      <c r="AH48" s="13">
        <f t="shared" si="20"/>
        <v>0</v>
      </c>
      <c r="AI48" s="13">
        <f t="shared" si="21"/>
        <v>0</v>
      </c>
      <c r="AJ48" s="13">
        <f t="shared" si="22"/>
        <v>0</v>
      </c>
      <c r="AK48" s="4"/>
      <c r="AL48" s="11">
        <f t="shared" si="11"/>
        <v>0</v>
      </c>
      <c r="AM48" s="20">
        <f t="shared" si="12"/>
        <v>0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27"/>
      <c r="B49" s="28"/>
      <c r="C49" s="28" t="s">
        <v>114</v>
      </c>
      <c r="D49" s="4"/>
      <c r="E49" s="4"/>
      <c r="F49" s="4"/>
      <c r="G49" s="4"/>
      <c r="H49" s="4"/>
      <c r="I49" s="4"/>
      <c r="J49" s="4"/>
      <c r="K49" s="4"/>
      <c r="L49" s="4"/>
      <c r="M49" s="11">
        <f t="shared" si="13"/>
        <v>0</v>
      </c>
      <c r="N49" s="11">
        <f t="shared" si="14"/>
        <v>0</v>
      </c>
      <c r="O49" s="11">
        <f t="shared" si="15"/>
        <v>0</v>
      </c>
      <c r="P49" s="12">
        <v>0.1</v>
      </c>
      <c r="Q49" s="13">
        <f t="shared" si="16"/>
        <v>0</v>
      </c>
      <c r="R49" s="12">
        <v>0.05</v>
      </c>
      <c r="S49" s="13">
        <f t="shared" si="17"/>
        <v>0</v>
      </c>
      <c r="T49" s="19">
        <f t="shared" si="18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9"/>
        <v>0</v>
      </c>
      <c r="AH49" s="13">
        <f t="shared" si="20"/>
        <v>0</v>
      </c>
      <c r="AI49" s="13">
        <f t="shared" si="21"/>
        <v>0</v>
      </c>
      <c r="AJ49" s="13">
        <f t="shared" si="22"/>
        <v>0</v>
      </c>
      <c r="AK49" s="4"/>
      <c r="AL49" s="11">
        <f t="shared" si="11"/>
        <v>0</v>
      </c>
      <c r="AM49" s="20">
        <f t="shared" si="12"/>
        <v>0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27"/>
      <c r="B50" s="28"/>
      <c r="C50" s="28" t="s">
        <v>115</v>
      </c>
      <c r="D50" s="4"/>
      <c r="E50" s="4"/>
      <c r="F50" s="4"/>
      <c r="G50" s="4"/>
      <c r="H50" s="4"/>
      <c r="I50" s="4"/>
      <c r="J50" s="4"/>
      <c r="K50" s="4"/>
      <c r="L50" s="4"/>
      <c r="M50" s="11">
        <f t="shared" si="13"/>
        <v>0</v>
      </c>
      <c r="N50" s="11">
        <f t="shared" si="14"/>
        <v>0</v>
      </c>
      <c r="O50" s="11">
        <f t="shared" si="15"/>
        <v>0</v>
      </c>
      <c r="P50" s="12">
        <v>0.1</v>
      </c>
      <c r="Q50" s="13">
        <f t="shared" si="16"/>
        <v>0</v>
      </c>
      <c r="R50" s="12">
        <v>0.05</v>
      </c>
      <c r="S50" s="13">
        <f t="shared" si="17"/>
        <v>0</v>
      </c>
      <c r="T50" s="19">
        <f t="shared" si="18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9"/>
        <v>0</v>
      </c>
      <c r="AH50" s="13">
        <f t="shared" si="20"/>
        <v>0</v>
      </c>
      <c r="AI50" s="13">
        <f t="shared" si="21"/>
        <v>0</v>
      </c>
      <c r="AJ50" s="13">
        <f t="shared" si="22"/>
        <v>0</v>
      </c>
      <c r="AK50" s="4"/>
      <c r="AL50" s="11">
        <f t="shared" si="11"/>
        <v>0</v>
      </c>
      <c r="AM50" s="20">
        <f t="shared" si="12"/>
        <v>0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27"/>
      <c r="B51" s="28"/>
      <c r="C51" s="28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11">
        <f t="shared" si="13"/>
        <v>0</v>
      </c>
      <c r="N51" s="11">
        <f t="shared" si="14"/>
        <v>0</v>
      </c>
      <c r="O51" s="11">
        <f t="shared" si="15"/>
        <v>0</v>
      </c>
      <c r="P51" s="12">
        <v>0.1</v>
      </c>
      <c r="Q51" s="13">
        <f t="shared" si="16"/>
        <v>0</v>
      </c>
      <c r="R51" s="12">
        <v>0.05</v>
      </c>
      <c r="S51" s="13">
        <f t="shared" si="17"/>
        <v>0</v>
      </c>
      <c r="T51" s="19">
        <f t="shared" si="18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9"/>
        <v>0</v>
      </c>
      <c r="AH51" s="13">
        <f t="shared" si="20"/>
        <v>0</v>
      </c>
      <c r="AI51" s="13">
        <f t="shared" si="21"/>
        <v>0</v>
      </c>
      <c r="AJ51" s="13">
        <f t="shared" si="22"/>
        <v>0</v>
      </c>
      <c r="AK51" s="4"/>
      <c r="AL51" s="11">
        <f t="shared" si="11"/>
        <v>0</v>
      </c>
      <c r="AM51" s="20">
        <f t="shared" si="12"/>
        <v>0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27"/>
      <c r="B52" s="28"/>
      <c r="C52" s="28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11">
        <f t="shared" si="13"/>
        <v>0</v>
      </c>
      <c r="N52" s="11">
        <f t="shared" si="14"/>
        <v>0</v>
      </c>
      <c r="O52" s="11">
        <f t="shared" si="15"/>
        <v>0</v>
      </c>
      <c r="P52" s="12">
        <v>0.1</v>
      </c>
      <c r="Q52" s="13">
        <f t="shared" si="16"/>
        <v>0</v>
      </c>
      <c r="R52" s="12">
        <v>0.05</v>
      </c>
      <c r="S52" s="13">
        <f t="shared" si="17"/>
        <v>0</v>
      </c>
      <c r="T52" s="19">
        <f t="shared" si="18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9"/>
        <v>0</v>
      </c>
      <c r="AH52" s="13">
        <f t="shared" si="20"/>
        <v>0</v>
      </c>
      <c r="AI52" s="13">
        <f t="shared" si="21"/>
        <v>0</v>
      </c>
      <c r="AJ52" s="13">
        <f t="shared" si="22"/>
        <v>0</v>
      </c>
      <c r="AK52" s="4"/>
      <c r="AL52" s="11">
        <f t="shared" si="11"/>
        <v>0</v>
      </c>
      <c r="AM52" s="20">
        <f t="shared" si="12"/>
        <v>0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27"/>
      <c r="B53" s="28"/>
      <c r="C53" s="28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11">
        <f t="shared" si="13"/>
        <v>0</v>
      </c>
      <c r="N53" s="11">
        <f t="shared" si="14"/>
        <v>0</v>
      </c>
      <c r="O53" s="11">
        <f t="shared" si="15"/>
        <v>0</v>
      </c>
      <c r="P53" s="12">
        <v>0.1</v>
      </c>
      <c r="Q53" s="13">
        <f t="shared" si="16"/>
        <v>0</v>
      </c>
      <c r="R53" s="12">
        <v>0.05</v>
      </c>
      <c r="S53" s="13">
        <f t="shared" si="17"/>
        <v>0</v>
      </c>
      <c r="T53" s="19">
        <f t="shared" si="18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9"/>
        <v>0</v>
      </c>
      <c r="AH53" s="13">
        <f t="shared" si="20"/>
        <v>0</v>
      </c>
      <c r="AI53" s="13">
        <f t="shared" si="21"/>
        <v>0</v>
      </c>
      <c r="AJ53" s="13">
        <f t="shared" si="22"/>
        <v>0</v>
      </c>
      <c r="AK53" s="4"/>
      <c r="AL53" s="11">
        <f t="shared" si="11"/>
        <v>0</v>
      </c>
      <c r="AM53" s="20">
        <f t="shared" si="12"/>
        <v>0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27"/>
      <c r="B54" s="28"/>
      <c r="C54" s="28" t="s">
        <v>119</v>
      </c>
      <c r="D54" s="4"/>
      <c r="E54" s="4"/>
      <c r="F54" s="4"/>
      <c r="G54" s="4"/>
      <c r="H54" s="4"/>
      <c r="I54" s="4"/>
      <c r="J54" s="4"/>
      <c r="K54" s="4"/>
      <c r="L54" s="4"/>
      <c r="M54" s="11">
        <f t="shared" si="13"/>
        <v>0</v>
      </c>
      <c r="N54" s="11">
        <f t="shared" si="14"/>
        <v>0</v>
      </c>
      <c r="O54" s="11">
        <f t="shared" si="15"/>
        <v>0</v>
      </c>
      <c r="P54" s="12">
        <v>0.1</v>
      </c>
      <c r="Q54" s="13">
        <f t="shared" si="16"/>
        <v>0</v>
      </c>
      <c r="R54" s="12">
        <v>0.05</v>
      </c>
      <c r="S54" s="13">
        <f t="shared" si="17"/>
        <v>0</v>
      </c>
      <c r="T54" s="19">
        <f t="shared" si="18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9"/>
        <v>0</v>
      </c>
      <c r="AH54" s="13">
        <f t="shared" si="20"/>
        <v>0</v>
      </c>
      <c r="AI54" s="13">
        <f t="shared" si="21"/>
        <v>0</v>
      </c>
      <c r="AJ54" s="13">
        <f t="shared" si="22"/>
        <v>0</v>
      </c>
      <c r="AK54" s="4"/>
      <c r="AL54" s="11">
        <f t="shared" si="11"/>
        <v>0</v>
      </c>
      <c r="AM54" s="20">
        <f t="shared" si="12"/>
        <v>0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27"/>
      <c r="B55" s="28"/>
      <c r="C55" s="28" t="s">
        <v>120</v>
      </c>
      <c r="D55" s="4"/>
      <c r="E55" s="4"/>
      <c r="F55" s="4"/>
      <c r="G55" s="4"/>
      <c r="H55" s="4"/>
      <c r="I55" s="4"/>
      <c r="J55" s="4"/>
      <c r="K55" s="4"/>
      <c r="L55" s="4"/>
      <c r="M55" s="11">
        <f t="shared" si="13"/>
        <v>0</v>
      </c>
      <c r="N55" s="11">
        <f t="shared" si="14"/>
        <v>0</v>
      </c>
      <c r="O55" s="11">
        <f t="shared" si="15"/>
        <v>0</v>
      </c>
      <c r="P55" s="12">
        <v>0.1</v>
      </c>
      <c r="Q55" s="13">
        <f t="shared" si="16"/>
        <v>0</v>
      </c>
      <c r="R55" s="12">
        <v>0.05</v>
      </c>
      <c r="S55" s="13">
        <f t="shared" si="17"/>
        <v>0</v>
      </c>
      <c r="T55" s="19">
        <f t="shared" si="18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9"/>
        <v>0</v>
      </c>
      <c r="AH55" s="13">
        <f t="shared" si="20"/>
        <v>0</v>
      </c>
      <c r="AI55" s="13">
        <f t="shared" si="21"/>
        <v>0</v>
      </c>
      <c r="AJ55" s="13">
        <f t="shared" si="22"/>
        <v>0</v>
      </c>
      <c r="AK55" s="4"/>
      <c r="AL55" s="11">
        <f t="shared" si="11"/>
        <v>0</v>
      </c>
      <c r="AM55" s="20">
        <f t="shared" si="12"/>
        <v>0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27"/>
      <c r="B56" s="28"/>
      <c r="C56" s="28" t="s">
        <v>121</v>
      </c>
      <c r="D56" s="4"/>
      <c r="E56" s="4"/>
      <c r="F56" s="4"/>
      <c r="G56" s="4"/>
      <c r="H56" s="4"/>
      <c r="I56" s="4"/>
      <c r="J56" s="4"/>
      <c r="K56" s="4"/>
      <c r="L56" s="4"/>
      <c r="M56" s="11">
        <f t="shared" si="13"/>
        <v>0</v>
      </c>
      <c r="N56" s="11">
        <f t="shared" si="14"/>
        <v>0</v>
      </c>
      <c r="O56" s="11">
        <f t="shared" si="15"/>
        <v>0</v>
      </c>
      <c r="P56" s="12">
        <v>0.1</v>
      </c>
      <c r="Q56" s="13">
        <f t="shared" si="16"/>
        <v>0</v>
      </c>
      <c r="R56" s="12">
        <v>0.05</v>
      </c>
      <c r="S56" s="13">
        <f t="shared" si="17"/>
        <v>0</v>
      </c>
      <c r="T56" s="19">
        <f t="shared" si="18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9"/>
        <v>0</v>
      </c>
      <c r="AH56" s="13">
        <f t="shared" si="20"/>
        <v>0</v>
      </c>
      <c r="AI56" s="13">
        <f t="shared" si="21"/>
        <v>0</v>
      </c>
      <c r="AJ56" s="13">
        <f t="shared" si="22"/>
        <v>0</v>
      </c>
      <c r="AK56" s="4"/>
      <c r="AL56" s="11">
        <f t="shared" si="11"/>
        <v>0</v>
      </c>
      <c r="AM56" s="20">
        <f t="shared" si="12"/>
        <v>0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0</v>
      </c>
      <c r="H57" s="31"/>
      <c r="I57" s="31"/>
      <c r="J57" s="31"/>
      <c r="K57" s="31"/>
      <c r="L57" s="31">
        <f>SUM(L10:L46)</f>
        <v>0</v>
      </c>
      <c r="M57" s="31">
        <f t="shared" ref="M57:N57" si="23">SUM(M14:M56)</f>
        <v>0</v>
      </c>
      <c r="N57" s="31">
        <f t="shared" si="23"/>
        <v>0</v>
      </c>
      <c r="O57" s="31">
        <f>SUM(O10:O46)</f>
        <v>0</v>
      </c>
      <c r="P57" s="31"/>
      <c r="Q57" s="31">
        <f>SUM(Q10:Q46)</f>
        <v>0</v>
      </c>
      <c r="R57" s="31"/>
      <c r="S57" s="31">
        <f t="shared" ref="S57:T57" si="24">SUM(S14:S56)</f>
        <v>0</v>
      </c>
      <c r="T57" s="31">
        <f t="shared" si="24"/>
        <v>0</v>
      </c>
      <c r="U57" s="31">
        <f t="shared" ref="U57:AA57" si="25">SUM(U10:U46)</f>
        <v>0</v>
      </c>
      <c r="V57" s="31">
        <f t="shared" si="25"/>
        <v>0</v>
      </c>
      <c r="W57" s="31">
        <f t="shared" si="25"/>
        <v>0</v>
      </c>
      <c r="X57" s="31">
        <f t="shared" si="25"/>
        <v>0</v>
      </c>
      <c r="Y57" s="31">
        <f t="shared" si="25"/>
        <v>0</v>
      </c>
      <c r="Z57" s="31">
        <f t="shared" si="25"/>
        <v>0</v>
      </c>
      <c r="AA57" s="31">
        <f t="shared" si="25"/>
        <v>0</v>
      </c>
      <c r="AB57" s="31">
        <f t="shared" ref="AB57:AJ57" si="26">SUM(AB14:AB56)</f>
        <v>0</v>
      </c>
      <c r="AC57" s="31">
        <f t="shared" si="26"/>
        <v>0</v>
      </c>
      <c r="AD57" s="31">
        <f t="shared" si="26"/>
        <v>0</v>
      </c>
      <c r="AE57" s="31">
        <f t="shared" si="26"/>
        <v>0</v>
      </c>
      <c r="AF57" s="31">
        <f t="shared" si="26"/>
        <v>0</v>
      </c>
      <c r="AG57" s="31">
        <f t="shared" si="26"/>
        <v>0</v>
      </c>
      <c r="AH57" s="31">
        <f t="shared" si="26"/>
        <v>0</v>
      </c>
      <c r="AI57" s="31">
        <f t="shared" si="26"/>
        <v>0</v>
      </c>
      <c r="AJ57" s="31">
        <f t="shared" si="26"/>
        <v>0</v>
      </c>
      <c r="AK57" s="31"/>
      <c r="AL57" s="31">
        <f>SUM(AL14:AL56)</f>
        <v>0</v>
      </c>
      <c r="AM57" s="20">
        <f t="shared" si="12"/>
        <v>0</v>
      </c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3"/>
      <c r="BA57" s="33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1" t="str">
        <f t="shared" si="12"/>
        <v/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1" t="str">
        <f t="shared" si="12"/>
        <v/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1" t="str">
        <f t="shared" si="12"/>
        <v/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4"/>
      <c r="B61" s="4"/>
      <c r="C61" s="28" t="s">
        <v>124</v>
      </c>
      <c r="D61" s="28" t="s">
        <v>125</v>
      </c>
      <c r="E61" s="34">
        <v>46013.0</v>
      </c>
      <c r="F61" s="28">
        <v>22.0</v>
      </c>
      <c r="G61" s="28">
        <v>1125.0</v>
      </c>
      <c r="H61" s="35"/>
      <c r="I61" s="28" t="b">
        <v>0</v>
      </c>
      <c r="J61" s="28" t="b">
        <v>1</v>
      </c>
      <c r="K61" s="28" t="b">
        <v>0</v>
      </c>
      <c r="L61" s="4"/>
      <c r="M61" s="11">
        <f>L61*K61</f>
        <v>0</v>
      </c>
      <c r="N61" s="11">
        <f>J61*L61</f>
        <v>0</v>
      </c>
      <c r="O61" s="11">
        <f>(L61*J61)+(L61*K61)</f>
        <v>0</v>
      </c>
      <c r="P61" s="12">
        <v>0.1</v>
      </c>
      <c r="Q61" s="13">
        <f>L61*-P61</f>
        <v>0</v>
      </c>
      <c r="R61" s="12">
        <v>0.0</v>
      </c>
      <c r="S61" s="13">
        <f>L61*-R61</f>
        <v>0</v>
      </c>
      <c r="T61" s="19">
        <f>Q61+S61</f>
        <v>0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0</v>
      </c>
      <c r="AH61" s="13">
        <f>AG61+T61</f>
        <v>0</v>
      </c>
      <c r="AI61" s="13">
        <f>L61+T61+AG61</f>
        <v>0</v>
      </c>
      <c r="AJ61" s="36">
        <f>O61+AH61</f>
        <v>0</v>
      </c>
      <c r="AK61" s="4"/>
      <c r="AL61" s="11">
        <f>G61-L61</f>
        <v>1125</v>
      </c>
      <c r="AM61" s="37">
        <f t="shared" si="12"/>
        <v>1125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7">SUM(L$61:L61)</f>
        <v>0</v>
      </c>
      <c r="M62" s="31">
        <f t="shared" si="27"/>
        <v>0</v>
      </c>
      <c r="N62" s="31">
        <f t="shared" si="27"/>
        <v>0</v>
      </c>
      <c r="O62" s="31">
        <f t="shared" si="27"/>
        <v>0</v>
      </c>
      <c r="P62" s="31">
        <f t="shared" si="27"/>
        <v>0.1</v>
      </c>
      <c r="Q62" s="31">
        <f t="shared" si="27"/>
        <v>0</v>
      </c>
      <c r="R62" s="31">
        <f t="shared" si="27"/>
        <v>0</v>
      </c>
      <c r="S62" s="31">
        <f t="shared" si="27"/>
        <v>0</v>
      </c>
      <c r="T62" s="31">
        <f t="shared" si="27"/>
        <v>0</v>
      </c>
      <c r="U62" s="31">
        <f t="shared" si="27"/>
        <v>0</v>
      </c>
      <c r="V62" s="31">
        <f t="shared" si="27"/>
        <v>0</v>
      </c>
      <c r="W62" s="31">
        <f t="shared" si="27"/>
        <v>0</v>
      </c>
      <c r="X62" s="31">
        <f t="shared" si="27"/>
        <v>0</v>
      </c>
      <c r="Y62" s="31">
        <f t="shared" si="27"/>
        <v>0</v>
      </c>
      <c r="Z62" s="31">
        <f t="shared" si="27"/>
        <v>0</v>
      </c>
      <c r="AA62" s="31">
        <f t="shared" si="27"/>
        <v>0</v>
      </c>
      <c r="AB62" s="31">
        <f t="shared" si="27"/>
        <v>0</v>
      </c>
      <c r="AC62" s="31">
        <f t="shared" si="27"/>
        <v>0</v>
      </c>
      <c r="AD62" s="31">
        <f t="shared" si="27"/>
        <v>0</v>
      </c>
      <c r="AE62" s="31">
        <f t="shared" si="27"/>
        <v>0</v>
      </c>
      <c r="AF62" s="31">
        <f t="shared" si="27"/>
        <v>0</v>
      </c>
      <c r="AG62" s="31">
        <f t="shared" si="27"/>
        <v>0</v>
      </c>
      <c r="AH62" s="31">
        <f t="shared" si="27"/>
        <v>0</v>
      </c>
      <c r="AI62" s="31">
        <f t="shared" si="27"/>
        <v>0</v>
      </c>
      <c r="AJ62" s="38">
        <f t="shared" si="27"/>
        <v>0</v>
      </c>
      <c r="AK62" s="31">
        <f t="shared" si="27"/>
        <v>0</v>
      </c>
      <c r="AL62" s="31">
        <f t="shared" si="27"/>
        <v>1125</v>
      </c>
      <c r="AM62" s="39">
        <f t="shared" si="12"/>
        <v>1125</v>
      </c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3"/>
      <c r="BA62" s="33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 t="str">
        <f t="shared" si="12"/>
        <v/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 t="str">
        <f t="shared" si="12"/>
        <v/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1125</v>
      </c>
      <c r="H65" s="40"/>
      <c r="I65" s="40"/>
      <c r="J65" s="40"/>
      <c r="K65" s="40"/>
      <c r="L65" s="42">
        <f t="shared" ref="L65:O65" si="28">L57+L62</f>
        <v>0</v>
      </c>
      <c r="M65" s="42">
        <f t="shared" si="28"/>
        <v>0</v>
      </c>
      <c r="N65" s="42">
        <f t="shared" si="28"/>
        <v>0</v>
      </c>
      <c r="O65" s="42">
        <f t="shared" si="28"/>
        <v>0</v>
      </c>
      <c r="P65" s="40"/>
      <c r="Q65" s="42">
        <f>Q57+Q62</f>
        <v>0</v>
      </c>
      <c r="R65" s="40"/>
      <c r="S65" s="42">
        <f t="shared" ref="S65:T65" si="29">S57+S62</f>
        <v>0</v>
      </c>
      <c r="T65" s="42">
        <f t="shared" si="29"/>
        <v>0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30">AG57+AG62</f>
        <v>0</v>
      </c>
      <c r="AH65" s="42">
        <f t="shared" si="30"/>
        <v>0</v>
      </c>
      <c r="AI65" s="42">
        <f t="shared" si="30"/>
        <v>0</v>
      </c>
      <c r="AJ65" s="42">
        <f t="shared" si="30"/>
        <v>0</v>
      </c>
      <c r="AK65" s="40"/>
      <c r="AL65" s="42">
        <f>AL57+AL62</f>
        <v>1125</v>
      </c>
      <c r="AM65" s="42">
        <f t="shared" si="12"/>
        <v>1125</v>
      </c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</row>
    <row r="66">
      <c r="A66" s="43"/>
      <c r="B66" s="4"/>
      <c r="C66" s="4"/>
      <c r="D66" s="4"/>
      <c r="E66" s="4"/>
      <c r="F66" s="4"/>
      <c r="G66" s="4"/>
      <c r="H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24"/>
      <c r="B67" s="4"/>
      <c r="C67" s="4"/>
      <c r="D67" s="4"/>
      <c r="E67" s="4"/>
      <c r="F67" s="4"/>
      <c r="G67" s="4"/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1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44" t="s">
        <v>127</v>
      </c>
      <c r="B69" s="1"/>
      <c r="C69" s="45"/>
      <c r="D69" s="1"/>
      <c r="E69" s="1"/>
      <c r="F69" s="4"/>
      <c r="G69" s="4"/>
      <c r="H69" s="4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47"/>
      <c r="B70" s="47"/>
      <c r="C70" s="48"/>
      <c r="D70" s="1"/>
      <c r="E70" s="49"/>
      <c r="F70" s="4"/>
      <c r="G70" s="4"/>
      <c r="H70" s="4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47"/>
      <c r="B71" s="47"/>
      <c r="C71" s="48"/>
      <c r="D71" s="47"/>
      <c r="E71" s="5"/>
      <c r="F71" s="4"/>
      <c r="G71" s="4"/>
      <c r="H71" s="46"/>
      <c r="I71" s="47"/>
      <c r="J71" s="47"/>
      <c r="K71" s="47"/>
      <c r="L71" s="47"/>
      <c r="M71" s="13"/>
      <c r="N71" s="13"/>
      <c r="O71" s="13"/>
      <c r="P71" s="13"/>
      <c r="Q71" s="13"/>
      <c r="R71" s="13"/>
      <c r="S71" s="13"/>
      <c r="T71" s="13"/>
      <c r="U71" s="46"/>
      <c r="V71" s="13"/>
      <c r="W71" s="1"/>
      <c r="X71" s="1"/>
      <c r="Y71" s="1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47"/>
      <c r="B72" s="47"/>
      <c r="C72" s="48"/>
      <c r="D72" s="47"/>
      <c r="E72" s="5"/>
      <c r="F72" s="4"/>
      <c r="G72" s="4"/>
      <c r="H72" s="46"/>
      <c r="I72" s="47"/>
      <c r="J72" s="47"/>
      <c r="K72" s="47"/>
      <c r="L72" s="47"/>
      <c r="M72" s="13"/>
      <c r="N72" s="13"/>
      <c r="O72" s="13"/>
      <c r="P72" s="13"/>
      <c r="Q72" s="13"/>
      <c r="R72" s="13"/>
      <c r="S72" s="13"/>
      <c r="T72" s="13"/>
      <c r="U72" s="46"/>
      <c r="V72" s="13"/>
      <c r="W72" s="1"/>
      <c r="X72" s="1"/>
      <c r="Y72" s="1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50" t="s">
        <v>128</v>
      </c>
      <c r="B73" s="47"/>
      <c r="C73" s="45"/>
      <c r="D73" s="47"/>
      <c r="E73" s="50">
        <f>SUM(E70:E72)</f>
        <v>0</v>
      </c>
      <c r="F73" s="4"/>
      <c r="G73" s="4"/>
      <c r="H73" s="46"/>
      <c r="I73" s="47"/>
      <c r="J73" s="47"/>
      <c r="K73" s="47"/>
      <c r="L73" s="47"/>
      <c r="M73" s="13"/>
      <c r="N73" s="13"/>
      <c r="O73" s="13"/>
      <c r="P73" s="13"/>
      <c r="Q73" s="13"/>
      <c r="R73" s="13"/>
      <c r="S73" s="13"/>
      <c r="T73" s="13"/>
      <c r="U73" s="46"/>
      <c r="V73" s="13"/>
      <c r="W73" s="1"/>
      <c r="X73" s="1"/>
      <c r="Y73" s="1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4"/>
      <c r="B74" s="4"/>
      <c r="C74" s="4"/>
      <c r="D74" s="4"/>
      <c r="E74" s="4"/>
      <c r="F74" s="4"/>
      <c r="G74" s="4"/>
      <c r="H74" s="46"/>
      <c r="I74" s="47"/>
      <c r="J74" s="47"/>
      <c r="K74" s="47"/>
      <c r="L74" s="47"/>
      <c r="M74" s="13"/>
      <c r="N74" s="13"/>
      <c r="O74" s="13"/>
      <c r="P74" s="13"/>
      <c r="Q74" s="13"/>
      <c r="R74" s="13"/>
      <c r="S74" s="13"/>
      <c r="T74" s="13"/>
      <c r="U74" s="46"/>
      <c r="V74" s="13"/>
      <c r="W74" s="1"/>
      <c r="X74" s="1"/>
      <c r="Y74" s="1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28" t="s">
        <v>129</v>
      </c>
      <c r="B75" s="4"/>
      <c r="C75" s="4"/>
      <c r="D75" s="4"/>
      <c r="E75" s="4"/>
      <c r="F75" s="4"/>
      <c r="G75" s="4"/>
      <c r="H75" s="46"/>
      <c r="I75" s="47"/>
      <c r="J75" s="47"/>
      <c r="K75" s="47"/>
      <c r="L75" s="47"/>
      <c r="M75" s="13"/>
      <c r="N75" s="13"/>
      <c r="O75" s="13"/>
      <c r="P75" s="13"/>
      <c r="Q75" s="13"/>
      <c r="R75" s="13"/>
      <c r="S75" s="13"/>
      <c r="T75" s="13"/>
      <c r="U75" s="46"/>
      <c r="V75" s="13"/>
      <c r="W75" s="1"/>
      <c r="X75" s="1"/>
      <c r="Y75" s="1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24" t="s">
        <v>130</v>
      </c>
      <c r="B76" s="47"/>
      <c r="C76" s="45"/>
      <c r="D76" s="47"/>
      <c r="E76" s="47">
        <f>E73*-1</f>
        <v>0</v>
      </c>
      <c r="F76" s="1"/>
      <c r="G76" s="1"/>
      <c r="H76" s="46"/>
      <c r="I76" s="47"/>
      <c r="J76" s="47"/>
      <c r="K76" s="47"/>
      <c r="L76" s="47"/>
      <c r="M76" s="13"/>
      <c r="N76" s="13"/>
      <c r="O76" s="13"/>
      <c r="P76" s="13"/>
      <c r="Q76" s="13"/>
      <c r="R76" s="13"/>
      <c r="S76" s="13"/>
      <c r="T76" s="13"/>
      <c r="U76" s="46"/>
      <c r="V76" s="13"/>
      <c r="W76" s="1"/>
      <c r="X76" s="1"/>
      <c r="Y76" s="1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24" t="s">
        <v>131</v>
      </c>
      <c r="B77" s="47"/>
      <c r="C77" s="45"/>
      <c r="D77" s="47"/>
      <c r="E77" s="20">
        <f>AJ65</f>
        <v>0</v>
      </c>
      <c r="F77" s="1"/>
      <c r="G77" s="51"/>
      <c r="H77" s="46"/>
      <c r="I77" s="47"/>
      <c r="J77" s="47"/>
      <c r="K77" s="47"/>
      <c r="L77" s="47"/>
      <c r="M77" s="13"/>
      <c r="N77" s="13"/>
      <c r="O77" s="13"/>
      <c r="P77" s="13"/>
      <c r="Q77" s="13"/>
      <c r="R77" s="13"/>
      <c r="S77" s="13"/>
      <c r="T77" s="13"/>
      <c r="U77" s="46"/>
      <c r="V77" s="13"/>
      <c r="W77" s="1"/>
      <c r="X77" s="1"/>
      <c r="Y77" s="1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50" t="s">
        <v>132</v>
      </c>
      <c r="B78" s="47"/>
      <c r="C78" s="45"/>
      <c r="D78" s="47"/>
      <c r="E78" s="50">
        <f>SUM(E75:E77)</f>
        <v>0</v>
      </c>
      <c r="F78" s="47"/>
      <c r="G78" s="47"/>
      <c r="H78" s="46"/>
      <c r="I78" s="47"/>
      <c r="J78" s="47"/>
      <c r="K78" s="47"/>
      <c r="L78" s="47"/>
      <c r="M78" s="13"/>
      <c r="N78" s="13"/>
      <c r="O78" s="13"/>
      <c r="P78" s="13"/>
      <c r="Q78" s="13"/>
      <c r="R78" s="13"/>
      <c r="S78" s="13"/>
      <c r="T78" s="13"/>
      <c r="U78" s="46"/>
      <c r="V78" s="13"/>
      <c r="W78" s="1"/>
      <c r="X78" s="1"/>
      <c r="Y78" s="1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28" t="s">
        <v>133</v>
      </c>
      <c r="B79" s="4"/>
      <c r="C79" s="4"/>
      <c r="D79" s="4"/>
      <c r="E79" s="37">
        <f>AL65</f>
        <v>1125</v>
      </c>
      <c r="F79" s="47"/>
      <c r="G79" s="47"/>
      <c r="H79" s="46"/>
      <c r="I79" s="20"/>
      <c r="J79" s="20"/>
      <c r="K79" s="20"/>
      <c r="L79" s="20"/>
      <c r="M79" s="13"/>
      <c r="N79" s="13"/>
      <c r="O79" s="13"/>
      <c r="P79" s="13"/>
      <c r="Q79" s="13"/>
      <c r="R79" s="13"/>
      <c r="S79" s="13"/>
      <c r="T79" s="13"/>
      <c r="U79" s="46"/>
      <c r="V79" s="13"/>
      <c r="W79" s="1"/>
      <c r="X79" s="1"/>
      <c r="Y79" s="1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24" t="s">
        <v>134</v>
      </c>
      <c r="B80" s="1"/>
      <c r="C80" s="1"/>
      <c r="D80" s="47"/>
      <c r="E80" s="52">
        <f>E79</f>
        <v>1125</v>
      </c>
      <c r="F80" s="47"/>
      <c r="G80" s="47"/>
      <c r="H80" s="46"/>
      <c r="I80" s="13"/>
      <c r="J80" s="13"/>
      <c r="K80" s="13"/>
      <c r="L80" s="13"/>
      <c r="M80" s="53"/>
      <c r="N80" s="53"/>
      <c r="O80" s="53"/>
      <c r="P80" s="53"/>
      <c r="Q80" s="13"/>
      <c r="R80" s="13"/>
      <c r="S80" s="13"/>
      <c r="T80" s="13"/>
      <c r="U80" s="46"/>
      <c r="V80" s="13"/>
      <c r="W80" s="1"/>
      <c r="X80" s="1"/>
      <c r="Y80" s="1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50"/>
      <c r="B81" s="47"/>
      <c r="C81" s="45"/>
      <c r="D81" s="47"/>
      <c r="E81" s="50"/>
      <c r="F81" s="4"/>
      <c r="G81" s="4"/>
      <c r="H81" s="46"/>
      <c r="I81" s="20"/>
      <c r="J81" s="20"/>
      <c r="K81" s="20"/>
      <c r="L81" s="20"/>
      <c r="M81" s="13"/>
      <c r="N81" s="13"/>
      <c r="O81" s="13"/>
      <c r="P81" s="13"/>
      <c r="Q81" s="13"/>
      <c r="R81" s="13"/>
      <c r="S81" s="13"/>
      <c r="T81" s="13"/>
      <c r="U81" s="46"/>
      <c r="V81" s="13"/>
      <c r="W81" s="1"/>
      <c r="X81" s="1"/>
      <c r="Y81" s="1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4"/>
      <c r="B82" s="4"/>
      <c r="C82" s="4"/>
      <c r="D82" s="4"/>
      <c r="E82" s="4"/>
      <c r="F82" s="4"/>
      <c r="G82" s="4"/>
      <c r="H82" s="46"/>
      <c r="I82" s="20"/>
      <c r="J82" s="20"/>
      <c r="K82" s="20"/>
      <c r="L82" s="20"/>
      <c r="M82" s="13"/>
      <c r="N82" s="13"/>
      <c r="O82" s="13"/>
      <c r="P82" s="13"/>
      <c r="Q82" s="13"/>
      <c r="R82" s="13"/>
      <c r="S82" s="13"/>
      <c r="T82" s="13"/>
      <c r="U82" s="46"/>
      <c r="V82" s="13"/>
      <c r="W82" s="1"/>
      <c r="X82" s="1"/>
      <c r="Y82" s="1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24"/>
      <c r="B83" s="24"/>
      <c r="C83" s="24"/>
      <c r="D83" s="47"/>
      <c r="E83" s="45"/>
      <c r="F83" s="47"/>
      <c r="G83" s="4"/>
      <c r="H83" s="46"/>
      <c r="I83" s="13"/>
      <c r="J83" s="13"/>
      <c r="K83" s="13"/>
      <c r="L83" s="13"/>
      <c r="M83" s="53"/>
      <c r="N83" s="53"/>
      <c r="O83" s="53"/>
      <c r="P83" s="53"/>
      <c r="Q83" s="13"/>
      <c r="R83" s="13"/>
      <c r="S83" s="13"/>
      <c r="T83" s="13"/>
      <c r="U83" s="46"/>
      <c r="V83" s="13"/>
      <c r="W83" s="1"/>
      <c r="X83" s="1"/>
      <c r="Y83" s="1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24"/>
      <c r="B84" s="24"/>
      <c r="C84" s="24"/>
      <c r="D84" s="47"/>
      <c r="E84" s="45"/>
      <c r="F84" s="47"/>
      <c r="G84" s="47"/>
      <c r="H84" s="46"/>
      <c r="I84" s="20"/>
      <c r="J84" s="20"/>
      <c r="K84" s="20"/>
      <c r="L84" s="20"/>
      <c r="M84" s="13"/>
      <c r="N84" s="13"/>
      <c r="O84" s="13"/>
      <c r="P84" s="13"/>
      <c r="Q84" s="13"/>
      <c r="R84" s="13"/>
      <c r="S84" s="13"/>
      <c r="T84" s="13"/>
      <c r="U84" s="46"/>
      <c r="V84" s="13"/>
      <c r="W84" s="1"/>
      <c r="X84" s="1"/>
      <c r="Y84" s="1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43"/>
      <c r="B85" s="1"/>
      <c r="C85" s="45"/>
      <c r="D85" s="1"/>
      <c r="E85" s="1"/>
      <c r="F85" s="4"/>
      <c r="G85" s="4"/>
      <c r="H85" s="46"/>
      <c r="I85" s="20"/>
      <c r="J85" s="20"/>
      <c r="K85" s="20"/>
      <c r="L85" s="20"/>
      <c r="M85" s="13"/>
      <c r="N85" s="13"/>
      <c r="O85" s="13"/>
      <c r="P85" s="13"/>
      <c r="Q85" s="13"/>
      <c r="R85" s="13"/>
      <c r="S85" s="13"/>
      <c r="T85" s="13"/>
      <c r="U85" s="46"/>
      <c r="V85" s="13"/>
      <c r="W85" s="1"/>
      <c r="X85" s="1"/>
      <c r="Y85" s="1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24"/>
      <c r="B86" s="24"/>
      <c r="C86" s="54"/>
      <c r="D86" s="1"/>
      <c r="E86" s="55"/>
      <c r="F86" s="4"/>
      <c r="G86" s="4"/>
      <c r="H86" s="46"/>
      <c r="I86" s="13"/>
      <c r="J86" s="13"/>
      <c r="K86" s="13"/>
      <c r="L86" s="13"/>
      <c r="M86" s="53"/>
      <c r="N86" s="53"/>
      <c r="O86" s="53"/>
      <c r="P86" s="53"/>
      <c r="Q86" s="13"/>
      <c r="R86" s="13"/>
      <c r="S86" s="13"/>
      <c r="T86" s="13"/>
      <c r="U86" s="46"/>
      <c r="V86" s="13"/>
      <c r="W86" s="1"/>
      <c r="X86" s="1"/>
      <c r="Y86" s="1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1"/>
      <c r="B87" s="1"/>
      <c r="C87" s="45"/>
      <c r="D87" s="47"/>
      <c r="E87" s="47"/>
      <c r="F87" s="4"/>
      <c r="G87" s="4"/>
      <c r="H87" s="46"/>
      <c r="I87" s="20"/>
      <c r="J87" s="20"/>
      <c r="K87" s="20"/>
      <c r="L87" s="20"/>
      <c r="M87" s="13"/>
      <c r="N87" s="13"/>
      <c r="O87" s="13"/>
      <c r="P87" s="13"/>
      <c r="Q87" s="13"/>
      <c r="R87" s="13"/>
      <c r="S87" s="13"/>
      <c r="T87" s="13"/>
      <c r="U87" s="46"/>
      <c r="V87" s="13"/>
      <c r="W87" s="47"/>
      <c r="X87" s="1"/>
      <c r="Y87" s="1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1"/>
      <c r="B88" s="47"/>
      <c r="C88" s="45"/>
      <c r="D88" s="47"/>
      <c r="E88" s="47"/>
      <c r="F88" s="4"/>
      <c r="G88" s="4"/>
      <c r="H88" s="46"/>
      <c r="I88" s="47"/>
      <c r="J88" s="47"/>
      <c r="K88" s="47"/>
      <c r="L88" s="47"/>
      <c r="M88" s="13"/>
      <c r="N88" s="13"/>
      <c r="O88" s="13"/>
      <c r="P88" s="13"/>
      <c r="Q88" s="13"/>
      <c r="R88" s="13"/>
      <c r="S88" s="13"/>
      <c r="T88" s="13"/>
      <c r="U88" s="46"/>
      <c r="V88" s="13"/>
      <c r="W88" s="1"/>
      <c r="X88" s="1"/>
      <c r="Y88" s="1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56"/>
      <c r="B89" s="47"/>
      <c r="C89" s="45"/>
      <c r="D89" s="47"/>
      <c r="E89" s="56"/>
      <c r="F89" s="4"/>
      <c r="G89" s="4"/>
      <c r="H89" s="46"/>
      <c r="I89" s="47"/>
      <c r="J89" s="47"/>
      <c r="K89" s="47"/>
      <c r="L89" s="47"/>
      <c r="M89" s="13"/>
      <c r="N89" s="13"/>
      <c r="O89" s="13"/>
      <c r="P89" s="13"/>
      <c r="Q89" s="13"/>
      <c r="R89" s="13"/>
      <c r="S89" s="13"/>
      <c r="T89" s="13"/>
      <c r="U89" s="46"/>
      <c r="V89" s="13"/>
      <c r="W89" s="1"/>
      <c r="X89" s="1"/>
      <c r="Y89" s="1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28"/>
      <c r="B90" s="4"/>
      <c r="C90" s="4"/>
      <c r="D90" s="4"/>
      <c r="E90" s="4"/>
      <c r="F90" s="4"/>
      <c r="G90" s="4"/>
      <c r="H90" s="46"/>
      <c r="I90" s="47"/>
      <c r="J90" s="47"/>
      <c r="K90" s="47"/>
      <c r="L90" s="47"/>
      <c r="M90" s="13"/>
      <c r="N90" s="13"/>
      <c r="O90" s="13"/>
      <c r="P90" s="13"/>
      <c r="Q90" s="13"/>
      <c r="R90" s="13"/>
      <c r="S90" s="13"/>
      <c r="T90" s="13"/>
      <c r="U90" s="46"/>
      <c r="V90" s="13"/>
      <c r="W90" s="1"/>
      <c r="X90" s="1"/>
      <c r="Y90" s="1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24"/>
      <c r="B91" s="47"/>
      <c r="C91" s="45"/>
      <c r="D91" s="47"/>
      <c r="E91" s="47"/>
      <c r="F91" s="4"/>
      <c r="G91" s="4"/>
      <c r="H91" s="46"/>
      <c r="I91" s="47"/>
      <c r="J91" s="47"/>
      <c r="K91" s="47"/>
      <c r="L91" s="47"/>
      <c r="M91" s="13"/>
      <c r="N91" s="13"/>
      <c r="O91" s="13"/>
      <c r="P91" s="13"/>
      <c r="Q91" s="13"/>
      <c r="R91" s="13"/>
      <c r="S91" s="13"/>
      <c r="T91" s="13"/>
      <c r="U91" s="46"/>
      <c r="V91" s="13"/>
      <c r="W91" s="1"/>
      <c r="X91" s="1"/>
      <c r="Y91" s="1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24"/>
      <c r="B92" s="47"/>
      <c r="C92" s="45"/>
      <c r="D92" s="47"/>
      <c r="E92" s="47"/>
      <c r="F92" s="4"/>
      <c r="G92" s="4"/>
      <c r="H92" s="46"/>
      <c r="I92" s="47"/>
      <c r="J92" s="47"/>
      <c r="K92" s="47"/>
      <c r="L92" s="47"/>
      <c r="M92" s="13"/>
      <c r="N92" s="13"/>
      <c r="O92" s="13"/>
      <c r="P92" s="13"/>
      <c r="Q92" s="13"/>
      <c r="R92" s="13"/>
      <c r="S92" s="13"/>
      <c r="T92" s="13"/>
      <c r="U92" s="46"/>
      <c r="V92" s="13"/>
      <c r="W92" s="1"/>
      <c r="X92" s="1"/>
      <c r="Y92" s="1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56"/>
      <c r="B93" s="47"/>
      <c r="C93" s="45"/>
      <c r="D93" s="47"/>
      <c r="E93" s="56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0"/>
      <c r="W93" s="1"/>
      <c r="X93" s="1"/>
      <c r="Y93" s="1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3"/>
      <c r="W94" s="1"/>
      <c r="X94" s="1"/>
      <c r="Y94" s="1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1"/>
      <c r="B95" s="1"/>
      <c r="C95" s="1"/>
      <c r="D95" s="1"/>
      <c r="E95" s="1"/>
      <c r="F95" s="52"/>
      <c r="G95" s="52"/>
      <c r="H95" s="52"/>
      <c r="I95" s="52"/>
      <c r="J95" s="52"/>
      <c r="K95" s="52"/>
      <c r="L95" s="52"/>
      <c r="M95" s="20"/>
      <c r="N95" s="20"/>
      <c r="O95" s="20"/>
      <c r="P95" s="20"/>
      <c r="Q95" s="52"/>
      <c r="R95" s="52"/>
      <c r="S95" s="52"/>
      <c r="T95" s="52"/>
      <c r="U95" s="52"/>
      <c r="V95" s="52"/>
      <c r="W95" s="1"/>
      <c r="X95" s="1"/>
      <c r="Y95" s="1"/>
      <c r="Z95" s="1"/>
      <c r="AA95" s="1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6"/>
      <c r="B96" s="6"/>
      <c r="C96" s="6"/>
      <c r="D96" s="1"/>
      <c r="E96" s="1"/>
      <c r="F96" s="52"/>
      <c r="G96" s="57"/>
      <c r="H96" s="52"/>
      <c r="I96" s="52"/>
      <c r="J96" s="52"/>
      <c r="K96" s="52"/>
      <c r="L96" s="57"/>
      <c r="M96" s="58"/>
      <c r="N96" s="58"/>
      <c r="O96" s="58"/>
      <c r="P96" s="58"/>
      <c r="Q96" s="57"/>
      <c r="R96" s="52"/>
      <c r="S96" s="52"/>
      <c r="T96" s="52"/>
      <c r="U96" s="52"/>
      <c r="V96" s="57"/>
      <c r="W96" s="1"/>
      <c r="X96" s="1"/>
      <c r="Y96" s="1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6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4"/>
      <c r="B99" s="4"/>
      <c r="C99" s="4"/>
      <c r="D99" s="4"/>
      <c r="E99" s="4"/>
      <c r="F99" s="4"/>
      <c r="G99" s="4"/>
      <c r="H99" s="1"/>
      <c r="I99" s="1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4"/>
      <c r="B100" s="4"/>
      <c r="C100" s="4"/>
      <c r="D100" s="4"/>
      <c r="E100" s="4"/>
      <c r="F100" s="4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4"/>
      <c r="B101" s="4"/>
      <c r="C101" s="4"/>
      <c r="D101" s="4"/>
      <c r="E101" s="4"/>
      <c r="F101" s="4"/>
      <c r="G101" s="4"/>
      <c r="H101" s="7"/>
      <c r="I101" s="8"/>
      <c r="J101" s="7"/>
      <c r="K101" s="7"/>
      <c r="L101" s="8"/>
      <c r="M101" s="7"/>
      <c r="N101" s="7"/>
      <c r="O101" s="7"/>
      <c r="P101" s="7"/>
      <c r="Q101" s="8"/>
      <c r="R101" s="7"/>
      <c r="S101" s="8"/>
      <c r="T101" s="8"/>
      <c r="U101" s="6"/>
      <c r="V101" s="6"/>
      <c r="W101" s="6"/>
      <c r="X101" s="1"/>
      <c r="Y101" s="1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4"/>
      <c r="B102" s="4"/>
      <c r="C102" s="4"/>
      <c r="D102" s="4"/>
      <c r="E102" s="4"/>
      <c r="F102" s="4"/>
      <c r="G102" s="4"/>
      <c r="H102" s="46"/>
      <c r="I102" s="47"/>
      <c r="J102" s="47"/>
      <c r="K102" s="47"/>
      <c r="L102" s="47"/>
      <c r="M102" s="13"/>
      <c r="N102" s="13"/>
      <c r="O102" s="13"/>
      <c r="P102" s="13"/>
      <c r="Q102" s="13"/>
      <c r="R102" s="13"/>
      <c r="S102" s="13"/>
      <c r="T102" s="13"/>
      <c r="U102" s="46"/>
      <c r="V102" s="13"/>
      <c r="W102" s="1"/>
      <c r="X102" s="1"/>
      <c r="Y102" s="1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4"/>
      <c r="B103" s="4"/>
      <c r="C103" s="4"/>
      <c r="D103" s="4"/>
      <c r="E103" s="4"/>
      <c r="F103" s="4"/>
      <c r="G103" s="4"/>
      <c r="H103" s="46"/>
      <c r="I103" s="47"/>
      <c r="J103" s="47"/>
      <c r="K103" s="47"/>
      <c r="L103" s="47"/>
      <c r="M103" s="13"/>
      <c r="N103" s="13"/>
      <c r="O103" s="13"/>
      <c r="P103" s="13"/>
      <c r="Q103" s="13"/>
      <c r="R103" s="13"/>
      <c r="S103" s="13"/>
      <c r="T103" s="13"/>
      <c r="U103" s="46"/>
      <c r="V103" s="13"/>
      <c r="W103" s="1"/>
      <c r="X103" s="1"/>
      <c r="Y103" s="1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4"/>
      <c r="B104" s="4"/>
      <c r="C104" s="4"/>
      <c r="D104" s="4"/>
      <c r="E104" s="4"/>
      <c r="F104" s="4"/>
      <c r="G104" s="4"/>
      <c r="H104" s="46"/>
      <c r="I104" s="47"/>
      <c r="J104" s="47"/>
      <c r="K104" s="47"/>
      <c r="L104" s="47"/>
      <c r="M104" s="13"/>
      <c r="N104" s="13"/>
      <c r="O104" s="13"/>
      <c r="P104" s="13"/>
      <c r="Q104" s="13"/>
      <c r="R104" s="13"/>
      <c r="S104" s="13"/>
      <c r="T104" s="13"/>
      <c r="U104" s="46"/>
      <c r="V104" s="13"/>
      <c r="W104" s="1"/>
      <c r="X104" s="1"/>
      <c r="Y104" s="1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4"/>
      <c r="B105" s="4"/>
      <c r="C105" s="4"/>
      <c r="D105" s="4"/>
      <c r="E105" s="4"/>
      <c r="F105" s="4"/>
      <c r="G105" s="4"/>
      <c r="H105" s="46"/>
      <c r="I105" s="47"/>
      <c r="J105" s="47"/>
      <c r="K105" s="47"/>
      <c r="L105" s="47"/>
      <c r="M105" s="13"/>
      <c r="N105" s="13"/>
      <c r="O105" s="13"/>
      <c r="P105" s="13"/>
      <c r="Q105" s="13"/>
      <c r="R105" s="13"/>
      <c r="S105" s="13"/>
      <c r="T105" s="13"/>
      <c r="U105" s="46"/>
      <c r="V105" s="13"/>
      <c r="W105" s="1"/>
      <c r="X105" s="1"/>
      <c r="Y105" s="1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4"/>
      <c r="B106" s="4"/>
      <c r="C106" s="4"/>
      <c r="D106" s="4"/>
      <c r="E106" s="4"/>
      <c r="F106" s="4"/>
      <c r="G106" s="4"/>
      <c r="H106" s="46"/>
      <c r="I106" s="13"/>
      <c r="J106" s="13"/>
      <c r="K106" s="13"/>
      <c r="L106" s="13"/>
      <c r="M106" s="53"/>
      <c r="N106" s="53"/>
      <c r="O106" s="53"/>
      <c r="P106" s="53"/>
      <c r="Q106" s="13"/>
      <c r="R106" s="13"/>
      <c r="S106" s="13"/>
      <c r="T106" s="13"/>
      <c r="U106" s="46"/>
      <c r="V106" s="13"/>
      <c r="W106" s="1"/>
      <c r="X106" s="1"/>
      <c r="Y106" s="1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4"/>
      <c r="B107" s="4"/>
      <c r="C107" s="4"/>
      <c r="D107" s="4"/>
      <c r="E107" s="4"/>
      <c r="F107" s="4"/>
      <c r="G107" s="4"/>
      <c r="H107" s="46"/>
      <c r="I107" s="20"/>
      <c r="J107" s="20"/>
      <c r="K107" s="20"/>
      <c r="L107" s="20"/>
      <c r="M107" s="13"/>
      <c r="N107" s="13"/>
      <c r="O107" s="13"/>
      <c r="P107" s="13"/>
      <c r="Q107" s="13"/>
      <c r="R107" s="13"/>
      <c r="S107" s="13"/>
      <c r="T107" s="13"/>
      <c r="U107" s="46"/>
      <c r="V107" s="13"/>
      <c r="W107" s="1"/>
      <c r="X107" s="1"/>
      <c r="Y107" s="1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4"/>
      <c r="B108" s="4"/>
      <c r="C108" s="4"/>
      <c r="D108" s="4"/>
      <c r="E108" s="4"/>
      <c r="F108" s="4"/>
      <c r="G108" s="4"/>
      <c r="H108" s="46"/>
      <c r="I108" s="20"/>
      <c r="J108" s="20"/>
      <c r="K108" s="20"/>
      <c r="L108" s="20"/>
      <c r="M108" s="13"/>
      <c r="N108" s="13"/>
      <c r="O108" s="13"/>
      <c r="P108" s="13"/>
      <c r="Q108" s="13"/>
      <c r="R108" s="13"/>
      <c r="S108" s="13"/>
      <c r="T108" s="13"/>
      <c r="U108" s="46"/>
      <c r="V108" s="13"/>
      <c r="W108" s="1"/>
      <c r="X108" s="1"/>
      <c r="Y108" s="1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4"/>
      <c r="B109" s="4"/>
      <c r="C109" s="4"/>
      <c r="D109" s="4"/>
      <c r="E109" s="4"/>
      <c r="F109" s="4"/>
      <c r="G109" s="4"/>
      <c r="H109" s="46"/>
      <c r="I109" s="13"/>
      <c r="J109" s="13"/>
      <c r="K109" s="13"/>
      <c r="L109" s="13"/>
      <c r="M109" s="53"/>
      <c r="N109" s="53"/>
      <c r="O109" s="53"/>
      <c r="P109" s="53"/>
      <c r="Q109" s="13"/>
      <c r="R109" s="13"/>
      <c r="S109" s="13"/>
      <c r="T109" s="13"/>
      <c r="U109" s="46"/>
      <c r="V109" s="13"/>
      <c r="W109" s="1"/>
      <c r="X109" s="1"/>
      <c r="Y109" s="1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3" width="25.63"/>
    <col customWidth="1" min="4" max="4" width="32.63"/>
    <col customWidth="1" min="9" max="10" width="10.38"/>
    <col customWidth="1" min="11" max="11" width="9.63"/>
    <col customWidth="1" min="17" max="17" width="11.25"/>
    <col customWidth="1" min="36" max="36" width="18.63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hidden="1">
      <c r="A8" s="6" t="s">
        <v>6</v>
      </c>
      <c r="B8" s="7" t="s">
        <v>7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3"/>
      <c r="N13" s="13"/>
      <c r="O13" s="13"/>
      <c r="P13" s="12"/>
      <c r="Q13" s="13"/>
      <c r="R13" s="12"/>
      <c r="S13" s="13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"/>
      <c r="AG13" s="13"/>
      <c r="AH13" s="13"/>
      <c r="AI13" s="13"/>
      <c r="AJ13" s="13"/>
      <c r="AK13" s="16"/>
      <c r="AL13" s="13"/>
      <c r="AM13" s="1"/>
      <c r="AN13" s="1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9"/>
      <c r="B14" s="9"/>
      <c r="C14" s="17" t="s">
        <v>48</v>
      </c>
      <c r="D14" s="17" t="s">
        <v>49</v>
      </c>
      <c r="E14" s="18">
        <v>45409.0</v>
      </c>
      <c r="F14" s="17">
        <v>27.0</v>
      </c>
      <c r="G14" s="17">
        <v>795.0</v>
      </c>
      <c r="H14" s="17" t="s">
        <v>97</v>
      </c>
      <c r="I14" s="17" t="b">
        <v>1</v>
      </c>
      <c r="J14" s="17" t="b">
        <v>0</v>
      </c>
      <c r="K14" s="17" t="b">
        <v>0</v>
      </c>
      <c r="L14" s="17">
        <v>795.0</v>
      </c>
      <c r="M14" s="11">
        <f t="shared" ref="M14:M43" si="1">L14*K14</f>
        <v>0</v>
      </c>
      <c r="N14" s="11">
        <f t="shared" ref="N14:N43" si="2">J14*L14</f>
        <v>0</v>
      </c>
      <c r="O14" s="11">
        <f t="shared" ref="O14:O43" si="3">(L14*J14)+(L14*K14)</f>
        <v>0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9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-119.25</v>
      </c>
      <c r="AK14" s="16">
        <v>45722.0</v>
      </c>
      <c r="AL14" s="11">
        <f t="shared" ref="AL14:AL56" si="11">G14-L14</f>
        <v>0</v>
      </c>
      <c r="AM14" s="11">
        <f>AL14+'Dec Propsk Statement'!AM14</f>
        <v>0</v>
      </c>
      <c r="AN14" s="1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9"/>
      <c r="B15" s="9"/>
      <c r="C15" s="17" t="s">
        <v>50</v>
      </c>
      <c r="D15" s="17" t="s">
        <v>51</v>
      </c>
      <c r="E15" s="18">
        <v>44953.0</v>
      </c>
      <c r="F15" s="17">
        <v>27.0</v>
      </c>
      <c r="G15" s="17">
        <v>740.0</v>
      </c>
      <c r="H15" s="17" t="s">
        <v>97</v>
      </c>
      <c r="I15" s="17" t="b">
        <v>1</v>
      </c>
      <c r="J15" s="17" t="b">
        <v>0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0</v>
      </c>
      <c r="O15" s="11">
        <f t="shared" si="3"/>
        <v>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9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-111</v>
      </c>
      <c r="AK15" s="16">
        <v>45722.0</v>
      </c>
      <c r="AL15" s="11">
        <f t="shared" si="11"/>
        <v>0</v>
      </c>
      <c r="AM15" s="11">
        <f>AL15+'Dec Propsk Statement'!AM15</f>
        <v>0</v>
      </c>
      <c r="AN15" s="1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9"/>
      <c r="B16" s="9"/>
      <c r="C16" s="17" t="s">
        <v>52</v>
      </c>
      <c r="D16" s="17" t="s">
        <v>53</v>
      </c>
      <c r="E16" s="18">
        <v>45149.0</v>
      </c>
      <c r="F16" s="17">
        <v>11.0</v>
      </c>
      <c r="G16" s="17">
        <v>740.0</v>
      </c>
      <c r="H16" s="17" t="s">
        <v>97</v>
      </c>
      <c r="I16" s="17" t="b">
        <v>1</v>
      </c>
      <c r="J16" s="17" t="b">
        <v>0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0</v>
      </c>
      <c r="O16" s="11">
        <f t="shared" si="3"/>
        <v>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9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-111</v>
      </c>
      <c r="AK16" s="16">
        <v>45722.0</v>
      </c>
      <c r="AL16" s="11">
        <f t="shared" si="11"/>
        <v>0</v>
      </c>
      <c r="AM16" s="11">
        <f>AL16+'Dec Propsk Statement'!AM16</f>
        <v>0</v>
      </c>
      <c r="AN16" s="1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>
      <c r="A17" s="9"/>
      <c r="B17" s="9"/>
      <c r="C17" s="17" t="s">
        <v>54</v>
      </c>
      <c r="D17" s="17" t="s">
        <v>55</v>
      </c>
      <c r="E17" s="21">
        <v>44890.0</v>
      </c>
      <c r="F17" s="17">
        <v>25.0</v>
      </c>
      <c r="G17" s="17">
        <v>855.0</v>
      </c>
      <c r="H17" s="17" t="s">
        <v>97</v>
      </c>
      <c r="I17" s="17" t="b">
        <v>1</v>
      </c>
      <c r="J17" s="17" t="b">
        <v>0</v>
      </c>
      <c r="K17" s="17" t="b">
        <v>0</v>
      </c>
      <c r="L17" s="17">
        <v>855.0</v>
      </c>
      <c r="M17" s="11">
        <f t="shared" si="1"/>
        <v>0</v>
      </c>
      <c r="N17" s="11">
        <f t="shared" si="2"/>
        <v>0</v>
      </c>
      <c r="O17" s="11">
        <f t="shared" si="3"/>
        <v>0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9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-128.25</v>
      </c>
      <c r="AK17" s="16">
        <v>45722.0</v>
      </c>
      <c r="AL17" s="11">
        <f t="shared" si="11"/>
        <v>0</v>
      </c>
      <c r="AM17" s="11">
        <f>AL17+'Dec Propsk Statement'!AM17</f>
        <v>0</v>
      </c>
      <c r="AN17" s="1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>
      <c r="A18" s="9"/>
      <c r="B18" s="9"/>
      <c r="C18" s="9" t="s">
        <v>56</v>
      </c>
      <c r="D18" s="9" t="s">
        <v>57</v>
      </c>
      <c r="E18" s="10">
        <v>45483.0</v>
      </c>
      <c r="F18" s="9">
        <v>10.0</v>
      </c>
      <c r="G18" s="9">
        <v>740.0</v>
      </c>
      <c r="H18" s="10">
        <v>45705.0</v>
      </c>
      <c r="I18" s="9" t="b">
        <v>0</v>
      </c>
      <c r="J18" s="9" t="b">
        <v>1</v>
      </c>
      <c r="K18" s="9" t="b">
        <v>0</v>
      </c>
      <c r="L18" s="9">
        <v>740.0</v>
      </c>
      <c r="M18" s="11">
        <f t="shared" si="1"/>
        <v>0</v>
      </c>
      <c r="N18" s="11">
        <f t="shared" si="2"/>
        <v>740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9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AL18+'Dec Propsk Statement'!AM18</f>
        <v>0</v>
      </c>
      <c r="AN18" s="1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>
      <c r="A19" s="9"/>
      <c r="B19" s="9"/>
      <c r="C19" s="17" t="s">
        <v>58</v>
      </c>
      <c r="D19" s="17" t="s">
        <v>59</v>
      </c>
      <c r="E19" s="21">
        <v>45613.0</v>
      </c>
      <c r="F19" s="17">
        <v>17.0</v>
      </c>
      <c r="G19" s="17">
        <v>740.0</v>
      </c>
      <c r="H19" s="17" t="s">
        <v>97</v>
      </c>
      <c r="I19" s="17" t="b">
        <v>1</v>
      </c>
      <c r="J19" s="17" t="b">
        <v>0</v>
      </c>
      <c r="K19" s="17" t="b">
        <v>0</v>
      </c>
      <c r="L19" s="17">
        <v>740.0</v>
      </c>
      <c r="M19" s="11">
        <f t="shared" si="1"/>
        <v>0</v>
      </c>
      <c r="N19" s="11">
        <f t="shared" si="2"/>
        <v>0</v>
      </c>
      <c r="O19" s="11">
        <f t="shared" si="3"/>
        <v>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9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-111</v>
      </c>
      <c r="AK19" s="16">
        <v>45722.0</v>
      </c>
      <c r="AL19" s="11">
        <f t="shared" si="11"/>
        <v>0</v>
      </c>
      <c r="AM19" s="11">
        <f>AL19+'Dec Propsk Statement'!AM19</f>
        <v>0</v>
      </c>
      <c r="AN19" s="1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9"/>
      <c r="B20" s="9"/>
      <c r="C20" s="9" t="s">
        <v>60</v>
      </c>
      <c r="D20" s="9" t="s">
        <v>61</v>
      </c>
      <c r="E20" s="10">
        <v>45310.0</v>
      </c>
      <c r="F20" s="9">
        <v>19.0</v>
      </c>
      <c r="G20" s="9">
        <v>700.0</v>
      </c>
      <c r="H20" s="10">
        <v>45707.0</v>
      </c>
      <c r="I20" s="9" t="b">
        <v>0</v>
      </c>
      <c r="J20" s="9" t="b">
        <v>1</v>
      </c>
      <c r="K20" s="9" t="b">
        <v>0</v>
      </c>
      <c r="L20" s="9">
        <v>700.0</v>
      </c>
      <c r="M20" s="11">
        <f t="shared" si="1"/>
        <v>0</v>
      </c>
      <c r="N20" s="11">
        <f t="shared" si="2"/>
        <v>700</v>
      </c>
      <c r="O20" s="11">
        <f t="shared" si="3"/>
        <v>700</v>
      </c>
      <c r="P20" s="12">
        <v>0.1</v>
      </c>
      <c r="Q20" s="13">
        <f t="shared" si="4"/>
        <v>-70</v>
      </c>
      <c r="R20" s="12">
        <v>0.05</v>
      </c>
      <c r="S20" s="13">
        <f t="shared" si="5"/>
        <v>-35</v>
      </c>
      <c r="T20" s="19">
        <f t="shared" si="6"/>
        <v>-105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-105</v>
      </c>
      <c r="AI20" s="13">
        <f t="shared" si="9"/>
        <v>595</v>
      </c>
      <c r="AJ20" s="13">
        <f t="shared" si="10"/>
        <v>595</v>
      </c>
      <c r="AK20" s="16">
        <v>45722.0</v>
      </c>
      <c r="AL20" s="11">
        <f t="shared" si="11"/>
        <v>0</v>
      </c>
      <c r="AM20" s="11">
        <f>AL20+'Dec Propsk Statement'!AM20</f>
        <v>0</v>
      </c>
      <c r="AN20" s="1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9"/>
      <c r="B21" s="9"/>
      <c r="C21" s="9" t="s">
        <v>62</v>
      </c>
      <c r="D21" s="9" t="s">
        <v>63</v>
      </c>
      <c r="E21" s="10">
        <v>45467.0</v>
      </c>
      <c r="F21" s="9">
        <v>24.0</v>
      </c>
      <c r="G21" s="9">
        <v>675.0</v>
      </c>
      <c r="H21" s="9" t="s">
        <v>97</v>
      </c>
      <c r="I21" s="9" t="b">
        <v>1</v>
      </c>
      <c r="J21" s="9" t="b">
        <v>0</v>
      </c>
      <c r="K21" s="9" t="b">
        <v>0</v>
      </c>
      <c r="L21" s="9">
        <v>675.0</v>
      </c>
      <c r="M21" s="11">
        <f t="shared" si="1"/>
        <v>0</v>
      </c>
      <c r="N21" s="11">
        <f t="shared" si="2"/>
        <v>0</v>
      </c>
      <c r="O21" s="11">
        <f t="shared" si="3"/>
        <v>0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9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-101.25</v>
      </c>
      <c r="AK21" s="16">
        <v>45722.0</v>
      </c>
      <c r="AL21" s="11">
        <f t="shared" si="11"/>
        <v>0</v>
      </c>
      <c r="AM21" s="11">
        <f>AL21+'Dec Propsk Statement'!AM21</f>
        <v>0</v>
      </c>
      <c r="AN21" s="1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9"/>
      <c r="B22" s="9"/>
      <c r="C22" s="17" t="s">
        <v>64</v>
      </c>
      <c r="D22" s="17" t="s">
        <v>65</v>
      </c>
      <c r="E22" s="18">
        <v>45432.0</v>
      </c>
      <c r="F22" s="17">
        <v>20.0</v>
      </c>
      <c r="G22" s="17">
        <v>700.0</v>
      </c>
      <c r="H22" s="17" t="s">
        <v>97</v>
      </c>
      <c r="I22" s="17" t="b">
        <v>1</v>
      </c>
      <c r="J22" s="17" t="b">
        <v>0</v>
      </c>
      <c r="K22" s="17" t="b">
        <v>0</v>
      </c>
      <c r="L22" s="17">
        <v>700.0</v>
      </c>
      <c r="M22" s="11">
        <f t="shared" si="1"/>
        <v>0</v>
      </c>
      <c r="N22" s="11">
        <f t="shared" si="2"/>
        <v>0</v>
      </c>
      <c r="O22" s="11">
        <f t="shared" si="3"/>
        <v>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9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-105</v>
      </c>
      <c r="AK22" s="16">
        <v>45722.0</v>
      </c>
      <c r="AL22" s="11">
        <f t="shared" si="11"/>
        <v>0</v>
      </c>
      <c r="AM22" s="11">
        <f>AL22+'Dec Propsk Statement'!AM22</f>
        <v>0</v>
      </c>
      <c r="AN22" s="1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9"/>
      <c r="B23" s="9"/>
      <c r="C23" s="17" t="s">
        <v>66</v>
      </c>
      <c r="D23" s="17" t="s">
        <v>67</v>
      </c>
      <c r="E23" s="18">
        <v>45357.0</v>
      </c>
      <c r="F23" s="17">
        <v>6.0</v>
      </c>
      <c r="G23" s="17">
        <v>735.0</v>
      </c>
      <c r="H23" s="17" t="s">
        <v>97</v>
      </c>
      <c r="I23" s="17" t="b">
        <v>1</v>
      </c>
      <c r="J23" s="17" t="b">
        <v>0</v>
      </c>
      <c r="K23" s="17" t="b">
        <v>0</v>
      </c>
      <c r="L23" s="17">
        <v>735.0</v>
      </c>
      <c r="M23" s="11">
        <f t="shared" si="1"/>
        <v>0</v>
      </c>
      <c r="N23" s="11">
        <f t="shared" si="2"/>
        <v>0</v>
      </c>
      <c r="O23" s="11">
        <f t="shared" si="3"/>
        <v>0</v>
      </c>
      <c r="P23" s="12">
        <v>0.1</v>
      </c>
      <c r="Q23" s="13">
        <f t="shared" si="4"/>
        <v>-73.5</v>
      </c>
      <c r="R23" s="12">
        <v>0.05</v>
      </c>
      <c r="S23" s="13">
        <f t="shared" si="5"/>
        <v>-36.75</v>
      </c>
      <c r="T23" s="19">
        <f t="shared" si="6"/>
        <v>-110.25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-110.25</v>
      </c>
      <c r="AI23" s="13">
        <f t="shared" si="9"/>
        <v>624.75</v>
      </c>
      <c r="AJ23" s="13">
        <f t="shared" si="10"/>
        <v>-110.25</v>
      </c>
      <c r="AK23" s="16">
        <v>45722.0</v>
      </c>
      <c r="AL23" s="11">
        <f t="shared" si="11"/>
        <v>0</v>
      </c>
      <c r="AM23" s="11">
        <f>AL23+'Dec Propsk Statement'!AM23</f>
        <v>0</v>
      </c>
      <c r="AN23" s="1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9"/>
      <c r="B24" s="9"/>
      <c r="C24" s="17" t="s">
        <v>68</v>
      </c>
      <c r="D24" s="17" t="s">
        <v>69</v>
      </c>
      <c r="E24" s="18">
        <v>45195.0</v>
      </c>
      <c r="F24" s="17">
        <v>26.0</v>
      </c>
      <c r="G24" s="17">
        <v>795.0</v>
      </c>
      <c r="H24" s="17" t="s">
        <v>97</v>
      </c>
      <c r="I24" s="17" t="b">
        <v>1</v>
      </c>
      <c r="J24" s="17" t="b">
        <v>0</v>
      </c>
      <c r="K24" s="17" t="b">
        <v>0</v>
      </c>
      <c r="L24" s="17">
        <v>795.0</v>
      </c>
      <c r="M24" s="11">
        <f t="shared" si="1"/>
        <v>0</v>
      </c>
      <c r="N24" s="11">
        <f t="shared" si="2"/>
        <v>0</v>
      </c>
      <c r="O24" s="11">
        <f t="shared" si="3"/>
        <v>0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9">
        <f t="shared" si="6"/>
        <v>-119.25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-119.25</v>
      </c>
      <c r="AK24" s="16">
        <v>45722.0</v>
      </c>
      <c r="AL24" s="11">
        <f t="shared" si="11"/>
        <v>0</v>
      </c>
      <c r="AM24" s="11">
        <f>AL24+'Dec Propsk Statement'!AM24</f>
        <v>0</v>
      </c>
      <c r="AN24" s="1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>
      <c r="A25" s="9"/>
      <c r="B25" s="9"/>
      <c r="C25" s="17" t="s">
        <v>70</v>
      </c>
      <c r="D25" s="17" t="s">
        <v>71</v>
      </c>
      <c r="E25" s="18">
        <v>44964.0</v>
      </c>
      <c r="F25" s="17">
        <v>7.0</v>
      </c>
      <c r="G25" s="17">
        <v>675.0</v>
      </c>
      <c r="H25" s="17" t="s">
        <v>97</v>
      </c>
      <c r="I25" s="17" t="b">
        <v>1</v>
      </c>
      <c r="J25" s="17" t="b">
        <v>0</v>
      </c>
      <c r="K25" s="17" t="b">
        <v>0</v>
      </c>
      <c r="L25" s="17">
        <v>675.0</v>
      </c>
      <c r="M25" s="11">
        <f t="shared" si="1"/>
        <v>0</v>
      </c>
      <c r="N25" s="11">
        <f t="shared" si="2"/>
        <v>0</v>
      </c>
      <c r="O25" s="11">
        <f t="shared" si="3"/>
        <v>0</v>
      </c>
      <c r="P25" s="12">
        <v>0.1</v>
      </c>
      <c r="Q25" s="13">
        <f t="shared" si="4"/>
        <v>-67.5</v>
      </c>
      <c r="R25" s="12">
        <v>0.05</v>
      </c>
      <c r="S25" s="13">
        <f t="shared" si="5"/>
        <v>-33.75</v>
      </c>
      <c r="T25" s="19">
        <f t="shared" si="6"/>
        <v>-101.25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-101.25</v>
      </c>
      <c r="AI25" s="13">
        <f t="shared" si="9"/>
        <v>573.75</v>
      </c>
      <c r="AJ25" s="13">
        <f t="shared" si="10"/>
        <v>-101.25</v>
      </c>
      <c r="AK25" s="16">
        <v>45722.0</v>
      </c>
      <c r="AL25" s="11">
        <f t="shared" si="11"/>
        <v>0</v>
      </c>
      <c r="AM25" s="11">
        <f>AL25+'Dec Propsk Statement'!AM25</f>
        <v>0</v>
      </c>
      <c r="AN25" s="1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9"/>
      <c r="B26" s="9"/>
      <c r="C26" s="9" t="s">
        <v>72</v>
      </c>
      <c r="D26" s="9" t="s">
        <v>73</v>
      </c>
      <c r="E26" s="10">
        <v>45294.0</v>
      </c>
      <c r="F26" s="9">
        <v>3.0</v>
      </c>
      <c r="G26" s="9">
        <v>800.0</v>
      </c>
      <c r="H26" s="9" t="s">
        <v>97</v>
      </c>
      <c r="I26" s="9" t="b">
        <v>1</v>
      </c>
      <c r="J26" s="9" t="b">
        <v>0</v>
      </c>
      <c r="K26" s="9" t="b">
        <v>0</v>
      </c>
      <c r="L26" s="9">
        <v>800.0</v>
      </c>
      <c r="M26" s="11">
        <f t="shared" si="1"/>
        <v>0</v>
      </c>
      <c r="N26" s="11">
        <f t="shared" si="2"/>
        <v>0</v>
      </c>
      <c r="O26" s="11">
        <f t="shared" si="3"/>
        <v>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9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-120</v>
      </c>
      <c r="AK26" s="16">
        <v>45722.0</v>
      </c>
      <c r="AL26" s="11">
        <f t="shared" si="11"/>
        <v>0</v>
      </c>
      <c r="AM26" s="11">
        <f>AL26+'Dec Propsk Statement'!AM26</f>
        <v>0</v>
      </c>
      <c r="AN26" s="1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>
      <c r="A27" s="9"/>
      <c r="B27" s="9"/>
      <c r="C27" s="9" t="s">
        <v>74</v>
      </c>
      <c r="D27" s="9" t="s">
        <v>75</v>
      </c>
      <c r="E27" s="22">
        <v>44893.0</v>
      </c>
      <c r="F27" s="9">
        <v>28.0</v>
      </c>
      <c r="G27" s="9">
        <v>795.0</v>
      </c>
      <c r="H27" s="9" t="s">
        <v>97</v>
      </c>
      <c r="I27" s="9" t="b">
        <v>1</v>
      </c>
      <c r="J27" s="9" t="b">
        <v>0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0</v>
      </c>
      <c r="O27" s="11">
        <f t="shared" si="3"/>
        <v>0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19">
        <f t="shared" si="6"/>
        <v>-119.25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-119.25</v>
      </c>
      <c r="AK27" s="16">
        <v>45722.0</v>
      </c>
      <c r="AL27" s="11">
        <f t="shared" si="11"/>
        <v>0</v>
      </c>
      <c r="AM27" s="11">
        <f>AL27+'Dec Propsk Statement'!AM27</f>
        <v>0</v>
      </c>
      <c r="AN27" s="1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9"/>
      <c r="B28" s="9"/>
      <c r="C28" s="17" t="s">
        <v>76</v>
      </c>
      <c r="D28" s="17" t="s">
        <v>77</v>
      </c>
      <c r="E28" s="18">
        <v>45184.0</v>
      </c>
      <c r="F28" s="17">
        <v>15.0</v>
      </c>
      <c r="G28" s="17">
        <v>740.0</v>
      </c>
      <c r="H28" s="18">
        <v>45707.0</v>
      </c>
      <c r="I28" s="17" t="b">
        <v>0</v>
      </c>
      <c r="J28" s="17" t="b">
        <v>1</v>
      </c>
      <c r="K28" s="17" t="b">
        <v>0</v>
      </c>
      <c r="L28" s="17">
        <v>740.0</v>
      </c>
      <c r="M28" s="11">
        <f t="shared" si="1"/>
        <v>0</v>
      </c>
      <c r="N28" s="11">
        <f t="shared" si="2"/>
        <v>740</v>
      </c>
      <c r="O28" s="11">
        <f t="shared" si="3"/>
        <v>740</v>
      </c>
      <c r="P28" s="12">
        <v>0.1</v>
      </c>
      <c r="Q28" s="13">
        <f t="shared" si="4"/>
        <v>-74</v>
      </c>
      <c r="R28" s="12">
        <v>0.05</v>
      </c>
      <c r="S28" s="13">
        <f t="shared" si="5"/>
        <v>-37</v>
      </c>
      <c r="T28" s="19">
        <f t="shared" si="6"/>
        <v>-111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-111</v>
      </c>
      <c r="AI28" s="13">
        <f t="shared" si="9"/>
        <v>629</v>
      </c>
      <c r="AJ28" s="13">
        <f t="shared" si="10"/>
        <v>629</v>
      </c>
      <c r="AK28" s="16">
        <v>45722.0</v>
      </c>
      <c r="AL28" s="11">
        <f t="shared" si="11"/>
        <v>0</v>
      </c>
      <c r="AM28" s="11">
        <f>AL28+'Dec Propsk Statement'!AM28</f>
        <v>0</v>
      </c>
      <c r="AN28" s="1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9"/>
      <c r="B29" s="9"/>
      <c r="C29" s="9" t="s">
        <v>78</v>
      </c>
      <c r="D29" s="9" t="s">
        <v>79</v>
      </c>
      <c r="E29" s="10">
        <v>45545.0</v>
      </c>
      <c r="F29" s="9">
        <v>10.0</v>
      </c>
      <c r="G29" s="9">
        <v>740.0</v>
      </c>
      <c r="H29" s="9" t="s">
        <v>97</v>
      </c>
      <c r="I29" s="9" t="b">
        <v>1</v>
      </c>
      <c r="J29" s="9" t="b">
        <v>0</v>
      </c>
      <c r="K29" s="9" t="b">
        <v>0</v>
      </c>
      <c r="L29" s="9">
        <v>740.0</v>
      </c>
      <c r="M29" s="11">
        <f t="shared" si="1"/>
        <v>0</v>
      </c>
      <c r="N29" s="11">
        <f t="shared" si="2"/>
        <v>0</v>
      </c>
      <c r="O29" s="11">
        <f t="shared" si="3"/>
        <v>0</v>
      </c>
      <c r="P29" s="12">
        <v>0.1</v>
      </c>
      <c r="Q29" s="13">
        <f t="shared" si="4"/>
        <v>-74</v>
      </c>
      <c r="R29" s="12">
        <v>0.05</v>
      </c>
      <c r="S29" s="13">
        <f t="shared" si="5"/>
        <v>-37</v>
      </c>
      <c r="T29" s="19">
        <f t="shared" si="6"/>
        <v>-111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-111</v>
      </c>
      <c r="AI29" s="13">
        <f t="shared" si="9"/>
        <v>629</v>
      </c>
      <c r="AJ29" s="13">
        <f t="shared" si="10"/>
        <v>-111</v>
      </c>
      <c r="AK29" s="16">
        <v>45722.0</v>
      </c>
      <c r="AL29" s="11">
        <f t="shared" si="11"/>
        <v>0</v>
      </c>
      <c r="AM29" s="11">
        <f>AL29+'Dec Propsk Statement'!AM29</f>
        <v>0</v>
      </c>
      <c r="AN29" s="1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9"/>
      <c r="B30" s="9"/>
      <c r="C30" s="17" t="s">
        <v>80</v>
      </c>
      <c r="D30" s="17" t="s">
        <v>81</v>
      </c>
      <c r="E30" s="21">
        <v>45643.0</v>
      </c>
      <c r="F30" s="17">
        <v>17.0</v>
      </c>
      <c r="G30" s="17">
        <v>700.0</v>
      </c>
      <c r="H30" s="18">
        <v>45708.0</v>
      </c>
      <c r="I30" s="17" t="b">
        <v>0</v>
      </c>
      <c r="J30" s="17" t="b">
        <v>1</v>
      </c>
      <c r="K30" s="17" t="b">
        <v>0</v>
      </c>
      <c r="L30" s="17">
        <v>700.0</v>
      </c>
      <c r="M30" s="11">
        <f t="shared" si="1"/>
        <v>0</v>
      </c>
      <c r="N30" s="11">
        <f t="shared" si="2"/>
        <v>700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19">
        <f t="shared" si="6"/>
        <v>-105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16">
        <v>45722.0</v>
      </c>
      <c r="AL30" s="11">
        <f t="shared" si="11"/>
        <v>0</v>
      </c>
      <c r="AM30" s="11">
        <f>AL30+'Dec Propsk Statement'!AM30</f>
        <v>0</v>
      </c>
      <c r="AN30" s="1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9"/>
      <c r="B31" s="9"/>
      <c r="C31" s="17" t="s">
        <v>82</v>
      </c>
      <c r="D31" s="17" t="s">
        <v>83</v>
      </c>
      <c r="E31" s="18">
        <v>45565.0</v>
      </c>
      <c r="F31" s="17">
        <v>30.0</v>
      </c>
      <c r="G31" s="17">
        <v>740.0</v>
      </c>
      <c r="H31" s="18">
        <v>45703.0</v>
      </c>
      <c r="I31" s="17" t="b">
        <v>0</v>
      </c>
      <c r="J31" s="17" t="b">
        <v>1</v>
      </c>
      <c r="K31" s="17" t="b">
        <v>0</v>
      </c>
      <c r="L31" s="17">
        <v>740.0</v>
      </c>
      <c r="M31" s="11">
        <f t="shared" si="1"/>
        <v>0</v>
      </c>
      <c r="N31" s="11">
        <f t="shared" si="2"/>
        <v>740</v>
      </c>
      <c r="O31" s="11">
        <f t="shared" si="3"/>
        <v>740</v>
      </c>
      <c r="P31" s="12">
        <v>0.1</v>
      </c>
      <c r="Q31" s="13">
        <f t="shared" si="4"/>
        <v>-74</v>
      </c>
      <c r="R31" s="12">
        <v>0.05</v>
      </c>
      <c r="S31" s="13">
        <f t="shared" si="5"/>
        <v>-37</v>
      </c>
      <c r="T31" s="19">
        <f t="shared" si="6"/>
        <v>-111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-111</v>
      </c>
      <c r="AI31" s="13">
        <f t="shared" si="9"/>
        <v>629</v>
      </c>
      <c r="AJ31" s="13">
        <f t="shared" si="10"/>
        <v>629</v>
      </c>
      <c r="AK31" s="16">
        <v>45722.0</v>
      </c>
      <c r="AL31" s="11">
        <f t="shared" si="11"/>
        <v>0</v>
      </c>
      <c r="AM31" s="11">
        <f>AL31+'Dec Propsk Statement'!AM31</f>
        <v>0</v>
      </c>
      <c r="AN31" s="1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9"/>
      <c r="B32" s="9"/>
      <c r="C32" s="17" t="s">
        <v>84</v>
      </c>
      <c r="D32" s="17" t="s">
        <v>85</v>
      </c>
      <c r="E32" s="18">
        <v>45121.0</v>
      </c>
      <c r="F32" s="17">
        <v>14.0</v>
      </c>
      <c r="G32" s="17">
        <v>740.0</v>
      </c>
      <c r="H32" s="17" t="s">
        <v>97</v>
      </c>
      <c r="I32" s="17" t="b">
        <v>1</v>
      </c>
      <c r="J32" s="17" t="b">
        <v>0</v>
      </c>
      <c r="K32" s="17" t="b">
        <v>0</v>
      </c>
      <c r="L32" s="17">
        <v>740.0</v>
      </c>
      <c r="M32" s="11">
        <f t="shared" si="1"/>
        <v>0</v>
      </c>
      <c r="N32" s="11">
        <f t="shared" si="2"/>
        <v>0</v>
      </c>
      <c r="O32" s="11">
        <f t="shared" si="3"/>
        <v>0</v>
      </c>
      <c r="P32" s="12">
        <v>0.1</v>
      </c>
      <c r="Q32" s="13">
        <f t="shared" si="4"/>
        <v>-74</v>
      </c>
      <c r="R32" s="12">
        <v>0.05</v>
      </c>
      <c r="S32" s="13">
        <f t="shared" si="5"/>
        <v>-37</v>
      </c>
      <c r="T32" s="19">
        <f t="shared" si="6"/>
        <v>-111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-111</v>
      </c>
      <c r="AI32" s="13">
        <f t="shared" si="9"/>
        <v>629</v>
      </c>
      <c r="AJ32" s="13">
        <f t="shared" si="10"/>
        <v>-111</v>
      </c>
      <c r="AK32" s="16">
        <v>45722.0</v>
      </c>
      <c r="AL32" s="11">
        <f t="shared" si="11"/>
        <v>0</v>
      </c>
      <c r="AM32" s="11">
        <f>AL32+'Dec Propsk Statement'!AM32</f>
        <v>0</v>
      </c>
      <c r="AN32" s="1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9"/>
      <c r="B33" s="9"/>
      <c r="C33" s="17" t="s">
        <v>86</v>
      </c>
      <c r="D33" s="17" t="s">
        <v>87</v>
      </c>
      <c r="E33" s="18">
        <v>45398.0</v>
      </c>
      <c r="F33" s="17">
        <v>16.0</v>
      </c>
      <c r="G33" s="17">
        <v>700.0</v>
      </c>
      <c r="H33" s="17" t="s">
        <v>97</v>
      </c>
      <c r="I33" s="17" t="b">
        <v>1</v>
      </c>
      <c r="J33" s="17" t="b">
        <v>0</v>
      </c>
      <c r="K33" s="17" t="b">
        <v>0</v>
      </c>
      <c r="L33" s="17">
        <v>700.0</v>
      </c>
      <c r="M33" s="11">
        <f t="shared" si="1"/>
        <v>0</v>
      </c>
      <c r="N33" s="11">
        <f t="shared" si="2"/>
        <v>0</v>
      </c>
      <c r="O33" s="11">
        <f t="shared" si="3"/>
        <v>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9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-105</v>
      </c>
      <c r="AK33" s="16">
        <v>45722.0</v>
      </c>
      <c r="AL33" s="11">
        <f t="shared" si="11"/>
        <v>0</v>
      </c>
      <c r="AM33" s="11">
        <f>AL33+'Dec Propsk Statement'!AM33</f>
        <v>0</v>
      </c>
      <c r="AN33" s="1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9"/>
      <c r="B34" s="9"/>
      <c r="C34" s="17" t="s">
        <v>88</v>
      </c>
      <c r="D34" s="17" t="s">
        <v>89</v>
      </c>
      <c r="E34" s="17" t="s">
        <v>97</v>
      </c>
      <c r="F34" s="17">
        <v>30.0</v>
      </c>
      <c r="G34" s="17">
        <v>795.0</v>
      </c>
      <c r="H34" s="18">
        <v>45703.0</v>
      </c>
      <c r="I34" s="17" t="b">
        <v>0</v>
      </c>
      <c r="J34" s="17" t="b">
        <v>1</v>
      </c>
      <c r="K34" s="17" t="b">
        <v>0</v>
      </c>
      <c r="L34" s="17">
        <v>795.0</v>
      </c>
      <c r="M34" s="11">
        <f t="shared" si="1"/>
        <v>0</v>
      </c>
      <c r="N34" s="11">
        <f t="shared" si="2"/>
        <v>795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9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AL34+'Dec Propsk Statement'!AM34</f>
        <v>0</v>
      </c>
      <c r="AN34" s="1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9"/>
      <c r="B35" s="9"/>
      <c r="C35" s="9" t="s">
        <v>90</v>
      </c>
      <c r="D35" s="9" t="s">
        <v>91</v>
      </c>
      <c r="E35" s="10">
        <v>44986.0</v>
      </c>
      <c r="F35" s="9">
        <v>1.0</v>
      </c>
      <c r="G35" s="9">
        <v>740.0</v>
      </c>
      <c r="H35" s="9" t="s">
        <v>97</v>
      </c>
      <c r="I35" s="9" t="b">
        <v>1</v>
      </c>
      <c r="J35" s="9" t="b">
        <v>0</v>
      </c>
      <c r="K35" s="9" t="b">
        <v>0</v>
      </c>
      <c r="L35" s="9">
        <v>740.0</v>
      </c>
      <c r="M35" s="11">
        <f t="shared" si="1"/>
        <v>0</v>
      </c>
      <c r="N35" s="11">
        <f t="shared" si="2"/>
        <v>0</v>
      </c>
      <c r="O35" s="11">
        <f t="shared" si="3"/>
        <v>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9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-111</v>
      </c>
      <c r="AK35" s="16">
        <v>45722.0</v>
      </c>
      <c r="AL35" s="11">
        <f t="shared" si="11"/>
        <v>0</v>
      </c>
      <c r="AM35" s="11">
        <f>AL35+'Dec Propsk Statement'!AM35</f>
        <v>0</v>
      </c>
      <c r="AN35" s="1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9"/>
      <c r="B36" s="9"/>
      <c r="C36" s="9" t="s">
        <v>92</v>
      </c>
      <c r="D36" s="9" t="s">
        <v>93</v>
      </c>
      <c r="E36" s="10">
        <v>45139.0</v>
      </c>
      <c r="F36" s="9">
        <v>1.0</v>
      </c>
      <c r="G36" s="9">
        <v>740.0</v>
      </c>
      <c r="H36" s="9" t="s">
        <v>97</v>
      </c>
      <c r="I36" s="9" t="b">
        <v>1</v>
      </c>
      <c r="J36" s="9" t="b">
        <v>0</v>
      </c>
      <c r="K36" s="9" t="b">
        <v>0</v>
      </c>
      <c r="L36" s="9">
        <v>740.0</v>
      </c>
      <c r="M36" s="11">
        <f t="shared" si="1"/>
        <v>0</v>
      </c>
      <c r="N36" s="11">
        <f t="shared" si="2"/>
        <v>0</v>
      </c>
      <c r="O36" s="11">
        <f t="shared" si="3"/>
        <v>0</v>
      </c>
      <c r="P36" s="12">
        <v>0.1</v>
      </c>
      <c r="Q36" s="13">
        <f t="shared" si="4"/>
        <v>-74</v>
      </c>
      <c r="R36" s="12">
        <v>0.05</v>
      </c>
      <c r="S36" s="13">
        <f t="shared" si="5"/>
        <v>-37</v>
      </c>
      <c r="T36" s="19">
        <f t="shared" si="6"/>
        <v>-111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-111</v>
      </c>
      <c r="AI36" s="13">
        <f t="shared" si="9"/>
        <v>629</v>
      </c>
      <c r="AJ36" s="13">
        <f t="shared" si="10"/>
        <v>-111</v>
      </c>
      <c r="AK36" s="16">
        <v>45722.0</v>
      </c>
      <c r="AL36" s="11">
        <f t="shared" si="11"/>
        <v>0</v>
      </c>
      <c r="AM36" s="11">
        <f>AL36+'Dec Propsk Statement'!AM36</f>
        <v>0</v>
      </c>
      <c r="AN36" s="1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9"/>
      <c r="B37" s="9"/>
      <c r="C37" s="9" t="s">
        <v>94</v>
      </c>
      <c r="D37" s="9" t="s">
        <v>95</v>
      </c>
      <c r="E37" s="10">
        <v>45363.0</v>
      </c>
      <c r="F37" s="9">
        <v>12.0</v>
      </c>
      <c r="G37" s="9">
        <v>810.0</v>
      </c>
      <c r="H37" s="10">
        <v>45708.0</v>
      </c>
      <c r="I37" s="9" t="b">
        <v>0</v>
      </c>
      <c r="J37" s="9" t="b">
        <v>1</v>
      </c>
      <c r="K37" s="9" t="b">
        <v>0</v>
      </c>
      <c r="L37" s="9">
        <v>810.0</v>
      </c>
      <c r="M37" s="11">
        <f t="shared" si="1"/>
        <v>0</v>
      </c>
      <c r="N37" s="11">
        <f t="shared" si="2"/>
        <v>810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9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AL37+'Dec Propsk Statement'!AM37</f>
        <v>0</v>
      </c>
      <c r="AN37" s="1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9"/>
      <c r="B38" s="9"/>
      <c r="C38" s="9" t="s">
        <v>96</v>
      </c>
      <c r="D38" s="9" t="s">
        <v>97</v>
      </c>
      <c r="E38" s="10">
        <v>45204.0</v>
      </c>
      <c r="F38" s="9">
        <v>5.0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9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11">
        <f>AL38+'Dec Propsk Statement'!AM38</f>
        <v>0</v>
      </c>
      <c r="AN38" s="24" t="s">
        <v>98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9"/>
      <c r="B39" s="9"/>
      <c r="C39" s="9" t="s">
        <v>99</v>
      </c>
      <c r="D39" s="9" t="s">
        <v>100</v>
      </c>
      <c r="E39" s="10">
        <v>45365.0</v>
      </c>
      <c r="F39" s="9">
        <v>14.0</v>
      </c>
      <c r="G39" s="9">
        <v>675.0</v>
      </c>
      <c r="H39" s="9" t="s">
        <v>97</v>
      </c>
      <c r="I39" s="9" t="b">
        <v>1</v>
      </c>
      <c r="J39" s="9" t="b">
        <v>0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0</v>
      </c>
      <c r="O39" s="11">
        <f t="shared" si="3"/>
        <v>0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9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-101.25</v>
      </c>
      <c r="AK39" s="16">
        <v>45722.0</v>
      </c>
      <c r="AL39" s="11">
        <f t="shared" si="11"/>
        <v>0</v>
      </c>
      <c r="AM39" s="11">
        <f>AL39+'Dec Propsk Statement'!AM39</f>
        <v>0</v>
      </c>
      <c r="AN39" s="1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>
      <c r="A40" s="9"/>
      <c r="B40" s="9"/>
      <c r="C40" s="17" t="s">
        <v>101</v>
      </c>
      <c r="D40" s="17" t="s">
        <v>102</v>
      </c>
      <c r="E40" s="18">
        <v>45565.0</v>
      </c>
      <c r="F40" s="17">
        <v>30.0</v>
      </c>
      <c r="G40" s="17">
        <v>675.0</v>
      </c>
      <c r="H40" s="17" t="s">
        <v>97</v>
      </c>
      <c r="I40" s="17" t="b">
        <v>1</v>
      </c>
      <c r="J40" s="17" t="b">
        <v>0</v>
      </c>
      <c r="K40" s="17" t="b">
        <v>0</v>
      </c>
      <c r="L40" s="17">
        <v>675.0</v>
      </c>
      <c r="M40" s="11">
        <f t="shared" si="1"/>
        <v>0</v>
      </c>
      <c r="N40" s="11">
        <f t="shared" si="2"/>
        <v>0</v>
      </c>
      <c r="O40" s="11">
        <f t="shared" si="3"/>
        <v>0</v>
      </c>
      <c r="P40" s="12">
        <v>0.1</v>
      </c>
      <c r="Q40" s="13">
        <f t="shared" si="4"/>
        <v>-67.5</v>
      </c>
      <c r="R40" s="12">
        <v>0.05</v>
      </c>
      <c r="S40" s="13">
        <f t="shared" si="5"/>
        <v>-33.75</v>
      </c>
      <c r="T40" s="19">
        <f t="shared" si="6"/>
        <v>-101.25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-101.25</v>
      </c>
      <c r="AI40" s="13">
        <f t="shared" si="9"/>
        <v>573.75</v>
      </c>
      <c r="AJ40" s="13">
        <f t="shared" si="10"/>
        <v>-101.25</v>
      </c>
      <c r="AK40" s="16">
        <v>45722.0</v>
      </c>
      <c r="AL40" s="11">
        <f t="shared" si="11"/>
        <v>0</v>
      </c>
      <c r="AM40" s="11">
        <f>AL40+'Dec Propsk Statement'!AM40</f>
        <v>0</v>
      </c>
      <c r="AN40" s="1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>
      <c r="A41" s="9"/>
      <c r="B41" s="9"/>
      <c r="C41" s="17" t="s">
        <v>103</v>
      </c>
      <c r="D41" s="17" t="s">
        <v>104</v>
      </c>
      <c r="E41" s="18">
        <v>45064.0</v>
      </c>
      <c r="F41" s="17">
        <v>18.0</v>
      </c>
      <c r="G41" s="17">
        <v>740.0</v>
      </c>
      <c r="H41" s="17" t="s">
        <v>97</v>
      </c>
      <c r="I41" s="17" t="b">
        <v>1</v>
      </c>
      <c r="J41" s="17" t="b">
        <v>0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0</v>
      </c>
      <c r="O41" s="11">
        <f t="shared" si="3"/>
        <v>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9">
        <f t="shared" si="6"/>
        <v>-111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-111</v>
      </c>
      <c r="AK41" s="16">
        <v>45722.0</v>
      </c>
      <c r="AL41" s="11">
        <f t="shared" si="11"/>
        <v>0</v>
      </c>
      <c r="AM41" s="11">
        <f>AL41+'Dec Propsk Statement'!AM41</f>
        <v>0</v>
      </c>
      <c r="AN41" s="1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9"/>
      <c r="B42" s="9"/>
      <c r="C42" s="17" t="s">
        <v>105</v>
      </c>
      <c r="D42" s="17" t="s">
        <v>106</v>
      </c>
      <c r="E42" s="18">
        <v>45196.0</v>
      </c>
      <c r="F42" s="17">
        <v>27.0</v>
      </c>
      <c r="G42" s="17">
        <v>740.0</v>
      </c>
      <c r="H42" s="17" t="s">
        <v>97</v>
      </c>
      <c r="I42" s="17" t="b">
        <v>1</v>
      </c>
      <c r="J42" s="17" t="b">
        <v>0</v>
      </c>
      <c r="K42" s="17" t="b">
        <v>0</v>
      </c>
      <c r="L42" s="17">
        <v>740.0</v>
      </c>
      <c r="M42" s="11">
        <f t="shared" si="1"/>
        <v>0</v>
      </c>
      <c r="N42" s="11">
        <f t="shared" si="2"/>
        <v>0</v>
      </c>
      <c r="O42" s="11">
        <f t="shared" si="3"/>
        <v>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9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-111</v>
      </c>
      <c r="AK42" s="16">
        <v>45722.0</v>
      </c>
      <c r="AL42" s="11">
        <f t="shared" si="11"/>
        <v>0</v>
      </c>
      <c r="AM42" s="11">
        <f>AL42+'Dec Propsk Statement'!AM42</f>
        <v>0</v>
      </c>
      <c r="AN42" s="1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9"/>
      <c r="B43" s="9"/>
      <c r="C43" s="17" t="s">
        <v>107</v>
      </c>
      <c r="D43" s="17" t="s">
        <v>108</v>
      </c>
      <c r="E43" s="18">
        <v>44963.0</v>
      </c>
      <c r="F43" s="17">
        <v>6.0</v>
      </c>
      <c r="G43" s="17">
        <v>740.0</v>
      </c>
      <c r="H43" s="17" t="s">
        <v>97</v>
      </c>
      <c r="I43" s="17" t="b">
        <v>1</v>
      </c>
      <c r="J43" s="17" t="b">
        <v>0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0</v>
      </c>
      <c r="O43" s="11">
        <f t="shared" si="3"/>
        <v>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9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-111</v>
      </c>
      <c r="AK43" s="16">
        <v>45722.0</v>
      </c>
      <c r="AL43" s="11">
        <f t="shared" si="11"/>
        <v>0</v>
      </c>
      <c r="AM43" s="11">
        <f>AL43+'Dec Propsk Statement'!AM43</f>
        <v>0</v>
      </c>
      <c r="AN43" s="1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4"/>
      <c r="AG44" s="25"/>
      <c r="AH44" s="25"/>
      <c r="AI44" s="25"/>
      <c r="AJ44" s="25"/>
      <c r="AK44" s="25"/>
      <c r="AL44" s="11">
        <f t="shared" si="11"/>
        <v>0</v>
      </c>
      <c r="AM44" s="11">
        <f>AL44+'Dec Propsk Statement'!AM44</f>
        <v>0</v>
      </c>
      <c r="AN44" s="1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1"/>
      <c r="B45" s="1"/>
      <c r="C45" s="24" t="s">
        <v>109</v>
      </c>
      <c r="D45" s="1"/>
      <c r="E45" s="1"/>
      <c r="F45" s="1"/>
      <c r="G45" s="1"/>
      <c r="H45" s="1"/>
      <c r="I45" s="1"/>
      <c r="J45" s="1"/>
      <c r="K45" s="1"/>
      <c r="L45" s="1"/>
      <c r="M45" s="11">
        <f t="shared" ref="M45:M56" si="12">L45*K45</f>
        <v>0</v>
      </c>
      <c r="N45" s="11">
        <f t="shared" ref="N45:N56" si="13">J45*L45</f>
        <v>0</v>
      </c>
      <c r="O45" s="11">
        <f t="shared" ref="O45:O56" si="14">(L45*J45)+(L45*K45)</f>
        <v>0</v>
      </c>
      <c r="P45" s="12">
        <v>0.1</v>
      </c>
      <c r="Q45" s="13">
        <f t="shared" ref="Q45:Q56" si="15">L45*-P45</f>
        <v>0</v>
      </c>
      <c r="R45" s="12">
        <v>0.05</v>
      </c>
      <c r="S45" s="13">
        <f t="shared" ref="S45:S56" si="16">L45*-R45</f>
        <v>0</v>
      </c>
      <c r="T45" s="19">
        <f t="shared" ref="T45:T56" si="17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8">-V45+-Y45+-AB45+-AE45</f>
        <v>0</v>
      </c>
      <c r="AH45" s="13">
        <f t="shared" ref="AH45:AH56" si="19">AG45+T45</f>
        <v>0</v>
      </c>
      <c r="AI45" s="13">
        <f t="shared" ref="AI45:AI56" si="20">L45+T45+AG45</f>
        <v>0</v>
      </c>
      <c r="AJ45" s="13">
        <f t="shared" ref="AJ45:AJ56" si="21">O45+AH45</f>
        <v>0</v>
      </c>
      <c r="AK45" s="1"/>
      <c r="AL45" s="11">
        <f t="shared" si="11"/>
        <v>0</v>
      </c>
      <c r="AM45" s="11">
        <f>AL45+'Dec Propsk Statement'!AM45</f>
        <v>0</v>
      </c>
      <c r="AN45" s="1" t="s">
        <v>135</v>
      </c>
      <c r="AO45" s="1"/>
      <c r="AP45" s="1"/>
      <c r="AQ45" s="1"/>
      <c r="AR45" s="1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28"/>
      <c r="B46" s="28"/>
      <c r="C46" s="28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11">
        <f t="shared" si="12"/>
        <v>0</v>
      </c>
      <c r="N46" s="11">
        <f t="shared" si="13"/>
        <v>0</v>
      </c>
      <c r="O46" s="11">
        <f t="shared" si="14"/>
        <v>0</v>
      </c>
      <c r="P46" s="12">
        <v>0.1</v>
      </c>
      <c r="Q46" s="13">
        <f t="shared" si="15"/>
        <v>0</v>
      </c>
      <c r="R46" s="12">
        <v>0.05</v>
      </c>
      <c r="S46" s="13">
        <f t="shared" si="16"/>
        <v>0</v>
      </c>
      <c r="T46" s="19">
        <f t="shared" si="17"/>
        <v>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8"/>
        <v>0</v>
      </c>
      <c r="AH46" s="13">
        <f t="shared" si="19"/>
        <v>0</v>
      </c>
      <c r="AI46" s="13">
        <f t="shared" si="20"/>
        <v>0</v>
      </c>
      <c r="AJ46" s="13">
        <f t="shared" si="21"/>
        <v>0</v>
      </c>
      <c r="AK46" s="4"/>
      <c r="AL46" s="11">
        <f t="shared" si="11"/>
        <v>0</v>
      </c>
      <c r="AM46" s="11">
        <f>AL46+'Dec Propsk Statement'!AM46</f>
        <v>0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28"/>
      <c r="B47" s="28"/>
      <c r="C47" s="28" t="s">
        <v>112</v>
      </c>
      <c r="D47" s="4"/>
      <c r="E47" s="4"/>
      <c r="F47" s="4"/>
      <c r="G47" s="4"/>
      <c r="H47" s="4"/>
      <c r="I47" s="4"/>
      <c r="J47" s="4"/>
      <c r="K47" s="4"/>
      <c r="L47" s="4"/>
      <c r="M47" s="11">
        <f t="shared" si="12"/>
        <v>0</v>
      </c>
      <c r="N47" s="11">
        <f t="shared" si="13"/>
        <v>0</v>
      </c>
      <c r="O47" s="11">
        <f t="shared" si="14"/>
        <v>0</v>
      </c>
      <c r="P47" s="12">
        <v>0.1</v>
      </c>
      <c r="Q47" s="13">
        <f t="shared" si="15"/>
        <v>0</v>
      </c>
      <c r="R47" s="12">
        <v>0.05</v>
      </c>
      <c r="S47" s="13">
        <f t="shared" si="16"/>
        <v>0</v>
      </c>
      <c r="T47" s="19">
        <f t="shared" si="17"/>
        <v>0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8"/>
        <v>0</v>
      </c>
      <c r="AH47" s="13">
        <f t="shared" si="19"/>
        <v>0</v>
      </c>
      <c r="AI47" s="13">
        <f t="shared" si="20"/>
        <v>0</v>
      </c>
      <c r="AJ47" s="13">
        <f t="shared" si="21"/>
        <v>0</v>
      </c>
      <c r="AK47" s="4"/>
      <c r="AL47" s="11">
        <f t="shared" si="11"/>
        <v>0</v>
      </c>
      <c r="AM47" s="11">
        <f>AL47+'Dec Propsk Statement'!AM47</f>
        <v>0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28"/>
      <c r="B48" s="28"/>
      <c r="C48" s="28" t="s">
        <v>113</v>
      </c>
      <c r="D48" s="4"/>
      <c r="E48" s="4"/>
      <c r="F48" s="4"/>
      <c r="G48" s="4"/>
      <c r="H48" s="4"/>
      <c r="I48" s="4"/>
      <c r="J48" s="4"/>
      <c r="K48" s="4"/>
      <c r="L48" s="4"/>
      <c r="M48" s="11">
        <f t="shared" si="12"/>
        <v>0</v>
      </c>
      <c r="N48" s="11">
        <f t="shared" si="13"/>
        <v>0</v>
      </c>
      <c r="O48" s="11">
        <f t="shared" si="14"/>
        <v>0</v>
      </c>
      <c r="P48" s="12">
        <v>0.1</v>
      </c>
      <c r="Q48" s="13">
        <f t="shared" si="15"/>
        <v>0</v>
      </c>
      <c r="R48" s="12">
        <v>0.05</v>
      </c>
      <c r="S48" s="13">
        <f t="shared" si="16"/>
        <v>0</v>
      </c>
      <c r="T48" s="19">
        <f t="shared" si="17"/>
        <v>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8"/>
        <v>0</v>
      </c>
      <c r="AH48" s="13">
        <f t="shared" si="19"/>
        <v>0</v>
      </c>
      <c r="AI48" s="13">
        <f t="shared" si="20"/>
        <v>0</v>
      </c>
      <c r="AJ48" s="13">
        <f t="shared" si="21"/>
        <v>0</v>
      </c>
      <c r="AK48" s="4"/>
      <c r="AL48" s="11">
        <f t="shared" si="11"/>
        <v>0</v>
      </c>
      <c r="AM48" s="11">
        <f>AL48+'Dec Propsk Statement'!AM48</f>
        <v>0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28"/>
      <c r="B49" s="28"/>
      <c r="C49" s="28" t="s">
        <v>114</v>
      </c>
      <c r="D49" s="4"/>
      <c r="E49" s="4"/>
      <c r="F49" s="4"/>
      <c r="G49" s="4"/>
      <c r="H49" s="4"/>
      <c r="I49" s="4"/>
      <c r="J49" s="4"/>
      <c r="K49" s="4"/>
      <c r="L49" s="4"/>
      <c r="M49" s="11">
        <f t="shared" si="12"/>
        <v>0</v>
      </c>
      <c r="N49" s="11">
        <f t="shared" si="13"/>
        <v>0</v>
      </c>
      <c r="O49" s="11">
        <f t="shared" si="14"/>
        <v>0</v>
      </c>
      <c r="P49" s="12">
        <v>0.1</v>
      </c>
      <c r="Q49" s="13">
        <f t="shared" si="15"/>
        <v>0</v>
      </c>
      <c r="R49" s="12">
        <v>0.05</v>
      </c>
      <c r="S49" s="13">
        <f t="shared" si="16"/>
        <v>0</v>
      </c>
      <c r="T49" s="19">
        <f t="shared" si="17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8"/>
        <v>0</v>
      </c>
      <c r="AH49" s="13">
        <f t="shared" si="19"/>
        <v>0</v>
      </c>
      <c r="AI49" s="13">
        <f t="shared" si="20"/>
        <v>0</v>
      </c>
      <c r="AJ49" s="13">
        <f t="shared" si="21"/>
        <v>0</v>
      </c>
      <c r="AK49" s="4"/>
      <c r="AL49" s="11">
        <f t="shared" si="11"/>
        <v>0</v>
      </c>
      <c r="AM49" s="11">
        <f>AL49+'Dec Propsk Statement'!AM49</f>
        <v>0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28"/>
      <c r="B50" s="28"/>
      <c r="C50" s="28" t="s">
        <v>115</v>
      </c>
      <c r="D50" s="4"/>
      <c r="E50" s="4"/>
      <c r="F50" s="4"/>
      <c r="G50" s="4"/>
      <c r="H50" s="4"/>
      <c r="I50" s="4"/>
      <c r="J50" s="4"/>
      <c r="K50" s="4"/>
      <c r="L50" s="4"/>
      <c r="M50" s="11">
        <f t="shared" si="12"/>
        <v>0</v>
      </c>
      <c r="N50" s="11">
        <f t="shared" si="13"/>
        <v>0</v>
      </c>
      <c r="O50" s="11">
        <f t="shared" si="14"/>
        <v>0</v>
      </c>
      <c r="P50" s="12">
        <v>0.1</v>
      </c>
      <c r="Q50" s="13">
        <f t="shared" si="15"/>
        <v>0</v>
      </c>
      <c r="R50" s="12">
        <v>0.05</v>
      </c>
      <c r="S50" s="13">
        <f t="shared" si="16"/>
        <v>0</v>
      </c>
      <c r="T50" s="19">
        <f t="shared" si="17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8"/>
        <v>0</v>
      </c>
      <c r="AH50" s="13">
        <f t="shared" si="19"/>
        <v>0</v>
      </c>
      <c r="AI50" s="13">
        <f t="shared" si="20"/>
        <v>0</v>
      </c>
      <c r="AJ50" s="13">
        <f t="shared" si="21"/>
        <v>0</v>
      </c>
      <c r="AK50" s="4"/>
      <c r="AL50" s="11">
        <f t="shared" si="11"/>
        <v>0</v>
      </c>
      <c r="AM50" s="11">
        <f>AL50+'Dec Propsk Statement'!AM50</f>
        <v>0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28"/>
      <c r="B51" s="28"/>
      <c r="C51" s="28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11">
        <f t="shared" si="12"/>
        <v>0</v>
      </c>
      <c r="N51" s="11">
        <f t="shared" si="13"/>
        <v>0</v>
      </c>
      <c r="O51" s="11">
        <f t="shared" si="14"/>
        <v>0</v>
      </c>
      <c r="P51" s="12">
        <v>0.1</v>
      </c>
      <c r="Q51" s="13">
        <f t="shared" si="15"/>
        <v>0</v>
      </c>
      <c r="R51" s="12">
        <v>0.05</v>
      </c>
      <c r="S51" s="13">
        <f t="shared" si="16"/>
        <v>0</v>
      </c>
      <c r="T51" s="19">
        <f t="shared" si="17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8"/>
        <v>0</v>
      </c>
      <c r="AH51" s="13">
        <f t="shared" si="19"/>
        <v>0</v>
      </c>
      <c r="AI51" s="13">
        <f t="shared" si="20"/>
        <v>0</v>
      </c>
      <c r="AJ51" s="13">
        <f t="shared" si="21"/>
        <v>0</v>
      </c>
      <c r="AK51" s="4"/>
      <c r="AL51" s="11">
        <f t="shared" si="11"/>
        <v>0</v>
      </c>
      <c r="AM51" s="11">
        <f>AL51+'Dec Propsk Statement'!AM51</f>
        <v>0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28"/>
      <c r="B52" s="28"/>
      <c r="C52" s="28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11">
        <f t="shared" si="12"/>
        <v>0</v>
      </c>
      <c r="N52" s="11">
        <f t="shared" si="13"/>
        <v>0</v>
      </c>
      <c r="O52" s="11">
        <f t="shared" si="14"/>
        <v>0</v>
      </c>
      <c r="P52" s="12">
        <v>0.1</v>
      </c>
      <c r="Q52" s="13">
        <f t="shared" si="15"/>
        <v>0</v>
      </c>
      <c r="R52" s="12">
        <v>0.05</v>
      </c>
      <c r="S52" s="13">
        <f t="shared" si="16"/>
        <v>0</v>
      </c>
      <c r="T52" s="19">
        <f t="shared" si="17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8"/>
        <v>0</v>
      </c>
      <c r="AH52" s="13">
        <f t="shared" si="19"/>
        <v>0</v>
      </c>
      <c r="AI52" s="13">
        <f t="shared" si="20"/>
        <v>0</v>
      </c>
      <c r="AJ52" s="13">
        <f t="shared" si="21"/>
        <v>0</v>
      </c>
      <c r="AK52" s="4"/>
      <c r="AL52" s="11">
        <f t="shared" si="11"/>
        <v>0</v>
      </c>
      <c r="AM52" s="11">
        <f>AL52+'Dec Propsk Statement'!AM52</f>
        <v>0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28"/>
      <c r="B53" s="28"/>
      <c r="C53" s="28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11">
        <f t="shared" si="12"/>
        <v>0</v>
      </c>
      <c r="N53" s="11">
        <f t="shared" si="13"/>
        <v>0</v>
      </c>
      <c r="O53" s="11">
        <f t="shared" si="14"/>
        <v>0</v>
      </c>
      <c r="P53" s="12">
        <v>0.1</v>
      </c>
      <c r="Q53" s="13">
        <f t="shared" si="15"/>
        <v>0</v>
      </c>
      <c r="R53" s="12">
        <v>0.05</v>
      </c>
      <c r="S53" s="13">
        <f t="shared" si="16"/>
        <v>0</v>
      </c>
      <c r="T53" s="19">
        <f t="shared" si="17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8"/>
        <v>0</v>
      </c>
      <c r="AH53" s="13">
        <f t="shared" si="19"/>
        <v>0</v>
      </c>
      <c r="AI53" s="13">
        <f t="shared" si="20"/>
        <v>0</v>
      </c>
      <c r="AJ53" s="13">
        <f t="shared" si="21"/>
        <v>0</v>
      </c>
      <c r="AK53" s="4"/>
      <c r="AL53" s="11">
        <f t="shared" si="11"/>
        <v>0</v>
      </c>
      <c r="AM53" s="11">
        <f>AL53+'Dec Propsk Statement'!AM53</f>
        <v>0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28"/>
      <c r="B54" s="28"/>
      <c r="C54" s="28" t="s">
        <v>119</v>
      </c>
      <c r="D54" s="4"/>
      <c r="E54" s="4"/>
      <c r="F54" s="4"/>
      <c r="G54" s="4"/>
      <c r="H54" s="4"/>
      <c r="I54" s="4"/>
      <c r="J54" s="4"/>
      <c r="K54" s="4"/>
      <c r="L54" s="4"/>
      <c r="M54" s="11">
        <f t="shared" si="12"/>
        <v>0</v>
      </c>
      <c r="N54" s="11">
        <f t="shared" si="13"/>
        <v>0</v>
      </c>
      <c r="O54" s="11">
        <f t="shared" si="14"/>
        <v>0</v>
      </c>
      <c r="P54" s="12">
        <v>0.1</v>
      </c>
      <c r="Q54" s="13">
        <f t="shared" si="15"/>
        <v>0</v>
      </c>
      <c r="R54" s="12">
        <v>0.05</v>
      </c>
      <c r="S54" s="13">
        <f t="shared" si="16"/>
        <v>0</v>
      </c>
      <c r="T54" s="19">
        <f t="shared" si="17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8"/>
        <v>0</v>
      </c>
      <c r="AH54" s="13">
        <f t="shared" si="19"/>
        <v>0</v>
      </c>
      <c r="AI54" s="13">
        <f t="shared" si="20"/>
        <v>0</v>
      </c>
      <c r="AJ54" s="13">
        <f t="shared" si="21"/>
        <v>0</v>
      </c>
      <c r="AK54" s="4"/>
      <c r="AL54" s="11">
        <f t="shared" si="11"/>
        <v>0</v>
      </c>
      <c r="AM54" s="11">
        <f>AL54+'Dec Propsk Statement'!AM54</f>
        <v>0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28"/>
      <c r="B55" s="28"/>
      <c r="C55" s="28" t="s">
        <v>120</v>
      </c>
      <c r="D55" s="4"/>
      <c r="E55" s="4"/>
      <c r="F55" s="4"/>
      <c r="G55" s="4"/>
      <c r="H55" s="4"/>
      <c r="I55" s="4"/>
      <c r="J55" s="4"/>
      <c r="K55" s="4"/>
      <c r="L55" s="4"/>
      <c r="M55" s="11">
        <f t="shared" si="12"/>
        <v>0</v>
      </c>
      <c r="N55" s="11">
        <f t="shared" si="13"/>
        <v>0</v>
      </c>
      <c r="O55" s="11">
        <f t="shared" si="14"/>
        <v>0</v>
      </c>
      <c r="P55" s="12">
        <v>0.1</v>
      </c>
      <c r="Q55" s="13">
        <f t="shared" si="15"/>
        <v>0</v>
      </c>
      <c r="R55" s="12">
        <v>0.05</v>
      </c>
      <c r="S55" s="13">
        <f t="shared" si="16"/>
        <v>0</v>
      </c>
      <c r="T55" s="19">
        <f t="shared" si="17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8"/>
        <v>0</v>
      </c>
      <c r="AH55" s="13">
        <f t="shared" si="19"/>
        <v>0</v>
      </c>
      <c r="AI55" s="13">
        <f t="shared" si="20"/>
        <v>0</v>
      </c>
      <c r="AJ55" s="13">
        <f t="shared" si="21"/>
        <v>0</v>
      </c>
      <c r="AK55" s="4"/>
      <c r="AL55" s="11">
        <f t="shared" si="11"/>
        <v>0</v>
      </c>
      <c r="AM55" s="11">
        <f>AL55+'Dec Propsk Statement'!AM55</f>
        <v>0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28"/>
      <c r="B56" s="28"/>
      <c r="C56" s="28" t="s">
        <v>121</v>
      </c>
      <c r="D56" s="4"/>
      <c r="E56" s="4"/>
      <c r="F56" s="4"/>
      <c r="G56" s="4"/>
      <c r="H56" s="4"/>
      <c r="I56" s="4"/>
      <c r="J56" s="4"/>
      <c r="K56" s="4"/>
      <c r="L56" s="4"/>
      <c r="M56" s="11">
        <f t="shared" si="12"/>
        <v>0</v>
      </c>
      <c r="N56" s="11">
        <f t="shared" si="13"/>
        <v>0</v>
      </c>
      <c r="O56" s="11">
        <f t="shared" si="14"/>
        <v>0</v>
      </c>
      <c r="P56" s="12">
        <v>0.1</v>
      </c>
      <c r="Q56" s="13">
        <f t="shared" si="15"/>
        <v>0</v>
      </c>
      <c r="R56" s="12">
        <v>0.05</v>
      </c>
      <c r="S56" s="13">
        <f t="shared" si="16"/>
        <v>0</v>
      </c>
      <c r="T56" s="19">
        <f t="shared" si="17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8"/>
        <v>0</v>
      </c>
      <c r="AH56" s="13">
        <f t="shared" si="19"/>
        <v>0</v>
      </c>
      <c r="AI56" s="13">
        <f t="shared" si="20"/>
        <v>0</v>
      </c>
      <c r="AJ56" s="13">
        <f t="shared" si="21"/>
        <v>0</v>
      </c>
      <c r="AK56" s="4"/>
      <c r="AL56" s="11">
        <f t="shared" si="11"/>
        <v>0</v>
      </c>
      <c r="AM56" s="11">
        <f>AL56+'Dec Propsk Statement'!AM56</f>
        <v>0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21500</v>
      </c>
      <c r="H57" s="31"/>
      <c r="I57" s="31"/>
      <c r="J57" s="31"/>
      <c r="K57" s="31"/>
      <c r="L57" s="31">
        <f>SUM(L10:L46)</f>
        <v>21500</v>
      </c>
      <c r="M57" s="31">
        <f t="shared" ref="M57:N57" si="22">SUM(M14:M56)</f>
        <v>0</v>
      </c>
      <c r="N57" s="31">
        <f t="shared" si="22"/>
        <v>5225</v>
      </c>
      <c r="O57" s="31">
        <f>SUM(O10:O46)</f>
        <v>5225</v>
      </c>
      <c r="P57" s="31"/>
      <c r="Q57" s="31">
        <f>SUM(Q10:Q46)</f>
        <v>-2150</v>
      </c>
      <c r="R57" s="31"/>
      <c r="S57" s="31">
        <f t="shared" ref="S57:T57" si="23">SUM(S14:S56)</f>
        <v>-1075</v>
      </c>
      <c r="T57" s="31">
        <f t="shared" si="23"/>
        <v>-3225</v>
      </c>
      <c r="U57" s="31">
        <f t="shared" ref="U57:AA57" si="24">SUM(U10:U46)</f>
        <v>0</v>
      </c>
      <c r="V57" s="31">
        <f t="shared" si="24"/>
        <v>0</v>
      </c>
      <c r="W57" s="31">
        <f t="shared" si="24"/>
        <v>0</v>
      </c>
      <c r="X57" s="31">
        <f t="shared" si="24"/>
        <v>0</v>
      </c>
      <c r="Y57" s="31">
        <f t="shared" si="24"/>
        <v>0</v>
      </c>
      <c r="Z57" s="31">
        <f t="shared" si="24"/>
        <v>0</v>
      </c>
      <c r="AA57" s="31">
        <f t="shared" si="24"/>
        <v>0</v>
      </c>
      <c r="AB57" s="31">
        <f t="shared" ref="AB57:AJ57" si="25">SUM(AB14:AB56)</f>
        <v>0</v>
      </c>
      <c r="AC57" s="31">
        <f t="shared" si="25"/>
        <v>0</v>
      </c>
      <c r="AD57" s="31">
        <f t="shared" si="25"/>
        <v>0</v>
      </c>
      <c r="AE57" s="31">
        <f t="shared" si="25"/>
        <v>0</v>
      </c>
      <c r="AF57" s="31">
        <f t="shared" si="25"/>
        <v>0</v>
      </c>
      <c r="AG57" s="31">
        <f t="shared" si="25"/>
        <v>0</v>
      </c>
      <c r="AH57" s="31">
        <f t="shared" si="25"/>
        <v>-3225</v>
      </c>
      <c r="AI57" s="31">
        <f t="shared" si="25"/>
        <v>18275</v>
      </c>
      <c r="AJ57" s="31">
        <f t="shared" si="25"/>
        <v>2000</v>
      </c>
      <c r="AK57" s="31"/>
      <c r="AL57" s="31">
        <f>SUM(AL14:AL56)</f>
        <v>0</v>
      </c>
      <c r="AM57" s="31">
        <f>AL57+'Dec Propsk Statement'!AM57</f>
        <v>0</v>
      </c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3"/>
      <c r="BA57" s="33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4"/>
      <c r="B61" s="4"/>
      <c r="C61" s="28" t="s">
        <v>124</v>
      </c>
      <c r="D61" s="28" t="s">
        <v>125</v>
      </c>
      <c r="E61" s="34">
        <v>45313.0</v>
      </c>
      <c r="F61" s="28">
        <v>22.0</v>
      </c>
      <c r="G61" s="28">
        <v>1125.0</v>
      </c>
      <c r="H61" s="35">
        <v>45685.0</v>
      </c>
      <c r="I61" s="28" t="b">
        <v>0</v>
      </c>
      <c r="J61" s="28" t="b">
        <v>1</v>
      </c>
      <c r="K61" s="28" t="b">
        <v>0</v>
      </c>
      <c r="L61" s="28">
        <v>2250.0</v>
      </c>
      <c r="M61" s="11">
        <f>L61*K61</f>
        <v>0</v>
      </c>
      <c r="N61" s="11">
        <f>J61*L61</f>
        <v>2250</v>
      </c>
      <c r="O61" s="11">
        <f>(L61*J61)+(L61*K61)</f>
        <v>2250</v>
      </c>
      <c r="P61" s="12">
        <v>0.1</v>
      </c>
      <c r="Q61" s="13">
        <f>L61*-P61</f>
        <v>-225</v>
      </c>
      <c r="R61" s="12">
        <v>0.0</v>
      </c>
      <c r="S61" s="13">
        <f>L61*-R61</f>
        <v>0</v>
      </c>
      <c r="T61" s="19">
        <f>Q61+S61</f>
        <v>-225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0</v>
      </c>
      <c r="AH61" s="13">
        <f>AG61+T61</f>
        <v>-225</v>
      </c>
      <c r="AI61" s="13">
        <f>L61+T61+AG61</f>
        <v>2025</v>
      </c>
      <c r="AJ61" s="36">
        <f>O61+AH61</f>
        <v>2025</v>
      </c>
      <c r="AK61" s="4"/>
      <c r="AL61" s="11">
        <f>G61-L61</f>
        <v>-1125</v>
      </c>
      <c r="AM61" s="11">
        <f>AL61+'Dec Propsk Statement'!AM61</f>
        <v>0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6">SUM(L$61:L61)</f>
        <v>2250</v>
      </c>
      <c r="M62" s="31">
        <f t="shared" si="26"/>
        <v>0</v>
      </c>
      <c r="N62" s="31">
        <f t="shared" si="26"/>
        <v>2250</v>
      </c>
      <c r="O62" s="31">
        <f t="shared" si="26"/>
        <v>2250</v>
      </c>
      <c r="P62" s="31">
        <f t="shared" si="26"/>
        <v>0.1</v>
      </c>
      <c r="Q62" s="31">
        <f t="shared" si="26"/>
        <v>-225</v>
      </c>
      <c r="R62" s="31">
        <f t="shared" si="26"/>
        <v>0</v>
      </c>
      <c r="S62" s="31">
        <f t="shared" si="26"/>
        <v>0</v>
      </c>
      <c r="T62" s="31">
        <f t="shared" si="26"/>
        <v>-225</v>
      </c>
      <c r="U62" s="31">
        <f t="shared" si="26"/>
        <v>0</v>
      </c>
      <c r="V62" s="31">
        <f t="shared" si="26"/>
        <v>0</v>
      </c>
      <c r="W62" s="31">
        <f t="shared" si="26"/>
        <v>0</v>
      </c>
      <c r="X62" s="31">
        <f t="shared" si="26"/>
        <v>0</v>
      </c>
      <c r="Y62" s="31">
        <f t="shared" si="26"/>
        <v>0</v>
      </c>
      <c r="Z62" s="31">
        <f t="shared" si="26"/>
        <v>0</v>
      </c>
      <c r="AA62" s="31">
        <f t="shared" si="26"/>
        <v>0</v>
      </c>
      <c r="AB62" s="31">
        <f t="shared" si="26"/>
        <v>0</v>
      </c>
      <c r="AC62" s="31">
        <f t="shared" si="26"/>
        <v>0</v>
      </c>
      <c r="AD62" s="31">
        <f t="shared" si="26"/>
        <v>0</v>
      </c>
      <c r="AE62" s="31">
        <f t="shared" si="26"/>
        <v>0</v>
      </c>
      <c r="AF62" s="31">
        <f t="shared" si="26"/>
        <v>0</v>
      </c>
      <c r="AG62" s="31">
        <f t="shared" si="26"/>
        <v>0</v>
      </c>
      <c r="AH62" s="31">
        <f t="shared" si="26"/>
        <v>-225</v>
      </c>
      <c r="AI62" s="31">
        <f t="shared" si="26"/>
        <v>2025</v>
      </c>
      <c r="AJ62" s="38">
        <f t="shared" si="26"/>
        <v>2025</v>
      </c>
      <c r="AK62" s="31">
        <f t="shared" si="26"/>
        <v>0</v>
      </c>
      <c r="AL62" s="31">
        <f t="shared" si="26"/>
        <v>-1125</v>
      </c>
      <c r="AM62" s="31">
        <f>AL62+'Dec Propsk Statement'!AM62</f>
        <v>0</v>
      </c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3"/>
      <c r="BA62" s="33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22625</v>
      </c>
      <c r="H65" s="40"/>
      <c r="I65" s="40"/>
      <c r="J65" s="40"/>
      <c r="K65" s="40"/>
      <c r="L65" s="42">
        <f t="shared" ref="L65:O65" si="27">L57+L62</f>
        <v>23750</v>
      </c>
      <c r="M65" s="42">
        <f t="shared" si="27"/>
        <v>0</v>
      </c>
      <c r="N65" s="42">
        <f t="shared" si="27"/>
        <v>7475</v>
      </c>
      <c r="O65" s="42">
        <f t="shared" si="27"/>
        <v>7475</v>
      </c>
      <c r="P65" s="40"/>
      <c r="Q65" s="42">
        <f>Q57+Q62</f>
        <v>-2375</v>
      </c>
      <c r="R65" s="40"/>
      <c r="S65" s="42">
        <f t="shared" ref="S65:T65" si="28">S57+S62</f>
        <v>-1075</v>
      </c>
      <c r="T65" s="42">
        <f t="shared" si="28"/>
        <v>-3450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9">AG57+AG62</f>
        <v>0</v>
      </c>
      <c r="AH65" s="42">
        <f t="shared" si="29"/>
        <v>-3450</v>
      </c>
      <c r="AI65" s="42">
        <f t="shared" si="29"/>
        <v>20300</v>
      </c>
      <c r="AJ65" s="42">
        <f t="shared" si="29"/>
        <v>4025</v>
      </c>
      <c r="AK65" s="40"/>
      <c r="AL65" s="42">
        <f>AL57+AL62</f>
        <v>-1125</v>
      </c>
      <c r="AM65" s="42">
        <f>AL65+'Dec Propsk Statement'!AM65</f>
        <v>0</v>
      </c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</row>
    <row r="66">
      <c r="A66" s="43"/>
      <c r="B66" s="4"/>
      <c r="C66" s="4"/>
      <c r="D66" s="4"/>
      <c r="E66" s="4"/>
      <c r="F66" s="4"/>
      <c r="G66" s="4"/>
      <c r="H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24"/>
      <c r="B67" s="4"/>
      <c r="C67" s="4"/>
      <c r="D67" s="4"/>
      <c r="E67" s="4"/>
      <c r="F67" s="4"/>
      <c r="G67" s="4"/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1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44" t="s">
        <v>127</v>
      </c>
      <c r="B69" s="1"/>
      <c r="C69" s="45"/>
      <c r="D69" s="1"/>
      <c r="E69" s="1"/>
      <c r="F69" s="4"/>
      <c r="G69" s="4"/>
      <c r="H69" s="4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47" t="s">
        <v>136</v>
      </c>
      <c r="B70" s="47" t="s">
        <v>137</v>
      </c>
      <c r="C70" s="48">
        <v>45722.0</v>
      </c>
      <c r="D70" s="1"/>
      <c r="E70" s="49">
        <v>2111.0</v>
      </c>
      <c r="F70" s="4"/>
      <c r="G70" s="4"/>
      <c r="H70" s="4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47" t="s">
        <v>136</v>
      </c>
      <c r="B71" s="47" t="s">
        <v>138</v>
      </c>
      <c r="C71" s="48">
        <v>45722.0</v>
      </c>
      <c r="D71" s="47"/>
      <c r="E71" s="5">
        <v>1012.5</v>
      </c>
      <c r="F71" s="4"/>
      <c r="G71" s="4"/>
      <c r="H71" s="46"/>
      <c r="I71" s="47"/>
      <c r="J71" s="47"/>
      <c r="K71" s="47"/>
      <c r="L71" s="47"/>
      <c r="M71" s="13"/>
      <c r="N71" s="13"/>
      <c r="O71" s="13"/>
      <c r="P71" s="13"/>
      <c r="Q71" s="13"/>
      <c r="R71" s="13"/>
      <c r="S71" s="13"/>
      <c r="T71" s="13"/>
      <c r="U71" s="46"/>
      <c r="V71" s="13"/>
      <c r="W71" s="1"/>
      <c r="X71" s="1"/>
      <c r="Y71" s="1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47" t="s">
        <v>136</v>
      </c>
      <c r="B72" s="47" t="s">
        <v>139</v>
      </c>
      <c r="C72" s="48">
        <v>45722.0</v>
      </c>
      <c r="D72" s="47"/>
      <c r="E72" s="5">
        <v>1012.5</v>
      </c>
      <c r="F72" s="4"/>
      <c r="G72" s="4"/>
      <c r="H72" s="46"/>
      <c r="I72" s="47"/>
      <c r="J72" s="47"/>
      <c r="K72" s="47"/>
      <c r="L72" s="47"/>
      <c r="M72" s="13"/>
      <c r="N72" s="13"/>
      <c r="O72" s="13"/>
      <c r="P72" s="13"/>
      <c r="Q72" s="13"/>
      <c r="R72" s="13"/>
      <c r="S72" s="13"/>
      <c r="T72" s="13"/>
      <c r="U72" s="46"/>
      <c r="V72" s="13"/>
      <c r="W72" s="1"/>
      <c r="X72" s="1"/>
      <c r="Y72" s="1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50" t="s">
        <v>128</v>
      </c>
      <c r="B73" s="47"/>
      <c r="C73" s="45"/>
      <c r="D73" s="47"/>
      <c r="E73" s="50">
        <f>SUM(E70:E72)</f>
        <v>4136</v>
      </c>
      <c r="F73" s="4"/>
      <c r="G73" s="4"/>
      <c r="H73" s="46"/>
      <c r="I73" s="47"/>
      <c r="J73" s="47"/>
      <c r="K73" s="47"/>
      <c r="L73" s="47"/>
      <c r="M73" s="13"/>
      <c r="N73" s="13"/>
      <c r="O73" s="13"/>
      <c r="P73" s="13"/>
      <c r="Q73" s="13"/>
      <c r="R73" s="13"/>
      <c r="S73" s="13"/>
      <c r="T73" s="13"/>
      <c r="U73" s="46"/>
      <c r="V73" s="13"/>
      <c r="W73" s="1"/>
      <c r="X73" s="1"/>
      <c r="Y73" s="1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4"/>
      <c r="B74" s="4"/>
      <c r="C74" s="4"/>
      <c r="D74" s="4"/>
      <c r="E74" s="4"/>
      <c r="F74" s="4"/>
      <c r="G74" s="4"/>
      <c r="H74" s="46"/>
      <c r="I74" s="47"/>
      <c r="J74" s="47"/>
      <c r="K74" s="47"/>
      <c r="L74" s="47"/>
      <c r="M74" s="13"/>
      <c r="N74" s="13"/>
      <c r="O74" s="13"/>
      <c r="P74" s="13"/>
      <c r="Q74" s="13"/>
      <c r="R74" s="13"/>
      <c r="S74" s="13"/>
      <c r="T74" s="13"/>
      <c r="U74" s="46"/>
      <c r="V74" s="13"/>
      <c r="W74" s="1"/>
      <c r="X74" s="1"/>
      <c r="Y74" s="1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28" t="s">
        <v>129</v>
      </c>
      <c r="B75" s="4"/>
      <c r="C75" s="4"/>
      <c r="D75" s="4"/>
      <c r="E75" s="59">
        <f>'Dec Propsk Statement'!E78</f>
        <v>0</v>
      </c>
      <c r="F75" s="4"/>
      <c r="G75" s="4"/>
      <c r="H75" s="46"/>
      <c r="I75" s="47"/>
      <c r="J75" s="47"/>
      <c r="K75" s="47"/>
      <c r="L75" s="47"/>
      <c r="M75" s="13"/>
      <c r="N75" s="13"/>
      <c r="O75" s="13"/>
      <c r="P75" s="13"/>
      <c r="Q75" s="13"/>
      <c r="R75" s="13"/>
      <c r="S75" s="13"/>
      <c r="T75" s="13"/>
      <c r="U75" s="46"/>
      <c r="V75" s="13"/>
      <c r="W75" s="1"/>
      <c r="X75" s="1"/>
      <c r="Y75" s="1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24" t="s">
        <v>130</v>
      </c>
      <c r="B76" s="47"/>
      <c r="C76" s="45"/>
      <c r="D76" s="47"/>
      <c r="E76" s="47">
        <f>E73*-1</f>
        <v>-4136</v>
      </c>
      <c r="F76" s="1"/>
      <c r="G76" s="1"/>
      <c r="H76" s="46"/>
      <c r="I76" s="47"/>
      <c r="J76" s="47"/>
      <c r="K76" s="47"/>
      <c r="L76" s="47"/>
      <c r="M76" s="13"/>
      <c r="N76" s="13"/>
      <c r="O76" s="13"/>
      <c r="P76" s="13"/>
      <c r="Q76" s="13"/>
      <c r="R76" s="13"/>
      <c r="S76" s="13"/>
      <c r="T76" s="13"/>
      <c r="U76" s="46"/>
      <c r="V76" s="13"/>
      <c r="W76" s="1"/>
      <c r="X76" s="1"/>
      <c r="Y76" s="1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24" t="s">
        <v>131</v>
      </c>
      <c r="B77" s="47"/>
      <c r="C77" s="45"/>
      <c r="D77" s="47"/>
      <c r="E77" s="20">
        <f>AJ65</f>
        <v>4025</v>
      </c>
      <c r="F77" s="1"/>
      <c r="G77" s="51"/>
      <c r="H77" s="46"/>
      <c r="I77" s="47"/>
      <c r="J77" s="47"/>
      <c r="K77" s="47"/>
      <c r="L77" s="47"/>
      <c r="M77" s="13"/>
      <c r="N77" s="13"/>
      <c r="O77" s="13"/>
      <c r="P77" s="13"/>
      <c r="Q77" s="13"/>
      <c r="R77" s="13"/>
      <c r="S77" s="13"/>
      <c r="T77" s="13"/>
      <c r="U77" s="46"/>
      <c r="V77" s="13"/>
      <c r="W77" s="1"/>
      <c r="X77" s="1"/>
      <c r="Y77" s="1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50" t="s">
        <v>132</v>
      </c>
      <c r="B78" s="47"/>
      <c r="C78" s="45"/>
      <c r="D78" s="47"/>
      <c r="E78" s="50">
        <f>SUM(E75:E77)</f>
        <v>-111</v>
      </c>
      <c r="F78" s="47"/>
      <c r="G78" s="47"/>
      <c r="H78" s="46"/>
      <c r="I78" s="47"/>
      <c r="J78" s="47"/>
      <c r="K78" s="47"/>
      <c r="L78" s="47"/>
      <c r="M78" s="13"/>
      <c r="N78" s="13"/>
      <c r="O78" s="13"/>
      <c r="P78" s="13"/>
      <c r="Q78" s="13"/>
      <c r="R78" s="13"/>
      <c r="S78" s="13"/>
      <c r="T78" s="13"/>
      <c r="U78" s="46"/>
      <c r="V78" s="13"/>
      <c r="W78" s="1"/>
      <c r="X78" s="1"/>
      <c r="Y78" s="1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28" t="s">
        <v>133</v>
      </c>
      <c r="B79" s="4"/>
      <c r="C79" s="4"/>
      <c r="D79" s="4"/>
      <c r="E79" s="37">
        <f>AL65</f>
        <v>-1125</v>
      </c>
      <c r="F79" s="47"/>
      <c r="G79" s="47"/>
      <c r="H79" s="46"/>
      <c r="I79" s="20"/>
      <c r="J79" s="20"/>
      <c r="K79" s="20"/>
      <c r="L79" s="20"/>
      <c r="M79" s="13"/>
      <c r="N79" s="13"/>
      <c r="O79" s="13"/>
      <c r="P79" s="13"/>
      <c r="Q79" s="13"/>
      <c r="R79" s="13"/>
      <c r="S79" s="13"/>
      <c r="T79" s="13"/>
      <c r="U79" s="46"/>
      <c r="V79" s="13"/>
      <c r="W79" s="1"/>
      <c r="X79" s="1"/>
      <c r="Y79" s="1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24" t="s">
        <v>134</v>
      </c>
      <c r="B80" s="1"/>
      <c r="C80" s="1"/>
      <c r="D80" s="47"/>
      <c r="E80" s="52">
        <f>E79+'Dec Propsk Statement'!E80</f>
        <v>0</v>
      </c>
      <c r="F80" s="47"/>
      <c r="G80" s="47"/>
      <c r="H80" s="46"/>
      <c r="I80" s="13"/>
      <c r="J80" s="13"/>
      <c r="K80" s="13"/>
      <c r="L80" s="13"/>
      <c r="M80" s="53"/>
      <c r="N80" s="53"/>
      <c r="O80" s="53"/>
      <c r="P80" s="53"/>
      <c r="Q80" s="13"/>
      <c r="R80" s="13"/>
      <c r="S80" s="13"/>
      <c r="T80" s="13"/>
      <c r="U80" s="46"/>
      <c r="V80" s="13"/>
      <c r="W80" s="1"/>
      <c r="X80" s="1"/>
      <c r="Y80" s="1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56"/>
      <c r="B81" s="56"/>
      <c r="C81" s="56"/>
      <c r="D81" s="47"/>
      <c r="E81" s="45"/>
      <c r="F81" s="47"/>
      <c r="G81" s="56"/>
      <c r="H81" s="46"/>
      <c r="I81" s="20"/>
      <c r="J81" s="20"/>
      <c r="K81" s="20"/>
      <c r="L81" s="20"/>
      <c r="M81" s="13"/>
      <c r="N81" s="13"/>
      <c r="O81" s="13"/>
      <c r="P81" s="13"/>
      <c r="Q81" s="13"/>
      <c r="R81" s="13"/>
      <c r="S81" s="13"/>
      <c r="T81" s="13"/>
      <c r="U81" s="46"/>
      <c r="V81" s="13"/>
      <c r="W81" s="1"/>
      <c r="X81" s="1"/>
      <c r="Y81" s="1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4"/>
      <c r="B82" s="4"/>
      <c r="C82" s="4"/>
      <c r="D82" s="4"/>
      <c r="E82" s="4"/>
      <c r="F82" s="4"/>
      <c r="G82" s="4"/>
      <c r="H82" s="46"/>
      <c r="I82" s="20"/>
      <c r="J82" s="20"/>
      <c r="K82" s="20"/>
      <c r="L82" s="20"/>
      <c r="M82" s="13"/>
      <c r="N82" s="13"/>
      <c r="O82" s="13"/>
      <c r="P82" s="13"/>
      <c r="Q82" s="13"/>
      <c r="R82" s="13"/>
      <c r="S82" s="13"/>
      <c r="T82" s="13"/>
      <c r="U82" s="46"/>
      <c r="V82" s="13"/>
      <c r="W82" s="1"/>
      <c r="X82" s="1"/>
      <c r="Y82" s="1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24"/>
      <c r="B83" s="24"/>
      <c r="C83" s="24"/>
      <c r="D83" s="47"/>
      <c r="E83" s="45"/>
      <c r="F83" s="47"/>
      <c r="G83" s="4"/>
      <c r="H83" s="46"/>
      <c r="I83" s="13"/>
      <c r="J83" s="13"/>
      <c r="K83" s="13"/>
      <c r="L83" s="13"/>
      <c r="M83" s="53"/>
      <c r="N83" s="53"/>
      <c r="O83" s="53"/>
      <c r="P83" s="53"/>
      <c r="Q83" s="13"/>
      <c r="R83" s="13"/>
      <c r="S83" s="13"/>
      <c r="T83" s="13"/>
      <c r="U83" s="46"/>
      <c r="V83" s="13"/>
      <c r="W83" s="1"/>
      <c r="X83" s="1"/>
      <c r="Y83" s="1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24"/>
      <c r="B84" s="24"/>
      <c r="C84" s="24"/>
      <c r="D84" s="47"/>
      <c r="E84" s="45"/>
      <c r="F84" s="47"/>
      <c r="G84" s="47"/>
      <c r="H84" s="46"/>
      <c r="I84" s="20"/>
      <c r="J84" s="20"/>
      <c r="K84" s="20"/>
      <c r="L84" s="20"/>
      <c r="M84" s="13"/>
      <c r="N84" s="13"/>
      <c r="O84" s="13"/>
      <c r="P84" s="13"/>
      <c r="Q84" s="13"/>
      <c r="R84" s="13"/>
      <c r="S84" s="13"/>
      <c r="T84" s="13"/>
      <c r="U84" s="46"/>
      <c r="V84" s="13"/>
      <c r="W84" s="1"/>
      <c r="X84" s="1"/>
      <c r="Y84" s="1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60"/>
      <c r="B85" s="47"/>
      <c r="C85" s="45"/>
      <c r="D85" s="1"/>
      <c r="E85" s="61"/>
      <c r="F85" s="62"/>
      <c r="G85" s="47"/>
      <c r="H85" s="46"/>
      <c r="I85" s="20"/>
      <c r="J85" s="20"/>
      <c r="K85" s="20"/>
      <c r="L85" s="20"/>
      <c r="M85" s="13"/>
      <c r="N85" s="13"/>
      <c r="O85" s="13"/>
      <c r="P85" s="13"/>
      <c r="Q85" s="13"/>
      <c r="R85" s="13"/>
      <c r="S85" s="13"/>
      <c r="T85" s="13"/>
      <c r="U85" s="46"/>
      <c r="V85" s="13"/>
      <c r="W85" s="1"/>
      <c r="X85" s="1"/>
      <c r="Y85" s="1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1"/>
      <c r="B86" s="1"/>
      <c r="C86" s="48"/>
      <c r="D86" s="47"/>
      <c r="E86" s="63"/>
      <c r="F86" s="62"/>
      <c r="G86" s="47"/>
      <c r="H86" s="46"/>
      <c r="I86" s="13"/>
      <c r="J86" s="13"/>
      <c r="K86" s="13"/>
      <c r="L86" s="13"/>
      <c r="M86" s="53"/>
      <c r="N86" s="53"/>
      <c r="O86" s="53"/>
      <c r="P86" s="53"/>
      <c r="Q86" s="13"/>
      <c r="R86" s="13"/>
      <c r="S86" s="13"/>
      <c r="T86" s="13"/>
      <c r="U86" s="46"/>
      <c r="V86" s="13"/>
      <c r="W86" s="1"/>
      <c r="X86" s="1"/>
      <c r="Y86" s="1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1"/>
      <c r="B87" s="47"/>
      <c r="C87" s="45"/>
      <c r="D87" s="47"/>
      <c r="E87" s="47"/>
      <c r="F87" s="4"/>
      <c r="G87" s="4"/>
      <c r="H87" s="46"/>
      <c r="I87" s="20"/>
      <c r="J87" s="20"/>
      <c r="K87" s="20"/>
      <c r="L87" s="20"/>
      <c r="M87" s="13"/>
      <c r="N87" s="13"/>
      <c r="O87" s="13"/>
      <c r="P87" s="13"/>
      <c r="Q87" s="13"/>
      <c r="R87" s="13"/>
      <c r="S87" s="13"/>
      <c r="T87" s="13"/>
      <c r="U87" s="46"/>
      <c r="V87" s="13"/>
      <c r="W87" s="47"/>
      <c r="X87" s="1"/>
      <c r="Y87" s="1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1"/>
      <c r="B88" s="47"/>
      <c r="C88" s="45"/>
      <c r="D88" s="47"/>
      <c r="E88" s="47"/>
      <c r="F88" s="4"/>
      <c r="G88" s="4"/>
      <c r="H88" s="46"/>
      <c r="I88" s="47"/>
      <c r="J88" s="47"/>
      <c r="K88" s="47"/>
      <c r="L88" s="47"/>
      <c r="M88" s="13"/>
      <c r="N88" s="13"/>
      <c r="O88" s="13"/>
      <c r="P88" s="13"/>
      <c r="Q88" s="13"/>
      <c r="R88" s="13"/>
      <c r="S88" s="13"/>
      <c r="T88" s="13"/>
      <c r="U88" s="46"/>
      <c r="V88" s="13"/>
      <c r="W88" s="1"/>
      <c r="X88" s="1"/>
      <c r="Y88" s="1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1"/>
      <c r="B89" s="47"/>
      <c r="C89" s="46"/>
      <c r="D89" s="47"/>
      <c r="E89" s="47"/>
      <c r="F89" s="4"/>
      <c r="G89" s="4"/>
      <c r="H89" s="46"/>
      <c r="I89" s="47"/>
      <c r="J89" s="47"/>
      <c r="K89" s="47"/>
      <c r="L89" s="47"/>
      <c r="M89" s="13"/>
      <c r="N89" s="13"/>
      <c r="O89" s="13"/>
      <c r="P89" s="13"/>
      <c r="Q89" s="13"/>
      <c r="R89" s="13"/>
      <c r="S89" s="13"/>
      <c r="T89" s="13"/>
      <c r="U89" s="46"/>
      <c r="V89" s="13"/>
      <c r="W89" s="1"/>
      <c r="X89" s="1"/>
      <c r="Y89" s="1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1"/>
      <c r="B90" s="47"/>
      <c r="C90" s="45"/>
      <c r="D90" s="47"/>
      <c r="E90" s="47"/>
      <c r="F90" s="4"/>
      <c r="G90" s="4"/>
      <c r="H90" s="46"/>
      <c r="I90" s="47"/>
      <c r="J90" s="47"/>
      <c r="K90" s="47"/>
      <c r="L90" s="47"/>
      <c r="M90" s="13"/>
      <c r="N90" s="13"/>
      <c r="O90" s="13"/>
      <c r="P90" s="13"/>
      <c r="Q90" s="13"/>
      <c r="R90" s="13"/>
      <c r="S90" s="13"/>
      <c r="T90" s="13"/>
      <c r="U90" s="46"/>
      <c r="V90" s="13"/>
      <c r="W90" s="1"/>
      <c r="X90" s="1"/>
      <c r="Y90" s="1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52"/>
      <c r="B91" s="47"/>
      <c r="C91" s="45"/>
      <c r="D91" s="47"/>
      <c r="E91" s="52"/>
      <c r="F91" s="4"/>
      <c r="G91" s="4"/>
      <c r="H91" s="46"/>
      <c r="I91" s="47"/>
      <c r="J91" s="47"/>
      <c r="K91" s="47"/>
      <c r="L91" s="47"/>
      <c r="M91" s="13"/>
      <c r="N91" s="13"/>
      <c r="O91" s="13"/>
      <c r="P91" s="13"/>
      <c r="Q91" s="13"/>
      <c r="R91" s="13"/>
      <c r="S91" s="13"/>
      <c r="T91" s="13"/>
      <c r="U91" s="46"/>
      <c r="V91" s="13"/>
      <c r="W91" s="1"/>
      <c r="X91" s="1"/>
      <c r="Y91" s="1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56"/>
      <c r="B92" s="1"/>
      <c r="C92" s="45"/>
      <c r="D92" s="1"/>
      <c r="E92" s="56"/>
      <c r="F92" s="62"/>
      <c r="G92" s="47"/>
      <c r="H92" s="46"/>
      <c r="I92" s="47"/>
      <c r="J92" s="47"/>
      <c r="K92" s="47"/>
      <c r="L92" s="47"/>
      <c r="M92" s="13"/>
      <c r="N92" s="13"/>
      <c r="O92" s="13"/>
      <c r="P92" s="13"/>
      <c r="Q92" s="13"/>
      <c r="R92" s="13"/>
      <c r="S92" s="13"/>
      <c r="T92" s="13"/>
      <c r="U92" s="46"/>
      <c r="V92" s="13"/>
      <c r="W92" s="1"/>
      <c r="X92" s="1"/>
      <c r="Y92" s="1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47"/>
      <c r="B93" s="47"/>
      <c r="C93" s="45"/>
      <c r="D93" s="4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0"/>
      <c r="W93" s="1"/>
      <c r="X93" s="1"/>
      <c r="Y93" s="1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47"/>
      <c r="B94" s="47"/>
      <c r="C94" s="45"/>
      <c r="D94" s="47"/>
      <c r="E94" s="6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3"/>
      <c r="W94" s="1"/>
      <c r="X94" s="1"/>
      <c r="Y94" s="1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47"/>
      <c r="B95" s="47"/>
      <c r="C95" s="45"/>
      <c r="D95" s="47"/>
      <c r="E95" s="13"/>
      <c r="F95" s="52"/>
      <c r="G95" s="52"/>
      <c r="H95" s="52"/>
      <c r="I95" s="52"/>
      <c r="J95" s="52"/>
      <c r="K95" s="52"/>
      <c r="L95" s="52"/>
      <c r="M95" s="20"/>
      <c r="N95" s="20"/>
      <c r="O95" s="20"/>
      <c r="P95" s="20"/>
      <c r="Q95" s="52"/>
      <c r="R95" s="52"/>
      <c r="S95" s="52"/>
      <c r="T95" s="52"/>
      <c r="U95" s="52"/>
      <c r="V95" s="52"/>
      <c r="W95" s="1"/>
      <c r="X95" s="1"/>
      <c r="Y95" s="1"/>
      <c r="Z95" s="1"/>
      <c r="AA95" s="1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56"/>
      <c r="B96" s="1"/>
      <c r="C96" s="45"/>
      <c r="D96" s="1"/>
      <c r="E96" s="56"/>
      <c r="F96" s="52"/>
      <c r="G96" s="57"/>
      <c r="H96" s="52"/>
      <c r="I96" s="52"/>
      <c r="J96" s="52"/>
      <c r="K96" s="52"/>
      <c r="L96" s="57"/>
      <c r="M96" s="58"/>
      <c r="N96" s="58"/>
      <c r="O96" s="58"/>
      <c r="P96" s="58"/>
      <c r="Q96" s="57"/>
      <c r="R96" s="52"/>
      <c r="S96" s="52"/>
      <c r="T96" s="52"/>
      <c r="U96" s="52"/>
      <c r="V96" s="57"/>
      <c r="W96" s="1"/>
      <c r="X96" s="1"/>
      <c r="Y96" s="1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6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43"/>
      <c r="B99" s="43"/>
      <c r="C99" s="43"/>
      <c r="D99" s="1"/>
      <c r="E99" s="4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24"/>
      <c r="B100" s="24"/>
      <c r="C100" s="24"/>
      <c r="D100" s="24"/>
      <c r="E100" s="54"/>
      <c r="F100" s="1"/>
      <c r="G100" s="5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1"/>
      <c r="B101" s="1"/>
      <c r="C101" s="1"/>
      <c r="D101" s="1"/>
      <c r="E101" s="45"/>
      <c r="F101" s="47"/>
      <c r="G101" s="47"/>
      <c r="H101" s="7"/>
      <c r="I101" s="8"/>
      <c r="J101" s="7"/>
      <c r="K101" s="7"/>
      <c r="L101" s="8"/>
      <c r="M101" s="7"/>
      <c r="N101" s="7"/>
      <c r="O101" s="7"/>
      <c r="P101" s="7"/>
      <c r="Q101" s="8"/>
      <c r="R101" s="7"/>
      <c r="S101" s="8"/>
      <c r="T101" s="8"/>
      <c r="U101" s="6"/>
      <c r="V101" s="6"/>
      <c r="W101" s="6"/>
      <c r="X101" s="1"/>
      <c r="Y101" s="1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1"/>
      <c r="B102" s="1"/>
      <c r="C102" s="1"/>
      <c r="D102" s="47"/>
      <c r="E102" s="45"/>
      <c r="F102" s="47"/>
      <c r="G102" s="47"/>
      <c r="H102" s="46"/>
      <c r="I102" s="47"/>
      <c r="J102" s="47"/>
      <c r="K102" s="47"/>
      <c r="L102" s="47"/>
      <c r="M102" s="13"/>
      <c r="N102" s="13"/>
      <c r="O102" s="13"/>
      <c r="P102" s="13"/>
      <c r="Q102" s="13"/>
      <c r="R102" s="13"/>
      <c r="S102" s="13"/>
      <c r="T102" s="13"/>
      <c r="U102" s="46"/>
      <c r="V102" s="13"/>
      <c r="W102" s="1"/>
      <c r="X102" s="1"/>
      <c r="Y102" s="1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56"/>
      <c r="B103" s="56"/>
      <c r="C103" s="56"/>
      <c r="D103" s="47"/>
      <c r="E103" s="45"/>
      <c r="F103" s="47"/>
      <c r="G103" s="56"/>
      <c r="H103" s="46"/>
      <c r="I103" s="47"/>
      <c r="J103" s="47"/>
      <c r="K103" s="47"/>
      <c r="L103" s="47"/>
      <c r="M103" s="13"/>
      <c r="N103" s="13"/>
      <c r="O103" s="13"/>
      <c r="P103" s="13"/>
      <c r="Q103" s="13"/>
      <c r="R103" s="13"/>
      <c r="S103" s="13"/>
      <c r="T103" s="13"/>
      <c r="U103" s="46"/>
      <c r="V103" s="13"/>
      <c r="W103" s="1"/>
      <c r="X103" s="1"/>
      <c r="Y103" s="1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4"/>
      <c r="B104" s="4"/>
      <c r="C104" s="4"/>
      <c r="D104" s="4"/>
      <c r="E104" s="4"/>
      <c r="F104" s="4"/>
      <c r="G104" s="4"/>
      <c r="H104" s="46"/>
      <c r="I104" s="47"/>
      <c r="J104" s="47"/>
      <c r="K104" s="47"/>
      <c r="L104" s="47"/>
      <c r="M104" s="13"/>
      <c r="N104" s="13"/>
      <c r="O104" s="13"/>
      <c r="P104" s="13"/>
      <c r="Q104" s="13"/>
      <c r="R104" s="13"/>
      <c r="S104" s="13"/>
      <c r="T104" s="13"/>
      <c r="U104" s="46"/>
      <c r="V104" s="13"/>
      <c r="W104" s="1"/>
      <c r="X104" s="1"/>
      <c r="Y104" s="1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24"/>
      <c r="B105" s="24"/>
      <c r="C105" s="24"/>
      <c r="D105" s="47"/>
      <c r="E105" s="45"/>
      <c r="F105" s="47"/>
      <c r="G105" s="47"/>
      <c r="H105" s="46"/>
      <c r="I105" s="47"/>
      <c r="J105" s="47"/>
      <c r="K105" s="47"/>
      <c r="L105" s="47"/>
      <c r="M105" s="13"/>
      <c r="N105" s="13"/>
      <c r="O105" s="13"/>
      <c r="P105" s="13"/>
      <c r="Q105" s="13"/>
      <c r="R105" s="13"/>
      <c r="S105" s="13"/>
      <c r="T105" s="13"/>
      <c r="U105" s="46"/>
      <c r="V105" s="13"/>
      <c r="W105" s="1"/>
      <c r="X105" s="1"/>
      <c r="Y105" s="1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24"/>
      <c r="B106" s="24"/>
      <c r="C106" s="24"/>
      <c r="D106" s="47"/>
      <c r="E106" s="45"/>
      <c r="F106" s="47"/>
      <c r="G106" s="47"/>
      <c r="H106" s="46"/>
      <c r="I106" s="13"/>
      <c r="J106" s="13"/>
      <c r="K106" s="13"/>
      <c r="L106" s="13"/>
      <c r="M106" s="53"/>
      <c r="N106" s="53"/>
      <c r="O106" s="53"/>
      <c r="P106" s="53"/>
      <c r="Q106" s="13"/>
      <c r="R106" s="13"/>
      <c r="S106" s="13"/>
      <c r="T106" s="13"/>
      <c r="U106" s="46"/>
      <c r="V106" s="13"/>
      <c r="W106" s="1"/>
      <c r="X106" s="1"/>
      <c r="Y106" s="1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56"/>
      <c r="B107" s="56"/>
      <c r="C107" s="56"/>
      <c r="D107" s="47"/>
      <c r="E107" s="45"/>
      <c r="F107" s="47"/>
      <c r="G107" s="56"/>
      <c r="H107" s="46"/>
      <c r="I107" s="20"/>
      <c r="J107" s="20"/>
      <c r="K107" s="20"/>
      <c r="L107" s="20"/>
      <c r="M107" s="13"/>
      <c r="N107" s="13"/>
      <c r="O107" s="13"/>
      <c r="P107" s="13"/>
      <c r="Q107" s="13"/>
      <c r="R107" s="13"/>
      <c r="S107" s="13"/>
      <c r="T107" s="13"/>
      <c r="U107" s="46"/>
      <c r="V107" s="13"/>
      <c r="W107" s="1"/>
      <c r="X107" s="1"/>
      <c r="Y107" s="1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4"/>
      <c r="B108" s="4"/>
      <c r="C108" s="4"/>
      <c r="D108" s="4"/>
      <c r="E108" s="4"/>
      <c r="F108" s="4"/>
      <c r="G108" s="4"/>
      <c r="H108" s="46"/>
      <c r="I108" s="20"/>
      <c r="J108" s="20"/>
      <c r="K108" s="20"/>
      <c r="L108" s="20"/>
      <c r="M108" s="13"/>
      <c r="N108" s="13"/>
      <c r="O108" s="13"/>
      <c r="P108" s="13"/>
      <c r="Q108" s="13"/>
      <c r="R108" s="13"/>
      <c r="S108" s="13"/>
      <c r="T108" s="13"/>
      <c r="U108" s="46"/>
      <c r="V108" s="13"/>
      <c r="W108" s="1"/>
      <c r="X108" s="1"/>
      <c r="Y108" s="1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4"/>
      <c r="B109" s="4"/>
      <c r="C109" s="4"/>
      <c r="D109" s="4"/>
      <c r="E109" s="4"/>
      <c r="F109" s="4"/>
      <c r="G109" s="4"/>
      <c r="H109" s="46"/>
      <c r="I109" s="13"/>
      <c r="J109" s="13"/>
      <c r="K109" s="13"/>
      <c r="L109" s="13"/>
      <c r="M109" s="53"/>
      <c r="N109" s="53"/>
      <c r="O109" s="53"/>
      <c r="P109" s="53"/>
      <c r="Q109" s="13"/>
      <c r="R109" s="13"/>
      <c r="S109" s="13"/>
      <c r="T109" s="13"/>
      <c r="U109" s="46"/>
      <c r="V109" s="13"/>
      <c r="W109" s="1"/>
      <c r="X109" s="1"/>
      <c r="Y109" s="1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25.63"/>
    <col customWidth="1" min="2" max="2" width="22.5"/>
    <col customWidth="1" min="3" max="3" width="29.0"/>
    <col customWidth="1" min="7" max="8" width="10.38"/>
    <col customWidth="1" min="9" max="9" width="9.63"/>
    <col customWidth="1" min="13" max="13" width="11.25"/>
    <col customWidth="1" min="34" max="34" width="18.63"/>
    <col customWidth="1" min="35" max="35" width="18.25"/>
  </cols>
  <sheetData>
    <row r="1" hidden="1">
      <c r="A1" s="65"/>
      <c r="B1" s="65"/>
      <c r="C1" s="65"/>
      <c r="D1" s="65"/>
      <c r="E1" s="65"/>
      <c r="F1" s="65"/>
      <c r="G1" s="2" t="s">
        <v>0</v>
      </c>
      <c r="H1" s="65"/>
      <c r="I1" s="65"/>
      <c r="J1" s="65"/>
      <c r="K1" s="65"/>
      <c r="L1" s="65"/>
      <c r="M1" s="3"/>
      <c r="N1" s="3"/>
      <c r="O1" s="3"/>
      <c r="P1" s="65"/>
    </row>
    <row r="2" hidden="1">
      <c r="A2" s="65"/>
      <c r="B2" s="65"/>
      <c r="C2" s="65"/>
      <c r="D2" s="65"/>
      <c r="E2" s="65"/>
      <c r="F2" s="65"/>
      <c r="G2" s="2" t="s">
        <v>1</v>
      </c>
      <c r="H2" s="65"/>
      <c r="I2" s="65"/>
      <c r="J2" s="65"/>
      <c r="K2" s="65"/>
      <c r="L2" s="5"/>
      <c r="M2" s="3"/>
      <c r="N2" s="3"/>
      <c r="O2" s="3"/>
      <c r="P2" s="65"/>
    </row>
    <row r="3" hidden="1">
      <c r="A3" s="65"/>
      <c r="B3" s="65"/>
      <c r="C3" s="65"/>
      <c r="D3" s="65"/>
      <c r="E3" s="65"/>
      <c r="F3" s="65"/>
      <c r="G3" s="2" t="s">
        <v>2</v>
      </c>
      <c r="H3" s="65"/>
      <c r="I3" s="65"/>
      <c r="J3" s="65"/>
      <c r="K3" s="65"/>
      <c r="L3" s="5"/>
      <c r="M3" s="3"/>
      <c r="N3" s="3"/>
      <c r="O3" s="3"/>
      <c r="P3" s="65"/>
    </row>
    <row r="4" hidden="1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1"/>
      <c r="M4" s="5"/>
      <c r="N4" s="5"/>
      <c r="O4" s="5"/>
      <c r="P4" s="65"/>
    </row>
    <row r="5" hidden="1">
      <c r="A5" s="65"/>
      <c r="B5" s="65"/>
      <c r="C5" s="65"/>
      <c r="D5" s="65"/>
      <c r="E5" s="65"/>
      <c r="F5" s="65"/>
      <c r="G5" s="6" t="s">
        <v>3</v>
      </c>
      <c r="H5" s="65"/>
      <c r="I5" s="65"/>
      <c r="J5" s="65"/>
      <c r="K5" s="65"/>
      <c r="L5" s="65"/>
      <c r="M5" s="65"/>
      <c r="N5" s="65"/>
      <c r="O5" s="65"/>
      <c r="P5" s="65"/>
    </row>
    <row r="6" hidden="1">
      <c r="A6" s="65"/>
      <c r="B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hidden="1">
      <c r="A7" s="6" t="s">
        <v>4</v>
      </c>
      <c r="B7" s="6" t="s">
        <v>5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</row>
    <row r="8" hidden="1">
      <c r="A8" s="6" t="s">
        <v>6</v>
      </c>
      <c r="B8" s="7" t="s">
        <v>140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</row>
    <row r="9" hidden="1"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66"/>
      <c r="U11" s="67"/>
      <c r="V11" s="66"/>
      <c r="W11" s="67"/>
      <c r="X11" s="67"/>
      <c r="Y11" s="67"/>
      <c r="Z11" s="67"/>
      <c r="AA11" s="67"/>
      <c r="AB11" s="67"/>
      <c r="AC11" s="67"/>
      <c r="AD11" s="67"/>
      <c r="AE11" s="67"/>
      <c r="AG11" s="13"/>
      <c r="AH11" s="13"/>
      <c r="AI11" s="13"/>
      <c r="AJ11" s="13"/>
      <c r="AK11" s="68"/>
      <c r="AL11" s="13"/>
      <c r="AM11" s="1"/>
      <c r="AN11" s="65"/>
      <c r="AO11" s="65"/>
    </row>
    <row r="12">
      <c r="A12" s="6" t="s">
        <v>46</v>
      </c>
      <c r="B12" s="6" t="s">
        <v>47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AL12" s="13"/>
      <c r="AM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3"/>
      <c r="N13" s="13"/>
      <c r="O13" s="13"/>
      <c r="P13" s="12"/>
      <c r="Q13" s="13"/>
      <c r="R13" s="12"/>
      <c r="S13" s="13"/>
      <c r="T13" s="66"/>
      <c r="U13" s="67"/>
      <c r="V13" s="66"/>
      <c r="W13" s="67"/>
      <c r="X13" s="67"/>
      <c r="Y13" s="67"/>
      <c r="Z13" s="67"/>
      <c r="AA13" s="67"/>
      <c r="AB13" s="67"/>
      <c r="AC13" s="67"/>
      <c r="AD13" s="67"/>
      <c r="AE13" s="67"/>
      <c r="AG13" s="13"/>
      <c r="AH13" s="13"/>
      <c r="AI13" s="13"/>
      <c r="AJ13" s="13"/>
      <c r="AK13" s="68"/>
      <c r="AL13" s="13"/>
      <c r="AM13" s="1"/>
      <c r="AN13" s="65"/>
      <c r="AO13" s="65"/>
    </row>
    <row r="14">
      <c r="A14" s="69"/>
      <c r="B14" s="69"/>
      <c r="C14" s="17" t="s">
        <v>48</v>
      </c>
      <c r="D14" s="17" t="s">
        <v>49</v>
      </c>
      <c r="E14" s="70">
        <v>45416.0</v>
      </c>
      <c r="F14" s="69">
        <v>4.0</v>
      </c>
      <c r="G14" s="69">
        <v>795.0</v>
      </c>
      <c r="H14" s="70">
        <v>45720.0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71">
        <f t="shared" ref="T14:T43" si="6">Q14+S14</f>
        <v>-119.25</v>
      </c>
      <c r="U14" s="67"/>
      <c r="V14" s="66"/>
      <c r="W14" s="67"/>
      <c r="X14" s="67"/>
      <c r="Y14" s="67"/>
      <c r="Z14" s="67"/>
      <c r="AA14" s="67"/>
      <c r="AB14" s="67"/>
      <c r="AC14" s="67"/>
      <c r="AD14" s="67"/>
      <c r="AE14" s="67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68">
        <v>45722.0</v>
      </c>
      <c r="AL14" s="11">
        <f t="shared" ref="AL14:AL43" si="11">G14-L14</f>
        <v>0</v>
      </c>
      <c r="AM14" s="11">
        <f>AL14+'Jan Propsk Statement'!AM14</f>
        <v>0</v>
      </c>
      <c r="AN14" s="65"/>
      <c r="AO14" s="72"/>
      <c r="AP14" s="72"/>
      <c r="AQ14" s="13"/>
      <c r="AR14" s="65"/>
    </row>
    <row r="15">
      <c r="A15" s="9"/>
      <c r="B15" s="9"/>
      <c r="C15" s="17" t="s">
        <v>50</v>
      </c>
      <c r="D15" s="17" t="s">
        <v>51</v>
      </c>
      <c r="E15" s="18">
        <v>44959.0</v>
      </c>
      <c r="F15" s="17">
        <v>2.0</v>
      </c>
      <c r="G15" s="17">
        <v>740.0</v>
      </c>
      <c r="H15" s="18">
        <v>45719.0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71">
        <f t="shared" si="6"/>
        <v>-111</v>
      </c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68">
        <v>45722.0</v>
      </c>
      <c r="AL15" s="11">
        <f t="shared" si="11"/>
        <v>0</v>
      </c>
      <c r="AM15" s="11">
        <f>AL15+'Jan Propsk Statement'!AM15</f>
        <v>0</v>
      </c>
      <c r="AN15" s="65"/>
      <c r="AO15" s="72"/>
      <c r="AP15" s="72"/>
      <c r="AQ15" s="13"/>
      <c r="AR15" s="65"/>
    </row>
    <row r="16">
      <c r="A16" s="9"/>
      <c r="B16" s="9"/>
      <c r="C16" s="17" t="s">
        <v>52</v>
      </c>
      <c r="D16" s="17" t="s">
        <v>53</v>
      </c>
      <c r="E16" s="18">
        <v>45152.0</v>
      </c>
      <c r="F16" s="17">
        <v>14.0</v>
      </c>
      <c r="G16" s="17">
        <v>740.0</v>
      </c>
      <c r="H16" s="18">
        <v>45730.0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71">
        <f t="shared" si="6"/>
        <v>-111</v>
      </c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68">
        <v>45722.0</v>
      </c>
      <c r="AL16" s="11">
        <f t="shared" si="11"/>
        <v>0</v>
      </c>
      <c r="AM16" s="11">
        <f>AL16+'Jan Propsk Statement'!AM16</f>
        <v>0</v>
      </c>
      <c r="AN16" s="65"/>
      <c r="AO16" s="72"/>
      <c r="AP16" s="72"/>
      <c r="AQ16" s="13"/>
      <c r="AR16" s="65"/>
    </row>
    <row r="17">
      <c r="A17" s="9"/>
      <c r="B17" s="9"/>
      <c r="C17" s="17" t="s">
        <v>54</v>
      </c>
      <c r="D17" s="17" t="s">
        <v>55</v>
      </c>
      <c r="E17" s="21">
        <v>44926.0</v>
      </c>
      <c r="F17" s="17">
        <v>31.0</v>
      </c>
      <c r="G17" s="17">
        <v>855.0</v>
      </c>
      <c r="H17" s="18">
        <v>45719.0</v>
      </c>
      <c r="I17" s="17" t="b">
        <v>0</v>
      </c>
      <c r="J17" s="17" t="b">
        <v>1</v>
      </c>
      <c r="K17" s="17" t="b">
        <v>0</v>
      </c>
      <c r="L17" s="17">
        <v>855.0</v>
      </c>
      <c r="M17" s="11">
        <f t="shared" si="1"/>
        <v>0</v>
      </c>
      <c r="N17" s="11">
        <f t="shared" si="2"/>
        <v>855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71">
        <f t="shared" si="6"/>
        <v>-128.25</v>
      </c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68">
        <v>45722.0</v>
      </c>
      <c r="AL17" s="11">
        <f t="shared" si="11"/>
        <v>0</v>
      </c>
      <c r="AM17" s="11">
        <f>AL17+'Jan Propsk Statement'!AM17</f>
        <v>0</v>
      </c>
      <c r="AN17" s="65"/>
      <c r="AO17" s="72"/>
      <c r="AP17" s="72"/>
      <c r="AQ17" s="13"/>
      <c r="AR17" s="65"/>
    </row>
    <row r="18">
      <c r="A18" s="9"/>
      <c r="B18" s="9"/>
      <c r="C18" s="9" t="s">
        <v>56</v>
      </c>
      <c r="D18" s="9" t="s">
        <v>57</v>
      </c>
      <c r="E18" s="10">
        <v>45521.0</v>
      </c>
      <c r="F18" s="9">
        <v>17.0</v>
      </c>
      <c r="G18" s="9">
        <v>740.0</v>
      </c>
      <c r="H18" s="10">
        <v>45733.0</v>
      </c>
      <c r="I18" s="9" t="b">
        <v>0</v>
      </c>
      <c r="J18" s="9" t="b">
        <v>1</v>
      </c>
      <c r="K18" s="9" t="b">
        <v>0</v>
      </c>
      <c r="L18" s="9">
        <v>740.0</v>
      </c>
      <c r="M18" s="11">
        <f t="shared" si="1"/>
        <v>0</v>
      </c>
      <c r="N18" s="11">
        <f t="shared" si="2"/>
        <v>740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71">
        <f t="shared" si="6"/>
        <v>-111</v>
      </c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68">
        <v>45722.0</v>
      </c>
      <c r="AL18" s="11">
        <f t="shared" si="11"/>
        <v>0</v>
      </c>
      <c r="AM18" s="11">
        <f>AL18+'Jan Propsk Statement'!AM18</f>
        <v>0</v>
      </c>
      <c r="AN18" s="65"/>
      <c r="AO18" s="72"/>
      <c r="AP18" s="73"/>
      <c r="AQ18" s="13"/>
      <c r="AR18" s="65"/>
    </row>
    <row r="19">
      <c r="A19" s="9"/>
      <c r="B19" s="9"/>
      <c r="C19" s="17" t="s">
        <v>58</v>
      </c>
      <c r="D19" s="17" t="s">
        <v>59</v>
      </c>
      <c r="E19" s="21">
        <v>45625.0</v>
      </c>
      <c r="F19" s="17">
        <v>29.0</v>
      </c>
      <c r="G19" s="17">
        <v>740.0</v>
      </c>
      <c r="H19" s="17" t="s">
        <v>97</v>
      </c>
      <c r="I19" s="17" t="b">
        <v>1</v>
      </c>
      <c r="J19" s="17" t="b">
        <v>0</v>
      </c>
      <c r="K19" s="17" t="b">
        <v>0</v>
      </c>
      <c r="L19" s="17">
        <v>740.0</v>
      </c>
      <c r="M19" s="11">
        <f t="shared" si="1"/>
        <v>0</v>
      </c>
      <c r="N19" s="11">
        <f t="shared" si="2"/>
        <v>0</v>
      </c>
      <c r="O19" s="11">
        <f t="shared" si="3"/>
        <v>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71">
        <f t="shared" si="6"/>
        <v>-111</v>
      </c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-111</v>
      </c>
      <c r="AK19" s="68">
        <v>45722.0</v>
      </c>
      <c r="AL19" s="11">
        <f t="shared" si="11"/>
        <v>0</v>
      </c>
      <c r="AM19" s="11">
        <f>AL19+'Jan Propsk Statement'!AM19</f>
        <v>0</v>
      </c>
      <c r="AN19" s="65"/>
      <c r="AO19" s="72"/>
      <c r="AP19" s="72"/>
      <c r="AQ19" s="13"/>
      <c r="AR19" s="65"/>
    </row>
    <row r="20">
      <c r="A20" s="9"/>
      <c r="B20" s="9"/>
      <c r="C20" s="9" t="s">
        <v>60</v>
      </c>
      <c r="D20" s="9" t="s">
        <v>61</v>
      </c>
      <c r="E20" s="10">
        <v>45310.0</v>
      </c>
      <c r="F20" s="9">
        <v>19.0</v>
      </c>
      <c r="G20" s="9">
        <v>700.0</v>
      </c>
      <c r="H20" s="10">
        <v>45735.0</v>
      </c>
      <c r="I20" s="9" t="b">
        <v>0</v>
      </c>
      <c r="J20" s="9" t="b">
        <v>1</v>
      </c>
      <c r="K20" s="9" t="b">
        <v>0</v>
      </c>
      <c r="L20" s="9">
        <v>700.0</v>
      </c>
      <c r="M20" s="11">
        <f t="shared" si="1"/>
        <v>0</v>
      </c>
      <c r="N20" s="11">
        <f t="shared" si="2"/>
        <v>700</v>
      </c>
      <c r="O20" s="11">
        <f t="shared" si="3"/>
        <v>700</v>
      </c>
      <c r="P20" s="12">
        <v>0.1</v>
      </c>
      <c r="Q20" s="13">
        <f t="shared" si="4"/>
        <v>-70</v>
      </c>
      <c r="R20" s="12">
        <v>0.05</v>
      </c>
      <c r="S20" s="13">
        <f t="shared" si="5"/>
        <v>-35</v>
      </c>
      <c r="T20" s="71">
        <f t="shared" si="6"/>
        <v>-105</v>
      </c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G20" s="13">
        <f t="shared" si="7"/>
        <v>0</v>
      </c>
      <c r="AH20" s="13">
        <f t="shared" si="8"/>
        <v>-105</v>
      </c>
      <c r="AI20" s="13">
        <f t="shared" si="9"/>
        <v>595</v>
      </c>
      <c r="AJ20" s="13">
        <f t="shared" si="10"/>
        <v>595</v>
      </c>
      <c r="AK20" s="68">
        <v>45722.0</v>
      </c>
      <c r="AL20" s="11">
        <f t="shared" si="11"/>
        <v>0</v>
      </c>
      <c r="AM20" s="11">
        <f>AL20+'Jan Propsk Statement'!AM20</f>
        <v>0</v>
      </c>
      <c r="AN20" s="65"/>
      <c r="AO20" s="72"/>
      <c r="AP20" s="73"/>
      <c r="AQ20" s="13"/>
      <c r="AR20" s="65"/>
    </row>
    <row r="21">
      <c r="A21" s="9"/>
      <c r="B21" s="9"/>
      <c r="C21" s="9" t="s">
        <v>62</v>
      </c>
      <c r="D21" s="9" t="s">
        <v>63</v>
      </c>
      <c r="E21" s="10">
        <v>45477.0</v>
      </c>
      <c r="F21" s="9">
        <v>4.0</v>
      </c>
      <c r="G21" s="9">
        <v>675.0</v>
      </c>
      <c r="H21" s="10">
        <v>45720.0</v>
      </c>
      <c r="I21" s="9" t="b">
        <v>0</v>
      </c>
      <c r="J21" s="9" t="b">
        <v>1</v>
      </c>
      <c r="K21" s="9" t="b">
        <v>0</v>
      </c>
      <c r="L21" s="9">
        <v>675.0</v>
      </c>
      <c r="M21" s="11">
        <f t="shared" si="1"/>
        <v>0</v>
      </c>
      <c r="N21" s="11">
        <f t="shared" si="2"/>
        <v>675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71">
        <f t="shared" si="6"/>
        <v>-101.25</v>
      </c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68">
        <v>45722.0</v>
      </c>
      <c r="AL21" s="11">
        <f t="shared" si="11"/>
        <v>0</v>
      </c>
      <c r="AM21" s="11">
        <f>AL21+'Jan Propsk Statement'!AM21</f>
        <v>0</v>
      </c>
      <c r="AN21" s="65"/>
      <c r="AO21" s="72"/>
      <c r="AP21" s="72"/>
      <c r="AQ21" s="13"/>
      <c r="AR21" s="65"/>
    </row>
    <row r="22">
      <c r="A22" s="9"/>
      <c r="B22" s="9"/>
      <c r="C22" s="17" t="s">
        <v>64</v>
      </c>
      <c r="D22" s="17" t="s">
        <v>65</v>
      </c>
      <c r="E22" s="18">
        <v>45474.0</v>
      </c>
      <c r="F22" s="17">
        <v>1.0</v>
      </c>
      <c r="G22" s="17">
        <v>700.0</v>
      </c>
      <c r="H22" s="18">
        <v>45719.0</v>
      </c>
      <c r="I22" s="17" t="b">
        <v>0</v>
      </c>
      <c r="J22" s="17" t="b">
        <v>1</v>
      </c>
      <c r="K22" s="17" t="b">
        <v>0</v>
      </c>
      <c r="L22" s="17">
        <v>700.0</v>
      </c>
      <c r="M22" s="11">
        <f t="shared" si="1"/>
        <v>0</v>
      </c>
      <c r="N22" s="11">
        <f t="shared" si="2"/>
        <v>700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71">
        <f t="shared" si="6"/>
        <v>-105</v>
      </c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68">
        <v>45722.0</v>
      </c>
      <c r="AL22" s="11">
        <f t="shared" si="11"/>
        <v>0</v>
      </c>
      <c r="AM22" s="11">
        <f>AL22+'Jan Propsk Statement'!AM22</f>
        <v>0</v>
      </c>
      <c r="AN22" s="65"/>
      <c r="AO22" s="72"/>
      <c r="AP22" s="72"/>
      <c r="AQ22" s="13"/>
      <c r="AR22" s="65"/>
    </row>
    <row r="23">
      <c r="A23" s="9"/>
      <c r="B23" s="9"/>
      <c r="C23" s="17" t="s">
        <v>66</v>
      </c>
      <c r="D23" s="17" t="s">
        <v>67</v>
      </c>
      <c r="E23" s="18">
        <v>45354.0</v>
      </c>
      <c r="F23" s="17">
        <v>3.0</v>
      </c>
      <c r="G23" s="17">
        <v>735.0</v>
      </c>
      <c r="H23" s="18">
        <v>45721.0</v>
      </c>
      <c r="I23" s="17" t="b">
        <v>0</v>
      </c>
      <c r="J23" s="17" t="b">
        <v>1</v>
      </c>
      <c r="K23" s="17" t="b">
        <v>0</v>
      </c>
      <c r="L23" s="17">
        <v>735.0</v>
      </c>
      <c r="M23" s="11">
        <f t="shared" si="1"/>
        <v>0</v>
      </c>
      <c r="N23" s="11">
        <f t="shared" si="2"/>
        <v>735</v>
      </c>
      <c r="O23" s="11">
        <f t="shared" si="3"/>
        <v>735</v>
      </c>
      <c r="P23" s="12">
        <v>0.1</v>
      </c>
      <c r="Q23" s="13">
        <f t="shared" si="4"/>
        <v>-73.5</v>
      </c>
      <c r="R23" s="12">
        <v>0.05</v>
      </c>
      <c r="S23" s="13">
        <f t="shared" si="5"/>
        <v>-36.75</v>
      </c>
      <c r="T23" s="71">
        <f t="shared" si="6"/>
        <v>-110.25</v>
      </c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G23" s="13">
        <f t="shared" si="7"/>
        <v>0</v>
      </c>
      <c r="AH23" s="13">
        <f t="shared" si="8"/>
        <v>-110.25</v>
      </c>
      <c r="AI23" s="13">
        <f t="shared" si="9"/>
        <v>624.75</v>
      </c>
      <c r="AJ23" s="13">
        <f t="shared" si="10"/>
        <v>624.75</v>
      </c>
      <c r="AK23" s="68">
        <v>45722.0</v>
      </c>
      <c r="AL23" s="11">
        <f t="shared" si="11"/>
        <v>0</v>
      </c>
      <c r="AM23" s="11">
        <f>AL23+'Jan Propsk Statement'!AM23</f>
        <v>0</v>
      </c>
      <c r="AN23" s="65"/>
      <c r="AO23" s="72"/>
      <c r="AP23" s="72"/>
      <c r="AQ23" s="13"/>
      <c r="AR23" s="65"/>
    </row>
    <row r="24">
      <c r="A24" s="9"/>
      <c r="B24" s="9"/>
      <c r="C24" s="17" t="s">
        <v>68</v>
      </c>
      <c r="D24" s="17" t="s">
        <v>69</v>
      </c>
      <c r="E24" s="18">
        <v>45199.0</v>
      </c>
      <c r="F24" s="17">
        <v>30.0</v>
      </c>
      <c r="G24" s="17">
        <v>795.0</v>
      </c>
      <c r="H24" s="18">
        <v>45718.0</v>
      </c>
      <c r="I24" s="17" t="b">
        <v>0</v>
      </c>
      <c r="J24" s="17" t="b">
        <v>1</v>
      </c>
      <c r="K24" s="17" t="b">
        <v>0</v>
      </c>
      <c r="L24" s="17">
        <v>795.0</v>
      </c>
      <c r="M24" s="11">
        <f t="shared" si="1"/>
        <v>0</v>
      </c>
      <c r="N24" s="11">
        <f t="shared" si="2"/>
        <v>795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71">
        <f t="shared" si="6"/>
        <v>-119.25</v>
      </c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675.75</v>
      </c>
      <c r="AK24" s="68">
        <v>45722.0</v>
      </c>
      <c r="AL24" s="11">
        <f t="shared" si="11"/>
        <v>0</v>
      </c>
      <c r="AM24" s="11">
        <f>AL24+'Jan Propsk Statement'!AM24</f>
        <v>0</v>
      </c>
      <c r="AN24" s="65"/>
      <c r="AO24" s="72"/>
      <c r="AP24" s="72"/>
      <c r="AQ24" s="13"/>
      <c r="AR24" s="65"/>
    </row>
    <row r="25">
      <c r="A25" s="9"/>
      <c r="B25" s="9"/>
      <c r="C25" s="17" t="s">
        <v>70</v>
      </c>
      <c r="D25" s="17" t="s">
        <v>71</v>
      </c>
      <c r="E25" s="18">
        <v>44965.0</v>
      </c>
      <c r="F25" s="17">
        <v>8.0</v>
      </c>
      <c r="G25" s="17">
        <v>675.0</v>
      </c>
      <c r="H25" s="17" t="s">
        <v>97</v>
      </c>
      <c r="I25" s="17" t="b">
        <v>1</v>
      </c>
      <c r="J25" s="17" t="b">
        <v>0</v>
      </c>
      <c r="K25" s="17" t="b">
        <v>0</v>
      </c>
      <c r="L25" s="17">
        <v>675.0</v>
      </c>
      <c r="M25" s="11">
        <f t="shared" si="1"/>
        <v>0</v>
      </c>
      <c r="N25" s="11">
        <f t="shared" si="2"/>
        <v>0</v>
      </c>
      <c r="O25" s="11">
        <f t="shared" si="3"/>
        <v>0</v>
      </c>
      <c r="P25" s="12">
        <v>0.1</v>
      </c>
      <c r="Q25" s="13">
        <f t="shared" si="4"/>
        <v>-67.5</v>
      </c>
      <c r="R25" s="12">
        <v>0.05</v>
      </c>
      <c r="S25" s="13">
        <f t="shared" si="5"/>
        <v>-33.75</v>
      </c>
      <c r="T25" s="71">
        <f t="shared" si="6"/>
        <v>-101.25</v>
      </c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G25" s="13">
        <f t="shared" si="7"/>
        <v>0</v>
      </c>
      <c r="AH25" s="13">
        <f t="shared" si="8"/>
        <v>-101.25</v>
      </c>
      <c r="AI25" s="13">
        <f t="shared" si="9"/>
        <v>573.75</v>
      </c>
      <c r="AJ25" s="13">
        <f t="shared" si="10"/>
        <v>-101.25</v>
      </c>
      <c r="AK25" s="68">
        <v>45722.0</v>
      </c>
      <c r="AL25" s="11">
        <f t="shared" si="11"/>
        <v>0</v>
      </c>
      <c r="AM25" s="11">
        <f>AL25+'Jan Propsk Statement'!AM25</f>
        <v>0</v>
      </c>
      <c r="AN25" s="65"/>
      <c r="AO25" s="72"/>
      <c r="AP25" s="72"/>
      <c r="AQ25" s="13"/>
      <c r="AR25" s="65"/>
    </row>
    <row r="26">
      <c r="A26" s="9"/>
      <c r="B26" s="9"/>
      <c r="C26" s="9" t="s">
        <v>72</v>
      </c>
      <c r="D26" s="9" t="s">
        <v>73</v>
      </c>
      <c r="E26" s="10">
        <v>45297.0</v>
      </c>
      <c r="F26" s="9">
        <v>6.0</v>
      </c>
      <c r="G26" s="9">
        <v>800.0</v>
      </c>
      <c r="H26" s="10">
        <v>45722.0</v>
      </c>
      <c r="I26" s="9" t="b">
        <v>0</v>
      </c>
      <c r="J26" s="9" t="b">
        <v>1</v>
      </c>
      <c r="K26" s="9" t="b">
        <v>0</v>
      </c>
      <c r="L26" s="9">
        <v>800.0</v>
      </c>
      <c r="M26" s="11">
        <f t="shared" si="1"/>
        <v>0</v>
      </c>
      <c r="N26" s="11">
        <f t="shared" si="2"/>
        <v>800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71">
        <f t="shared" si="6"/>
        <v>-120</v>
      </c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68">
        <v>45722.0</v>
      </c>
      <c r="AL26" s="11">
        <f t="shared" si="11"/>
        <v>0</v>
      </c>
      <c r="AM26" s="11">
        <f>AL26+'Jan Propsk Statement'!AM26</f>
        <v>0</v>
      </c>
      <c r="AN26" s="65"/>
      <c r="AO26" s="72"/>
      <c r="AP26" s="72"/>
      <c r="AQ26" s="13"/>
      <c r="AR26" s="65"/>
    </row>
    <row r="27">
      <c r="A27" s="9"/>
      <c r="B27" s="9"/>
      <c r="C27" s="9" t="s">
        <v>74</v>
      </c>
      <c r="D27" s="9" t="s">
        <v>75</v>
      </c>
      <c r="E27" s="22">
        <v>44893.0</v>
      </c>
      <c r="F27" s="9">
        <v>28.0</v>
      </c>
      <c r="G27" s="9">
        <v>795.0</v>
      </c>
      <c r="H27" s="9" t="s">
        <v>97</v>
      </c>
      <c r="I27" s="9" t="b">
        <v>1</v>
      </c>
      <c r="J27" s="9" t="b">
        <v>0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0</v>
      </c>
      <c r="O27" s="11">
        <f t="shared" si="3"/>
        <v>0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71">
        <f t="shared" si="6"/>
        <v>-119.25</v>
      </c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-119.25</v>
      </c>
      <c r="AK27" s="68">
        <v>45722.0</v>
      </c>
      <c r="AL27" s="11">
        <f t="shared" si="11"/>
        <v>0</v>
      </c>
      <c r="AM27" s="11">
        <f>AL27+'Jan Propsk Statement'!AM27</f>
        <v>0</v>
      </c>
      <c r="AN27" s="65"/>
      <c r="AO27" s="72"/>
      <c r="AP27" s="72"/>
      <c r="AQ27" s="13"/>
      <c r="AR27" s="65"/>
    </row>
    <row r="28">
      <c r="A28" s="9"/>
      <c r="B28" s="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8">
        <v>45735.0</v>
      </c>
      <c r="I28" s="17" t="b">
        <v>0</v>
      </c>
      <c r="J28" s="17" t="b">
        <v>1</v>
      </c>
      <c r="K28" s="17" t="b">
        <v>0</v>
      </c>
      <c r="L28" s="17">
        <v>740.0</v>
      </c>
      <c r="M28" s="11">
        <f t="shared" si="1"/>
        <v>0</v>
      </c>
      <c r="N28" s="11">
        <f t="shared" si="2"/>
        <v>740</v>
      </c>
      <c r="O28" s="11">
        <f t="shared" si="3"/>
        <v>740</v>
      </c>
      <c r="P28" s="12">
        <v>0.1</v>
      </c>
      <c r="Q28" s="13">
        <f t="shared" si="4"/>
        <v>-74</v>
      </c>
      <c r="R28" s="12">
        <v>0.05</v>
      </c>
      <c r="S28" s="13">
        <f t="shared" si="5"/>
        <v>-37</v>
      </c>
      <c r="T28" s="71">
        <f t="shared" si="6"/>
        <v>-111</v>
      </c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G28" s="13">
        <f t="shared" si="7"/>
        <v>0</v>
      </c>
      <c r="AH28" s="13">
        <f t="shared" si="8"/>
        <v>-111</v>
      </c>
      <c r="AI28" s="13">
        <f t="shared" si="9"/>
        <v>629</v>
      </c>
      <c r="AJ28" s="13">
        <f t="shared" si="10"/>
        <v>629</v>
      </c>
      <c r="AK28" s="68">
        <v>45722.0</v>
      </c>
      <c r="AL28" s="11">
        <f t="shared" si="11"/>
        <v>0</v>
      </c>
      <c r="AM28" s="11">
        <f>AL28+'Jan Propsk Statement'!AM28</f>
        <v>0</v>
      </c>
      <c r="AN28" s="65"/>
      <c r="AO28" s="72"/>
      <c r="AP28" s="73"/>
      <c r="AQ28" s="13"/>
      <c r="AR28" s="65"/>
    </row>
    <row r="29">
      <c r="A29" s="9"/>
      <c r="B29" s="9"/>
      <c r="C29" s="9" t="s">
        <v>78</v>
      </c>
      <c r="D29" s="9" t="s">
        <v>79</v>
      </c>
      <c r="E29" s="10">
        <v>45547.0</v>
      </c>
      <c r="F29" s="9">
        <v>12.0</v>
      </c>
      <c r="G29" s="9">
        <v>740.0</v>
      </c>
      <c r="H29" s="10">
        <v>45728.0</v>
      </c>
      <c r="I29" s="9" t="b">
        <v>0</v>
      </c>
      <c r="J29" s="9" t="b">
        <v>1</v>
      </c>
      <c r="K29" s="9" t="b">
        <v>0</v>
      </c>
      <c r="L29" s="9">
        <v>740.0</v>
      </c>
      <c r="M29" s="11">
        <f t="shared" si="1"/>
        <v>0</v>
      </c>
      <c r="N29" s="11">
        <f t="shared" si="2"/>
        <v>740</v>
      </c>
      <c r="O29" s="11">
        <f t="shared" si="3"/>
        <v>740</v>
      </c>
      <c r="P29" s="12">
        <v>0.1</v>
      </c>
      <c r="Q29" s="13">
        <f t="shared" si="4"/>
        <v>-74</v>
      </c>
      <c r="R29" s="12">
        <v>0.05</v>
      </c>
      <c r="S29" s="13">
        <f t="shared" si="5"/>
        <v>-37</v>
      </c>
      <c r="T29" s="71">
        <f t="shared" si="6"/>
        <v>-111</v>
      </c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G29" s="13">
        <f t="shared" si="7"/>
        <v>0</v>
      </c>
      <c r="AH29" s="13">
        <f t="shared" si="8"/>
        <v>-111</v>
      </c>
      <c r="AI29" s="13">
        <f t="shared" si="9"/>
        <v>629</v>
      </c>
      <c r="AJ29" s="13">
        <f t="shared" si="10"/>
        <v>629</v>
      </c>
      <c r="AK29" s="68">
        <v>45722.0</v>
      </c>
      <c r="AL29" s="11">
        <f t="shared" si="11"/>
        <v>0</v>
      </c>
      <c r="AM29" s="11">
        <f>AL29+'Jan Propsk Statement'!AM29</f>
        <v>0</v>
      </c>
      <c r="AN29" s="65"/>
      <c r="AO29" s="72"/>
      <c r="AP29" s="72"/>
      <c r="AQ29" s="13"/>
      <c r="AR29" s="65"/>
    </row>
    <row r="30">
      <c r="A30" s="9"/>
      <c r="B30" s="9"/>
      <c r="C30" s="17" t="s">
        <v>80</v>
      </c>
      <c r="D30" s="17" t="s">
        <v>81</v>
      </c>
      <c r="E30" s="21">
        <v>45647.0</v>
      </c>
      <c r="F30" s="17">
        <v>21.0</v>
      </c>
      <c r="G30" s="17">
        <v>700.0</v>
      </c>
      <c r="H30" s="18">
        <v>45736.0</v>
      </c>
      <c r="I30" s="17" t="b">
        <v>0</v>
      </c>
      <c r="J30" s="17" t="b">
        <v>1</v>
      </c>
      <c r="K30" s="17" t="b">
        <v>0</v>
      </c>
      <c r="L30" s="17">
        <v>700.0</v>
      </c>
      <c r="M30" s="11">
        <f t="shared" si="1"/>
        <v>0</v>
      </c>
      <c r="N30" s="11">
        <f t="shared" si="2"/>
        <v>700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71">
        <f t="shared" si="6"/>
        <v>-105</v>
      </c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68">
        <v>45722.0</v>
      </c>
      <c r="AL30" s="11">
        <f t="shared" si="11"/>
        <v>0</v>
      </c>
      <c r="AM30" s="11">
        <f>AL30+'Jan Propsk Statement'!AM30</f>
        <v>0</v>
      </c>
      <c r="AN30" s="65"/>
      <c r="AO30" s="72"/>
      <c r="AP30" s="74"/>
      <c r="AQ30" s="13"/>
      <c r="AR30" s="1"/>
    </row>
    <row r="31">
      <c r="A31" s="9"/>
      <c r="B31" s="9"/>
      <c r="C31" s="17" t="s">
        <v>82</v>
      </c>
      <c r="D31" s="17" t="s">
        <v>83</v>
      </c>
      <c r="E31" s="18">
        <v>45703.0</v>
      </c>
      <c r="F31" s="17">
        <v>15.0</v>
      </c>
      <c r="G31" s="17">
        <v>740.0</v>
      </c>
      <c r="H31" s="18">
        <v>45731.0</v>
      </c>
      <c r="I31" s="17" t="b">
        <v>0</v>
      </c>
      <c r="J31" s="17" t="b">
        <v>1</v>
      </c>
      <c r="K31" s="17" t="b">
        <v>0</v>
      </c>
      <c r="L31" s="17">
        <v>740.0</v>
      </c>
      <c r="M31" s="11">
        <f t="shared" si="1"/>
        <v>0</v>
      </c>
      <c r="N31" s="11">
        <f t="shared" si="2"/>
        <v>740</v>
      </c>
      <c r="O31" s="11">
        <f t="shared" si="3"/>
        <v>740</v>
      </c>
      <c r="P31" s="12">
        <v>0.1</v>
      </c>
      <c r="Q31" s="13">
        <f t="shared" si="4"/>
        <v>-74</v>
      </c>
      <c r="R31" s="12">
        <v>0.05</v>
      </c>
      <c r="S31" s="13">
        <f t="shared" si="5"/>
        <v>-37</v>
      </c>
      <c r="T31" s="71">
        <f t="shared" si="6"/>
        <v>-111</v>
      </c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G31" s="13">
        <f t="shared" si="7"/>
        <v>0</v>
      </c>
      <c r="AH31" s="13">
        <f t="shared" si="8"/>
        <v>-111</v>
      </c>
      <c r="AI31" s="13">
        <f t="shared" si="9"/>
        <v>629</v>
      </c>
      <c r="AJ31" s="13">
        <f t="shared" si="10"/>
        <v>629</v>
      </c>
      <c r="AK31" s="68">
        <v>45722.0</v>
      </c>
      <c r="AL31" s="11">
        <f t="shared" si="11"/>
        <v>0</v>
      </c>
      <c r="AM31" s="11">
        <f>AL31+'Jan Propsk Statement'!AM31</f>
        <v>0</v>
      </c>
      <c r="AN31" s="65"/>
      <c r="AO31" s="72"/>
      <c r="AP31" s="74"/>
      <c r="AQ31" s="13"/>
      <c r="AR31" s="65"/>
    </row>
    <row r="32">
      <c r="A32" s="9"/>
      <c r="B32" s="9"/>
      <c r="C32" s="17" t="s">
        <v>84</v>
      </c>
      <c r="D32" s="17" t="s">
        <v>85</v>
      </c>
      <c r="E32" s="18">
        <v>45141.0</v>
      </c>
      <c r="F32" s="17">
        <v>3.0</v>
      </c>
      <c r="G32" s="17">
        <v>740.0</v>
      </c>
      <c r="H32" s="18">
        <v>45719.0</v>
      </c>
      <c r="I32" s="17" t="b">
        <v>0</v>
      </c>
      <c r="J32" s="17" t="b">
        <v>1</v>
      </c>
      <c r="K32" s="17" t="b">
        <v>0</v>
      </c>
      <c r="L32" s="17">
        <v>740.0</v>
      </c>
      <c r="M32" s="11">
        <f t="shared" si="1"/>
        <v>0</v>
      </c>
      <c r="N32" s="11">
        <f t="shared" si="2"/>
        <v>740</v>
      </c>
      <c r="O32" s="11">
        <f t="shared" si="3"/>
        <v>740</v>
      </c>
      <c r="P32" s="12">
        <v>0.1</v>
      </c>
      <c r="Q32" s="13">
        <f t="shared" si="4"/>
        <v>-74</v>
      </c>
      <c r="R32" s="12">
        <v>0.05</v>
      </c>
      <c r="S32" s="13">
        <f t="shared" si="5"/>
        <v>-37</v>
      </c>
      <c r="T32" s="71">
        <f t="shared" si="6"/>
        <v>-111</v>
      </c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G32" s="13">
        <f t="shared" si="7"/>
        <v>0</v>
      </c>
      <c r="AH32" s="13">
        <f t="shared" si="8"/>
        <v>-111</v>
      </c>
      <c r="AI32" s="13">
        <f t="shared" si="9"/>
        <v>629</v>
      </c>
      <c r="AJ32" s="13">
        <f t="shared" si="10"/>
        <v>629</v>
      </c>
      <c r="AK32" s="68">
        <v>45722.0</v>
      </c>
      <c r="AL32" s="11">
        <f t="shared" si="11"/>
        <v>0</v>
      </c>
      <c r="AM32" s="11">
        <f>AL32+'Jan Propsk Statement'!AM32</f>
        <v>0</v>
      </c>
      <c r="AN32" s="65"/>
      <c r="AO32" s="72"/>
      <c r="AP32" s="72"/>
      <c r="AQ32" s="13"/>
      <c r="AR32" s="65"/>
    </row>
    <row r="33">
      <c r="A33" s="9"/>
      <c r="B33" s="9"/>
      <c r="C33" s="17" t="s">
        <v>86</v>
      </c>
      <c r="D33" s="17" t="s">
        <v>87</v>
      </c>
      <c r="E33" s="18">
        <v>45721.0</v>
      </c>
      <c r="F33" s="17">
        <v>5.0</v>
      </c>
      <c r="G33" s="17">
        <v>700.0</v>
      </c>
      <c r="H33" s="18">
        <v>45721.0</v>
      </c>
      <c r="I33" s="17" t="b">
        <v>0</v>
      </c>
      <c r="J33" s="17" t="b">
        <v>1</v>
      </c>
      <c r="K33" s="17" t="b">
        <v>0</v>
      </c>
      <c r="L33" s="17">
        <v>700.0</v>
      </c>
      <c r="M33" s="11">
        <f t="shared" si="1"/>
        <v>0</v>
      </c>
      <c r="N33" s="11">
        <f t="shared" si="2"/>
        <v>700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71">
        <f t="shared" si="6"/>
        <v>-105</v>
      </c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68">
        <v>45722.0</v>
      </c>
      <c r="AL33" s="11">
        <f t="shared" si="11"/>
        <v>0</v>
      </c>
      <c r="AM33" s="11">
        <f>AL33+'Jan Propsk Statement'!AM33</f>
        <v>0</v>
      </c>
      <c r="AN33" s="65"/>
      <c r="AO33" s="72"/>
      <c r="AP33" s="72"/>
      <c r="AQ33" s="13"/>
      <c r="AR33" s="65"/>
    </row>
    <row r="34">
      <c r="A34" s="9"/>
      <c r="B34" s="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45731.0</v>
      </c>
      <c r="I34" s="17" t="b">
        <v>0</v>
      </c>
      <c r="J34" s="17" t="b">
        <v>1</v>
      </c>
      <c r="K34" s="17" t="b">
        <v>0</v>
      </c>
      <c r="L34" s="17">
        <v>795.0</v>
      </c>
      <c r="M34" s="11">
        <f t="shared" si="1"/>
        <v>0</v>
      </c>
      <c r="N34" s="11">
        <f t="shared" si="2"/>
        <v>795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71">
        <f t="shared" si="6"/>
        <v>-119.25</v>
      </c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68">
        <v>45722.0</v>
      </c>
      <c r="AL34" s="11">
        <f t="shared" si="11"/>
        <v>0</v>
      </c>
      <c r="AM34" s="11">
        <f>AL34+'Jan Propsk Statement'!AM34</f>
        <v>0</v>
      </c>
      <c r="AN34" s="65"/>
      <c r="AO34" s="72"/>
      <c r="AP34" s="74"/>
      <c r="AQ34" s="13"/>
      <c r="AR34" s="65"/>
    </row>
    <row r="35">
      <c r="A35" s="9"/>
      <c r="B35" s="9"/>
      <c r="C35" s="9" t="s">
        <v>90</v>
      </c>
      <c r="D35" s="9" t="s">
        <v>91</v>
      </c>
      <c r="E35" s="10">
        <v>44986.0</v>
      </c>
      <c r="F35" s="9">
        <v>1.0</v>
      </c>
      <c r="G35" s="9">
        <v>740.0</v>
      </c>
      <c r="H35" s="10">
        <v>45716.0</v>
      </c>
      <c r="I35" s="9" t="b">
        <v>1</v>
      </c>
      <c r="J35" s="9" t="b">
        <v>1</v>
      </c>
      <c r="K35" s="9" t="b">
        <v>0</v>
      </c>
      <c r="L35" s="9">
        <v>740.0</v>
      </c>
      <c r="M35" s="11">
        <f t="shared" si="1"/>
        <v>0</v>
      </c>
      <c r="N35" s="11">
        <f t="shared" si="2"/>
        <v>740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71">
        <f t="shared" si="6"/>
        <v>-111</v>
      </c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68">
        <v>45722.0</v>
      </c>
      <c r="AL35" s="11">
        <f t="shared" si="11"/>
        <v>0</v>
      </c>
      <c r="AM35" s="11">
        <f>AL35+'Jan Propsk Statement'!AM35</f>
        <v>0</v>
      </c>
      <c r="AN35" s="65"/>
      <c r="AO35" s="72"/>
      <c r="AP35" s="72"/>
      <c r="AQ35" s="13"/>
      <c r="AR35" s="65"/>
    </row>
    <row r="36">
      <c r="A36" s="9"/>
      <c r="B36" s="9"/>
      <c r="C36" s="9" t="s">
        <v>92</v>
      </c>
      <c r="D36" s="9" t="s">
        <v>93</v>
      </c>
      <c r="E36" s="10">
        <v>45141.0</v>
      </c>
      <c r="F36" s="9">
        <v>3.0</v>
      </c>
      <c r="G36" s="9">
        <v>740.0</v>
      </c>
      <c r="H36" s="9" t="s">
        <v>97</v>
      </c>
      <c r="I36" s="9" t="b">
        <v>1</v>
      </c>
      <c r="J36" s="9" t="b">
        <v>0</v>
      </c>
      <c r="K36" s="9" t="b">
        <v>0</v>
      </c>
      <c r="L36" s="9">
        <v>740.0</v>
      </c>
      <c r="M36" s="11">
        <f t="shared" si="1"/>
        <v>0</v>
      </c>
      <c r="N36" s="11">
        <f t="shared" si="2"/>
        <v>0</v>
      </c>
      <c r="O36" s="11">
        <f t="shared" si="3"/>
        <v>0</v>
      </c>
      <c r="P36" s="12">
        <v>0.1</v>
      </c>
      <c r="Q36" s="13">
        <f t="shared" si="4"/>
        <v>-74</v>
      </c>
      <c r="R36" s="12">
        <v>0.05</v>
      </c>
      <c r="S36" s="13">
        <f t="shared" si="5"/>
        <v>-37</v>
      </c>
      <c r="T36" s="71">
        <f t="shared" si="6"/>
        <v>-111</v>
      </c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G36" s="13">
        <f t="shared" si="7"/>
        <v>0</v>
      </c>
      <c r="AH36" s="13">
        <f t="shared" si="8"/>
        <v>-111</v>
      </c>
      <c r="AI36" s="13">
        <f t="shared" si="9"/>
        <v>629</v>
      </c>
      <c r="AJ36" s="13">
        <f t="shared" si="10"/>
        <v>-111</v>
      </c>
      <c r="AK36" s="68">
        <v>45722.0</v>
      </c>
      <c r="AL36" s="11">
        <f t="shared" si="11"/>
        <v>0</v>
      </c>
      <c r="AM36" s="11">
        <f>AL36+'Jan Propsk Statement'!AM36</f>
        <v>0</v>
      </c>
      <c r="AN36" s="65"/>
      <c r="AO36" s="72"/>
      <c r="AP36" s="72"/>
      <c r="AQ36" s="13"/>
      <c r="AR36" s="65"/>
    </row>
    <row r="37">
      <c r="A37" s="9"/>
      <c r="B37" s="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45731.0</v>
      </c>
      <c r="I37" s="9" t="b">
        <v>0</v>
      </c>
      <c r="J37" s="9" t="b">
        <v>1</v>
      </c>
      <c r="K37" s="9" t="b">
        <v>0</v>
      </c>
      <c r="L37" s="9">
        <v>810.0</v>
      </c>
      <c r="M37" s="11">
        <f t="shared" si="1"/>
        <v>0</v>
      </c>
      <c r="N37" s="11">
        <f t="shared" si="2"/>
        <v>810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71">
        <f t="shared" si="6"/>
        <v>-121.5</v>
      </c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68">
        <v>45722.0</v>
      </c>
      <c r="AL37" s="11">
        <f t="shared" si="11"/>
        <v>0</v>
      </c>
      <c r="AM37" s="11">
        <f>AL37+'Jan Propsk Statement'!AM37</f>
        <v>0</v>
      </c>
      <c r="AN37" s="65"/>
      <c r="AO37" s="72"/>
      <c r="AP37" s="74"/>
      <c r="AQ37" s="13"/>
      <c r="AR37" s="65"/>
    </row>
    <row r="38">
      <c r="A38" s="9"/>
      <c r="B38" s="9"/>
      <c r="C38" s="9" t="s">
        <v>96</v>
      </c>
      <c r="D38" s="9" t="s">
        <v>97</v>
      </c>
      <c r="E38" s="10">
        <v>45206.0</v>
      </c>
      <c r="F38" s="9">
        <v>7.0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71">
        <f t="shared" si="6"/>
        <v>0</v>
      </c>
      <c r="U38" s="24" t="s">
        <v>98</v>
      </c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68"/>
      <c r="AL38" s="11">
        <f t="shared" si="11"/>
        <v>0</v>
      </c>
      <c r="AM38" s="11">
        <f>AL38+'Jan Propsk Statement'!AM38</f>
        <v>0</v>
      </c>
      <c r="AN38" s="24" t="s">
        <v>98</v>
      </c>
      <c r="AO38" s="72"/>
      <c r="AP38" s="72"/>
      <c r="AQ38" s="13"/>
      <c r="AR38" s="76"/>
    </row>
    <row r="39">
      <c r="A39" s="9"/>
      <c r="B39" s="9"/>
      <c r="C39" s="9" t="s">
        <v>99</v>
      </c>
      <c r="D39" s="9" t="s">
        <v>100</v>
      </c>
      <c r="E39" s="10">
        <v>45381.0</v>
      </c>
      <c r="F39" s="9">
        <v>30.0</v>
      </c>
      <c r="G39" s="9">
        <v>675.0</v>
      </c>
      <c r="H39" s="10">
        <v>45716.0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71">
        <f t="shared" si="6"/>
        <v>-101.25</v>
      </c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68">
        <v>45722.0</v>
      </c>
      <c r="AL39" s="11">
        <f t="shared" si="11"/>
        <v>0</v>
      </c>
      <c r="AM39" s="11">
        <f>AL39+'Jan Propsk Statement'!AM39</f>
        <v>0</v>
      </c>
      <c r="AN39" s="65"/>
      <c r="AO39" s="72"/>
      <c r="AP39" s="72"/>
      <c r="AQ39" s="13"/>
      <c r="AR39" s="65"/>
    </row>
    <row r="40">
      <c r="A40" s="9"/>
      <c r="B40" s="9"/>
      <c r="C40" s="17" t="s">
        <v>101</v>
      </c>
      <c r="D40" s="17" t="s">
        <v>102</v>
      </c>
      <c r="E40" s="18">
        <v>45567.0</v>
      </c>
      <c r="F40" s="17">
        <v>2.0</v>
      </c>
      <c r="G40" s="17">
        <v>700.0</v>
      </c>
      <c r="H40" s="18">
        <v>45719.0</v>
      </c>
      <c r="I40" s="17" t="b">
        <v>0</v>
      </c>
      <c r="J40" s="17" t="b">
        <v>1</v>
      </c>
      <c r="K40" s="17" t="b">
        <v>0</v>
      </c>
      <c r="L40" s="17">
        <v>700.0</v>
      </c>
      <c r="M40" s="11">
        <f t="shared" si="1"/>
        <v>0</v>
      </c>
      <c r="N40" s="11">
        <f t="shared" si="2"/>
        <v>700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71">
        <f t="shared" si="6"/>
        <v>-105</v>
      </c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68">
        <v>45722.0</v>
      </c>
      <c r="AL40" s="11">
        <f t="shared" si="11"/>
        <v>0</v>
      </c>
      <c r="AM40" s="11">
        <f>AL40+'Jan Propsk Statement'!AM40</f>
        <v>0</v>
      </c>
      <c r="AN40" s="65"/>
      <c r="AO40" s="72"/>
      <c r="AP40" s="72"/>
      <c r="AQ40" s="13"/>
      <c r="AR40" s="65"/>
    </row>
    <row r="41">
      <c r="A41" s="9"/>
      <c r="B41" s="9"/>
      <c r="C41" s="17" t="s">
        <v>103</v>
      </c>
      <c r="D41" s="17" t="s">
        <v>104</v>
      </c>
      <c r="E41" s="18">
        <v>45069.0</v>
      </c>
      <c r="F41" s="17">
        <v>23.0</v>
      </c>
      <c r="G41" s="17">
        <v>740.0</v>
      </c>
      <c r="H41" s="17" t="s">
        <v>97</v>
      </c>
      <c r="I41" s="17" t="b">
        <v>1</v>
      </c>
      <c r="J41" s="17" t="b">
        <v>0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0</v>
      </c>
      <c r="O41" s="11">
        <f t="shared" si="3"/>
        <v>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71">
        <f t="shared" si="6"/>
        <v>-111</v>
      </c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-111</v>
      </c>
      <c r="AK41" s="68">
        <v>45722.0</v>
      </c>
      <c r="AL41" s="11">
        <f t="shared" si="11"/>
        <v>0</v>
      </c>
      <c r="AM41" s="11">
        <f>AL41+'Jan Propsk Statement'!AM41</f>
        <v>0</v>
      </c>
      <c r="AN41" s="65"/>
      <c r="AO41" s="72"/>
      <c r="AP41" s="72"/>
      <c r="AQ41" s="13"/>
      <c r="AR41" s="65"/>
    </row>
    <row r="42">
      <c r="A42" s="9"/>
      <c r="B42" s="9"/>
      <c r="C42" s="17" t="s">
        <v>105</v>
      </c>
      <c r="D42" s="17" t="s">
        <v>106</v>
      </c>
      <c r="E42" s="18">
        <v>45201.0</v>
      </c>
      <c r="F42" s="17">
        <v>2.0</v>
      </c>
      <c r="G42" s="17">
        <v>740.0</v>
      </c>
      <c r="H42" s="18">
        <v>45719.0</v>
      </c>
      <c r="I42" s="17" t="b">
        <v>0</v>
      </c>
      <c r="J42" s="17" t="b">
        <v>1</v>
      </c>
      <c r="K42" s="17" t="b">
        <v>0</v>
      </c>
      <c r="L42" s="17">
        <v>740.0</v>
      </c>
      <c r="M42" s="11">
        <f t="shared" si="1"/>
        <v>0</v>
      </c>
      <c r="N42" s="11">
        <f t="shared" si="2"/>
        <v>740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71">
        <f t="shared" si="6"/>
        <v>-111</v>
      </c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68">
        <v>45722.0</v>
      </c>
      <c r="AL42" s="11">
        <f t="shared" si="11"/>
        <v>0</v>
      </c>
      <c r="AM42" s="11">
        <f>AL42+'Jan Propsk Statement'!AM42</f>
        <v>0</v>
      </c>
      <c r="AN42" s="65"/>
      <c r="AO42" s="72"/>
      <c r="AP42" s="72"/>
      <c r="AQ42" s="13"/>
      <c r="AR42" s="65"/>
    </row>
    <row r="43">
      <c r="A43" s="9"/>
      <c r="B43" s="9"/>
      <c r="C43" s="17" t="s">
        <v>107</v>
      </c>
      <c r="D43" s="17" t="s">
        <v>108</v>
      </c>
      <c r="E43" s="18">
        <v>44965.0</v>
      </c>
      <c r="F43" s="17">
        <v>8.0</v>
      </c>
      <c r="G43" s="17">
        <v>740.0</v>
      </c>
      <c r="H43" s="18">
        <v>45726.0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71">
        <f t="shared" si="6"/>
        <v>-111</v>
      </c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68">
        <v>45722.0</v>
      </c>
      <c r="AL43" s="11">
        <f t="shared" si="11"/>
        <v>0</v>
      </c>
      <c r="AM43" s="11">
        <f>AL43+'Jan Propsk Statement'!AM43</f>
        <v>0</v>
      </c>
      <c r="AN43" s="65"/>
      <c r="AO43" s="72"/>
      <c r="AP43" s="72"/>
      <c r="AQ43" s="13"/>
      <c r="AR43" s="65"/>
    </row>
    <row r="44">
      <c r="A44" s="77"/>
      <c r="B44" s="77"/>
      <c r="C44" s="26"/>
      <c r="D44" s="25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G44" s="77"/>
      <c r="AH44" s="77"/>
      <c r="AI44" s="77"/>
      <c r="AJ44" s="77"/>
      <c r="AK44" s="77"/>
      <c r="AL44" s="78">
        <f t="shared" ref="AL44:AL56" si="12">SUM(AL14:AL43)</f>
        <v>0</v>
      </c>
      <c r="AM44" s="11">
        <f>AL44+'Jan Propsk Statement'!AM44</f>
        <v>0</v>
      </c>
      <c r="AN44" s="65"/>
      <c r="AO44" s="72"/>
      <c r="AP44" s="65"/>
      <c r="AQ44" s="65"/>
      <c r="AR44" s="65"/>
    </row>
    <row r="45">
      <c r="A45" s="1"/>
      <c r="B45" s="1"/>
      <c r="C45" s="24" t="s">
        <v>109</v>
      </c>
      <c r="D45" s="1"/>
      <c r="E45" s="65"/>
      <c r="F45" s="65"/>
      <c r="G45" s="65"/>
      <c r="H45" s="65"/>
      <c r="I45" s="65"/>
      <c r="J45" s="65"/>
      <c r="K45" s="65"/>
      <c r="L45" s="65"/>
      <c r="M45" s="11">
        <f t="shared" ref="M45:M56" si="13">L45*K45</f>
        <v>0</v>
      </c>
      <c r="N45" s="11">
        <f t="shared" ref="N45:N56" si="14">J45*L45</f>
        <v>0</v>
      </c>
      <c r="O45" s="11">
        <f t="shared" ref="O45:O56" si="15">(L45*J45)+(L45*K45)</f>
        <v>0</v>
      </c>
      <c r="P45" s="12">
        <v>0.1</v>
      </c>
      <c r="Q45" s="13">
        <f t="shared" ref="Q45:Q56" si="16">L45*-P45</f>
        <v>0</v>
      </c>
      <c r="R45" s="12">
        <v>0.05</v>
      </c>
      <c r="S45" s="13">
        <f t="shared" ref="S45:S56" si="17">L45*-R45</f>
        <v>0</v>
      </c>
      <c r="T45" s="71">
        <f t="shared" ref="T45:T56" si="18">Q45+S45</f>
        <v>0</v>
      </c>
      <c r="U45" s="76" t="s">
        <v>135</v>
      </c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13">
        <f t="shared" ref="AG45:AG56" si="19">-V45+-Y45+-AB45+-AE45</f>
        <v>0</v>
      </c>
      <c r="AH45" s="13">
        <f t="shared" ref="AH45:AH56" si="20">AG45+T45</f>
        <v>0</v>
      </c>
      <c r="AI45" s="13">
        <f t="shared" ref="AI45:AI56" si="21">L45+T45+AG45</f>
        <v>0</v>
      </c>
      <c r="AJ45" s="13">
        <f t="shared" ref="AJ45:AJ56" si="22">O45+AH45</f>
        <v>0</v>
      </c>
      <c r="AK45" s="65"/>
      <c r="AL45" s="78">
        <f t="shared" si="12"/>
        <v>0</v>
      </c>
      <c r="AM45" s="11">
        <f>AL45+'Jan Propsk Statement'!AM45</f>
        <v>0</v>
      </c>
      <c r="AN45" s="65"/>
      <c r="AO45" s="72"/>
      <c r="AP45" s="65"/>
      <c r="AQ45" s="65"/>
      <c r="AR45" s="1"/>
      <c r="AS45" s="65"/>
      <c r="AT45" s="65"/>
      <c r="AU45" s="65"/>
      <c r="AV45" s="65"/>
    </row>
    <row r="46">
      <c r="A46" s="79"/>
      <c r="B46" s="79"/>
      <c r="C46" s="28" t="s">
        <v>111</v>
      </c>
      <c r="D46" s="4"/>
      <c r="M46" s="11">
        <f t="shared" si="13"/>
        <v>0</v>
      </c>
      <c r="N46" s="11">
        <f t="shared" si="14"/>
        <v>0</v>
      </c>
      <c r="O46" s="11">
        <f t="shared" si="15"/>
        <v>0</v>
      </c>
      <c r="P46" s="12">
        <v>0.1</v>
      </c>
      <c r="Q46" s="13">
        <f t="shared" si="16"/>
        <v>0</v>
      </c>
      <c r="R46" s="12">
        <v>0.05</v>
      </c>
      <c r="S46" s="13">
        <f t="shared" si="17"/>
        <v>0</v>
      </c>
      <c r="T46" s="71">
        <f t="shared" si="18"/>
        <v>0</v>
      </c>
      <c r="AG46" s="13">
        <f t="shared" si="19"/>
        <v>0</v>
      </c>
      <c r="AH46" s="13">
        <f t="shared" si="20"/>
        <v>0</v>
      </c>
      <c r="AI46" s="13">
        <f t="shared" si="21"/>
        <v>0</v>
      </c>
      <c r="AJ46" s="13">
        <f t="shared" si="22"/>
        <v>0</v>
      </c>
      <c r="AL46" s="78">
        <f t="shared" si="12"/>
        <v>0</v>
      </c>
      <c r="AM46" s="11">
        <f>AL46+'Jan Propsk Statement'!AM46</f>
        <v>0</v>
      </c>
      <c r="AN46" s="65"/>
      <c r="AO46" s="72"/>
      <c r="AQ46" s="65"/>
    </row>
    <row r="47">
      <c r="A47" s="79"/>
      <c r="B47" s="79"/>
      <c r="C47" s="28" t="s">
        <v>112</v>
      </c>
      <c r="D47" s="4"/>
      <c r="M47" s="11">
        <f t="shared" si="13"/>
        <v>0</v>
      </c>
      <c r="N47" s="11">
        <f t="shared" si="14"/>
        <v>0</v>
      </c>
      <c r="O47" s="11">
        <f t="shared" si="15"/>
        <v>0</v>
      </c>
      <c r="P47" s="12">
        <v>0.1</v>
      </c>
      <c r="Q47" s="13">
        <f t="shared" si="16"/>
        <v>0</v>
      </c>
      <c r="R47" s="12">
        <v>0.05</v>
      </c>
      <c r="S47" s="13">
        <f t="shared" si="17"/>
        <v>0</v>
      </c>
      <c r="T47" s="71">
        <f t="shared" si="18"/>
        <v>0</v>
      </c>
      <c r="AG47" s="13">
        <f t="shared" si="19"/>
        <v>0</v>
      </c>
      <c r="AH47" s="13">
        <f t="shared" si="20"/>
        <v>0</v>
      </c>
      <c r="AI47" s="13">
        <f t="shared" si="21"/>
        <v>0</v>
      </c>
      <c r="AJ47" s="13">
        <f t="shared" si="22"/>
        <v>0</v>
      </c>
      <c r="AL47" s="78">
        <f t="shared" si="12"/>
        <v>0</v>
      </c>
      <c r="AM47" s="11">
        <f>AL47+'Jan Propsk Statement'!AM47</f>
        <v>0</v>
      </c>
      <c r="AN47" s="65"/>
      <c r="AO47" s="72"/>
      <c r="AQ47" s="65"/>
    </row>
    <row r="48">
      <c r="A48" s="79"/>
      <c r="B48" s="79"/>
      <c r="C48" s="28" t="s">
        <v>113</v>
      </c>
      <c r="D48" s="4"/>
      <c r="M48" s="11">
        <f t="shared" si="13"/>
        <v>0</v>
      </c>
      <c r="N48" s="11">
        <f t="shared" si="14"/>
        <v>0</v>
      </c>
      <c r="O48" s="11">
        <f t="shared" si="15"/>
        <v>0</v>
      </c>
      <c r="P48" s="12">
        <v>0.1</v>
      </c>
      <c r="Q48" s="13">
        <f t="shared" si="16"/>
        <v>0</v>
      </c>
      <c r="R48" s="12">
        <v>0.05</v>
      </c>
      <c r="S48" s="13">
        <f t="shared" si="17"/>
        <v>0</v>
      </c>
      <c r="T48" s="71">
        <f t="shared" si="18"/>
        <v>0</v>
      </c>
      <c r="AG48" s="13">
        <f t="shared" si="19"/>
        <v>0</v>
      </c>
      <c r="AH48" s="13">
        <f t="shared" si="20"/>
        <v>0</v>
      </c>
      <c r="AI48" s="13">
        <f t="shared" si="21"/>
        <v>0</v>
      </c>
      <c r="AJ48" s="13">
        <f t="shared" si="22"/>
        <v>0</v>
      </c>
      <c r="AL48" s="78">
        <f t="shared" si="12"/>
        <v>0</v>
      </c>
      <c r="AM48" s="11">
        <f>AL48+'Jan Propsk Statement'!AM48</f>
        <v>0</v>
      </c>
      <c r="AN48" s="65"/>
      <c r="AO48" s="72"/>
      <c r="AQ48" s="65"/>
    </row>
    <row r="49">
      <c r="A49" s="79"/>
      <c r="B49" s="79"/>
      <c r="C49" s="28" t="s">
        <v>114</v>
      </c>
      <c r="D49" s="4"/>
      <c r="M49" s="11">
        <f t="shared" si="13"/>
        <v>0</v>
      </c>
      <c r="N49" s="11">
        <f t="shared" si="14"/>
        <v>0</v>
      </c>
      <c r="O49" s="11">
        <f t="shared" si="15"/>
        <v>0</v>
      </c>
      <c r="P49" s="12">
        <v>0.1</v>
      </c>
      <c r="Q49" s="13">
        <f t="shared" si="16"/>
        <v>0</v>
      </c>
      <c r="R49" s="12">
        <v>0.05</v>
      </c>
      <c r="S49" s="13">
        <f t="shared" si="17"/>
        <v>0</v>
      </c>
      <c r="T49" s="71">
        <f t="shared" si="18"/>
        <v>0</v>
      </c>
      <c r="AG49" s="13">
        <f t="shared" si="19"/>
        <v>0</v>
      </c>
      <c r="AH49" s="13">
        <f t="shared" si="20"/>
        <v>0</v>
      </c>
      <c r="AI49" s="13">
        <f t="shared" si="21"/>
        <v>0</v>
      </c>
      <c r="AJ49" s="13">
        <f t="shared" si="22"/>
        <v>0</v>
      </c>
      <c r="AL49" s="78">
        <f t="shared" si="12"/>
        <v>0</v>
      </c>
      <c r="AM49" s="11">
        <f>AL49+'Jan Propsk Statement'!AM49</f>
        <v>0</v>
      </c>
      <c r="AN49" s="65"/>
      <c r="AO49" s="72"/>
      <c r="AQ49" s="65"/>
    </row>
    <row r="50">
      <c r="A50" s="79"/>
      <c r="B50" s="79"/>
      <c r="C50" s="28" t="s">
        <v>115</v>
      </c>
      <c r="D50" s="4"/>
      <c r="M50" s="11">
        <f t="shared" si="13"/>
        <v>0</v>
      </c>
      <c r="N50" s="11">
        <f t="shared" si="14"/>
        <v>0</v>
      </c>
      <c r="O50" s="11">
        <f t="shared" si="15"/>
        <v>0</v>
      </c>
      <c r="P50" s="12">
        <v>0.1</v>
      </c>
      <c r="Q50" s="13">
        <f t="shared" si="16"/>
        <v>0</v>
      </c>
      <c r="R50" s="12">
        <v>0.05</v>
      </c>
      <c r="S50" s="13">
        <f t="shared" si="17"/>
        <v>0</v>
      </c>
      <c r="T50" s="71">
        <f t="shared" si="18"/>
        <v>0</v>
      </c>
      <c r="AG50" s="13">
        <f t="shared" si="19"/>
        <v>0</v>
      </c>
      <c r="AH50" s="13">
        <f t="shared" si="20"/>
        <v>0</v>
      </c>
      <c r="AI50" s="13">
        <f t="shared" si="21"/>
        <v>0</v>
      </c>
      <c r="AJ50" s="13">
        <f t="shared" si="22"/>
        <v>0</v>
      </c>
      <c r="AL50" s="78">
        <f t="shared" si="12"/>
        <v>0</v>
      </c>
      <c r="AM50" s="11">
        <f>AL50+'Jan Propsk Statement'!AM50</f>
        <v>0</v>
      </c>
      <c r="AN50" s="65"/>
      <c r="AO50" s="72"/>
      <c r="AQ50" s="65"/>
    </row>
    <row r="51">
      <c r="A51" s="79"/>
      <c r="B51" s="79"/>
      <c r="C51" s="28" t="s">
        <v>116</v>
      </c>
      <c r="D51" s="4"/>
      <c r="M51" s="11">
        <f t="shared" si="13"/>
        <v>0</v>
      </c>
      <c r="N51" s="11">
        <f t="shared" si="14"/>
        <v>0</v>
      </c>
      <c r="O51" s="11">
        <f t="shared" si="15"/>
        <v>0</v>
      </c>
      <c r="P51" s="12">
        <v>0.1</v>
      </c>
      <c r="Q51" s="13">
        <f t="shared" si="16"/>
        <v>0</v>
      </c>
      <c r="R51" s="12">
        <v>0.05</v>
      </c>
      <c r="S51" s="13">
        <f t="shared" si="17"/>
        <v>0</v>
      </c>
      <c r="T51" s="71">
        <f t="shared" si="18"/>
        <v>0</v>
      </c>
      <c r="AG51" s="13">
        <f t="shared" si="19"/>
        <v>0</v>
      </c>
      <c r="AH51" s="13">
        <f t="shared" si="20"/>
        <v>0</v>
      </c>
      <c r="AI51" s="13">
        <f t="shared" si="21"/>
        <v>0</v>
      </c>
      <c r="AJ51" s="13">
        <f t="shared" si="22"/>
        <v>0</v>
      </c>
      <c r="AL51" s="78">
        <f t="shared" si="12"/>
        <v>0</v>
      </c>
      <c r="AM51" s="11">
        <f>AL51+'Jan Propsk Statement'!AM51</f>
        <v>0</v>
      </c>
      <c r="AN51" s="65"/>
      <c r="AO51" s="72"/>
      <c r="AQ51" s="65"/>
    </row>
    <row r="52">
      <c r="A52" s="79"/>
      <c r="B52" s="79"/>
      <c r="C52" s="28" t="s">
        <v>117</v>
      </c>
      <c r="D52" s="4"/>
      <c r="M52" s="11">
        <f t="shared" si="13"/>
        <v>0</v>
      </c>
      <c r="N52" s="11">
        <f t="shared" si="14"/>
        <v>0</v>
      </c>
      <c r="O52" s="11">
        <f t="shared" si="15"/>
        <v>0</v>
      </c>
      <c r="P52" s="12">
        <v>0.1</v>
      </c>
      <c r="Q52" s="13">
        <f t="shared" si="16"/>
        <v>0</v>
      </c>
      <c r="R52" s="12">
        <v>0.05</v>
      </c>
      <c r="S52" s="13">
        <f t="shared" si="17"/>
        <v>0</v>
      </c>
      <c r="T52" s="71">
        <f t="shared" si="18"/>
        <v>0</v>
      </c>
      <c r="AG52" s="13">
        <f t="shared" si="19"/>
        <v>0</v>
      </c>
      <c r="AH52" s="13">
        <f t="shared" si="20"/>
        <v>0</v>
      </c>
      <c r="AI52" s="13">
        <f t="shared" si="21"/>
        <v>0</v>
      </c>
      <c r="AJ52" s="13">
        <f t="shared" si="22"/>
        <v>0</v>
      </c>
      <c r="AL52" s="78">
        <f t="shared" si="12"/>
        <v>0</v>
      </c>
      <c r="AM52" s="11">
        <f>AL52+'Jan Propsk Statement'!AM52</f>
        <v>0</v>
      </c>
      <c r="AN52" s="65"/>
      <c r="AO52" s="72"/>
      <c r="AQ52" s="65"/>
    </row>
    <row r="53">
      <c r="A53" s="79"/>
      <c r="B53" s="79"/>
      <c r="C53" s="28" t="s">
        <v>118</v>
      </c>
      <c r="D53" s="4"/>
      <c r="M53" s="11">
        <f t="shared" si="13"/>
        <v>0</v>
      </c>
      <c r="N53" s="11">
        <f t="shared" si="14"/>
        <v>0</v>
      </c>
      <c r="O53" s="11">
        <f t="shared" si="15"/>
        <v>0</v>
      </c>
      <c r="P53" s="12">
        <v>0.1</v>
      </c>
      <c r="Q53" s="13">
        <f t="shared" si="16"/>
        <v>0</v>
      </c>
      <c r="R53" s="12">
        <v>0.05</v>
      </c>
      <c r="S53" s="13">
        <f t="shared" si="17"/>
        <v>0</v>
      </c>
      <c r="T53" s="71">
        <f t="shared" si="18"/>
        <v>0</v>
      </c>
      <c r="AG53" s="13">
        <f t="shared" si="19"/>
        <v>0</v>
      </c>
      <c r="AH53" s="13">
        <f t="shared" si="20"/>
        <v>0</v>
      </c>
      <c r="AI53" s="13">
        <f t="shared" si="21"/>
        <v>0</v>
      </c>
      <c r="AJ53" s="13">
        <f t="shared" si="22"/>
        <v>0</v>
      </c>
      <c r="AL53" s="78">
        <f t="shared" si="12"/>
        <v>0</v>
      </c>
      <c r="AM53" s="11">
        <f>AL53+'Jan Propsk Statement'!AM53</f>
        <v>0</v>
      </c>
      <c r="AN53" s="65"/>
      <c r="AO53" s="72"/>
      <c r="AQ53" s="65"/>
    </row>
    <row r="54">
      <c r="A54" s="79"/>
      <c r="B54" s="79"/>
      <c r="C54" s="28" t="s">
        <v>119</v>
      </c>
      <c r="D54" s="4"/>
      <c r="M54" s="11">
        <f t="shared" si="13"/>
        <v>0</v>
      </c>
      <c r="N54" s="11">
        <f t="shared" si="14"/>
        <v>0</v>
      </c>
      <c r="O54" s="11">
        <f t="shared" si="15"/>
        <v>0</v>
      </c>
      <c r="P54" s="12">
        <v>0.1</v>
      </c>
      <c r="Q54" s="13">
        <f t="shared" si="16"/>
        <v>0</v>
      </c>
      <c r="R54" s="12">
        <v>0.05</v>
      </c>
      <c r="S54" s="13">
        <f t="shared" si="17"/>
        <v>0</v>
      </c>
      <c r="T54" s="71">
        <f t="shared" si="18"/>
        <v>0</v>
      </c>
      <c r="AG54" s="13">
        <f t="shared" si="19"/>
        <v>0</v>
      </c>
      <c r="AH54" s="13">
        <f t="shared" si="20"/>
        <v>0</v>
      </c>
      <c r="AI54" s="13">
        <f t="shared" si="21"/>
        <v>0</v>
      </c>
      <c r="AJ54" s="13">
        <f t="shared" si="22"/>
        <v>0</v>
      </c>
      <c r="AL54" s="78">
        <f t="shared" si="12"/>
        <v>0</v>
      </c>
      <c r="AM54" s="11">
        <f>AL54+'Jan Propsk Statement'!AM54</f>
        <v>0</v>
      </c>
      <c r="AN54" s="65"/>
      <c r="AO54" s="72"/>
      <c r="AQ54" s="65"/>
    </row>
    <row r="55">
      <c r="A55" s="79"/>
      <c r="B55" s="79"/>
      <c r="C55" s="28" t="s">
        <v>120</v>
      </c>
      <c r="D55" s="4"/>
      <c r="M55" s="11">
        <f t="shared" si="13"/>
        <v>0</v>
      </c>
      <c r="N55" s="11">
        <f t="shared" si="14"/>
        <v>0</v>
      </c>
      <c r="O55" s="11">
        <f t="shared" si="15"/>
        <v>0</v>
      </c>
      <c r="P55" s="12">
        <v>0.1</v>
      </c>
      <c r="Q55" s="13">
        <f t="shared" si="16"/>
        <v>0</v>
      </c>
      <c r="R55" s="12">
        <v>0.05</v>
      </c>
      <c r="S55" s="13">
        <f t="shared" si="17"/>
        <v>0</v>
      </c>
      <c r="T55" s="71">
        <f t="shared" si="18"/>
        <v>0</v>
      </c>
      <c r="AG55" s="13">
        <f t="shared" si="19"/>
        <v>0</v>
      </c>
      <c r="AH55" s="13">
        <f t="shared" si="20"/>
        <v>0</v>
      </c>
      <c r="AI55" s="13">
        <f t="shared" si="21"/>
        <v>0</v>
      </c>
      <c r="AJ55" s="13">
        <f t="shared" si="22"/>
        <v>0</v>
      </c>
      <c r="AL55" s="78">
        <f t="shared" si="12"/>
        <v>0</v>
      </c>
      <c r="AM55" s="11">
        <f>AL55+'Jan Propsk Statement'!AM55</f>
        <v>0</v>
      </c>
      <c r="AN55" s="65"/>
      <c r="AO55" s="72"/>
      <c r="AQ55" s="65"/>
    </row>
    <row r="56">
      <c r="A56" s="79"/>
      <c r="B56" s="79"/>
      <c r="C56" s="28" t="s">
        <v>121</v>
      </c>
      <c r="D56" s="4"/>
      <c r="M56" s="11">
        <f t="shared" si="13"/>
        <v>0</v>
      </c>
      <c r="N56" s="11">
        <f t="shared" si="14"/>
        <v>0</v>
      </c>
      <c r="O56" s="11">
        <f t="shared" si="15"/>
        <v>0</v>
      </c>
      <c r="P56" s="12">
        <v>0.1</v>
      </c>
      <c r="Q56" s="13">
        <f t="shared" si="16"/>
        <v>0</v>
      </c>
      <c r="R56" s="12">
        <v>0.05</v>
      </c>
      <c r="S56" s="13">
        <f t="shared" si="17"/>
        <v>0</v>
      </c>
      <c r="T56" s="71">
        <f t="shared" si="18"/>
        <v>0</v>
      </c>
      <c r="AG56" s="13">
        <f t="shared" si="19"/>
        <v>0</v>
      </c>
      <c r="AH56" s="13">
        <f t="shared" si="20"/>
        <v>0</v>
      </c>
      <c r="AI56" s="13">
        <f t="shared" si="21"/>
        <v>0</v>
      </c>
      <c r="AJ56" s="13">
        <f t="shared" si="22"/>
        <v>0</v>
      </c>
      <c r="AL56" s="78">
        <f t="shared" si="12"/>
        <v>0</v>
      </c>
      <c r="AM56" s="11">
        <f>AL56+'Jan Propsk Statement'!AM56</f>
        <v>0</v>
      </c>
      <c r="AN56" s="65"/>
      <c r="AO56" s="72"/>
      <c r="AQ56" s="65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21525</v>
      </c>
      <c r="H57" s="31"/>
      <c r="I57" s="31"/>
      <c r="J57" s="31"/>
      <c r="K57" s="31"/>
      <c r="L57" s="31">
        <f t="shared" ref="L57:O57" si="23">SUM(L14:L56)</f>
        <v>21525</v>
      </c>
      <c r="M57" s="31">
        <f t="shared" si="23"/>
        <v>0</v>
      </c>
      <c r="N57" s="31">
        <f t="shared" si="23"/>
        <v>17835</v>
      </c>
      <c r="O57" s="31">
        <f t="shared" si="23"/>
        <v>17835</v>
      </c>
      <c r="P57" s="31"/>
      <c r="Q57" s="31">
        <f>SUM(Q14:Q56)</f>
        <v>-2152.5</v>
      </c>
      <c r="R57" s="31"/>
      <c r="S57" s="31">
        <f t="shared" ref="S57:T57" si="24">SUM(S14:S56)</f>
        <v>-1076.25</v>
      </c>
      <c r="T57" s="31">
        <f t="shared" si="24"/>
        <v>-3228.75</v>
      </c>
      <c r="U57" s="31"/>
      <c r="V57" s="31">
        <f>SUM(V14:V56)</f>
        <v>0</v>
      </c>
      <c r="W57" s="31"/>
      <c r="X57" s="31"/>
      <c r="Y57" s="31">
        <f>SUM(Y14:Y56)</f>
        <v>0</v>
      </c>
      <c r="Z57" s="31"/>
      <c r="AA57" s="31"/>
      <c r="AB57" s="31">
        <f>SUM(AB14:AB56)</f>
        <v>0</v>
      </c>
      <c r="AC57" s="31"/>
      <c r="AD57" s="31"/>
      <c r="AE57" s="31">
        <f>SUM(AE14:AE56)</f>
        <v>0</v>
      </c>
      <c r="AF57" s="31"/>
      <c r="AG57" s="31">
        <f t="shared" ref="AG57:AJ57" si="25">SUM(AG14:AG56)</f>
        <v>0</v>
      </c>
      <c r="AH57" s="31">
        <f t="shared" si="25"/>
        <v>-3228.75</v>
      </c>
      <c r="AI57" s="31">
        <f t="shared" si="25"/>
        <v>18296.25</v>
      </c>
      <c r="AJ57" s="31">
        <f t="shared" si="25"/>
        <v>14606.25</v>
      </c>
      <c r="AK57" s="31"/>
      <c r="AL57" s="31">
        <f>SUM(AL14:AL56)</f>
        <v>0</v>
      </c>
      <c r="AM57" s="31">
        <f>AL57+'Jan Propsk Statement'!AM57</f>
        <v>0</v>
      </c>
      <c r="AN57" s="80"/>
      <c r="BA57" s="65"/>
      <c r="BB57" s="65"/>
      <c r="BC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AM58" s="4"/>
    </row>
    <row r="59">
      <c r="A59" s="6"/>
      <c r="B59" s="6"/>
      <c r="C59" s="6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AM59" s="4"/>
    </row>
    <row r="60">
      <c r="A60" s="6" t="s">
        <v>46</v>
      </c>
      <c r="B60" s="7" t="s">
        <v>123</v>
      </c>
      <c r="AM60" s="4"/>
    </row>
    <row r="61">
      <c r="C61" s="79" t="s">
        <v>124</v>
      </c>
      <c r="D61" s="79" t="s">
        <v>125</v>
      </c>
      <c r="E61" s="81">
        <v>45648.0</v>
      </c>
      <c r="F61" s="79">
        <v>24.0</v>
      </c>
      <c r="G61" s="79">
        <v>1125.0</v>
      </c>
      <c r="H61" s="82">
        <v>45712.0</v>
      </c>
      <c r="I61" s="79" t="b">
        <v>0</v>
      </c>
      <c r="J61" s="79" t="b">
        <v>1</v>
      </c>
      <c r="K61" s="79" t="b">
        <v>0</v>
      </c>
      <c r="L61" s="79">
        <v>2250.0</v>
      </c>
      <c r="M61" s="11">
        <f>L61*K61</f>
        <v>0</v>
      </c>
      <c r="N61" s="11">
        <f>J61*L61</f>
        <v>2250</v>
      </c>
      <c r="O61" s="11">
        <f>(L61*J61)+(L61*K61)</f>
        <v>2250</v>
      </c>
      <c r="P61" s="12">
        <v>0.1</v>
      </c>
      <c r="Q61" s="13">
        <f>L61*-P61</f>
        <v>-225</v>
      </c>
      <c r="R61" s="12">
        <v>0.0</v>
      </c>
      <c r="S61" s="13">
        <f>L61*-R61</f>
        <v>0</v>
      </c>
      <c r="T61" s="71">
        <f>Q61+S61</f>
        <v>-225</v>
      </c>
      <c r="AG61" s="13">
        <f>-V61+-Y61+-AB61+-AE61</f>
        <v>0</v>
      </c>
      <c r="AH61" s="13">
        <f>AG61+T61</f>
        <v>-225</v>
      </c>
      <c r="AI61" s="13">
        <f>L61+T61+AG61</f>
        <v>2025</v>
      </c>
      <c r="AJ61" s="36">
        <f>O61+AH61</f>
        <v>2025</v>
      </c>
      <c r="AL61" s="11">
        <f>G61-L61</f>
        <v>-1125</v>
      </c>
      <c r="AM61" s="11">
        <f>AL61+'Jan Propsk Statement'!AM61</f>
        <v>-1125</v>
      </c>
      <c r="AN61" s="79" t="s">
        <v>141</v>
      </c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6">SUM(L$61:L61)</f>
        <v>2250</v>
      </c>
      <c r="M62" s="31">
        <f t="shared" si="26"/>
        <v>0</v>
      </c>
      <c r="N62" s="31">
        <f t="shared" si="26"/>
        <v>2250</v>
      </c>
      <c r="O62" s="31">
        <f t="shared" si="26"/>
        <v>2250</v>
      </c>
      <c r="P62" s="31">
        <f t="shared" si="26"/>
        <v>0.1</v>
      </c>
      <c r="Q62" s="31">
        <f t="shared" si="26"/>
        <v>-225</v>
      </c>
      <c r="R62" s="31">
        <f t="shared" si="26"/>
        <v>0</v>
      </c>
      <c r="S62" s="31">
        <f t="shared" si="26"/>
        <v>0</v>
      </c>
      <c r="T62" s="31">
        <f t="shared" si="26"/>
        <v>-225</v>
      </c>
      <c r="U62" s="31">
        <f t="shared" si="26"/>
        <v>0</v>
      </c>
      <c r="V62" s="31">
        <f t="shared" si="26"/>
        <v>0</v>
      </c>
      <c r="W62" s="31">
        <f t="shared" si="26"/>
        <v>0</v>
      </c>
      <c r="X62" s="31">
        <f t="shared" si="26"/>
        <v>0</v>
      </c>
      <c r="Y62" s="31">
        <f t="shared" si="26"/>
        <v>0</v>
      </c>
      <c r="Z62" s="31">
        <f t="shared" si="26"/>
        <v>0</v>
      </c>
      <c r="AA62" s="31">
        <f t="shared" si="26"/>
        <v>0</v>
      </c>
      <c r="AB62" s="31">
        <f t="shared" si="26"/>
        <v>0</v>
      </c>
      <c r="AC62" s="31">
        <f t="shared" si="26"/>
        <v>0</v>
      </c>
      <c r="AD62" s="31">
        <f t="shared" si="26"/>
        <v>0</v>
      </c>
      <c r="AE62" s="31">
        <f t="shared" si="26"/>
        <v>0</v>
      </c>
      <c r="AF62" s="31">
        <f t="shared" si="26"/>
        <v>0</v>
      </c>
      <c r="AG62" s="31">
        <f t="shared" si="26"/>
        <v>0</v>
      </c>
      <c r="AH62" s="31">
        <f t="shared" si="26"/>
        <v>-225</v>
      </c>
      <c r="AI62" s="31">
        <f t="shared" si="26"/>
        <v>2025</v>
      </c>
      <c r="AJ62" s="38">
        <f t="shared" si="26"/>
        <v>2025</v>
      </c>
      <c r="AK62" s="31">
        <f t="shared" si="26"/>
        <v>0</v>
      </c>
      <c r="AL62" s="31">
        <f t="shared" si="26"/>
        <v>-1125</v>
      </c>
      <c r="AM62" s="31">
        <f>AL62+'Jan Propsk Statement'!AM62</f>
        <v>-1125</v>
      </c>
      <c r="AN62" s="80"/>
      <c r="BA62" s="65"/>
      <c r="BB62" s="65"/>
    </row>
    <row r="63">
      <c r="AM63" s="4"/>
    </row>
    <row r="64">
      <c r="B64" s="79"/>
      <c r="AM64" s="4"/>
    </row>
    <row r="65">
      <c r="A65" s="83"/>
      <c r="B65" s="84" t="s">
        <v>126</v>
      </c>
      <c r="C65" s="83"/>
      <c r="D65" s="83"/>
      <c r="E65" s="83"/>
      <c r="F65" s="83"/>
      <c r="G65" s="85">
        <f>G57+G62</f>
        <v>22650</v>
      </c>
      <c r="H65" s="83"/>
      <c r="I65" s="83"/>
      <c r="J65" s="83"/>
      <c r="K65" s="83"/>
      <c r="L65" s="85">
        <f t="shared" ref="L65:O65" si="27">L57+L62</f>
        <v>23775</v>
      </c>
      <c r="M65" s="85">
        <f t="shared" si="27"/>
        <v>0</v>
      </c>
      <c r="N65" s="85">
        <f t="shared" si="27"/>
        <v>20085</v>
      </c>
      <c r="O65" s="85">
        <f t="shared" si="27"/>
        <v>20085</v>
      </c>
      <c r="P65" s="83"/>
      <c r="Q65" s="85">
        <f>Q57+Q62</f>
        <v>-2377.5</v>
      </c>
      <c r="R65" s="83"/>
      <c r="S65" s="85">
        <f t="shared" ref="S65:T65" si="28">S57+S62</f>
        <v>-1076.25</v>
      </c>
      <c r="T65" s="85">
        <f t="shared" si="28"/>
        <v>-3453.75</v>
      </c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5">
        <f t="shared" ref="AG65:AJ65" si="29">AG57+AG62</f>
        <v>0</v>
      </c>
      <c r="AH65" s="85">
        <f t="shared" si="29"/>
        <v>-3453.75</v>
      </c>
      <c r="AI65" s="85">
        <f t="shared" si="29"/>
        <v>20321.25</v>
      </c>
      <c r="AJ65" s="85">
        <f t="shared" si="29"/>
        <v>16631.25</v>
      </c>
      <c r="AK65" s="83"/>
      <c r="AL65" s="85">
        <f>AL57+AL62</f>
        <v>-1125</v>
      </c>
      <c r="AM65" s="42">
        <f>AL65+'Jan Propsk Statement'!AM65</f>
        <v>-1125</v>
      </c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</row>
    <row r="66">
      <c r="A66" s="43"/>
      <c r="H66" s="65"/>
    </row>
    <row r="67">
      <c r="A67" s="76"/>
      <c r="H67" s="65"/>
    </row>
    <row r="68">
      <c r="A68" s="65"/>
      <c r="H68" s="7"/>
    </row>
    <row r="69">
      <c r="A69" s="44" t="s">
        <v>127</v>
      </c>
      <c r="B69" s="65"/>
      <c r="C69" s="87"/>
      <c r="D69" s="65"/>
      <c r="E69" s="65"/>
      <c r="H69" s="72"/>
    </row>
    <row r="70">
      <c r="A70" s="88" t="s">
        <v>136</v>
      </c>
      <c r="B70" s="88" t="s">
        <v>137</v>
      </c>
      <c r="C70" s="89">
        <v>45739.0</v>
      </c>
      <c r="D70" s="65"/>
      <c r="E70" s="90">
        <v>14606.25</v>
      </c>
      <c r="H70" s="72"/>
    </row>
    <row r="71">
      <c r="A71" s="88" t="s">
        <v>136</v>
      </c>
      <c r="B71" s="91" t="s">
        <v>142</v>
      </c>
      <c r="C71" s="92">
        <v>45741.0</v>
      </c>
      <c r="D71" s="91"/>
      <c r="E71" s="93">
        <v>1012.5</v>
      </c>
      <c r="H71" s="72"/>
      <c r="I71" s="88"/>
      <c r="J71" s="88"/>
      <c r="K71" s="88"/>
      <c r="L71" s="88"/>
      <c r="M71" s="13"/>
      <c r="N71" s="13"/>
      <c r="O71" s="13"/>
      <c r="P71" s="13"/>
      <c r="Q71" s="13"/>
      <c r="R71" s="13"/>
      <c r="S71" s="13"/>
      <c r="T71" s="13"/>
      <c r="U71" s="72"/>
      <c r="V71" s="13"/>
      <c r="W71" s="65"/>
      <c r="X71" s="65"/>
      <c r="Y71" s="65"/>
    </row>
    <row r="72">
      <c r="A72" s="88"/>
      <c r="B72" s="91"/>
      <c r="C72" s="89"/>
      <c r="D72" s="91"/>
      <c r="E72" s="94"/>
      <c r="H72" s="72"/>
      <c r="I72" s="88"/>
      <c r="J72" s="88"/>
      <c r="K72" s="88"/>
      <c r="L72" s="88"/>
      <c r="M72" s="13"/>
      <c r="N72" s="13"/>
      <c r="O72" s="13"/>
      <c r="P72" s="13"/>
      <c r="Q72" s="13"/>
      <c r="R72" s="13"/>
      <c r="S72" s="13"/>
      <c r="T72" s="13"/>
      <c r="U72" s="72"/>
      <c r="V72" s="13"/>
      <c r="W72" s="65"/>
      <c r="X72" s="65"/>
      <c r="Y72" s="65"/>
    </row>
    <row r="73">
      <c r="A73" s="50" t="s">
        <v>128</v>
      </c>
      <c r="B73" s="88"/>
      <c r="C73" s="87"/>
      <c r="D73" s="88"/>
      <c r="E73" s="50">
        <f>SUM(E70:E72)</f>
        <v>15618.75</v>
      </c>
      <c r="H73" s="72"/>
      <c r="I73" s="88"/>
      <c r="J73" s="88"/>
      <c r="K73" s="88"/>
      <c r="L73" s="88"/>
      <c r="M73" s="13"/>
      <c r="N73" s="13"/>
      <c r="O73" s="13"/>
      <c r="P73" s="13"/>
      <c r="Q73" s="13"/>
      <c r="R73" s="13"/>
      <c r="S73" s="13"/>
      <c r="T73" s="13"/>
      <c r="U73" s="72"/>
      <c r="V73" s="13"/>
      <c r="W73" s="65"/>
      <c r="X73" s="65"/>
      <c r="Y73" s="65"/>
    </row>
    <row r="74">
      <c r="H74" s="72"/>
      <c r="I74" s="88"/>
      <c r="J74" s="88"/>
      <c r="K74" s="88"/>
      <c r="L74" s="88"/>
      <c r="M74" s="13"/>
      <c r="N74" s="13"/>
      <c r="O74" s="13"/>
      <c r="P74" s="13"/>
      <c r="Q74" s="13"/>
      <c r="R74" s="13"/>
      <c r="S74" s="13"/>
      <c r="T74" s="13"/>
      <c r="U74" s="72"/>
      <c r="V74" s="13"/>
      <c r="W74" s="65"/>
      <c r="X74" s="65"/>
      <c r="Y74" s="65"/>
    </row>
    <row r="75">
      <c r="A75" s="79" t="s">
        <v>129</v>
      </c>
      <c r="E75" s="95">
        <f>'Jan Propsk Statement'!E78</f>
        <v>-111</v>
      </c>
      <c r="H75" s="72"/>
      <c r="I75" s="88"/>
      <c r="J75" s="88"/>
      <c r="K75" s="88"/>
      <c r="L75" s="88"/>
      <c r="M75" s="13"/>
      <c r="N75" s="13"/>
      <c r="O75" s="13"/>
      <c r="P75" s="13"/>
      <c r="Q75" s="13"/>
      <c r="R75" s="13"/>
      <c r="S75" s="13"/>
      <c r="T75" s="13"/>
      <c r="U75" s="72"/>
      <c r="V75" s="13"/>
      <c r="W75" s="65"/>
      <c r="X75" s="65"/>
      <c r="Y75" s="65"/>
    </row>
    <row r="76">
      <c r="A76" s="76" t="s">
        <v>130</v>
      </c>
      <c r="B76" s="88"/>
      <c r="C76" s="87"/>
      <c r="D76" s="88"/>
      <c r="E76" s="88">
        <f>E73*-1</f>
        <v>-15618.75</v>
      </c>
      <c r="F76" s="65"/>
      <c r="G76" s="65"/>
      <c r="H76" s="72"/>
      <c r="I76" s="88"/>
      <c r="J76" s="88"/>
      <c r="K76" s="88"/>
      <c r="L76" s="88"/>
      <c r="M76" s="13"/>
      <c r="N76" s="13"/>
      <c r="O76" s="13"/>
      <c r="P76" s="13"/>
      <c r="Q76" s="13"/>
      <c r="R76" s="13"/>
      <c r="S76" s="13"/>
      <c r="T76" s="13"/>
      <c r="U76" s="72"/>
      <c r="V76" s="13"/>
      <c r="W76" s="65"/>
      <c r="X76" s="65"/>
      <c r="Y76" s="65"/>
    </row>
    <row r="77">
      <c r="A77" s="76" t="s">
        <v>131</v>
      </c>
      <c r="B77" s="88"/>
      <c r="C77" s="87"/>
      <c r="D77" s="88"/>
      <c r="E77" s="96">
        <f>AJ65</f>
        <v>16631.25</v>
      </c>
      <c r="F77" s="65"/>
      <c r="G77" s="97"/>
      <c r="H77" s="72"/>
      <c r="I77" s="88"/>
      <c r="J77" s="88"/>
      <c r="K77" s="88"/>
      <c r="L77" s="88"/>
      <c r="M77" s="13"/>
      <c r="N77" s="13"/>
      <c r="O77" s="13"/>
      <c r="P77" s="13"/>
      <c r="Q77" s="13"/>
      <c r="R77" s="13"/>
      <c r="S77" s="13"/>
      <c r="T77" s="13"/>
      <c r="U77" s="72"/>
      <c r="V77" s="13"/>
      <c r="W77" s="65"/>
      <c r="X77" s="65"/>
      <c r="Y77" s="65"/>
    </row>
    <row r="78">
      <c r="A78" s="50" t="s">
        <v>132</v>
      </c>
      <c r="B78" s="88"/>
      <c r="C78" s="87"/>
      <c r="D78" s="88"/>
      <c r="E78" s="50">
        <f>SUM(E75:E77)</f>
        <v>901.5</v>
      </c>
      <c r="F78" s="88"/>
      <c r="G78" s="88"/>
      <c r="H78" s="72"/>
      <c r="I78" s="88"/>
      <c r="J78" s="88"/>
      <c r="K78" s="88"/>
      <c r="L78" s="88"/>
      <c r="M78" s="13"/>
      <c r="N78" s="13"/>
      <c r="O78" s="13"/>
      <c r="P78" s="13"/>
      <c r="Q78" s="13"/>
      <c r="R78" s="13"/>
      <c r="S78" s="13"/>
      <c r="T78" s="13"/>
      <c r="U78" s="72"/>
      <c r="V78" s="13"/>
      <c r="W78" s="65"/>
      <c r="X78" s="65"/>
      <c r="Y78" s="65"/>
    </row>
    <row r="79">
      <c r="A79" s="79" t="s">
        <v>133</v>
      </c>
      <c r="E79" s="98">
        <f>AL65</f>
        <v>-1125</v>
      </c>
    </row>
    <row r="80">
      <c r="A80" s="76" t="s">
        <v>134</v>
      </c>
      <c r="B80" s="65"/>
      <c r="C80" s="65"/>
      <c r="D80" s="88"/>
      <c r="E80" s="99">
        <f>E79+'Jan Propsk Statement'!E80</f>
        <v>-1125</v>
      </c>
    </row>
    <row r="85">
      <c r="A85" s="43"/>
      <c r="B85" s="65"/>
      <c r="C85" s="87"/>
      <c r="D85" s="65"/>
      <c r="E85" s="65"/>
    </row>
    <row r="86">
      <c r="A86" s="65"/>
      <c r="B86" s="65"/>
      <c r="C86" s="48"/>
      <c r="D86" s="65"/>
      <c r="E86" s="63"/>
    </row>
    <row r="87">
      <c r="A87" s="65"/>
      <c r="B87" s="65"/>
      <c r="C87" s="89"/>
      <c r="D87" s="65"/>
      <c r="E87" s="100"/>
    </row>
    <row r="88">
      <c r="A88" s="65"/>
      <c r="B88" s="65"/>
      <c r="C88" s="87"/>
      <c r="D88" s="65"/>
      <c r="E88" s="65"/>
    </row>
    <row r="89">
      <c r="A89" s="65"/>
      <c r="B89" s="65"/>
      <c r="C89" s="72"/>
      <c r="D89" s="65"/>
      <c r="E89" s="65"/>
    </row>
    <row r="90">
      <c r="A90" s="65"/>
      <c r="B90" s="65"/>
      <c r="C90" s="87"/>
      <c r="D90" s="65"/>
      <c r="E90" s="65"/>
    </row>
    <row r="91">
      <c r="A91" s="65"/>
      <c r="B91" s="65"/>
      <c r="C91" s="87"/>
      <c r="D91" s="65"/>
      <c r="E91" s="65"/>
    </row>
    <row r="92">
      <c r="A92" s="56"/>
      <c r="B92" s="65"/>
      <c r="C92" s="87"/>
      <c r="D92" s="65"/>
      <c r="E92" s="56"/>
    </row>
    <row r="93">
      <c r="A93" s="65"/>
      <c r="B93" s="65"/>
      <c r="C93" s="65"/>
      <c r="D93" s="65"/>
      <c r="E93" s="100"/>
    </row>
    <row r="94">
      <c r="A94" s="65"/>
      <c r="B94" s="65"/>
      <c r="C94" s="87"/>
      <c r="D94" s="65"/>
      <c r="E94" s="101"/>
    </row>
    <row r="95">
      <c r="A95" s="65"/>
      <c r="B95" s="65"/>
      <c r="C95" s="87"/>
      <c r="D95" s="65"/>
      <c r="E95" s="102"/>
    </row>
    <row r="96">
      <c r="A96" s="56"/>
      <c r="B96" s="65"/>
      <c r="C96" s="87"/>
      <c r="D96" s="65"/>
      <c r="E96" s="56"/>
    </row>
    <row r="109">
      <c r="A109" s="43"/>
      <c r="B109" s="65"/>
      <c r="C109" s="87"/>
      <c r="D109" s="65"/>
      <c r="E109" s="65"/>
      <c r="F109" s="65"/>
      <c r="G109" s="65"/>
      <c r="H109" s="65"/>
      <c r="I109" s="65"/>
      <c r="J109" s="65"/>
      <c r="K109" s="65"/>
      <c r="L109" s="65"/>
    </row>
    <row r="110">
      <c r="A110" s="76"/>
      <c r="B110" s="76"/>
      <c r="C110" s="103"/>
      <c r="D110" s="65"/>
      <c r="E110" s="104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</row>
    <row r="111">
      <c r="A111" s="65"/>
      <c r="B111" s="65"/>
      <c r="C111" s="87"/>
      <c r="D111" s="88"/>
      <c r="E111" s="88"/>
      <c r="F111" s="7"/>
      <c r="G111" s="8"/>
      <c r="H111" s="7"/>
      <c r="I111" s="7"/>
      <c r="J111" s="8"/>
      <c r="K111" s="7"/>
      <c r="L111" s="7"/>
      <c r="M111" s="8"/>
      <c r="N111" s="7"/>
      <c r="O111" s="8"/>
      <c r="P111" s="8"/>
      <c r="Q111" s="6"/>
      <c r="R111" s="6"/>
      <c r="S111" s="6"/>
      <c r="T111" s="65"/>
      <c r="U111" s="65"/>
    </row>
    <row r="112">
      <c r="A112" s="65"/>
      <c r="B112" s="88"/>
      <c r="C112" s="87"/>
      <c r="D112" s="88"/>
      <c r="E112" s="88"/>
      <c r="F112" s="72"/>
      <c r="G112" s="88"/>
      <c r="H112" s="88"/>
      <c r="I112" s="88"/>
      <c r="J112" s="88"/>
      <c r="K112" s="13"/>
      <c r="L112" s="13"/>
      <c r="M112" s="13"/>
      <c r="N112" s="13"/>
      <c r="O112" s="13"/>
      <c r="P112" s="13"/>
      <c r="Q112" s="72"/>
      <c r="R112" s="13"/>
      <c r="S112" s="65"/>
      <c r="T112" s="65"/>
      <c r="U112" s="65"/>
    </row>
    <row r="113">
      <c r="A113" s="65"/>
      <c r="B113" s="88"/>
      <c r="C113" s="72"/>
      <c r="D113" s="88"/>
      <c r="E113" s="88"/>
      <c r="F113" s="72"/>
      <c r="G113" s="88"/>
      <c r="H113" s="88"/>
      <c r="I113" s="88"/>
      <c r="J113" s="88"/>
      <c r="K113" s="13"/>
      <c r="L113" s="13"/>
      <c r="M113" s="13"/>
      <c r="N113" s="13"/>
      <c r="O113" s="13"/>
      <c r="P113" s="13"/>
      <c r="Q113" s="72"/>
      <c r="R113" s="13"/>
      <c r="S113" s="65"/>
      <c r="T113" s="65"/>
      <c r="U113" s="65"/>
    </row>
    <row r="114">
      <c r="A114" s="65"/>
      <c r="B114" s="88"/>
      <c r="C114" s="87"/>
      <c r="D114" s="88"/>
      <c r="E114" s="88"/>
      <c r="F114" s="72"/>
      <c r="G114" s="88"/>
      <c r="H114" s="88"/>
      <c r="I114" s="88"/>
      <c r="J114" s="88"/>
      <c r="K114" s="13"/>
      <c r="L114" s="13"/>
      <c r="M114" s="13"/>
      <c r="N114" s="13"/>
      <c r="O114" s="13"/>
      <c r="P114" s="13"/>
      <c r="Q114" s="72"/>
      <c r="R114" s="13"/>
      <c r="S114" s="65"/>
      <c r="T114" s="65"/>
      <c r="U114" s="65"/>
    </row>
    <row r="115">
      <c r="A115" s="65"/>
      <c r="B115" s="88"/>
      <c r="C115" s="87"/>
      <c r="D115" s="88"/>
      <c r="E115" s="88"/>
      <c r="F115" s="72"/>
      <c r="G115" s="88"/>
      <c r="H115" s="88"/>
      <c r="I115" s="88"/>
      <c r="J115" s="88"/>
      <c r="K115" s="13"/>
      <c r="L115" s="13"/>
      <c r="M115" s="13"/>
      <c r="N115" s="13"/>
      <c r="O115" s="13"/>
      <c r="P115" s="13"/>
      <c r="Q115" s="72"/>
      <c r="R115" s="13"/>
      <c r="S115" s="65"/>
      <c r="T115" s="65"/>
      <c r="U115" s="65"/>
    </row>
    <row r="116">
      <c r="A116" s="56"/>
      <c r="B116" s="88"/>
      <c r="C116" s="87"/>
      <c r="D116" s="88"/>
      <c r="E116" s="56"/>
      <c r="F116" s="72"/>
      <c r="G116" s="13"/>
      <c r="H116" s="13"/>
      <c r="I116" s="13"/>
      <c r="J116" s="13"/>
      <c r="K116" s="53"/>
      <c r="L116" s="53"/>
      <c r="M116" s="13"/>
      <c r="N116" s="13"/>
      <c r="O116" s="13"/>
      <c r="P116" s="13"/>
      <c r="Q116" s="72"/>
      <c r="R116" s="13"/>
      <c r="S116" s="65"/>
      <c r="T116" s="65"/>
      <c r="U116" s="65"/>
    </row>
    <row r="117">
      <c r="F117" s="72"/>
      <c r="G117" s="96"/>
      <c r="H117" s="96"/>
      <c r="I117" s="96"/>
      <c r="J117" s="96"/>
      <c r="K117" s="13"/>
      <c r="L117" s="13"/>
      <c r="M117" s="13"/>
      <c r="N117" s="13"/>
      <c r="O117" s="13"/>
      <c r="P117" s="13"/>
      <c r="Q117" s="72"/>
      <c r="R117" s="13"/>
      <c r="S117" s="65"/>
      <c r="T117" s="65"/>
      <c r="U117" s="65"/>
    </row>
    <row r="118">
      <c r="A118" s="76"/>
      <c r="B118" s="88"/>
      <c r="C118" s="87"/>
      <c r="D118" s="88"/>
      <c r="E118" s="88"/>
      <c r="F118" s="72"/>
      <c r="G118" s="13"/>
      <c r="H118" s="13"/>
      <c r="I118" s="13"/>
      <c r="J118" s="13"/>
      <c r="K118" s="53"/>
      <c r="L118" s="53"/>
      <c r="M118" s="13"/>
      <c r="N118" s="13"/>
      <c r="O118" s="13"/>
      <c r="P118" s="13"/>
      <c r="Q118" s="72"/>
      <c r="R118" s="13"/>
      <c r="S118" s="65"/>
      <c r="T118" s="65"/>
      <c r="U118" s="65"/>
    </row>
    <row r="119">
      <c r="A119" s="76"/>
      <c r="B119" s="88"/>
      <c r="C119" s="87"/>
      <c r="D119" s="88"/>
      <c r="E119" s="88"/>
      <c r="F119" s="72"/>
      <c r="G119" s="88"/>
      <c r="H119" s="88"/>
      <c r="I119" s="88"/>
      <c r="J119" s="88"/>
      <c r="K119" s="13"/>
      <c r="L119" s="13"/>
      <c r="M119" s="13"/>
      <c r="N119" s="13"/>
      <c r="O119" s="13"/>
      <c r="P119" s="13"/>
      <c r="Q119" s="72"/>
      <c r="R119" s="13"/>
      <c r="S119" s="65"/>
      <c r="T119" s="65"/>
      <c r="U119" s="65"/>
    </row>
    <row r="120">
      <c r="A120" s="56"/>
      <c r="B120" s="88"/>
      <c r="C120" s="87"/>
      <c r="D120" s="88"/>
      <c r="E120" s="56"/>
      <c r="F120" s="72"/>
      <c r="G120" s="88"/>
      <c r="H120" s="88"/>
      <c r="I120" s="88"/>
      <c r="J120" s="88"/>
      <c r="K120" s="13"/>
      <c r="L120" s="13"/>
      <c r="M120" s="13"/>
      <c r="N120" s="13"/>
      <c r="O120" s="13"/>
      <c r="P120" s="13"/>
      <c r="Q120" s="72"/>
      <c r="R120" s="13"/>
      <c r="S120" s="65"/>
      <c r="T120" s="65"/>
      <c r="U120" s="65"/>
    </row>
    <row r="121">
      <c r="A121" s="5"/>
      <c r="B121" s="105"/>
      <c r="C121" s="106"/>
      <c r="D121" s="107"/>
      <c r="E121" s="88"/>
      <c r="F121" s="72"/>
      <c r="G121" s="88"/>
      <c r="H121" s="88"/>
      <c r="I121" s="88"/>
      <c r="J121" s="88"/>
      <c r="K121" s="13"/>
      <c r="L121" s="13"/>
      <c r="M121" s="13"/>
      <c r="N121" s="13"/>
      <c r="O121" s="13"/>
      <c r="P121" s="13"/>
      <c r="Q121" s="72"/>
      <c r="R121" s="13"/>
      <c r="S121" s="65"/>
      <c r="T121" s="65"/>
      <c r="U121" s="65"/>
    </row>
    <row r="122">
      <c r="A122" s="9"/>
      <c r="B122" s="105"/>
      <c r="C122" s="106"/>
      <c r="D122" s="107"/>
      <c r="E122" s="88"/>
      <c r="F122" s="72"/>
      <c r="G122" s="88"/>
      <c r="H122" s="88"/>
      <c r="I122" s="88"/>
      <c r="J122" s="88"/>
      <c r="K122" s="13"/>
      <c r="L122" s="13"/>
      <c r="M122" s="13"/>
      <c r="N122" s="13"/>
      <c r="O122" s="13"/>
      <c r="P122" s="13"/>
      <c r="Q122" s="72"/>
      <c r="R122" s="13"/>
      <c r="S122" s="65"/>
      <c r="T122" s="65"/>
      <c r="U122" s="65"/>
    </row>
    <row r="123">
      <c r="A123" s="5"/>
      <c r="B123" s="105"/>
      <c r="C123" s="106"/>
      <c r="D123" s="107"/>
      <c r="E123" s="88"/>
      <c r="F123" s="72"/>
      <c r="G123" s="88"/>
      <c r="H123" s="88"/>
      <c r="I123" s="88"/>
      <c r="J123" s="88"/>
      <c r="K123" s="13"/>
      <c r="L123" s="13"/>
      <c r="M123" s="13"/>
      <c r="N123" s="13"/>
      <c r="O123" s="13"/>
      <c r="P123" s="13"/>
      <c r="Q123" s="72"/>
      <c r="R123" s="13"/>
      <c r="S123" s="65"/>
      <c r="T123" s="65"/>
      <c r="U123" s="65"/>
    </row>
    <row r="124">
      <c r="A124" s="108" t="s">
        <v>143</v>
      </c>
      <c r="B124" s="65"/>
      <c r="C124" s="87"/>
      <c r="D124" s="65"/>
      <c r="E124" s="65"/>
      <c r="F124" s="72"/>
      <c r="G124" s="88"/>
      <c r="H124" s="88"/>
      <c r="I124" s="88"/>
      <c r="J124" s="88"/>
      <c r="K124" s="13"/>
      <c r="L124" s="13"/>
      <c r="M124" s="13"/>
      <c r="N124" s="13"/>
      <c r="O124" s="13"/>
      <c r="P124" s="13"/>
      <c r="Q124" s="72"/>
      <c r="R124" s="13"/>
      <c r="S124" s="65"/>
      <c r="T124" s="65"/>
      <c r="U124" s="65"/>
    </row>
    <row r="125">
      <c r="A125" s="76" t="s">
        <v>136</v>
      </c>
      <c r="B125" s="76" t="s">
        <v>137</v>
      </c>
      <c r="C125" s="10">
        <v>45741.0</v>
      </c>
      <c r="D125" s="65"/>
      <c r="E125" s="97">
        <v>3341.25</v>
      </c>
      <c r="F125" s="72"/>
      <c r="G125" s="88"/>
      <c r="H125" s="88"/>
      <c r="I125" s="88"/>
      <c r="J125" s="88"/>
      <c r="K125" s="13"/>
      <c r="L125" s="13"/>
      <c r="M125" s="13"/>
      <c r="N125" s="13"/>
      <c r="O125" s="13"/>
      <c r="P125" s="13"/>
      <c r="Q125" s="72"/>
      <c r="R125" s="13"/>
      <c r="S125" s="65"/>
      <c r="T125" s="65"/>
      <c r="U125" s="65"/>
    </row>
    <row r="126">
      <c r="A126" s="65"/>
      <c r="B126" s="65"/>
      <c r="C126" s="103">
        <v>45726.0</v>
      </c>
      <c r="D126" s="88"/>
      <c r="E126" s="76">
        <v>946.18</v>
      </c>
      <c r="F126" s="72"/>
      <c r="G126" s="13"/>
      <c r="H126" s="13"/>
      <c r="I126" s="13"/>
      <c r="J126" s="13"/>
      <c r="K126" s="53"/>
      <c r="L126" s="53"/>
      <c r="M126" s="13"/>
      <c r="N126" s="13"/>
      <c r="O126" s="13"/>
      <c r="P126" s="13"/>
      <c r="Q126" s="72"/>
      <c r="R126" s="13"/>
      <c r="S126" s="65"/>
      <c r="T126" s="65"/>
      <c r="U126" s="65"/>
    </row>
    <row r="127">
      <c r="A127" s="65"/>
      <c r="B127" s="88"/>
      <c r="C127" s="87"/>
      <c r="D127" s="88"/>
      <c r="E127" s="88"/>
      <c r="F127" s="72"/>
      <c r="G127" s="96"/>
      <c r="H127" s="96"/>
      <c r="I127" s="96"/>
      <c r="J127" s="96"/>
      <c r="K127" s="13"/>
      <c r="L127" s="13"/>
      <c r="M127" s="13"/>
      <c r="N127" s="13"/>
      <c r="O127" s="13"/>
      <c r="P127" s="13"/>
      <c r="Q127" s="72"/>
      <c r="R127" s="13"/>
      <c r="S127" s="65"/>
      <c r="T127" s="65"/>
      <c r="U127" s="65"/>
    </row>
    <row r="128">
      <c r="A128" s="65"/>
      <c r="B128" s="88"/>
      <c r="C128" s="72"/>
      <c r="D128" s="88"/>
      <c r="E128" s="88"/>
      <c r="F128" s="72"/>
      <c r="G128" s="13"/>
      <c r="H128" s="13"/>
      <c r="I128" s="13"/>
      <c r="J128" s="13"/>
      <c r="K128" s="53"/>
      <c r="L128" s="53"/>
      <c r="M128" s="13"/>
      <c r="N128" s="13"/>
      <c r="O128" s="13"/>
      <c r="P128" s="13"/>
      <c r="Q128" s="72"/>
      <c r="R128" s="13"/>
      <c r="S128" s="1"/>
      <c r="T128" s="65"/>
      <c r="U128" s="65"/>
    </row>
    <row r="129">
      <c r="A129" s="65"/>
      <c r="B129" s="88"/>
      <c r="C129" s="87"/>
      <c r="D129" s="88"/>
      <c r="E129" s="88"/>
      <c r="F129" s="72"/>
      <c r="G129" s="13"/>
      <c r="H129" s="13"/>
      <c r="I129" s="13"/>
      <c r="J129" s="13"/>
      <c r="K129" s="53"/>
      <c r="L129" s="53"/>
      <c r="M129" s="13"/>
      <c r="N129" s="13"/>
      <c r="O129" s="13"/>
      <c r="P129" s="13"/>
      <c r="Q129" s="72"/>
      <c r="R129" s="13"/>
      <c r="S129" s="65"/>
      <c r="T129" s="65"/>
      <c r="U129" s="65"/>
    </row>
    <row r="130">
      <c r="A130" s="65"/>
      <c r="B130" s="88"/>
      <c r="C130" s="87"/>
      <c r="D130" s="88"/>
      <c r="E130" s="88"/>
      <c r="F130" s="72"/>
      <c r="G130" s="96"/>
      <c r="H130" s="96"/>
      <c r="I130" s="96"/>
      <c r="J130" s="96"/>
      <c r="K130" s="13"/>
      <c r="L130" s="13"/>
      <c r="M130" s="13"/>
      <c r="N130" s="13"/>
      <c r="O130" s="13"/>
      <c r="P130" s="13"/>
      <c r="Q130" s="72"/>
      <c r="R130" s="13"/>
      <c r="S130" s="65"/>
      <c r="T130" s="65"/>
      <c r="U130" s="65"/>
    </row>
    <row r="131">
      <c r="A131" s="50" t="s">
        <v>128</v>
      </c>
      <c r="B131" s="88"/>
      <c r="C131" s="87"/>
      <c r="D131" s="88"/>
      <c r="E131" s="50">
        <f>SUM(E125:E130)</f>
        <v>4287.43</v>
      </c>
      <c r="F131" s="72"/>
      <c r="G131" s="96"/>
      <c r="H131" s="96"/>
      <c r="I131" s="96"/>
      <c r="J131" s="96"/>
      <c r="K131" s="13"/>
      <c r="L131" s="13"/>
      <c r="M131" s="13"/>
      <c r="N131" s="13"/>
      <c r="O131" s="13"/>
      <c r="P131" s="13"/>
      <c r="Q131" s="72"/>
      <c r="R131" s="13"/>
      <c r="S131" s="65"/>
      <c r="T131" s="65"/>
      <c r="U131" s="65"/>
    </row>
    <row r="132">
      <c r="A132" s="79" t="s">
        <v>144</v>
      </c>
      <c r="E132" s="109" t="str">
        <f>'Jan Propsk Statement'!G85</f>
        <v/>
      </c>
      <c r="F132" s="72"/>
      <c r="G132" s="13"/>
      <c r="H132" s="13"/>
      <c r="I132" s="13"/>
      <c r="J132" s="102"/>
      <c r="K132" s="53"/>
      <c r="L132" s="53"/>
      <c r="M132" s="13"/>
      <c r="N132" s="13"/>
      <c r="O132" s="13"/>
      <c r="P132" s="13"/>
      <c r="Q132" s="72"/>
      <c r="R132" s="13"/>
      <c r="S132" s="65"/>
      <c r="T132" s="65"/>
      <c r="U132" s="65"/>
    </row>
    <row r="133">
      <c r="A133" s="76" t="s">
        <v>130</v>
      </c>
      <c r="B133" s="88"/>
      <c r="C133" s="87"/>
      <c r="D133" s="88"/>
      <c r="E133" s="95">
        <f>E131</f>
        <v>4287.43</v>
      </c>
      <c r="F133" s="72"/>
      <c r="G133" s="96"/>
      <c r="H133" s="96"/>
      <c r="I133" s="96"/>
      <c r="J133" s="96"/>
      <c r="K133" s="13"/>
      <c r="L133" s="13"/>
      <c r="M133" s="13"/>
      <c r="N133" s="13"/>
      <c r="O133" s="13"/>
      <c r="P133" s="13"/>
      <c r="Q133" s="72"/>
      <c r="R133" s="13"/>
      <c r="S133" s="65"/>
      <c r="T133" s="65"/>
      <c r="U133" s="65"/>
    </row>
    <row r="134">
      <c r="A134" s="76" t="s">
        <v>145</v>
      </c>
      <c r="B134" s="88"/>
      <c r="C134" s="87"/>
      <c r="D134" s="88"/>
      <c r="E134" s="96" t="str">
        <f>AF57</f>
        <v/>
      </c>
      <c r="F134" s="72"/>
      <c r="G134" s="96"/>
      <c r="H134" s="96"/>
      <c r="I134" s="96"/>
      <c r="J134" s="96"/>
      <c r="K134" s="13"/>
      <c r="L134" s="13"/>
      <c r="M134" s="13"/>
      <c r="N134" s="13"/>
      <c r="O134" s="13"/>
      <c r="P134" s="13"/>
      <c r="Q134" s="72"/>
      <c r="R134" s="13"/>
      <c r="S134" s="65"/>
      <c r="T134" s="65"/>
      <c r="U134" s="65"/>
    </row>
    <row r="135">
      <c r="A135" s="9" t="s">
        <v>132</v>
      </c>
      <c r="B135" s="105"/>
      <c r="C135" s="106"/>
      <c r="D135" s="107"/>
      <c r="E135" s="88">
        <f>SUM(E132:E134)</f>
        <v>4287.43</v>
      </c>
      <c r="F135" s="72"/>
      <c r="G135" s="13"/>
      <c r="H135" s="13"/>
      <c r="I135" s="13"/>
      <c r="J135" s="13"/>
      <c r="K135" s="53"/>
      <c r="L135" s="53"/>
      <c r="M135" s="13"/>
      <c r="N135" s="13"/>
      <c r="O135" s="13"/>
      <c r="P135" s="13"/>
      <c r="Q135" s="72"/>
      <c r="R135" s="13"/>
      <c r="S135" s="65"/>
      <c r="T135" s="65"/>
      <c r="U135" s="65"/>
    </row>
    <row r="136">
      <c r="A136" s="5"/>
      <c r="B136" s="105"/>
      <c r="C136" s="106"/>
      <c r="D136" s="107"/>
      <c r="E136" s="88"/>
      <c r="F136" s="72"/>
      <c r="G136" s="96"/>
      <c r="H136" s="96"/>
      <c r="I136" s="96"/>
      <c r="J136" s="96"/>
      <c r="K136" s="13"/>
      <c r="L136" s="13"/>
      <c r="M136" s="13"/>
      <c r="N136" s="13"/>
      <c r="O136" s="13"/>
      <c r="P136" s="13"/>
      <c r="Q136" s="72"/>
      <c r="R136" s="13"/>
      <c r="S136" s="88"/>
      <c r="T136" s="65"/>
      <c r="U136" s="65"/>
    </row>
    <row r="137">
      <c r="A137" s="5"/>
      <c r="B137" s="105"/>
      <c r="C137" s="106"/>
      <c r="D137" s="107"/>
      <c r="E137" s="88"/>
      <c r="F137" s="72"/>
      <c r="G137" s="88"/>
      <c r="H137" s="88"/>
      <c r="I137" s="88"/>
      <c r="J137" s="88"/>
      <c r="K137" s="13"/>
      <c r="L137" s="13"/>
      <c r="M137" s="13"/>
      <c r="N137" s="13"/>
      <c r="O137" s="13"/>
      <c r="P137" s="13"/>
      <c r="Q137" s="72"/>
      <c r="R137" s="13"/>
      <c r="S137" s="65"/>
      <c r="T137" s="65"/>
      <c r="U137" s="65"/>
    </row>
    <row r="138">
      <c r="A138" s="5"/>
      <c r="B138" s="105"/>
      <c r="C138" s="106"/>
      <c r="D138" s="107"/>
      <c r="E138" s="88"/>
      <c r="F138" s="72"/>
      <c r="G138" s="88"/>
      <c r="H138" s="88"/>
      <c r="I138" s="88"/>
      <c r="J138" s="88"/>
      <c r="K138" s="13"/>
      <c r="L138" s="13"/>
      <c r="M138" s="13"/>
      <c r="N138" s="13"/>
      <c r="O138" s="13"/>
      <c r="P138" s="13"/>
      <c r="Q138" s="72"/>
      <c r="R138" s="13"/>
      <c r="S138" s="65"/>
      <c r="T138" s="65"/>
      <c r="U138" s="65"/>
    </row>
    <row r="139">
      <c r="A139" s="5"/>
      <c r="B139" s="105"/>
      <c r="C139" s="106"/>
      <c r="D139" s="107"/>
      <c r="E139" s="88"/>
      <c r="F139" s="72"/>
      <c r="G139" s="88"/>
      <c r="H139" s="88"/>
      <c r="I139" s="88"/>
      <c r="J139" s="88"/>
      <c r="K139" s="13"/>
      <c r="L139" s="13"/>
      <c r="M139" s="13"/>
      <c r="N139" s="13"/>
      <c r="O139" s="13"/>
      <c r="P139" s="13"/>
      <c r="Q139" s="72"/>
      <c r="R139" s="13"/>
      <c r="S139" s="65"/>
      <c r="T139" s="65"/>
      <c r="U139" s="65"/>
    </row>
    <row r="140">
      <c r="A140" s="5"/>
      <c r="B140" s="105"/>
      <c r="C140" s="106"/>
      <c r="D140" s="107"/>
      <c r="E140" s="88"/>
      <c r="F140" s="72"/>
      <c r="G140" s="88"/>
      <c r="H140" s="88"/>
      <c r="I140" s="88"/>
      <c r="J140" s="88"/>
      <c r="K140" s="13"/>
      <c r="L140" s="13"/>
      <c r="M140" s="13"/>
      <c r="N140" s="13"/>
      <c r="O140" s="13"/>
      <c r="P140" s="13"/>
      <c r="Q140" s="72"/>
      <c r="R140" s="13"/>
      <c r="S140" s="65"/>
      <c r="T140" s="65"/>
      <c r="U140" s="65"/>
    </row>
    <row r="141">
      <c r="A141" s="5"/>
      <c r="B141" s="105"/>
      <c r="C141" s="106"/>
      <c r="D141" s="107"/>
      <c r="E141" s="88"/>
      <c r="F141" s="72"/>
      <c r="G141" s="88"/>
      <c r="H141" s="88"/>
      <c r="I141" s="88"/>
      <c r="J141" s="88"/>
      <c r="K141" s="13"/>
      <c r="L141" s="13"/>
      <c r="M141" s="13"/>
      <c r="N141" s="13"/>
      <c r="O141" s="13"/>
      <c r="P141" s="13"/>
      <c r="Q141" s="72"/>
      <c r="R141" s="13"/>
      <c r="S141" s="65"/>
      <c r="T141" s="65"/>
      <c r="U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96"/>
      <c r="S142" s="65"/>
      <c r="T142" s="65"/>
      <c r="U142" s="65"/>
    </row>
    <row r="143">
      <c r="A143" s="1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13"/>
      <c r="S143" s="1"/>
      <c r="T143" s="65"/>
      <c r="U143" s="65"/>
    </row>
    <row r="144">
      <c r="A144" s="65"/>
      <c r="B144" s="65"/>
      <c r="C144" s="65"/>
      <c r="D144" s="99"/>
      <c r="E144" s="99"/>
      <c r="F144" s="99"/>
      <c r="G144" s="99"/>
      <c r="H144" s="99"/>
      <c r="I144" s="99"/>
      <c r="J144" s="99"/>
      <c r="K144" s="96"/>
      <c r="L144" s="96"/>
      <c r="M144" s="99"/>
      <c r="N144" s="99"/>
      <c r="O144" s="99"/>
      <c r="P144" s="99"/>
      <c r="Q144" s="99"/>
      <c r="R144" s="99"/>
      <c r="S144" s="65"/>
      <c r="T144" s="65"/>
      <c r="U144" s="65"/>
      <c r="V144" s="65"/>
      <c r="W144" s="65"/>
    </row>
    <row r="145">
      <c r="A145" s="6"/>
      <c r="B145" s="65"/>
      <c r="C145" s="65"/>
      <c r="D145" s="99"/>
      <c r="E145" s="57"/>
      <c r="F145" s="99"/>
      <c r="G145" s="99"/>
      <c r="H145" s="99"/>
      <c r="I145" s="99"/>
      <c r="J145" s="57"/>
      <c r="K145" s="58"/>
      <c r="L145" s="58"/>
      <c r="M145" s="57"/>
      <c r="N145" s="99"/>
      <c r="O145" s="99"/>
      <c r="P145" s="99"/>
      <c r="Q145" s="99"/>
      <c r="R145" s="57"/>
      <c r="S145" s="65"/>
      <c r="T145" s="65"/>
      <c r="U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</row>
    <row r="147">
      <c r="A147" s="6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</row>
    <row r="148">
      <c r="A148" s="56"/>
      <c r="E148" s="56"/>
    </row>
    <row r="151">
      <c r="A151" s="110"/>
      <c r="E151" s="5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25.63"/>
    <col customWidth="1" min="2" max="2" width="32.63"/>
    <col customWidth="1" min="3" max="3" width="33.88"/>
    <col customWidth="1" min="7" max="8" width="10.38"/>
    <col customWidth="1" min="9" max="9" width="9.63"/>
    <col customWidth="1" min="13" max="13" width="11.25"/>
    <col customWidth="1" min="34" max="34" width="18.63"/>
    <col customWidth="1" min="35" max="35" width="18.25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idden="1">
      <c r="A8" s="6" t="s">
        <v>6</v>
      </c>
      <c r="B8" s="7" t="s">
        <v>146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9"/>
      <c r="O13" s="13"/>
      <c r="P13" s="13"/>
      <c r="Q13" s="13"/>
      <c r="R13" s="12"/>
      <c r="S13" s="13"/>
      <c r="T13" s="12"/>
      <c r="U13" s="13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4"/>
      <c r="AI13" s="13"/>
      <c r="AJ13" s="13"/>
      <c r="AK13" s="13"/>
      <c r="AL13" s="13"/>
      <c r="AM13" s="1"/>
      <c r="AN13" s="13"/>
      <c r="AO13" s="1"/>
      <c r="AP13" s="1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>
      <c r="A14" s="69"/>
      <c r="B14" s="69"/>
      <c r="C14" s="17" t="s">
        <v>48</v>
      </c>
      <c r="D14" s="17" t="s">
        <v>49</v>
      </c>
      <c r="E14" s="70">
        <v>45416.0</v>
      </c>
      <c r="F14" s="69">
        <v>4.0</v>
      </c>
      <c r="G14" s="69">
        <v>795.0</v>
      </c>
      <c r="H14" s="70">
        <v>45751.0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9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16">
        <v>45722.0</v>
      </c>
      <c r="AL14" s="11">
        <f t="shared" ref="AL14:AL56" si="11">G14-L14</f>
        <v>0</v>
      </c>
      <c r="AM14" s="11">
        <f>AL14+'Feb Propsk Statement'!AM14</f>
        <v>0</v>
      </c>
      <c r="AN14" s="46"/>
      <c r="AO14" s="46"/>
      <c r="AP14" s="13"/>
      <c r="AQ14" s="1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>
      <c r="A15" s="9"/>
      <c r="B15" s="9"/>
      <c r="C15" s="17" t="s">
        <v>50</v>
      </c>
      <c r="D15" s="17" t="s">
        <v>51</v>
      </c>
      <c r="E15" s="18">
        <v>44959.0</v>
      </c>
      <c r="F15" s="17">
        <v>2.0</v>
      </c>
      <c r="G15" s="17">
        <v>740.0</v>
      </c>
      <c r="H15" s="18">
        <v>45749.0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9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16">
        <v>45722.0</v>
      </c>
      <c r="AL15" s="11">
        <f t="shared" si="11"/>
        <v>0</v>
      </c>
      <c r="AM15" s="11">
        <f>AL15+'Feb Propsk Statement'!AM15</f>
        <v>0</v>
      </c>
      <c r="AN15" s="46"/>
      <c r="AO15" s="46"/>
      <c r="AP15" s="13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>
      <c r="A16" s="9"/>
      <c r="B16" s="9"/>
      <c r="C16" s="17" t="s">
        <v>52</v>
      </c>
      <c r="D16" s="17" t="s">
        <v>53</v>
      </c>
      <c r="E16" s="18">
        <v>45152.0</v>
      </c>
      <c r="F16" s="17">
        <v>14.0</v>
      </c>
      <c r="G16" s="17">
        <v>740.0</v>
      </c>
      <c r="H16" s="18">
        <v>45761.0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9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16">
        <v>45722.0</v>
      </c>
      <c r="AL16" s="11">
        <f t="shared" si="11"/>
        <v>0</v>
      </c>
      <c r="AM16" s="11">
        <f>AL16+'Feb Propsk Statement'!AM16</f>
        <v>0</v>
      </c>
      <c r="AN16" s="46"/>
      <c r="AO16" s="46"/>
      <c r="AP16" s="13"/>
      <c r="AQ16" s="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>
      <c r="A17" s="9"/>
      <c r="B17" s="9"/>
      <c r="C17" s="17" t="s">
        <v>54</v>
      </c>
      <c r="D17" s="17" t="s">
        <v>55</v>
      </c>
      <c r="E17" s="21">
        <v>44926.0</v>
      </c>
      <c r="F17" s="17">
        <v>31.0</v>
      </c>
      <c r="G17" s="17">
        <v>855.0</v>
      </c>
      <c r="H17" s="18">
        <v>45750.0</v>
      </c>
      <c r="I17" s="17" t="b">
        <v>0</v>
      </c>
      <c r="J17" s="17" t="b">
        <v>1</v>
      </c>
      <c r="K17" s="17" t="b">
        <v>0</v>
      </c>
      <c r="L17" s="17">
        <v>855.0</v>
      </c>
      <c r="M17" s="11">
        <f t="shared" si="1"/>
        <v>0</v>
      </c>
      <c r="N17" s="11">
        <f t="shared" si="2"/>
        <v>855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9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16">
        <v>45722.0</v>
      </c>
      <c r="AL17" s="11">
        <f t="shared" si="11"/>
        <v>0</v>
      </c>
      <c r="AM17" s="11">
        <f>AL17+'Feb Propsk Statement'!AM17</f>
        <v>0</v>
      </c>
      <c r="AN17" s="46"/>
      <c r="AO17" s="46"/>
      <c r="AP17" s="13"/>
      <c r="AQ17" s="1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>
      <c r="A18" s="9"/>
      <c r="B18" s="9"/>
      <c r="C18" s="9" t="s">
        <v>56</v>
      </c>
      <c r="D18" s="9" t="s">
        <v>57</v>
      </c>
      <c r="E18" s="10">
        <v>45521.0</v>
      </c>
      <c r="F18" s="9">
        <v>17.0</v>
      </c>
      <c r="G18" s="9">
        <v>740.0</v>
      </c>
      <c r="H18" s="10">
        <v>45764.0</v>
      </c>
      <c r="I18" s="9" t="b">
        <v>0</v>
      </c>
      <c r="J18" s="9" t="b">
        <v>1</v>
      </c>
      <c r="K18" s="9" t="b">
        <v>0</v>
      </c>
      <c r="L18" s="9">
        <v>740.0</v>
      </c>
      <c r="M18" s="11">
        <f t="shared" si="1"/>
        <v>0</v>
      </c>
      <c r="N18" s="11">
        <f t="shared" si="2"/>
        <v>740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9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AL18+'Feb Propsk Statement'!AM18</f>
        <v>0</v>
      </c>
      <c r="AN18" s="73"/>
      <c r="AO18" s="73"/>
      <c r="AP18" s="13"/>
      <c r="AQ18" s="1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>
      <c r="A19" s="9"/>
      <c r="B19" s="9"/>
      <c r="C19" s="17" t="s">
        <v>58</v>
      </c>
      <c r="D19" s="17" t="s">
        <v>59</v>
      </c>
      <c r="E19" s="21">
        <v>45625.0</v>
      </c>
      <c r="F19" s="17">
        <v>29.0</v>
      </c>
      <c r="G19" s="17">
        <v>740.0</v>
      </c>
      <c r="H19" s="18">
        <v>45746.0</v>
      </c>
      <c r="I19" s="17" t="b">
        <v>0</v>
      </c>
      <c r="J19" s="17" t="b">
        <v>1</v>
      </c>
      <c r="K19" s="17" t="b">
        <v>0</v>
      </c>
      <c r="L19" s="17">
        <v>740.0</v>
      </c>
      <c r="M19" s="11">
        <f t="shared" si="1"/>
        <v>0</v>
      </c>
      <c r="N19" s="11">
        <f t="shared" si="2"/>
        <v>740</v>
      </c>
      <c r="O19" s="11">
        <f t="shared" si="3"/>
        <v>740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9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629</v>
      </c>
      <c r="AK19" s="16">
        <v>45722.0</v>
      </c>
      <c r="AL19" s="11">
        <f t="shared" si="11"/>
        <v>0</v>
      </c>
      <c r="AM19" s="11">
        <f>AL19+'Feb Propsk Statement'!AM19</f>
        <v>0</v>
      </c>
      <c r="AN19" s="46"/>
      <c r="AO19" s="46"/>
      <c r="AP19" s="13"/>
      <c r="AQ19" s="1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>
      <c r="A20" s="9"/>
      <c r="B20" s="9"/>
      <c r="C20" s="9" t="s">
        <v>60</v>
      </c>
      <c r="D20" s="9" t="s">
        <v>61</v>
      </c>
      <c r="E20" s="10">
        <v>45310.0</v>
      </c>
      <c r="F20" s="9">
        <v>19.0</v>
      </c>
      <c r="G20" s="9">
        <v>700.0</v>
      </c>
      <c r="H20" s="9" t="s">
        <v>97</v>
      </c>
      <c r="I20" s="9" t="b">
        <v>0</v>
      </c>
      <c r="J20" s="9" t="b">
        <v>0</v>
      </c>
      <c r="K20" s="9" t="b">
        <v>0</v>
      </c>
      <c r="L20" s="9" t="s">
        <v>97</v>
      </c>
      <c r="M20" s="11">
        <f t="shared" si="1"/>
        <v>0</v>
      </c>
      <c r="N20" s="11">
        <f t="shared" si="2"/>
        <v>0</v>
      </c>
      <c r="O20" s="11">
        <f t="shared" si="3"/>
        <v>0</v>
      </c>
      <c r="P20" s="12">
        <v>0.1</v>
      </c>
      <c r="Q20" s="13">
        <f t="shared" si="4"/>
        <v>0</v>
      </c>
      <c r="R20" s="12">
        <v>0.05</v>
      </c>
      <c r="S20" s="13">
        <f t="shared" si="5"/>
        <v>0</v>
      </c>
      <c r="T20" s="19">
        <f t="shared" si="6"/>
        <v>0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0</v>
      </c>
      <c r="AI20" s="13">
        <f t="shared" si="9"/>
        <v>0</v>
      </c>
      <c r="AJ20" s="13">
        <f t="shared" si="10"/>
        <v>0</v>
      </c>
      <c r="AK20" s="16">
        <v>45722.0</v>
      </c>
      <c r="AL20" s="11">
        <f t="shared" si="11"/>
        <v>700</v>
      </c>
      <c r="AM20" s="11">
        <f>AL20+'Feb Propsk Statement'!AM20</f>
        <v>700</v>
      </c>
      <c r="AN20" s="73"/>
      <c r="AO20" s="73"/>
      <c r="AP20" s="13"/>
      <c r="AQ20" s="1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>
      <c r="A21" s="9"/>
      <c r="B21" s="9"/>
      <c r="C21" s="9" t="s">
        <v>62</v>
      </c>
      <c r="D21" s="9" t="s">
        <v>63</v>
      </c>
      <c r="E21" s="10">
        <v>45477.0</v>
      </c>
      <c r="F21" s="9">
        <v>4.0</v>
      </c>
      <c r="G21" s="9">
        <v>675.0</v>
      </c>
      <c r="H21" s="10">
        <v>45751.0</v>
      </c>
      <c r="I21" s="9" t="b">
        <v>0</v>
      </c>
      <c r="J21" s="9" t="b">
        <v>1</v>
      </c>
      <c r="K21" s="9" t="b">
        <v>0</v>
      </c>
      <c r="L21" s="9">
        <v>675.0</v>
      </c>
      <c r="M21" s="11">
        <f t="shared" si="1"/>
        <v>0</v>
      </c>
      <c r="N21" s="11">
        <f t="shared" si="2"/>
        <v>675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9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16">
        <v>45722.0</v>
      </c>
      <c r="AL21" s="11">
        <f t="shared" si="11"/>
        <v>0</v>
      </c>
      <c r="AM21" s="11">
        <f>AL21+'Feb Propsk Statement'!AM21</f>
        <v>0</v>
      </c>
      <c r="AN21" s="46"/>
      <c r="AO21" s="46"/>
      <c r="AP21" s="13"/>
      <c r="AQ21" s="1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>
      <c r="A22" s="9"/>
      <c r="B22" s="9"/>
      <c r="C22" s="17" t="s">
        <v>64</v>
      </c>
      <c r="D22" s="17" t="s">
        <v>65</v>
      </c>
      <c r="E22" s="18">
        <v>45474.0</v>
      </c>
      <c r="F22" s="17">
        <v>1.0</v>
      </c>
      <c r="G22" s="17">
        <v>700.0</v>
      </c>
      <c r="H22" s="18">
        <v>45748.0</v>
      </c>
      <c r="I22" s="17" t="b">
        <v>0</v>
      </c>
      <c r="J22" s="17" t="b">
        <v>1</v>
      </c>
      <c r="K22" s="17" t="b">
        <v>0</v>
      </c>
      <c r="L22" s="17">
        <v>700.0</v>
      </c>
      <c r="M22" s="11">
        <f t="shared" si="1"/>
        <v>0</v>
      </c>
      <c r="N22" s="11">
        <f t="shared" si="2"/>
        <v>700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9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16">
        <v>45722.0</v>
      </c>
      <c r="AL22" s="11">
        <f t="shared" si="11"/>
        <v>0</v>
      </c>
      <c r="AM22" s="11">
        <f>AL22+'Feb Propsk Statement'!AM22</f>
        <v>0</v>
      </c>
      <c r="AN22" s="46"/>
      <c r="AO22" s="46"/>
      <c r="AP22" s="13"/>
      <c r="AQ22" s="1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>
      <c r="A23" s="9"/>
      <c r="B23" s="9"/>
      <c r="C23" s="17" t="s">
        <v>66</v>
      </c>
      <c r="D23" s="17" t="s">
        <v>67</v>
      </c>
      <c r="E23" s="18">
        <v>45354.0</v>
      </c>
      <c r="F23" s="17">
        <v>3.0</v>
      </c>
      <c r="G23" s="17">
        <v>735.0</v>
      </c>
      <c r="H23" s="18">
        <v>45754.0</v>
      </c>
      <c r="I23" s="17" t="b">
        <v>0</v>
      </c>
      <c r="J23" s="17" t="b">
        <v>1</v>
      </c>
      <c r="K23" s="17" t="b">
        <v>0</v>
      </c>
      <c r="L23" s="17">
        <v>735.0</v>
      </c>
      <c r="M23" s="11">
        <f t="shared" si="1"/>
        <v>0</v>
      </c>
      <c r="N23" s="11">
        <f t="shared" si="2"/>
        <v>735</v>
      </c>
      <c r="O23" s="11">
        <f t="shared" si="3"/>
        <v>735</v>
      </c>
      <c r="P23" s="12">
        <v>0.1</v>
      </c>
      <c r="Q23" s="13">
        <f t="shared" si="4"/>
        <v>-73.5</v>
      </c>
      <c r="R23" s="12">
        <v>0.05</v>
      </c>
      <c r="S23" s="13">
        <f t="shared" si="5"/>
        <v>-36.75</v>
      </c>
      <c r="T23" s="19">
        <f t="shared" si="6"/>
        <v>-110.25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-110.25</v>
      </c>
      <c r="AI23" s="13">
        <f t="shared" si="9"/>
        <v>624.75</v>
      </c>
      <c r="AJ23" s="13">
        <f t="shared" si="10"/>
        <v>624.75</v>
      </c>
      <c r="AK23" s="16">
        <v>45722.0</v>
      </c>
      <c r="AL23" s="11">
        <f t="shared" si="11"/>
        <v>0</v>
      </c>
      <c r="AM23" s="11">
        <f>AL23+'Feb Propsk Statement'!AM23</f>
        <v>0</v>
      </c>
      <c r="AN23" s="46"/>
      <c r="AO23" s="46"/>
      <c r="AP23" s="13"/>
      <c r="AQ23" s="1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>
      <c r="A24" s="9"/>
      <c r="B24" s="9"/>
      <c r="C24" s="17" t="s">
        <v>68</v>
      </c>
      <c r="D24" s="17" t="s">
        <v>69</v>
      </c>
      <c r="E24" s="18">
        <v>45199.0</v>
      </c>
      <c r="F24" s="17">
        <v>30.0</v>
      </c>
      <c r="G24" s="17">
        <v>795.0</v>
      </c>
      <c r="H24" s="18">
        <v>45748.0</v>
      </c>
      <c r="I24" s="17" t="b">
        <v>0</v>
      </c>
      <c r="J24" s="17" t="b">
        <v>1</v>
      </c>
      <c r="K24" s="17" t="b">
        <v>0</v>
      </c>
      <c r="L24" s="17">
        <v>795.0</v>
      </c>
      <c r="M24" s="11">
        <f t="shared" si="1"/>
        <v>0</v>
      </c>
      <c r="N24" s="11">
        <f t="shared" si="2"/>
        <v>795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9">
        <f t="shared" si="6"/>
        <v>-119.25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675.75</v>
      </c>
      <c r="AK24" s="16">
        <v>45722.0</v>
      </c>
      <c r="AL24" s="11">
        <f t="shared" si="11"/>
        <v>0</v>
      </c>
      <c r="AM24" s="11">
        <f>AL24+'Feb Propsk Statement'!AM24</f>
        <v>0</v>
      </c>
      <c r="AN24" s="46"/>
      <c r="AO24" s="46"/>
      <c r="AP24" s="13"/>
      <c r="AQ24" s="1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>
      <c r="A25" s="9"/>
      <c r="B25" s="9"/>
      <c r="C25" s="17" t="s">
        <v>70</v>
      </c>
      <c r="D25" s="17" t="s">
        <v>71</v>
      </c>
      <c r="E25" s="18">
        <v>44965.0</v>
      </c>
      <c r="F25" s="17">
        <v>8.0</v>
      </c>
      <c r="G25" s="17">
        <v>675.0</v>
      </c>
      <c r="H25" s="18">
        <v>45761.0</v>
      </c>
      <c r="I25" s="17" t="b">
        <v>0</v>
      </c>
      <c r="J25" s="17" t="b">
        <v>1</v>
      </c>
      <c r="K25" s="17" t="b">
        <v>0</v>
      </c>
      <c r="L25" s="17">
        <v>675.0</v>
      </c>
      <c r="M25" s="11">
        <f t="shared" si="1"/>
        <v>0</v>
      </c>
      <c r="N25" s="11">
        <f t="shared" si="2"/>
        <v>675</v>
      </c>
      <c r="O25" s="11">
        <f t="shared" si="3"/>
        <v>675</v>
      </c>
      <c r="P25" s="12">
        <v>0.1</v>
      </c>
      <c r="Q25" s="13">
        <f t="shared" si="4"/>
        <v>-67.5</v>
      </c>
      <c r="R25" s="12">
        <v>0.05</v>
      </c>
      <c r="S25" s="13">
        <f t="shared" si="5"/>
        <v>-33.75</v>
      </c>
      <c r="T25" s="19">
        <f t="shared" si="6"/>
        <v>-101.25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-101.25</v>
      </c>
      <c r="AI25" s="13">
        <f t="shared" si="9"/>
        <v>573.75</v>
      </c>
      <c r="AJ25" s="13">
        <f t="shared" si="10"/>
        <v>573.75</v>
      </c>
      <c r="AK25" s="16">
        <v>45722.0</v>
      </c>
      <c r="AL25" s="11">
        <f t="shared" si="11"/>
        <v>0</v>
      </c>
      <c r="AM25" s="11">
        <f>AL25+'Feb Propsk Statement'!AM25</f>
        <v>0</v>
      </c>
      <c r="AN25" s="46"/>
      <c r="AO25" s="46"/>
      <c r="AP25" s="13"/>
      <c r="AQ25" s="1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>
      <c r="A26" s="9"/>
      <c r="B26" s="9"/>
      <c r="C26" s="9" t="s">
        <v>72</v>
      </c>
      <c r="D26" s="9" t="s">
        <v>73</v>
      </c>
      <c r="E26" s="10">
        <v>45297.0</v>
      </c>
      <c r="F26" s="9">
        <v>6.0</v>
      </c>
      <c r="G26" s="9">
        <v>800.0</v>
      </c>
      <c r="H26" s="10">
        <v>45754.0</v>
      </c>
      <c r="I26" s="9" t="b">
        <v>0</v>
      </c>
      <c r="J26" s="9" t="b">
        <v>1</v>
      </c>
      <c r="K26" s="9" t="b">
        <v>0</v>
      </c>
      <c r="L26" s="9">
        <v>800.0</v>
      </c>
      <c r="M26" s="11">
        <f t="shared" si="1"/>
        <v>0</v>
      </c>
      <c r="N26" s="11">
        <f t="shared" si="2"/>
        <v>800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9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16">
        <v>45722.0</v>
      </c>
      <c r="AL26" s="11">
        <f t="shared" si="11"/>
        <v>0</v>
      </c>
      <c r="AM26" s="11">
        <f>AL26+'Feb Propsk Statement'!AM26</f>
        <v>0</v>
      </c>
      <c r="AN26" s="46"/>
      <c r="AO26" s="46"/>
      <c r="AP26" s="13"/>
      <c r="AQ26" s="1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>
      <c r="A27" s="9"/>
      <c r="B27" s="9"/>
      <c r="C27" s="9" t="s">
        <v>74</v>
      </c>
      <c r="D27" s="9" t="s">
        <v>75</v>
      </c>
      <c r="E27" s="22">
        <v>44893.0</v>
      </c>
      <c r="F27" s="9">
        <v>28.0</v>
      </c>
      <c r="G27" s="9">
        <v>795.0</v>
      </c>
      <c r="H27" s="10">
        <v>45742.0</v>
      </c>
      <c r="I27" s="9" t="b">
        <v>0</v>
      </c>
      <c r="J27" s="9" t="b">
        <v>1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795</v>
      </c>
      <c r="O27" s="11">
        <f t="shared" si="3"/>
        <v>795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19">
        <f t="shared" si="6"/>
        <v>-119.25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675.75</v>
      </c>
      <c r="AK27" s="16">
        <v>45722.0</v>
      </c>
      <c r="AL27" s="11">
        <f t="shared" si="11"/>
        <v>0</v>
      </c>
      <c r="AM27" s="11">
        <f>AL27+'Feb Propsk Statement'!AM27</f>
        <v>0</v>
      </c>
      <c r="AN27" s="46"/>
      <c r="AO27" s="46"/>
      <c r="AP27" s="13"/>
      <c r="AQ27" s="1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>
      <c r="A28" s="9"/>
      <c r="B28" s="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7" t="s">
        <v>97</v>
      </c>
      <c r="I28" s="17" t="b">
        <v>0</v>
      </c>
      <c r="J28" s="17" t="b">
        <v>0</v>
      </c>
      <c r="K28" s="17" t="b">
        <v>0</v>
      </c>
      <c r="L28" s="17" t="s">
        <v>97</v>
      </c>
      <c r="M28" s="11">
        <f t="shared" si="1"/>
        <v>0</v>
      </c>
      <c r="N28" s="11">
        <f t="shared" si="2"/>
        <v>0</v>
      </c>
      <c r="O28" s="11">
        <f t="shared" si="3"/>
        <v>0</v>
      </c>
      <c r="P28" s="12">
        <v>0.1</v>
      </c>
      <c r="Q28" s="13">
        <f t="shared" si="4"/>
        <v>0</v>
      </c>
      <c r="R28" s="12">
        <v>0.05</v>
      </c>
      <c r="S28" s="13">
        <f t="shared" si="5"/>
        <v>0</v>
      </c>
      <c r="T28" s="19">
        <f t="shared" si="6"/>
        <v>0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0</v>
      </c>
      <c r="AI28" s="13">
        <f t="shared" si="9"/>
        <v>0</v>
      </c>
      <c r="AJ28" s="13">
        <f t="shared" si="10"/>
        <v>0</v>
      </c>
      <c r="AK28" s="16">
        <v>45722.0</v>
      </c>
      <c r="AL28" s="11">
        <f t="shared" si="11"/>
        <v>740</v>
      </c>
      <c r="AM28" s="11">
        <f>AL28+'Feb Propsk Statement'!AM28</f>
        <v>740</v>
      </c>
      <c r="AN28" s="73"/>
      <c r="AO28" s="73"/>
      <c r="AP28" s="13"/>
      <c r="AQ28" s="1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>
      <c r="A29" s="9"/>
      <c r="B29" s="9"/>
      <c r="C29" s="9" t="s">
        <v>78</v>
      </c>
      <c r="D29" s="9" t="s">
        <v>79</v>
      </c>
      <c r="E29" s="10">
        <v>45547.0</v>
      </c>
      <c r="F29" s="9">
        <v>12.0</v>
      </c>
      <c r="G29" s="9">
        <v>740.0</v>
      </c>
      <c r="H29" s="10">
        <v>45759.0</v>
      </c>
      <c r="I29" s="9" t="b">
        <v>0</v>
      </c>
      <c r="J29" s="9" t="b">
        <v>1</v>
      </c>
      <c r="K29" s="9" t="b">
        <v>0</v>
      </c>
      <c r="L29" s="9">
        <v>740.0</v>
      </c>
      <c r="M29" s="11">
        <f t="shared" si="1"/>
        <v>0</v>
      </c>
      <c r="N29" s="11">
        <f t="shared" si="2"/>
        <v>740</v>
      </c>
      <c r="O29" s="11">
        <f t="shared" si="3"/>
        <v>740</v>
      </c>
      <c r="P29" s="12">
        <v>0.1</v>
      </c>
      <c r="Q29" s="13">
        <f t="shared" si="4"/>
        <v>-74</v>
      </c>
      <c r="R29" s="12">
        <v>0.05</v>
      </c>
      <c r="S29" s="13">
        <f t="shared" si="5"/>
        <v>-37</v>
      </c>
      <c r="T29" s="19">
        <f t="shared" si="6"/>
        <v>-111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-111</v>
      </c>
      <c r="AI29" s="13">
        <f t="shared" si="9"/>
        <v>629</v>
      </c>
      <c r="AJ29" s="13">
        <f t="shared" si="10"/>
        <v>629</v>
      </c>
      <c r="AK29" s="16">
        <v>45722.0</v>
      </c>
      <c r="AL29" s="11">
        <f t="shared" si="11"/>
        <v>0</v>
      </c>
      <c r="AM29" s="11">
        <f>AL29+'Feb Propsk Statement'!AM29</f>
        <v>0</v>
      </c>
      <c r="AN29" s="46"/>
      <c r="AO29" s="46"/>
      <c r="AP29" s="13"/>
      <c r="AQ29" s="1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>
      <c r="A30" s="9"/>
      <c r="B30" s="9"/>
      <c r="C30" s="17" t="s">
        <v>80</v>
      </c>
      <c r="D30" s="17" t="s">
        <v>81</v>
      </c>
      <c r="E30" s="21">
        <v>45647.0</v>
      </c>
      <c r="F30" s="17">
        <v>21.0</v>
      </c>
      <c r="G30" s="17">
        <v>700.0</v>
      </c>
      <c r="H30" s="18">
        <v>45767.0</v>
      </c>
      <c r="I30" s="17" t="b">
        <v>0</v>
      </c>
      <c r="J30" s="17" t="b">
        <v>1</v>
      </c>
      <c r="K30" s="17" t="b">
        <v>0</v>
      </c>
      <c r="L30" s="17">
        <v>700.0</v>
      </c>
      <c r="M30" s="11">
        <f t="shared" si="1"/>
        <v>0</v>
      </c>
      <c r="N30" s="11">
        <f t="shared" si="2"/>
        <v>700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19">
        <f t="shared" si="6"/>
        <v>-105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16">
        <v>45722.0</v>
      </c>
      <c r="AL30" s="11">
        <f t="shared" si="11"/>
        <v>0</v>
      </c>
      <c r="AM30" s="11">
        <f>AL30+'Feb Propsk Statement'!AM30</f>
        <v>0</v>
      </c>
      <c r="AN30" s="74"/>
      <c r="AO30" s="74"/>
      <c r="AP30" s="13"/>
      <c r="AQ30" s="1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>
      <c r="A31" s="9"/>
      <c r="B31" s="9"/>
      <c r="C31" s="17" t="s">
        <v>82</v>
      </c>
      <c r="D31" s="17" t="s">
        <v>83</v>
      </c>
      <c r="E31" s="18">
        <v>45703.0</v>
      </c>
      <c r="F31" s="17">
        <v>15.0</v>
      </c>
      <c r="G31" s="17">
        <v>740.0</v>
      </c>
      <c r="H31" s="18">
        <v>45761.0</v>
      </c>
      <c r="I31" s="17" t="b">
        <v>0</v>
      </c>
      <c r="J31" s="17" t="b">
        <v>1</v>
      </c>
      <c r="K31" s="17" t="b">
        <v>0</v>
      </c>
      <c r="L31" s="17">
        <v>740.0</v>
      </c>
      <c r="M31" s="11">
        <f t="shared" si="1"/>
        <v>0</v>
      </c>
      <c r="N31" s="11">
        <f t="shared" si="2"/>
        <v>740</v>
      </c>
      <c r="O31" s="11">
        <f t="shared" si="3"/>
        <v>740</v>
      </c>
      <c r="P31" s="12">
        <v>0.1</v>
      </c>
      <c r="Q31" s="13">
        <f t="shared" si="4"/>
        <v>-74</v>
      </c>
      <c r="R31" s="12">
        <v>0.05</v>
      </c>
      <c r="S31" s="13">
        <f t="shared" si="5"/>
        <v>-37</v>
      </c>
      <c r="T31" s="19">
        <f t="shared" si="6"/>
        <v>-111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-111</v>
      </c>
      <c r="AI31" s="13">
        <f t="shared" si="9"/>
        <v>629</v>
      </c>
      <c r="AJ31" s="13">
        <f t="shared" si="10"/>
        <v>629</v>
      </c>
      <c r="AK31" s="16">
        <v>45722.0</v>
      </c>
      <c r="AL31" s="11">
        <f t="shared" si="11"/>
        <v>0</v>
      </c>
      <c r="AM31" s="11">
        <f>AL31+'Feb Propsk Statement'!AM31</f>
        <v>0</v>
      </c>
      <c r="AN31" s="74"/>
      <c r="AO31" s="74"/>
      <c r="AP31" s="13"/>
      <c r="AQ31" s="1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>
      <c r="A32" s="9"/>
      <c r="B32" s="9"/>
      <c r="C32" s="17" t="s">
        <v>84</v>
      </c>
      <c r="D32" s="17" t="s">
        <v>85</v>
      </c>
      <c r="E32" s="18">
        <v>45141.0</v>
      </c>
      <c r="F32" s="17">
        <v>3.0</v>
      </c>
      <c r="G32" s="17">
        <v>740.0</v>
      </c>
      <c r="H32" s="18">
        <v>45750.0</v>
      </c>
      <c r="I32" s="17" t="b">
        <v>0</v>
      </c>
      <c r="J32" s="17" t="b">
        <v>1</v>
      </c>
      <c r="K32" s="17" t="b">
        <v>0</v>
      </c>
      <c r="L32" s="17">
        <v>740.0</v>
      </c>
      <c r="M32" s="11">
        <f t="shared" si="1"/>
        <v>0</v>
      </c>
      <c r="N32" s="11">
        <f t="shared" si="2"/>
        <v>740</v>
      </c>
      <c r="O32" s="11">
        <f t="shared" si="3"/>
        <v>740</v>
      </c>
      <c r="P32" s="12">
        <v>0.1</v>
      </c>
      <c r="Q32" s="13">
        <f t="shared" si="4"/>
        <v>-74</v>
      </c>
      <c r="R32" s="12">
        <v>0.05</v>
      </c>
      <c r="S32" s="13">
        <f t="shared" si="5"/>
        <v>-37</v>
      </c>
      <c r="T32" s="19">
        <f t="shared" si="6"/>
        <v>-111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-111</v>
      </c>
      <c r="AI32" s="13">
        <f t="shared" si="9"/>
        <v>629</v>
      </c>
      <c r="AJ32" s="13">
        <f t="shared" si="10"/>
        <v>629</v>
      </c>
      <c r="AK32" s="16">
        <v>45722.0</v>
      </c>
      <c r="AL32" s="11">
        <f t="shared" si="11"/>
        <v>0</v>
      </c>
      <c r="AM32" s="11">
        <f>AL32+'Feb Propsk Statement'!AM32</f>
        <v>0</v>
      </c>
      <c r="AN32" s="46"/>
      <c r="AO32" s="46"/>
      <c r="AP32" s="13"/>
      <c r="AQ32" s="1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>
      <c r="A33" s="9"/>
      <c r="B33" s="9"/>
      <c r="C33" s="17" t="s">
        <v>86</v>
      </c>
      <c r="D33" s="17" t="s">
        <v>87</v>
      </c>
      <c r="E33" s="18">
        <v>45721.0</v>
      </c>
      <c r="F33" s="17">
        <v>5.0</v>
      </c>
      <c r="G33" s="17">
        <v>700.0</v>
      </c>
      <c r="H33" s="18">
        <v>45748.0</v>
      </c>
      <c r="I33" s="17" t="b">
        <v>0</v>
      </c>
      <c r="J33" s="17" t="b">
        <v>1</v>
      </c>
      <c r="K33" s="17" t="b">
        <v>0</v>
      </c>
      <c r="L33" s="17">
        <v>700.0</v>
      </c>
      <c r="M33" s="11">
        <f t="shared" si="1"/>
        <v>0</v>
      </c>
      <c r="N33" s="11">
        <f t="shared" si="2"/>
        <v>700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9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16">
        <v>45722.0</v>
      </c>
      <c r="AL33" s="11">
        <f t="shared" si="11"/>
        <v>0</v>
      </c>
      <c r="AM33" s="11">
        <f>AL33+'Feb Propsk Statement'!AM33</f>
        <v>0</v>
      </c>
      <c r="AN33" s="46"/>
      <c r="AO33" s="46"/>
      <c r="AP33" s="13"/>
      <c r="AQ33" s="1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>
      <c r="A34" s="9"/>
      <c r="B34" s="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45762.0</v>
      </c>
      <c r="I34" s="17" t="b">
        <v>0</v>
      </c>
      <c r="J34" s="17" t="b">
        <v>1</v>
      </c>
      <c r="K34" s="17" t="b">
        <v>0</v>
      </c>
      <c r="L34" s="17">
        <v>795.0</v>
      </c>
      <c r="M34" s="11">
        <f t="shared" si="1"/>
        <v>0</v>
      </c>
      <c r="N34" s="11">
        <f t="shared" si="2"/>
        <v>795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9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AL34+'Feb Propsk Statement'!AM34</f>
        <v>0</v>
      </c>
      <c r="AN34" s="74"/>
      <c r="AO34" s="74"/>
      <c r="AP34" s="13"/>
      <c r="AQ34" s="1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>
      <c r="A35" s="9"/>
      <c r="B35" s="9"/>
      <c r="C35" s="9" t="s">
        <v>90</v>
      </c>
      <c r="D35" s="9" t="s">
        <v>91</v>
      </c>
      <c r="E35" s="10">
        <v>44986.0</v>
      </c>
      <c r="F35" s="9">
        <v>1.0</v>
      </c>
      <c r="G35" s="9">
        <v>740.0</v>
      </c>
      <c r="H35" s="10">
        <v>45744.0</v>
      </c>
      <c r="I35" s="9" t="b">
        <v>0</v>
      </c>
      <c r="J35" s="9" t="b">
        <v>1</v>
      </c>
      <c r="K35" s="9" t="b">
        <v>0</v>
      </c>
      <c r="L35" s="9">
        <v>740.0</v>
      </c>
      <c r="M35" s="11">
        <f t="shared" si="1"/>
        <v>0</v>
      </c>
      <c r="N35" s="11">
        <f t="shared" si="2"/>
        <v>740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9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16">
        <v>45722.0</v>
      </c>
      <c r="AL35" s="11">
        <f t="shared" si="11"/>
        <v>0</v>
      </c>
      <c r="AM35" s="11">
        <f>AL35+'Feb Propsk Statement'!AM35</f>
        <v>0</v>
      </c>
      <c r="AN35" s="46"/>
      <c r="AO35" s="46"/>
      <c r="AP35" s="13"/>
      <c r="AQ35" s="1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>
      <c r="A36" s="9"/>
      <c r="B36" s="9"/>
      <c r="C36" s="9" t="s">
        <v>92</v>
      </c>
      <c r="D36" s="9" t="s">
        <v>93</v>
      </c>
      <c r="E36" s="10">
        <v>45141.0</v>
      </c>
      <c r="F36" s="9">
        <v>3.0</v>
      </c>
      <c r="G36" s="9">
        <v>740.0</v>
      </c>
      <c r="H36" s="9" t="s">
        <v>97</v>
      </c>
      <c r="I36" s="9" t="b">
        <v>1</v>
      </c>
      <c r="J36" s="9" t="b">
        <v>0</v>
      </c>
      <c r="K36" s="9" t="b">
        <v>0</v>
      </c>
      <c r="L36" s="9">
        <v>740.0</v>
      </c>
      <c r="M36" s="11">
        <f t="shared" si="1"/>
        <v>0</v>
      </c>
      <c r="N36" s="11">
        <f t="shared" si="2"/>
        <v>0</v>
      </c>
      <c r="O36" s="11">
        <f t="shared" si="3"/>
        <v>0</v>
      </c>
      <c r="P36" s="12">
        <v>0.1</v>
      </c>
      <c r="Q36" s="13">
        <f t="shared" si="4"/>
        <v>-74</v>
      </c>
      <c r="R36" s="12">
        <v>0.05</v>
      </c>
      <c r="S36" s="13">
        <f t="shared" si="5"/>
        <v>-37</v>
      </c>
      <c r="T36" s="19">
        <f t="shared" si="6"/>
        <v>-111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-111</v>
      </c>
      <c r="AI36" s="13">
        <f t="shared" si="9"/>
        <v>629</v>
      </c>
      <c r="AJ36" s="13">
        <f t="shared" si="10"/>
        <v>-111</v>
      </c>
      <c r="AK36" s="16">
        <v>45722.0</v>
      </c>
      <c r="AL36" s="11">
        <f t="shared" si="11"/>
        <v>0</v>
      </c>
      <c r="AM36" s="11">
        <f>AL36+'Feb Propsk Statement'!AM36</f>
        <v>0</v>
      </c>
      <c r="AN36" s="46"/>
      <c r="AO36" s="46"/>
      <c r="AP36" s="13"/>
      <c r="AQ36" s="1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>
      <c r="A37" s="9"/>
      <c r="B37" s="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45765.0</v>
      </c>
      <c r="I37" s="9" t="b">
        <v>0</v>
      </c>
      <c r="J37" s="9" t="b">
        <v>1</v>
      </c>
      <c r="K37" s="9" t="b">
        <v>0</v>
      </c>
      <c r="L37" s="9">
        <v>810.0</v>
      </c>
      <c r="M37" s="11">
        <f t="shared" si="1"/>
        <v>0</v>
      </c>
      <c r="N37" s="11">
        <f t="shared" si="2"/>
        <v>810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9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AL37+'Feb Propsk Statement'!AM37</f>
        <v>0</v>
      </c>
      <c r="AN37" s="74"/>
      <c r="AO37" s="74"/>
      <c r="AP37" s="13"/>
      <c r="AQ37" s="1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>
      <c r="A38" s="9"/>
      <c r="B38" s="9"/>
      <c r="C38" s="9" t="s">
        <v>96</v>
      </c>
      <c r="D38" s="9" t="s">
        <v>97</v>
      </c>
      <c r="E38" s="10">
        <v>45206.0</v>
      </c>
      <c r="F38" s="9">
        <v>7.0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9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11">
        <f>AL38+'Feb Propsk Statement'!AM38</f>
        <v>0</v>
      </c>
      <c r="AN38" s="24" t="s">
        <v>98</v>
      </c>
      <c r="AO38" s="46"/>
      <c r="AP38" s="13"/>
      <c r="AQ38" s="2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>
      <c r="A39" s="9"/>
      <c r="B39" s="9"/>
      <c r="C39" s="9" t="s">
        <v>99</v>
      </c>
      <c r="D39" s="9" t="s">
        <v>100</v>
      </c>
      <c r="E39" s="10">
        <v>45381.0</v>
      </c>
      <c r="F39" s="9">
        <v>30.0</v>
      </c>
      <c r="G39" s="9">
        <v>675.0</v>
      </c>
      <c r="H39" s="10">
        <v>45744.0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9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16">
        <v>45722.0</v>
      </c>
      <c r="AL39" s="11">
        <f t="shared" si="11"/>
        <v>0</v>
      </c>
      <c r="AM39" s="11">
        <f>AL39+'Feb Propsk Statement'!AM39</f>
        <v>0</v>
      </c>
      <c r="AN39" s="15"/>
      <c r="AO39" s="46"/>
      <c r="AP39" s="13"/>
      <c r="AQ39" s="1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>
      <c r="A40" s="9"/>
      <c r="B40" s="9"/>
      <c r="C40" s="17" t="s">
        <v>101</v>
      </c>
      <c r="D40" s="17" t="s">
        <v>102</v>
      </c>
      <c r="E40" s="18">
        <v>45567.0</v>
      </c>
      <c r="F40" s="17">
        <v>2.0</v>
      </c>
      <c r="G40" s="17">
        <v>700.0</v>
      </c>
      <c r="H40" s="18">
        <v>45749.0</v>
      </c>
      <c r="I40" s="17" t="b">
        <v>0</v>
      </c>
      <c r="J40" s="17" t="b">
        <v>1</v>
      </c>
      <c r="K40" s="17" t="b">
        <v>0</v>
      </c>
      <c r="L40" s="17">
        <v>700.0</v>
      </c>
      <c r="M40" s="11">
        <f t="shared" si="1"/>
        <v>0</v>
      </c>
      <c r="N40" s="11">
        <f t="shared" si="2"/>
        <v>700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19">
        <f t="shared" si="6"/>
        <v>-105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16">
        <v>45722.0</v>
      </c>
      <c r="AL40" s="11">
        <f t="shared" si="11"/>
        <v>0</v>
      </c>
      <c r="AM40" s="11">
        <f>AL40+'Feb Propsk Statement'!AM40</f>
        <v>0</v>
      </c>
      <c r="AN40" s="15"/>
      <c r="AO40" s="46"/>
      <c r="AP40" s="13"/>
      <c r="AQ40" s="1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>
      <c r="A41" s="9"/>
      <c r="B41" s="9"/>
      <c r="C41" s="17" t="s">
        <v>103</v>
      </c>
      <c r="D41" s="17" t="s">
        <v>104</v>
      </c>
      <c r="E41" s="18">
        <v>45069.0</v>
      </c>
      <c r="F41" s="17">
        <v>23.0</v>
      </c>
      <c r="G41" s="17">
        <v>740.0</v>
      </c>
      <c r="H41" s="18">
        <v>45747.0</v>
      </c>
      <c r="I41" s="17" t="b">
        <v>0</v>
      </c>
      <c r="J41" s="17" t="b">
        <v>1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740</v>
      </c>
      <c r="O41" s="11">
        <f t="shared" si="3"/>
        <v>740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9">
        <f t="shared" si="6"/>
        <v>-111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629</v>
      </c>
      <c r="AK41" s="16">
        <v>45722.0</v>
      </c>
      <c r="AL41" s="11">
        <f t="shared" si="11"/>
        <v>0</v>
      </c>
      <c r="AM41" s="11">
        <f>AL41+'Feb Propsk Statement'!AM41</f>
        <v>0</v>
      </c>
      <c r="AN41" s="15"/>
      <c r="AO41" s="46"/>
      <c r="AP41" s="13"/>
      <c r="AQ41" s="1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>
      <c r="A42" s="9"/>
      <c r="B42" s="9"/>
      <c r="C42" s="17" t="s">
        <v>105</v>
      </c>
      <c r="D42" s="17" t="s">
        <v>106</v>
      </c>
      <c r="E42" s="18">
        <v>45201.0</v>
      </c>
      <c r="F42" s="17">
        <v>2.0</v>
      </c>
      <c r="G42" s="17">
        <v>740.0</v>
      </c>
      <c r="H42" s="18">
        <v>45749.0</v>
      </c>
      <c r="I42" s="17" t="b">
        <v>0</v>
      </c>
      <c r="J42" s="17" t="b">
        <v>1</v>
      </c>
      <c r="K42" s="17" t="b">
        <v>0</v>
      </c>
      <c r="L42" s="17">
        <v>740.0</v>
      </c>
      <c r="M42" s="11">
        <f t="shared" si="1"/>
        <v>0</v>
      </c>
      <c r="N42" s="11">
        <f t="shared" si="2"/>
        <v>740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9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16">
        <v>45722.0</v>
      </c>
      <c r="AL42" s="11">
        <f t="shared" si="11"/>
        <v>0</v>
      </c>
      <c r="AM42" s="11">
        <f>AL42+'Feb Propsk Statement'!AM42</f>
        <v>0</v>
      </c>
      <c r="AN42" s="15"/>
      <c r="AO42" s="46"/>
      <c r="AP42" s="13"/>
      <c r="AQ42" s="1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>
      <c r="A43" s="9"/>
      <c r="B43" s="9"/>
      <c r="C43" s="17" t="s">
        <v>107</v>
      </c>
      <c r="D43" s="17" t="s">
        <v>108</v>
      </c>
      <c r="E43" s="18">
        <v>44965.0</v>
      </c>
      <c r="F43" s="17">
        <v>8.0</v>
      </c>
      <c r="G43" s="17">
        <v>740.0</v>
      </c>
      <c r="H43" s="18">
        <v>45757.0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9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16">
        <v>45722.0</v>
      </c>
      <c r="AL43" s="11">
        <f t="shared" si="11"/>
        <v>0</v>
      </c>
      <c r="AM43" s="11">
        <f>AL43+'Feb Propsk Statement'!AM43</f>
        <v>0</v>
      </c>
      <c r="AN43" s="15"/>
      <c r="AO43" s="46"/>
      <c r="AP43" s="13"/>
      <c r="AQ43" s="1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11">
        <f t="shared" si="11"/>
        <v>0</v>
      </c>
      <c r="AM44" s="11">
        <f>AL44+'Feb Propsk Statement'!AM44</f>
        <v>0</v>
      </c>
      <c r="AN44" s="25"/>
      <c r="AO44" s="1"/>
      <c r="AP44" s="13"/>
      <c r="AQ44" s="1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>
      <c r="A45" s="1"/>
      <c r="B45" s="1"/>
      <c r="C45" s="24" t="s">
        <v>109</v>
      </c>
      <c r="D45" s="1"/>
      <c r="E45" s="1"/>
      <c r="F45" s="1"/>
      <c r="G45" s="1"/>
      <c r="H45" s="1"/>
      <c r="I45" s="1"/>
      <c r="J45" s="1"/>
      <c r="K45" s="1"/>
      <c r="L45" s="1"/>
      <c r="M45" s="11">
        <f t="shared" ref="M45:M56" si="12">L45*K45</f>
        <v>0</v>
      </c>
      <c r="N45" s="11">
        <f t="shared" ref="N45:N56" si="13">J45*L45</f>
        <v>0</v>
      </c>
      <c r="O45" s="11">
        <f t="shared" ref="O45:O56" si="14">(L45*J45)+(L45*K45)</f>
        <v>0</v>
      </c>
      <c r="P45" s="12">
        <v>0.1</v>
      </c>
      <c r="Q45" s="13">
        <f t="shared" ref="Q45:Q56" si="15">L45*-P45</f>
        <v>0</v>
      </c>
      <c r="R45" s="12">
        <v>0.05</v>
      </c>
      <c r="S45" s="13">
        <f t="shared" ref="S45:S56" si="16">L45*-R45</f>
        <v>0</v>
      </c>
      <c r="T45" s="19">
        <f t="shared" ref="T45:T56" si="17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8">-V45+-Y45+-AB45+-AE45</f>
        <v>0</v>
      </c>
      <c r="AH45" s="13">
        <f t="shared" ref="AH45:AH56" si="19">AG45+T45</f>
        <v>0</v>
      </c>
      <c r="AI45" s="13">
        <f t="shared" ref="AI45:AI56" si="20">L45+T45+AG45</f>
        <v>0</v>
      </c>
      <c r="AJ45" s="13">
        <f t="shared" ref="AJ45:AJ56" si="21">O45+AH45</f>
        <v>0</v>
      </c>
      <c r="AK45" s="1"/>
      <c r="AL45" s="11">
        <f t="shared" si="11"/>
        <v>0</v>
      </c>
      <c r="AM45" s="11">
        <f>AL45+'Feb Propsk Statement'!AM45</f>
        <v>0</v>
      </c>
      <c r="AN45" s="24" t="s">
        <v>135</v>
      </c>
      <c r="AO45" s="1"/>
      <c r="AP45" s="13"/>
      <c r="AQ45" s="1"/>
      <c r="AR45" s="1"/>
      <c r="AS45" s="1"/>
      <c r="AT45" s="1"/>
      <c r="AU45" s="1"/>
      <c r="AV45" s="4"/>
      <c r="AW45" s="4"/>
      <c r="AX45" s="4"/>
      <c r="AY45" s="4"/>
      <c r="AZ45" s="4"/>
      <c r="BA45" s="4"/>
      <c r="BB45" s="4"/>
    </row>
    <row r="46">
      <c r="A46" s="28"/>
      <c r="B46" s="28"/>
      <c r="C46" s="28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11">
        <f t="shared" si="12"/>
        <v>0</v>
      </c>
      <c r="N46" s="11">
        <f t="shared" si="13"/>
        <v>0</v>
      </c>
      <c r="O46" s="11">
        <f t="shared" si="14"/>
        <v>0</v>
      </c>
      <c r="P46" s="12">
        <v>0.1</v>
      </c>
      <c r="Q46" s="13">
        <f t="shared" si="15"/>
        <v>0</v>
      </c>
      <c r="R46" s="12">
        <v>0.05</v>
      </c>
      <c r="S46" s="13">
        <f t="shared" si="16"/>
        <v>0</v>
      </c>
      <c r="T46" s="19">
        <f t="shared" si="17"/>
        <v>0</v>
      </c>
      <c r="U46" s="28" t="s">
        <v>147</v>
      </c>
      <c r="V46" s="28">
        <v>144.19</v>
      </c>
      <c r="W46" s="28" t="s">
        <v>148</v>
      </c>
      <c r="X46" s="28" t="s">
        <v>147</v>
      </c>
      <c r="Y46" s="28">
        <v>144.19</v>
      </c>
      <c r="Z46" s="28" t="s">
        <v>147</v>
      </c>
      <c r="AA46" s="4"/>
      <c r="AB46" s="4"/>
      <c r="AC46" s="4"/>
      <c r="AD46" s="4"/>
      <c r="AE46" s="4"/>
      <c r="AF46" s="4"/>
      <c r="AG46" s="13">
        <f t="shared" si="18"/>
        <v>-288.38</v>
      </c>
      <c r="AH46" s="13">
        <f t="shared" si="19"/>
        <v>-288.38</v>
      </c>
      <c r="AI46" s="13">
        <f t="shared" si="20"/>
        <v>-288.38</v>
      </c>
      <c r="AJ46" s="13">
        <f t="shared" si="21"/>
        <v>-288.38</v>
      </c>
      <c r="AK46" s="4"/>
      <c r="AL46" s="11">
        <f t="shared" si="11"/>
        <v>0</v>
      </c>
      <c r="AM46" s="11">
        <f>AL46+'Feb Propsk Statement'!AM46</f>
        <v>0</v>
      </c>
      <c r="AN46" s="4"/>
      <c r="AO46" s="4"/>
      <c r="AP46" s="13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>
      <c r="A47" s="28"/>
      <c r="B47" s="28"/>
      <c r="C47" s="28" t="s">
        <v>112</v>
      </c>
      <c r="D47" s="4"/>
      <c r="E47" s="4"/>
      <c r="F47" s="4"/>
      <c r="G47" s="4"/>
      <c r="H47" s="4"/>
      <c r="I47" s="4"/>
      <c r="J47" s="4"/>
      <c r="K47" s="4"/>
      <c r="L47" s="4"/>
      <c r="M47" s="11">
        <f t="shared" si="12"/>
        <v>0</v>
      </c>
      <c r="N47" s="11">
        <f t="shared" si="13"/>
        <v>0</v>
      </c>
      <c r="O47" s="11">
        <f t="shared" si="14"/>
        <v>0</v>
      </c>
      <c r="P47" s="12">
        <v>0.1</v>
      </c>
      <c r="Q47" s="13">
        <f t="shared" si="15"/>
        <v>0</v>
      </c>
      <c r="R47" s="12">
        <v>0.05</v>
      </c>
      <c r="S47" s="13">
        <f t="shared" si="16"/>
        <v>0</v>
      </c>
      <c r="T47" s="19">
        <f t="shared" si="17"/>
        <v>0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8"/>
        <v>0</v>
      </c>
      <c r="AH47" s="13">
        <f t="shared" si="19"/>
        <v>0</v>
      </c>
      <c r="AI47" s="13">
        <f t="shared" si="20"/>
        <v>0</v>
      </c>
      <c r="AJ47" s="13">
        <f t="shared" si="21"/>
        <v>0</v>
      </c>
      <c r="AK47" s="4"/>
      <c r="AL47" s="11">
        <f t="shared" si="11"/>
        <v>0</v>
      </c>
      <c r="AM47" s="11">
        <f>AL47+'Feb Propsk Statement'!AM47</f>
        <v>0</v>
      </c>
      <c r="AN47" s="4"/>
      <c r="AO47" s="4"/>
      <c r="AP47" s="13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>
      <c r="A48" s="28"/>
      <c r="B48" s="28"/>
      <c r="C48" s="28" t="s">
        <v>113</v>
      </c>
      <c r="D48" s="4"/>
      <c r="E48" s="4"/>
      <c r="F48" s="4"/>
      <c r="G48" s="4"/>
      <c r="H48" s="4"/>
      <c r="I48" s="4"/>
      <c r="J48" s="4"/>
      <c r="K48" s="4"/>
      <c r="L48" s="4"/>
      <c r="M48" s="11">
        <f t="shared" si="12"/>
        <v>0</v>
      </c>
      <c r="N48" s="11">
        <f t="shared" si="13"/>
        <v>0</v>
      </c>
      <c r="O48" s="11">
        <f t="shared" si="14"/>
        <v>0</v>
      </c>
      <c r="P48" s="12">
        <v>0.1</v>
      </c>
      <c r="Q48" s="13">
        <f t="shared" si="15"/>
        <v>0</v>
      </c>
      <c r="R48" s="12">
        <v>0.05</v>
      </c>
      <c r="S48" s="13">
        <f t="shared" si="16"/>
        <v>0</v>
      </c>
      <c r="T48" s="19">
        <f t="shared" si="17"/>
        <v>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8"/>
        <v>0</v>
      </c>
      <c r="AH48" s="13">
        <f t="shared" si="19"/>
        <v>0</v>
      </c>
      <c r="AI48" s="13">
        <f t="shared" si="20"/>
        <v>0</v>
      </c>
      <c r="AJ48" s="13">
        <f t="shared" si="21"/>
        <v>0</v>
      </c>
      <c r="AK48" s="4"/>
      <c r="AL48" s="11">
        <f t="shared" si="11"/>
        <v>0</v>
      </c>
      <c r="AM48" s="11">
        <f>AL48+'Feb Propsk Statement'!AM48</f>
        <v>0</v>
      </c>
      <c r="AN48" s="4"/>
      <c r="AO48" s="4"/>
      <c r="AP48" s="13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>
      <c r="A49" s="28"/>
      <c r="B49" s="28"/>
      <c r="C49" s="28" t="s">
        <v>114</v>
      </c>
      <c r="D49" s="4"/>
      <c r="E49" s="4"/>
      <c r="F49" s="4"/>
      <c r="G49" s="4"/>
      <c r="H49" s="4"/>
      <c r="I49" s="4"/>
      <c r="J49" s="4"/>
      <c r="K49" s="4"/>
      <c r="L49" s="4"/>
      <c r="M49" s="11">
        <f t="shared" si="12"/>
        <v>0</v>
      </c>
      <c r="N49" s="11">
        <f t="shared" si="13"/>
        <v>0</v>
      </c>
      <c r="O49" s="11">
        <f t="shared" si="14"/>
        <v>0</v>
      </c>
      <c r="P49" s="12">
        <v>0.1</v>
      </c>
      <c r="Q49" s="13">
        <f t="shared" si="15"/>
        <v>0</v>
      </c>
      <c r="R49" s="12">
        <v>0.05</v>
      </c>
      <c r="S49" s="13">
        <f t="shared" si="16"/>
        <v>0</v>
      </c>
      <c r="T49" s="19">
        <f t="shared" si="17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8"/>
        <v>0</v>
      </c>
      <c r="AH49" s="13">
        <f t="shared" si="19"/>
        <v>0</v>
      </c>
      <c r="AI49" s="13">
        <f t="shared" si="20"/>
        <v>0</v>
      </c>
      <c r="AJ49" s="13">
        <f t="shared" si="21"/>
        <v>0</v>
      </c>
      <c r="AK49" s="4"/>
      <c r="AL49" s="11">
        <f t="shared" si="11"/>
        <v>0</v>
      </c>
      <c r="AM49" s="11">
        <f>AL49+'Feb Propsk Statement'!AM49</f>
        <v>0</v>
      </c>
      <c r="AN49" s="4"/>
      <c r="AO49" s="4"/>
      <c r="AP49" s="13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>
      <c r="A50" s="28"/>
      <c r="B50" s="28"/>
      <c r="C50" s="28" t="s">
        <v>115</v>
      </c>
      <c r="D50" s="4"/>
      <c r="E50" s="4"/>
      <c r="F50" s="4"/>
      <c r="G50" s="4"/>
      <c r="H50" s="4"/>
      <c r="I50" s="4"/>
      <c r="J50" s="4"/>
      <c r="K50" s="4"/>
      <c r="L50" s="4"/>
      <c r="M50" s="11">
        <f t="shared" si="12"/>
        <v>0</v>
      </c>
      <c r="N50" s="11">
        <f t="shared" si="13"/>
        <v>0</v>
      </c>
      <c r="O50" s="11">
        <f t="shared" si="14"/>
        <v>0</v>
      </c>
      <c r="P50" s="12">
        <v>0.1</v>
      </c>
      <c r="Q50" s="13">
        <f t="shared" si="15"/>
        <v>0</v>
      </c>
      <c r="R50" s="12">
        <v>0.05</v>
      </c>
      <c r="S50" s="13">
        <f t="shared" si="16"/>
        <v>0</v>
      </c>
      <c r="T50" s="19">
        <f t="shared" si="17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8"/>
        <v>0</v>
      </c>
      <c r="AH50" s="13">
        <f t="shared" si="19"/>
        <v>0</v>
      </c>
      <c r="AI50" s="13">
        <f t="shared" si="20"/>
        <v>0</v>
      </c>
      <c r="AJ50" s="13">
        <f t="shared" si="21"/>
        <v>0</v>
      </c>
      <c r="AK50" s="4"/>
      <c r="AL50" s="11">
        <f t="shared" si="11"/>
        <v>0</v>
      </c>
      <c r="AM50" s="11">
        <f>AL50+'Feb Propsk Statement'!AM50</f>
        <v>0</v>
      </c>
      <c r="AN50" s="4"/>
      <c r="AO50" s="4"/>
      <c r="AP50" s="13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>
      <c r="A51" s="28"/>
      <c r="B51" s="28"/>
      <c r="C51" s="28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11">
        <f t="shared" si="12"/>
        <v>0</v>
      </c>
      <c r="N51" s="11">
        <f t="shared" si="13"/>
        <v>0</v>
      </c>
      <c r="O51" s="11">
        <f t="shared" si="14"/>
        <v>0</v>
      </c>
      <c r="P51" s="12">
        <v>0.1</v>
      </c>
      <c r="Q51" s="13">
        <f t="shared" si="15"/>
        <v>0</v>
      </c>
      <c r="R51" s="12">
        <v>0.05</v>
      </c>
      <c r="S51" s="13">
        <f t="shared" si="16"/>
        <v>0</v>
      </c>
      <c r="T51" s="19">
        <f t="shared" si="17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8"/>
        <v>0</v>
      </c>
      <c r="AH51" s="13">
        <f t="shared" si="19"/>
        <v>0</v>
      </c>
      <c r="AI51" s="13">
        <f t="shared" si="20"/>
        <v>0</v>
      </c>
      <c r="AJ51" s="13">
        <f t="shared" si="21"/>
        <v>0</v>
      </c>
      <c r="AK51" s="4"/>
      <c r="AL51" s="11">
        <f t="shared" si="11"/>
        <v>0</v>
      </c>
      <c r="AM51" s="11">
        <f>AL51+'Feb Propsk Statement'!AM51</f>
        <v>0</v>
      </c>
      <c r="AN51" s="4"/>
      <c r="AO51" s="4"/>
      <c r="AP51" s="13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>
      <c r="A52" s="28"/>
      <c r="B52" s="28"/>
      <c r="C52" s="28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11">
        <f t="shared" si="12"/>
        <v>0</v>
      </c>
      <c r="N52" s="11">
        <f t="shared" si="13"/>
        <v>0</v>
      </c>
      <c r="O52" s="11">
        <f t="shared" si="14"/>
        <v>0</v>
      </c>
      <c r="P52" s="12">
        <v>0.1</v>
      </c>
      <c r="Q52" s="13">
        <f t="shared" si="15"/>
        <v>0</v>
      </c>
      <c r="R52" s="12">
        <v>0.05</v>
      </c>
      <c r="S52" s="13">
        <f t="shared" si="16"/>
        <v>0</v>
      </c>
      <c r="T52" s="19">
        <f t="shared" si="17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8"/>
        <v>0</v>
      </c>
      <c r="AH52" s="13">
        <f t="shared" si="19"/>
        <v>0</v>
      </c>
      <c r="AI52" s="13">
        <f t="shared" si="20"/>
        <v>0</v>
      </c>
      <c r="AJ52" s="13">
        <f t="shared" si="21"/>
        <v>0</v>
      </c>
      <c r="AK52" s="4"/>
      <c r="AL52" s="11">
        <f t="shared" si="11"/>
        <v>0</v>
      </c>
      <c r="AM52" s="11">
        <f>AL52+'Feb Propsk Statement'!AM52</f>
        <v>0</v>
      </c>
      <c r="AN52" s="4"/>
      <c r="AO52" s="4"/>
      <c r="AP52" s="13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>
      <c r="A53" s="28"/>
      <c r="B53" s="28"/>
      <c r="C53" s="28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11">
        <f t="shared" si="12"/>
        <v>0</v>
      </c>
      <c r="N53" s="11">
        <f t="shared" si="13"/>
        <v>0</v>
      </c>
      <c r="O53" s="11">
        <f t="shared" si="14"/>
        <v>0</v>
      </c>
      <c r="P53" s="12">
        <v>0.1</v>
      </c>
      <c r="Q53" s="13">
        <f t="shared" si="15"/>
        <v>0</v>
      </c>
      <c r="R53" s="12">
        <v>0.05</v>
      </c>
      <c r="S53" s="13">
        <f t="shared" si="16"/>
        <v>0</v>
      </c>
      <c r="T53" s="19">
        <f t="shared" si="17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8"/>
        <v>0</v>
      </c>
      <c r="AH53" s="13">
        <f t="shared" si="19"/>
        <v>0</v>
      </c>
      <c r="AI53" s="13">
        <f t="shared" si="20"/>
        <v>0</v>
      </c>
      <c r="AJ53" s="13">
        <f t="shared" si="21"/>
        <v>0</v>
      </c>
      <c r="AK53" s="4"/>
      <c r="AL53" s="11">
        <f t="shared" si="11"/>
        <v>0</v>
      </c>
      <c r="AM53" s="11">
        <f>AL53+'Feb Propsk Statement'!AM53</f>
        <v>0</v>
      </c>
      <c r="AN53" s="4"/>
      <c r="AO53" s="4"/>
      <c r="AP53" s="13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>
      <c r="A54" s="28"/>
      <c r="B54" s="28"/>
      <c r="C54" s="28" t="s">
        <v>119</v>
      </c>
      <c r="D54" s="4"/>
      <c r="E54" s="4"/>
      <c r="F54" s="4"/>
      <c r="G54" s="4"/>
      <c r="H54" s="4"/>
      <c r="I54" s="4"/>
      <c r="J54" s="4"/>
      <c r="K54" s="4"/>
      <c r="L54" s="4"/>
      <c r="M54" s="11">
        <f t="shared" si="12"/>
        <v>0</v>
      </c>
      <c r="N54" s="11">
        <f t="shared" si="13"/>
        <v>0</v>
      </c>
      <c r="O54" s="11">
        <f t="shared" si="14"/>
        <v>0</v>
      </c>
      <c r="P54" s="12">
        <v>0.1</v>
      </c>
      <c r="Q54" s="13">
        <f t="shared" si="15"/>
        <v>0</v>
      </c>
      <c r="R54" s="12">
        <v>0.05</v>
      </c>
      <c r="S54" s="13">
        <f t="shared" si="16"/>
        <v>0</v>
      </c>
      <c r="T54" s="19">
        <f t="shared" si="17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8"/>
        <v>0</v>
      </c>
      <c r="AH54" s="13">
        <f t="shared" si="19"/>
        <v>0</v>
      </c>
      <c r="AI54" s="13">
        <f t="shared" si="20"/>
        <v>0</v>
      </c>
      <c r="AJ54" s="13">
        <f t="shared" si="21"/>
        <v>0</v>
      </c>
      <c r="AK54" s="4"/>
      <c r="AL54" s="11">
        <f t="shared" si="11"/>
        <v>0</v>
      </c>
      <c r="AM54" s="11">
        <f>AL54+'Feb Propsk Statement'!AM54</f>
        <v>0</v>
      </c>
      <c r="AN54" s="4"/>
      <c r="AO54" s="4"/>
      <c r="AP54" s="13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>
      <c r="A55" s="28"/>
      <c r="B55" s="28"/>
      <c r="C55" s="28" t="s">
        <v>120</v>
      </c>
      <c r="D55" s="4"/>
      <c r="E55" s="4"/>
      <c r="F55" s="4"/>
      <c r="G55" s="4"/>
      <c r="H55" s="4"/>
      <c r="I55" s="4"/>
      <c r="J55" s="4"/>
      <c r="K55" s="4"/>
      <c r="L55" s="4"/>
      <c r="M55" s="11">
        <f t="shared" si="12"/>
        <v>0</v>
      </c>
      <c r="N55" s="11">
        <f t="shared" si="13"/>
        <v>0</v>
      </c>
      <c r="O55" s="11">
        <f t="shared" si="14"/>
        <v>0</v>
      </c>
      <c r="P55" s="12">
        <v>0.1</v>
      </c>
      <c r="Q55" s="13">
        <f t="shared" si="15"/>
        <v>0</v>
      </c>
      <c r="R55" s="12">
        <v>0.05</v>
      </c>
      <c r="S55" s="13">
        <f t="shared" si="16"/>
        <v>0</v>
      </c>
      <c r="T55" s="19">
        <f t="shared" si="17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8"/>
        <v>0</v>
      </c>
      <c r="AH55" s="13">
        <f t="shared" si="19"/>
        <v>0</v>
      </c>
      <c r="AI55" s="13">
        <f t="shared" si="20"/>
        <v>0</v>
      </c>
      <c r="AJ55" s="13">
        <f t="shared" si="21"/>
        <v>0</v>
      </c>
      <c r="AK55" s="4"/>
      <c r="AL55" s="11">
        <f t="shared" si="11"/>
        <v>0</v>
      </c>
      <c r="AM55" s="11">
        <f>AL55+'Feb Propsk Statement'!AM55</f>
        <v>0</v>
      </c>
      <c r="AN55" s="4"/>
      <c r="AO55" s="4"/>
      <c r="AP55" s="13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>
      <c r="A56" s="28"/>
      <c r="B56" s="28"/>
      <c r="C56" s="28" t="s">
        <v>121</v>
      </c>
      <c r="D56" s="4"/>
      <c r="E56" s="4"/>
      <c r="F56" s="4"/>
      <c r="G56" s="4"/>
      <c r="H56" s="4"/>
      <c r="I56" s="4"/>
      <c r="J56" s="4"/>
      <c r="K56" s="4"/>
      <c r="L56" s="4"/>
      <c r="M56" s="11">
        <f t="shared" si="12"/>
        <v>0</v>
      </c>
      <c r="N56" s="11">
        <f t="shared" si="13"/>
        <v>0</v>
      </c>
      <c r="O56" s="11">
        <f t="shared" si="14"/>
        <v>0</v>
      </c>
      <c r="P56" s="12">
        <v>0.1</v>
      </c>
      <c r="Q56" s="13">
        <f t="shared" si="15"/>
        <v>0</v>
      </c>
      <c r="R56" s="12">
        <v>0.05</v>
      </c>
      <c r="S56" s="13">
        <f t="shared" si="16"/>
        <v>0</v>
      </c>
      <c r="T56" s="19">
        <f t="shared" si="17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8"/>
        <v>0</v>
      </c>
      <c r="AH56" s="13">
        <f t="shared" si="19"/>
        <v>0</v>
      </c>
      <c r="AI56" s="13">
        <f t="shared" si="20"/>
        <v>0</v>
      </c>
      <c r="AJ56" s="13">
        <f t="shared" si="21"/>
        <v>0</v>
      </c>
      <c r="AK56" s="4"/>
      <c r="AL56" s="11">
        <f t="shared" si="11"/>
        <v>0</v>
      </c>
      <c r="AM56" s="11">
        <f>AL56+'Feb Propsk Statement'!AM56</f>
        <v>0</v>
      </c>
      <c r="AN56" s="4"/>
      <c r="AO56" s="4"/>
      <c r="AP56" s="13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21525</v>
      </c>
      <c r="H57" s="31"/>
      <c r="I57" s="31"/>
      <c r="J57" s="31"/>
      <c r="K57" s="31"/>
      <c r="L57" s="31">
        <f t="shared" ref="L57:O57" si="22">SUM(L14:L56)</f>
        <v>20085</v>
      </c>
      <c r="M57" s="31">
        <f t="shared" si="22"/>
        <v>0</v>
      </c>
      <c r="N57" s="31">
        <f t="shared" si="22"/>
        <v>19345</v>
      </c>
      <c r="O57" s="31">
        <f t="shared" si="22"/>
        <v>19345</v>
      </c>
      <c r="P57" s="31"/>
      <c r="Q57" s="31">
        <f>SUM(Q14:Q56)</f>
        <v>-2008.5</v>
      </c>
      <c r="R57" s="31"/>
      <c r="S57" s="31">
        <f t="shared" ref="S57:T57" si="23">SUM(S14:S56)</f>
        <v>-1004.25</v>
      </c>
      <c r="T57" s="31">
        <f t="shared" si="23"/>
        <v>-3012.75</v>
      </c>
      <c r="U57" s="31"/>
      <c r="V57" s="31">
        <f>SUM(V14:V56)</f>
        <v>144.19</v>
      </c>
      <c r="W57" s="31"/>
      <c r="X57" s="31"/>
      <c r="Y57" s="31">
        <f>SUM(Y14:Y56)</f>
        <v>144.19</v>
      </c>
      <c r="Z57" s="31"/>
      <c r="AA57" s="31"/>
      <c r="AB57" s="31">
        <f>SUM(AB14:AB56)</f>
        <v>0</v>
      </c>
      <c r="AC57" s="31"/>
      <c r="AD57" s="31"/>
      <c r="AE57" s="31">
        <f>SUM(AE14:AE56)</f>
        <v>0</v>
      </c>
      <c r="AF57" s="31"/>
      <c r="AG57" s="31">
        <f t="shared" ref="AG57:AJ57" si="24">SUM(AG14:AG56)</f>
        <v>-288.38</v>
      </c>
      <c r="AH57" s="31">
        <f t="shared" si="24"/>
        <v>-3301.13</v>
      </c>
      <c r="AI57" s="31">
        <f t="shared" si="24"/>
        <v>16783.87</v>
      </c>
      <c r="AJ57" s="31">
        <f t="shared" si="24"/>
        <v>16043.87</v>
      </c>
      <c r="AK57" s="31"/>
      <c r="AL57" s="31">
        <f>SUM(AL14:AL56)</f>
        <v>1440</v>
      </c>
      <c r="AM57" s="31">
        <f>AL57+'Feb Propsk Statement'!AM57</f>
        <v>1440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1"/>
      <c r="BA57" s="1"/>
      <c r="B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>
      <c r="A61" s="4"/>
      <c r="B61" s="4"/>
      <c r="C61" s="28" t="s">
        <v>124</v>
      </c>
      <c r="D61" s="28" t="s">
        <v>125</v>
      </c>
      <c r="E61" s="34">
        <v>45648.0</v>
      </c>
      <c r="F61" s="28">
        <v>24.0</v>
      </c>
      <c r="G61" s="28">
        <v>1125.0</v>
      </c>
      <c r="H61" s="35">
        <v>45765.0</v>
      </c>
      <c r="I61" s="28" t="b">
        <v>0</v>
      </c>
      <c r="J61" s="28" t="b">
        <v>1</v>
      </c>
      <c r="K61" s="28" t="b">
        <v>0</v>
      </c>
      <c r="L61" s="28">
        <v>1125.0</v>
      </c>
      <c r="M61" s="11">
        <f>L61*K61</f>
        <v>0</v>
      </c>
      <c r="N61" s="11">
        <f>J61*L61</f>
        <v>1125</v>
      </c>
      <c r="O61" s="11">
        <f>(L61*J61)+(L61*K61)</f>
        <v>1125</v>
      </c>
      <c r="P61" s="12">
        <v>0.1</v>
      </c>
      <c r="Q61" s="13">
        <f>L61*-P61</f>
        <v>-112.5</v>
      </c>
      <c r="R61" s="12">
        <v>0.0</v>
      </c>
      <c r="S61" s="13">
        <f>L61*-R61</f>
        <v>0</v>
      </c>
      <c r="T61" s="19">
        <f>Q61+S61</f>
        <v>-112.5</v>
      </c>
      <c r="U61" s="28" t="s">
        <v>149</v>
      </c>
      <c r="V61" s="28">
        <v>157.0</v>
      </c>
      <c r="W61" s="111" t="s">
        <v>150</v>
      </c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-157</v>
      </c>
      <c r="AH61" s="13">
        <f>AG61+T61</f>
        <v>-269.5</v>
      </c>
      <c r="AI61" s="13">
        <f>L61+T61+AG61</f>
        <v>855.5</v>
      </c>
      <c r="AJ61" s="36">
        <f>O61+AH61</f>
        <v>855.5</v>
      </c>
      <c r="AK61" s="4"/>
      <c r="AL61" s="11">
        <f>G61-L61</f>
        <v>0</v>
      </c>
      <c r="AM61" s="11">
        <f>AL61+'Feb Propsk Statement'!AM61</f>
        <v>-1125</v>
      </c>
      <c r="AN61" s="28" t="s">
        <v>141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5">SUM(L$61:L61)</f>
        <v>1125</v>
      </c>
      <c r="M62" s="31">
        <f t="shared" si="25"/>
        <v>0</v>
      </c>
      <c r="N62" s="31">
        <f t="shared" si="25"/>
        <v>1125</v>
      </c>
      <c r="O62" s="31">
        <f t="shared" si="25"/>
        <v>1125</v>
      </c>
      <c r="P62" s="31">
        <f t="shared" si="25"/>
        <v>0.1</v>
      </c>
      <c r="Q62" s="31">
        <f t="shared" si="25"/>
        <v>-112.5</v>
      </c>
      <c r="R62" s="31">
        <f t="shared" si="25"/>
        <v>0</v>
      </c>
      <c r="S62" s="31">
        <f t="shared" si="25"/>
        <v>0</v>
      </c>
      <c r="T62" s="31">
        <f t="shared" si="25"/>
        <v>-112.5</v>
      </c>
      <c r="U62" s="31">
        <f t="shared" si="25"/>
        <v>0</v>
      </c>
      <c r="V62" s="31">
        <f t="shared" si="25"/>
        <v>157</v>
      </c>
      <c r="W62" s="31">
        <f t="shared" si="25"/>
        <v>0</v>
      </c>
      <c r="X62" s="31">
        <f t="shared" si="25"/>
        <v>0</v>
      </c>
      <c r="Y62" s="31">
        <f t="shared" si="25"/>
        <v>0</v>
      </c>
      <c r="Z62" s="31">
        <f t="shared" si="25"/>
        <v>0</v>
      </c>
      <c r="AA62" s="31">
        <f t="shared" si="25"/>
        <v>0</v>
      </c>
      <c r="AB62" s="31">
        <f t="shared" si="25"/>
        <v>0</v>
      </c>
      <c r="AC62" s="31">
        <f t="shared" si="25"/>
        <v>0</v>
      </c>
      <c r="AD62" s="31">
        <f t="shared" si="25"/>
        <v>0</v>
      </c>
      <c r="AE62" s="31">
        <f t="shared" si="25"/>
        <v>0</v>
      </c>
      <c r="AF62" s="31">
        <f t="shared" si="25"/>
        <v>0</v>
      </c>
      <c r="AG62" s="31">
        <f t="shared" si="25"/>
        <v>-157</v>
      </c>
      <c r="AH62" s="31">
        <f t="shared" si="25"/>
        <v>-269.5</v>
      </c>
      <c r="AI62" s="31">
        <f t="shared" si="25"/>
        <v>855.5</v>
      </c>
      <c r="AJ62" s="38">
        <f t="shared" si="25"/>
        <v>855.5</v>
      </c>
      <c r="AK62" s="31">
        <f t="shared" si="25"/>
        <v>0</v>
      </c>
      <c r="AL62" s="31">
        <f t="shared" si="25"/>
        <v>0</v>
      </c>
      <c r="AM62" s="31">
        <f>AL62+'Feb Propsk Statement'!AM62</f>
        <v>-1125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1"/>
      <c r="BA62" s="1"/>
      <c r="B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22650</v>
      </c>
      <c r="H65" s="40"/>
      <c r="I65" s="40"/>
      <c r="J65" s="40"/>
      <c r="K65" s="40"/>
      <c r="L65" s="42">
        <f t="shared" ref="L65:O65" si="26">L57+L62</f>
        <v>21210</v>
      </c>
      <c r="M65" s="42">
        <f t="shared" si="26"/>
        <v>0</v>
      </c>
      <c r="N65" s="42">
        <f t="shared" si="26"/>
        <v>20470</v>
      </c>
      <c r="O65" s="42">
        <f t="shared" si="26"/>
        <v>20470</v>
      </c>
      <c r="P65" s="40"/>
      <c r="Q65" s="42">
        <f>Q57+Q62</f>
        <v>-2121</v>
      </c>
      <c r="R65" s="40"/>
      <c r="S65" s="42">
        <f t="shared" ref="S65:T65" si="27">S57+S62</f>
        <v>-1004.25</v>
      </c>
      <c r="T65" s="42">
        <f t="shared" si="27"/>
        <v>-3125.25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8">AG57+AG62</f>
        <v>-445.38</v>
      </c>
      <c r="AH65" s="42">
        <f t="shared" si="28"/>
        <v>-3570.63</v>
      </c>
      <c r="AI65" s="42">
        <f t="shared" si="28"/>
        <v>17639.37</v>
      </c>
      <c r="AJ65" s="42">
        <f t="shared" si="28"/>
        <v>16899.37</v>
      </c>
      <c r="AK65" s="40"/>
      <c r="AL65" s="42">
        <f>AL57+AL62</f>
        <v>1440</v>
      </c>
      <c r="AM65" s="42">
        <f>AL65+'Feb Propsk Statement'!AM65</f>
        <v>315</v>
      </c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4"/>
    </row>
    <row r="66">
      <c r="A66" s="6"/>
      <c r="B66" s="3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4"/>
      <c r="AL66" s="80"/>
      <c r="AM66" s="113"/>
      <c r="AN66" s="113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1"/>
      <c r="BB66" s="1"/>
    </row>
    <row r="67">
      <c r="A67" s="24" t="s">
        <v>136</v>
      </c>
      <c r="B67" s="24" t="s">
        <v>137</v>
      </c>
      <c r="C67" s="54">
        <v>45772.0</v>
      </c>
      <c r="D67" s="1"/>
      <c r="E67" s="55">
        <v>18296.25</v>
      </c>
      <c r="F67" s="1"/>
      <c r="G67" s="1"/>
      <c r="H67" s="1"/>
      <c r="I67" s="1"/>
      <c r="J67" s="1"/>
      <c r="K67" s="1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>
      <c r="A68" s="24" t="s">
        <v>136</v>
      </c>
      <c r="B68" s="24" t="s">
        <v>151</v>
      </c>
      <c r="C68" s="54">
        <v>45765.0</v>
      </c>
      <c r="D68" s="47"/>
      <c r="E68" s="24">
        <v>558.12</v>
      </c>
      <c r="F68" s="1"/>
      <c r="G68" s="1"/>
      <c r="H68" s="1"/>
      <c r="I68" s="1"/>
      <c r="J68" s="1"/>
      <c r="K68" s="1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>
      <c r="A69" s="1"/>
      <c r="B69" s="47"/>
      <c r="C69" s="45"/>
      <c r="D69" s="47"/>
      <c r="E69" s="47"/>
      <c r="F69" s="1"/>
      <c r="G69" s="1"/>
      <c r="H69" s="1"/>
      <c r="I69" s="1"/>
      <c r="J69" s="1"/>
      <c r="K69" s="1"/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>
      <c r="A70" s="1"/>
      <c r="B70" s="47"/>
      <c r="C70" s="46"/>
      <c r="D70" s="47"/>
      <c r="E70" s="4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>
      <c r="A71" s="1"/>
      <c r="B71" s="47"/>
      <c r="C71" s="45"/>
      <c r="D71" s="47"/>
      <c r="E71" s="47"/>
      <c r="F71" s="7"/>
      <c r="G71" s="8"/>
      <c r="H71" s="7"/>
      <c r="I71" s="7"/>
      <c r="J71" s="8"/>
      <c r="K71" s="7"/>
      <c r="L71" s="7"/>
      <c r="M71" s="8"/>
      <c r="N71" s="7"/>
      <c r="O71" s="8"/>
      <c r="P71" s="8"/>
      <c r="Q71" s="6"/>
      <c r="R71" s="6"/>
      <c r="S71" s="6"/>
      <c r="T71" s="1"/>
      <c r="U71" s="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>
      <c r="A72" s="1"/>
      <c r="B72" s="47"/>
      <c r="C72" s="45"/>
      <c r="D72" s="47"/>
      <c r="E72" s="47"/>
      <c r="F72" s="46"/>
      <c r="G72" s="47"/>
      <c r="H72" s="47"/>
      <c r="I72" s="47"/>
      <c r="J72" s="47"/>
      <c r="K72" s="13"/>
      <c r="L72" s="13"/>
      <c r="M72" s="13"/>
      <c r="N72" s="13"/>
      <c r="O72" s="13"/>
      <c r="P72" s="13"/>
      <c r="Q72" s="46"/>
      <c r="R72" s="13"/>
      <c r="S72" s="1"/>
      <c r="T72" s="1"/>
      <c r="U72" s="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>
      <c r="A73" s="50" t="s">
        <v>128</v>
      </c>
      <c r="B73" s="47"/>
      <c r="C73" s="45"/>
      <c r="D73" s="47"/>
      <c r="E73" s="50">
        <f>SUM(E67:E72)</f>
        <v>18854.37</v>
      </c>
      <c r="F73" s="46"/>
      <c r="G73" s="47"/>
      <c r="H73" s="47"/>
      <c r="I73" s="47"/>
      <c r="J73" s="47"/>
      <c r="K73" s="13"/>
      <c r="L73" s="13"/>
      <c r="M73" s="13"/>
      <c r="N73" s="13"/>
      <c r="O73" s="13"/>
      <c r="P73" s="13"/>
      <c r="Q73" s="46"/>
      <c r="R73" s="13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>
      <c r="A74" s="4"/>
      <c r="B74" s="4"/>
      <c r="C74" s="4"/>
      <c r="D74" s="4"/>
      <c r="E74" s="4"/>
      <c r="F74" s="46"/>
      <c r="G74" s="47"/>
      <c r="H74" s="47"/>
      <c r="I74" s="47"/>
      <c r="J74" s="47"/>
      <c r="K74" s="13"/>
      <c r="L74" s="13"/>
      <c r="M74" s="13"/>
      <c r="N74" s="13"/>
      <c r="O74" s="13"/>
      <c r="P74" s="13"/>
      <c r="Q74" s="46"/>
      <c r="R74" s="13"/>
      <c r="S74" s="1"/>
      <c r="T74" s="1"/>
      <c r="U74" s="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>
      <c r="A75" s="28" t="s">
        <v>144</v>
      </c>
      <c r="B75" s="4"/>
      <c r="C75" s="4"/>
      <c r="D75" s="4"/>
      <c r="E75" s="59">
        <f>'Feb Propsk Statement'!E78</f>
        <v>901.5</v>
      </c>
      <c r="F75" s="46"/>
      <c r="G75" s="47"/>
      <c r="H75" s="47"/>
      <c r="I75" s="47"/>
      <c r="J75" s="47"/>
      <c r="K75" s="13"/>
      <c r="L75" s="13"/>
      <c r="M75" s="13"/>
      <c r="N75" s="13"/>
      <c r="O75" s="13"/>
      <c r="P75" s="13"/>
      <c r="Q75" s="46"/>
      <c r="R75" s="13"/>
      <c r="S75" s="1"/>
      <c r="T75" s="1"/>
      <c r="U75" s="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>
      <c r="A76" s="24" t="s">
        <v>130</v>
      </c>
      <c r="B76" s="47"/>
      <c r="C76" s="45"/>
      <c r="D76" s="47"/>
      <c r="E76" s="47">
        <f>E73*-1</f>
        <v>-18854.37</v>
      </c>
      <c r="F76" s="46"/>
      <c r="G76" s="47"/>
      <c r="H76" s="47"/>
      <c r="I76" s="47"/>
      <c r="J76" s="47"/>
      <c r="K76" s="13"/>
      <c r="L76" s="13"/>
      <c r="M76" s="13"/>
      <c r="N76" s="13"/>
      <c r="O76" s="13"/>
      <c r="P76" s="13"/>
      <c r="Q76" s="46"/>
      <c r="R76" s="13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>
      <c r="A77" s="24" t="s">
        <v>145</v>
      </c>
      <c r="B77" s="47"/>
      <c r="C77" s="45"/>
      <c r="D77" s="47"/>
      <c r="E77" s="20">
        <f>AJ65</f>
        <v>16899.37</v>
      </c>
      <c r="F77" s="46"/>
      <c r="G77" s="13"/>
      <c r="H77" s="13"/>
      <c r="I77" s="13"/>
      <c r="J77" s="13"/>
      <c r="K77" s="53"/>
      <c r="L77" s="53"/>
      <c r="M77" s="13"/>
      <c r="N77" s="13"/>
      <c r="O77" s="13"/>
      <c r="P77" s="13"/>
      <c r="Q77" s="46"/>
      <c r="R77" s="13"/>
      <c r="S77" s="1"/>
      <c r="T77" s="1"/>
      <c r="U77" s="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>
      <c r="A78" s="50" t="s">
        <v>132</v>
      </c>
      <c r="B78" s="47"/>
      <c r="C78" s="45"/>
      <c r="D78" s="47"/>
      <c r="E78" s="50">
        <f>SUM(E75:E77)</f>
        <v>-1053.5</v>
      </c>
      <c r="F78" s="46"/>
      <c r="G78" s="20"/>
      <c r="H78" s="20"/>
      <c r="I78" s="20"/>
      <c r="J78" s="20"/>
      <c r="K78" s="13"/>
      <c r="L78" s="13"/>
      <c r="M78" s="13"/>
      <c r="N78" s="13"/>
      <c r="O78" s="13"/>
      <c r="P78" s="13"/>
      <c r="Q78" s="46"/>
      <c r="R78" s="13"/>
      <c r="S78" s="1"/>
      <c r="T78" s="1"/>
      <c r="U78" s="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>
      <c r="A79" s="28" t="s">
        <v>133</v>
      </c>
      <c r="B79" s="4"/>
      <c r="C79" s="4"/>
      <c r="D79" s="4"/>
      <c r="E79" s="37">
        <f>AL65</f>
        <v>1440</v>
      </c>
      <c r="F79" s="46"/>
      <c r="G79" s="13"/>
      <c r="H79" s="13"/>
      <c r="I79" s="13"/>
      <c r="J79" s="13"/>
      <c r="K79" s="53"/>
      <c r="L79" s="53"/>
      <c r="M79" s="13"/>
      <c r="N79" s="13"/>
      <c r="O79" s="13"/>
      <c r="P79" s="13"/>
      <c r="Q79" s="46"/>
      <c r="R79" s="13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>
      <c r="A80" s="24" t="s">
        <v>134</v>
      </c>
      <c r="B80" s="1"/>
      <c r="C80" s="1"/>
      <c r="D80" s="47"/>
      <c r="E80" s="52">
        <f>E79+'Feb Propsk Statement'!E80</f>
        <v>315</v>
      </c>
      <c r="F80" s="46"/>
      <c r="G80" s="47"/>
      <c r="H80" s="47"/>
      <c r="I80" s="47"/>
      <c r="J80" s="47"/>
      <c r="K80" s="13"/>
      <c r="L80" s="13"/>
      <c r="M80" s="13"/>
      <c r="N80" s="13"/>
      <c r="O80" s="13"/>
      <c r="P80" s="13"/>
      <c r="Q80" s="46"/>
      <c r="R80" s="13"/>
      <c r="S80" s="1"/>
      <c r="T80" s="1"/>
      <c r="U80" s="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>
      <c r="A81" s="5"/>
      <c r="B81" s="47"/>
      <c r="C81" s="74"/>
      <c r="D81" s="62"/>
      <c r="E81" s="47"/>
      <c r="F81" s="46"/>
      <c r="G81" s="47"/>
      <c r="H81" s="47"/>
      <c r="I81" s="47"/>
      <c r="J81" s="47"/>
      <c r="K81" s="13"/>
      <c r="L81" s="13"/>
      <c r="M81" s="13"/>
      <c r="N81" s="13"/>
      <c r="O81" s="13"/>
      <c r="P81" s="13"/>
      <c r="Q81" s="46"/>
      <c r="R81" s="13"/>
      <c r="S81" s="1"/>
      <c r="T81" s="1"/>
      <c r="U81" s="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>
      <c r="A82" s="5"/>
      <c r="B82" s="47"/>
      <c r="C82" s="74"/>
      <c r="D82" s="62"/>
      <c r="E82" s="47"/>
      <c r="F82" s="46"/>
      <c r="G82" s="47"/>
      <c r="H82" s="47"/>
      <c r="I82" s="47"/>
      <c r="J82" s="47"/>
      <c r="K82" s="13"/>
      <c r="L82" s="13"/>
      <c r="M82" s="13"/>
      <c r="N82" s="13"/>
      <c r="O82" s="13"/>
      <c r="P82" s="13"/>
      <c r="Q82" s="46"/>
      <c r="R82" s="13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>
      <c r="A83" s="4"/>
      <c r="B83" s="47"/>
      <c r="C83" s="74"/>
      <c r="D83" s="62"/>
      <c r="E83" s="47"/>
      <c r="F83" s="46"/>
      <c r="G83" s="47"/>
      <c r="H83" s="47"/>
      <c r="I83" s="47"/>
      <c r="J83" s="47"/>
      <c r="K83" s="13"/>
      <c r="L83" s="13"/>
      <c r="M83" s="13"/>
      <c r="N83" s="13"/>
      <c r="O83" s="13"/>
      <c r="P83" s="13"/>
      <c r="Q83" s="46"/>
      <c r="R83" s="13"/>
      <c r="S83" s="1"/>
      <c r="T83" s="1"/>
      <c r="U83" s="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>
      <c r="A84" s="114"/>
      <c r="B84" s="47"/>
      <c r="C84" s="74"/>
      <c r="D84" s="62"/>
      <c r="E84" s="47"/>
      <c r="F84" s="46"/>
      <c r="G84" s="47"/>
      <c r="H84" s="47"/>
      <c r="I84" s="47"/>
      <c r="J84" s="47"/>
      <c r="K84" s="13"/>
      <c r="L84" s="13"/>
      <c r="M84" s="13"/>
      <c r="N84" s="13"/>
      <c r="O84" s="13"/>
      <c r="P84" s="13"/>
      <c r="Q84" s="46"/>
      <c r="R84" s="13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>
      <c r="A85" s="115"/>
      <c r="B85" s="1"/>
      <c r="C85" s="45"/>
      <c r="D85" s="1"/>
      <c r="E85" s="1"/>
      <c r="F85" s="46"/>
      <c r="G85" s="47"/>
      <c r="H85" s="47"/>
      <c r="I85" s="47"/>
      <c r="J85" s="47"/>
      <c r="K85" s="13"/>
      <c r="L85" s="13"/>
      <c r="M85" s="13"/>
      <c r="N85" s="13"/>
      <c r="O85" s="13"/>
      <c r="P85" s="13"/>
      <c r="Q85" s="46"/>
      <c r="R85" s="13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>
      <c r="A86" s="24"/>
      <c r="B86" s="24"/>
      <c r="C86" s="10"/>
      <c r="D86" s="1"/>
      <c r="E86" s="116"/>
      <c r="F86" s="46"/>
      <c r="G86" s="47"/>
      <c r="H86" s="47"/>
      <c r="I86" s="47"/>
      <c r="J86" s="47"/>
      <c r="K86" s="13"/>
      <c r="L86" s="13"/>
      <c r="M86" s="13"/>
      <c r="N86" s="13"/>
      <c r="O86" s="13"/>
      <c r="P86" s="13"/>
      <c r="Q86" s="46"/>
      <c r="R86" s="13"/>
      <c r="S86" s="1"/>
      <c r="T86" s="1"/>
      <c r="U86" s="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>
      <c r="A87" s="1"/>
      <c r="B87" s="1"/>
      <c r="C87" s="54"/>
      <c r="D87" s="47"/>
      <c r="E87" s="24"/>
      <c r="F87" s="46"/>
      <c r="G87" s="13"/>
      <c r="H87" s="13"/>
      <c r="I87" s="13"/>
      <c r="J87" s="13"/>
      <c r="K87" s="53"/>
      <c r="L87" s="53"/>
      <c r="M87" s="13"/>
      <c r="N87" s="13"/>
      <c r="O87" s="13"/>
      <c r="P87" s="13"/>
      <c r="Q87" s="46"/>
      <c r="R87" s="13"/>
      <c r="S87" s="1"/>
      <c r="T87" s="1"/>
      <c r="U87" s="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>
      <c r="A88" s="1"/>
      <c r="B88" s="47"/>
      <c r="C88" s="45"/>
      <c r="D88" s="47"/>
      <c r="E88" s="47"/>
      <c r="F88" s="46"/>
      <c r="G88" s="20"/>
      <c r="H88" s="20"/>
      <c r="I88" s="20"/>
      <c r="J88" s="20"/>
      <c r="K88" s="13"/>
      <c r="L88" s="13"/>
      <c r="M88" s="13"/>
      <c r="N88" s="13"/>
      <c r="O88" s="13"/>
      <c r="P88" s="13"/>
      <c r="Q88" s="46"/>
      <c r="R88" s="13"/>
      <c r="S88" s="1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>
      <c r="A89" s="1"/>
      <c r="B89" s="47"/>
      <c r="C89" s="46"/>
      <c r="D89" s="47"/>
      <c r="E89" s="47"/>
      <c r="F89" s="46"/>
      <c r="G89" s="13"/>
      <c r="H89" s="13"/>
      <c r="I89" s="13"/>
      <c r="J89" s="13"/>
      <c r="K89" s="53"/>
      <c r="L89" s="53"/>
      <c r="M89" s="13"/>
      <c r="N89" s="13"/>
      <c r="O89" s="13"/>
      <c r="P89" s="13"/>
      <c r="Q89" s="46"/>
      <c r="R89" s="13"/>
      <c r="S89" s="1"/>
      <c r="T89" s="1"/>
      <c r="U89" s="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>
      <c r="A90" s="1"/>
      <c r="B90" s="47"/>
      <c r="C90" s="45"/>
      <c r="D90" s="47"/>
      <c r="E90" s="47"/>
      <c r="F90" s="46"/>
      <c r="G90" s="13"/>
      <c r="H90" s="13"/>
      <c r="I90" s="13"/>
      <c r="J90" s="13"/>
      <c r="K90" s="53"/>
      <c r="L90" s="53"/>
      <c r="M90" s="13"/>
      <c r="N90" s="13"/>
      <c r="O90" s="13"/>
      <c r="P90" s="13"/>
      <c r="Q90" s="46"/>
      <c r="R90" s="13"/>
      <c r="S90" s="1"/>
      <c r="T90" s="1"/>
      <c r="U90" s="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>
      <c r="A91" s="1"/>
      <c r="B91" s="47"/>
      <c r="C91" s="45"/>
      <c r="D91" s="47"/>
      <c r="E91" s="47"/>
      <c r="F91" s="46"/>
      <c r="G91" s="20"/>
      <c r="H91" s="20"/>
      <c r="I91" s="20"/>
      <c r="J91" s="20"/>
      <c r="K91" s="13"/>
      <c r="L91" s="13"/>
      <c r="M91" s="13"/>
      <c r="N91" s="13"/>
      <c r="O91" s="13"/>
      <c r="P91" s="13"/>
      <c r="Q91" s="46"/>
      <c r="R91" s="13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>
      <c r="A92" s="56"/>
      <c r="B92" s="47"/>
      <c r="C92" s="45"/>
      <c r="D92" s="47"/>
      <c r="E92" s="56"/>
      <c r="F92" s="46"/>
      <c r="G92" s="20"/>
      <c r="H92" s="20"/>
      <c r="I92" s="20"/>
      <c r="J92" s="20"/>
      <c r="K92" s="13"/>
      <c r="L92" s="13"/>
      <c r="M92" s="13"/>
      <c r="N92" s="13"/>
      <c r="O92" s="13"/>
      <c r="P92" s="13"/>
      <c r="Q92" s="46"/>
      <c r="R92" s="13"/>
      <c r="S92" s="1"/>
      <c r="T92" s="1"/>
      <c r="U92" s="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>
      <c r="A93" s="28"/>
      <c r="B93" s="4"/>
      <c r="C93" s="4"/>
      <c r="D93" s="4"/>
      <c r="E93" s="4"/>
      <c r="F93" s="46"/>
      <c r="G93" s="13"/>
      <c r="H93" s="13"/>
      <c r="I93" s="13"/>
      <c r="J93" s="13"/>
      <c r="K93" s="53"/>
      <c r="L93" s="53"/>
      <c r="M93" s="13"/>
      <c r="N93" s="13"/>
      <c r="O93" s="13"/>
      <c r="P93" s="13"/>
      <c r="Q93" s="46"/>
      <c r="R93" s="13"/>
      <c r="S93" s="1"/>
      <c r="T93" s="1"/>
      <c r="U93" s="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>
      <c r="A94" s="24"/>
      <c r="B94" s="47"/>
      <c r="C94" s="45"/>
      <c r="D94" s="47"/>
      <c r="E94" s="4"/>
      <c r="F94" s="46"/>
      <c r="G94" s="20"/>
      <c r="H94" s="20"/>
      <c r="I94" s="20"/>
      <c r="J94" s="20"/>
      <c r="K94" s="13"/>
      <c r="L94" s="13"/>
      <c r="M94" s="13"/>
      <c r="N94" s="13"/>
      <c r="O94" s="13"/>
      <c r="P94" s="13"/>
      <c r="Q94" s="46"/>
      <c r="R94" s="13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>
      <c r="A95" s="24"/>
      <c r="B95" s="47"/>
      <c r="C95" s="45"/>
      <c r="D95" s="47"/>
      <c r="E95" s="47"/>
      <c r="F95" s="46"/>
      <c r="G95" s="20"/>
      <c r="H95" s="20"/>
      <c r="I95" s="20"/>
      <c r="J95" s="20"/>
      <c r="K95" s="13"/>
      <c r="L95" s="13"/>
      <c r="M95" s="13"/>
      <c r="N95" s="13"/>
      <c r="O95" s="13"/>
      <c r="P95" s="13"/>
      <c r="Q95" s="46"/>
      <c r="R95" s="13"/>
      <c r="S95" s="1"/>
      <c r="T95" s="1"/>
      <c r="U95" s="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>
      <c r="A96" s="9"/>
      <c r="B96" s="47"/>
      <c r="C96" s="74"/>
      <c r="D96" s="62"/>
      <c r="E96" s="47"/>
      <c r="F96" s="46"/>
      <c r="G96" s="13"/>
      <c r="H96" s="13"/>
      <c r="I96" s="13"/>
      <c r="J96" s="13"/>
      <c r="K96" s="53"/>
      <c r="L96" s="53"/>
      <c r="M96" s="13"/>
      <c r="N96" s="13"/>
      <c r="O96" s="13"/>
      <c r="P96" s="13"/>
      <c r="Q96" s="46"/>
      <c r="R96" s="13"/>
      <c r="S96" s="1"/>
      <c r="T96" s="1"/>
      <c r="U96" s="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>
      <c r="A97" s="5"/>
      <c r="B97" s="47"/>
      <c r="C97" s="74"/>
      <c r="D97" s="62"/>
      <c r="E97" s="47"/>
      <c r="F97" s="46"/>
      <c r="G97" s="20"/>
      <c r="H97" s="20"/>
      <c r="I97" s="20"/>
      <c r="J97" s="20"/>
      <c r="K97" s="13"/>
      <c r="L97" s="13"/>
      <c r="M97" s="13"/>
      <c r="N97" s="13"/>
      <c r="O97" s="13"/>
      <c r="P97" s="13"/>
      <c r="Q97" s="46"/>
      <c r="R97" s="13"/>
      <c r="S97" s="47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>
      <c r="A98" s="5"/>
      <c r="B98" s="47"/>
      <c r="C98" s="74"/>
      <c r="D98" s="62"/>
      <c r="E98" s="47"/>
      <c r="F98" s="46"/>
      <c r="G98" s="47"/>
      <c r="H98" s="47"/>
      <c r="I98" s="47"/>
      <c r="J98" s="47"/>
      <c r="K98" s="13"/>
      <c r="L98" s="13"/>
      <c r="M98" s="13"/>
      <c r="N98" s="13"/>
      <c r="O98" s="13"/>
      <c r="P98" s="13"/>
      <c r="Q98" s="46"/>
      <c r="R98" s="13"/>
      <c r="S98" s="1"/>
      <c r="T98" s="1"/>
      <c r="U98" s="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>
      <c r="A99" s="5"/>
      <c r="B99" s="47"/>
      <c r="C99" s="74"/>
      <c r="D99" s="62"/>
      <c r="E99" s="47"/>
      <c r="F99" s="46"/>
      <c r="G99" s="47"/>
      <c r="H99" s="47"/>
      <c r="I99" s="47"/>
      <c r="J99" s="47"/>
      <c r="K99" s="13"/>
      <c r="L99" s="13"/>
      <c r="M99" s="13"/>
      <c r="N99" s="13"/>
      <c r="O99" s="13"/>
      <c r="P99" s="13"/>
      <c r="Q99" s="46"/>
      <c r="R99" s="13"/>
      <c r="S99" s="1"/>
      <c r="T99" s="1"/>
      <c r="U99" s="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>
      <c r="A100" s="117"/>
      <c r="B100" s="47"/>
      <c r="C100" s="74"/>
      <c r="D100" s="62"/>
      <c r="E100" s="47"/>
      <c r="F100" s="46"/>
      <c r="G100" s="47"/>
      <c r="H100" s="47"/>
      <c r="I100" s="47"/>
      <c r="J100" s="47"/>
      <c r="K100" s="13"/>
      <c r="L100" s="13"/>
      <c r="M100" s="13"/>
      <c r="N100" s="13"/>
      <c r="O100" s="13"/>
      <c r="P100" s="13"/>
      <c r="Q100" s="46"/>
      <c r="R100" s="13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>
      <c r="A101" s="117"/>
      <c r="B101" s="47"/>
      <c r="C101" s="74"/>
      <c r="D101" s="62"/>
      <c r="E101" s="47"/>
      <c r="F101" s="46"/>
      <c r="G101" s="47"/>
      <c r="H101" s="47"/>
      <c r="I101" s="47"/>
      <c r="J101" s="47"/>
      <c r="K101" s="13"/>
      <c r="L101" s="13"/>
      <c r="M101" s="13"/>
      <c r="N101" s="13"/>
      <c r="O101" s="13"/>
      <c r="P101" s="13"/>
      <c r="Q101" s="46"/>
      <c r="R101" s="13"/>
      <c r="S101" s="1"/>
      <c r="T101" s="1"/>
      <c r="U101" s="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>
      <c r="A102" s="117"/>
      <c r="B102" s="47"/>
      <c r="C102" s="74"/>
      <c r="D102" s="62"/>
      <c r="E102" s="47"/>
      <c r="F102" s="46"/>
      <c r="G102" s="47"/>
      <c r="H102" s="47"/>
      <c r="I102" s="47"/>
      <c r="J102" s="47"/>
      <c r="K102" s="13"/>
      <c r="L102" s="13"/>
      <c r="M102" s="13"/>
      <c r="N102" s="13"/>
      <c r="O102" s="13"/>
      <c r="P102" s="13"/>
      <c r="Q102" s="46"/>
      <c r="R102" s="13"/>
      <c r="S102" s="1"/>
      <c r="T102" s="1"/>
      <c r="U102" s="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>
      <c r="A103" s="11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0"/>
      <c r="S103" s="1"/>
      <c r="T103" s="1"/>
      <c r="U103" s="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3"/>
      <c r="S104" s="1"/>
      <c r="T104" s="1"/>
      <c r="U104" s="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>
      <c r="A105" s="1"/>
      <c r="B105" s="1"/>
      <c r="C105" s="1"/>
      <c r="D105" s="52"/>
      <c r="E105" s="52"/>
      <c r="F105" s="52"/>
      <c r="G105" s="52"/>
      <c r="H105" s="52"/>
      <c r="I105" s="52"/>
      <c r="J105" s="52"/>
      <c r="K105" s="20"/>
      <c r="L105" s="20"/>
      <c r="M105" s="52"/>
      <c r="N105" s="52"/>
      <c r="O105" s="52"/>
      <c r="P105" s="52"/>
      <c r="Q105" s="52"/>
      <c r="R105" s="52"/>
      <c r="S105" s="1"/>
      <c r="T105" s="1"/>
      <c r="U105" s="1"/>
      <c r="V105" s="1"/>
      <c r="W105" s="1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>
      <c r="A106" s="7"/>
      <c r="B106" s="24"/>
      <c r="C106" s="119"/>
      <c r="D106" s="52"/>
      <c r="E106" s="57"/>
      <c r="F106" s="52"/>
      <c r="G106" s="52"/>
      <c r="H106" s="52"/>
      <c r="I106" s="52"/>
      <c r="J106" s="57"/>
      <c r="K106" s="58"/>
      <c r="L106" s="58"/>
      <c r="M106" s="57"/>
      <c r="N106" s="52"/>
      <c r="O106" s="52"/>
      <c r="P106" s="52"/>
      <c r="Q106" s="52"/>
      <c r="R106" s="57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>
      <c r="A107" s="24"/>
      <c r="B107" s="24"/>
      <c r="C107" s="1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>
      <c r="A108" s="7"/>
      <c r="B108" s="24"/>
      <c r="C108" s="5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>
      <c r="A109" s="110"/>
      <c r="B109" s="4"/>
      <c r="C109" s="120"/>
      <c r="D109" s="4"/>
      <c r="E109" s="5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>
      <c r="A112" s="110"/>
      <c r="B112" s="4"/>
      <c r="C112" s="4"/>
      <c r="D112" s="4"/>
      <c r="E112" s="5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>
      <c r="A113" s="4"/>
      <c r="B113" s="4"/>
      <c r="C113" s="12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25.63"/>
    <col customWidth="1" min="2" max="2" width="32.63"/>
    <col customWidth="1" min="7" max="8" width="10.38"/>
    <col customWidth="1" min="9" max="9" width="9.63"/>
    <col customWidth="1" min="13" max="13" width="11.25"/>
    <col customWidth="1" min="34" max="34" width="18.63"/>
    <col customWidth="1" min="35" max="35" width="18.25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hidden="1">
      <c r="A8" s="6" t="s">
        <v>6</v>
      </c>
      <c r="B8" s="7" t="s">
        <v>152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"/>
      <c r="AO11" s="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3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3"/>
      <c r="N13" s="13"/>
      <c r="O13" s="13"/>
      <c r="P13" s="12"/>
      <c r="Q13" s="13"/>
      <c r="R13" s="12"/>
      <c r="S13" s="13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"/>
      <c r="AG13" s="13"/>
      <c r="AH13" s="13"/>
      <c r="AI13" s="13"/>
      <c r="AJ13" s="13"/>
      <c r="AK13" s="16"/>
      <c r="AL13" s="13"/>
      <c r="AM13" s="1"/>
      <c r="AN13" s="1"/>
      <c r="AO13" s="1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>
      <c r="A14" s="69"/>
      <c r="B14" s="69"/>
      <c r="C14" s="17" t="s">
        <v>48</v>
      </c>
      <c r="D14" s="17" t="s">
        <v>49</v>
      </c>
      <c r="E14" s="70">
        <v>45416.0</v>
      </c>
      <c r="F14" s="69">
        <v>4.0</v>
      </c>
      <c r="G14" s="69">
        <v>795.0</v>
      </c>
      <c r="H14" s="70">
        <v>45783.0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9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16">
        <v>45722.0</v>
      </c>
      <c r="AL14" s="11">
        <f t="shared" ref="AL14:AL56" si="11">G14-L14</f>
        <v>0</v>
      </c>
      <c r="AM14" s="11">
        <f>AL14+'March Propsk Statement'!AM14</f>
        <v>0</v>
      </c>
      <c r="AN14" s="1"/>
      <c r="AO14" s="46"/>
      <c r="AP14" s="46"/>
      <c r="AQ14" s="37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>
      <c r="A15" s="9"/>
      <c r="B15" s="9"/>
      <c r="C15" s="17" t="s">
        <v>50</v>
      </c>
      <c r="D15" s="17" t="s">
        <v>51</v>
      </c>
      <c r="E15" s="18">
        <v>44959.0</v>
      </c>
      <c r="F15" s="17">
        <v>2.0</v>
      </c>
      <c r="G15" s="17">
        <v>740.0</v>
      </c>
      <c r="H15" s="18">
        <v>45779.0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9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16">
        <v>45722.0</v>
      </c>
      <c r="AL15" s="11">
        <f t="shared" si="11"/>
        <v>0</v>
      </c>
      <c r="AM15" s="11">
        <f>AL15+'March Propsk Statement'!AM15</f>
        <v>0</v>
      </c>
      <c r="AN15" s="1"/>
      <c r="AO15" s="46"/>
      <c r="AP15" s="46"/>
      <c r="AQ15" s="37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>
      <c r="A16" s="9"/>
      <c r="B16" s="9"/>
      <c r="C16" s="17" t="s">
        <v>52</v>
      </c>
      <c r="D16" s="17" t="s">
        <v>53</v>
      </c>
      <c r="E16" s="18">
        <v>45152.0</v>
      </c>
      <c r="F16" s="17">
        <v>14.0</v>
      </c>
      <c r="G16" s="17">
        <v>740.0</v>
      </c>
      <c r="H16" s="18">
        <v>45791.0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9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16">
        <v>45722.0</v>
      </c>
      <c r="AL16" s="11">
        <f t="shared" si="11"/>
        <v>0</v>
      </c>
      <c r="AM16" s="11">
        <f>AL16+'March Propsk Statement'!AM16</f>
        <v>0</v>
      </c>
      <c r="AN16" s="1"/>
      <c r="AO16" s="46"/>
      <c r="AP16" s="46"/>
      <c r="AQ16" s="37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>
      <c r="A17" s="9"/>
      <c r="B17" s="9"/>
      <c r="C17" s="17" t="s">
        <v>54</v>
      </c>
      <c r="D17" s="17" t="s">
        <v>55</v>
      </c>
      <c r="E17" s="21">
        <v>44926.0</v>
      </c>
      <c r="F17" s="17">
        <v>31.0</v>
      </c>
      <c r="G17" s="17">
        <v>855.0</v>
      </c>
      <c r="H17" s="18">
        <v>45780.0</v>
      </c>
      <c r="I17" s="17" t="b">
        <v>0</v>
      </c>
      <c r="J17" s="17" t="b">
        <v>1</v>
      </c>
      <c r="K17" s="17" t="b">
        <v>0</v>
      </c>
      <c r="L17" s="17">
        <v>855.0</v>
      </c>
      <c r="M17" s="11">
        <f t="shared" si="1"/>
        <v>0</v>
      </c>
      <c r="N17" s="11">
        <f t="shared" si="2"/>
        <v>855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9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16">
        <v>45722.0</v>
      </c>
      <c r="AL17" s="11">
        <f t="shared" si="11"/>
        <v>0</v>
      </c>
      <c r="AM17" s="11">
        <f>AL17+'March Propsk Statement'!AM17</f>
        <v>0</v>
      </c>
      <c r="AN17" s="1"/>
      <c r="AO17" s="46"/>
      <c r="AP17" s="46"/>
      <c r="AQ17" s="37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>
      <c r="A18" s="9"/>
      <c r="B18" s="9"/>
      <c r="C18" s="9" t="s">
        <v>56</v>
      </c>
      <c r="D18" s="9" t="s">
        <v>57</v>
      </c>
      <c r="E18" s="10">
        <v>45521.0</v>
      </c>
      <c r="F18" s="9">
        <v>17.0</v>
      </c>
      <c r="G18" s="9">
        <v>740.0</v>
      </c>
      <c r="H18" s="10">
        <v>45794.0</v>
      </c>
      <c r="I18" s="9" t="b">
        <v>0</v>
      </c>
      <c r="J18" s="9" t="b">
        <v>1</v>
      </c>
      <c r="K18" s="9" t="b">
        <v>0</v>
      </c>
      <c r="L18" s="9">
        <v>740.0</v>
      </c>
      <c r="M18" s="11">
        <f t="shared" si="1"/>
        <v>0</v>
      </c>
      <c r="N18" s="11">
        <f t="shared" si="2"/>
        <v>740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9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AL18+'March Propsk Statement'!AM18</f>
        <v>0</v>
      </c>
      <c r="AN18" s="1"/>
      <c r="AO18" s="73"/>
      <c r="AP18" s="73"/>
      <c r="AQ18" s="37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>
      <c r="A19" s="9"/>
      <c r="B19" s="9"/>
      <c r="C19" s="17" t="s">
        <v>58</v>
      </c>
      <c r="D19" s="17" t="s">
        <v>59</v>
      </c>
      <c r="E19" s="21">
        <v>45625.0</v>
      </c>
      <c r="F19" s="17">
        <v>29.0</v>
      </c>
      <c r="G19" s="17">
        <v>740.0</v>
      </c>
      <c r="H19" s="18">
        <v>45775.0</v>
      </c>
      <c r="I19" s="17" t="b">
        <v>0</v>
      </c>
      <c r="J19" s="17" t="b">
        <v>1</v>
      </c>
      <c r="K19" s="17" t="b">
        <v>0</v>
      </c>
      <c r="L19" s="17">
        <v>740.0</v>
      </c>
      <c r="M19" s="11">
        <f t="shared" si="1"/>
        <v>0</v>
      </c>
      <c r="N19" s="11">
        <f t="shared" si="2"/>
        <v>740</v>
      </c>
      <c r="O19" s="11">
        <f t="shared" si="3"/>
        <v>740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9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629</v>
      </c>
      <c r="AK19" s="16">
        <v>45722.0</v>
      </c>
      <c r="AL19" s="11">
        <f t="shared" si="11"/>
        <v>0</v>
      </c>
      <c r="AM19" s="11">
        <f>AL19+'March Propsk Statement'!AM19</f>
        <v>0</v>
      </c>
      <c r="AN19" s="1"/>
      <c r="AO19" s="46"/>
      <c r="AP19" s="46"/>
      <c r="AQ19" s="37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>
      <c r="A20" s="9"/>
      <c r="B20" s="9"/>
      <c r="C20" s="9" t="s">
        <v>60</v>
      </c>
      <c r="D20" s="9" t="s">
        <v>61</v>
      </c>
      <c r="E20" s="10">
        <v>45310.0</v>
      </c>
      <c r="F20" s="9">
        <v>19.0</v>
      </c>
      <c r="G20" s="9">
        <v>700.0</v>
      </c>
      <c r="H20" s="10">
        <v>45796.0</v>
      </c>
      <c r="I20" s="9" t="b">
        <v>0</v>
      </c>
      <c r="J20" s="9" t="b">
        <v>1</v>
      </c>
      <c r="K20" s="9" t="b">
        <v>0</v>
      </c>
      <c r="L20" s="9">
        <v>1400.0</v>
      </c>
      <c r="M20" s="11">
        <f t="shared" si="1"/>
        <v>0</v>
      </c>
      <c r="N20" s="11">
        <f t="shared" si="2"/>
        <v>1400</v>
      </c>
      <c r="O20" s="11">
        <f t="shared" si="3"/>
        <v>1400</v>
      </c>
      <c r="P20" s="12">
        <v>0.1</v>
      </c>
      <c r="Q20" s="13">
        <f t="shared" si="4"/>
        <v>-140</v>
      </c>
      <c r="R20" s="12">
        <v>0.05</v>
      </c>
      <c r="S20" s="13">
        <f t="shared" si="5"/>
        <v>-70</v>
      </c>
      <c r="T20" s="19">
        <f t="shared" si="6"/>
        <v>-210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-210</v>
      </c>
      <c r="AI20" s="13">
        <f t="shared" si="9"/>
        <v>1190</v>
      </c>
      <c r="AJ20" s="13">
        <f t="shared" si="10"/>
        <v>1190</v>
      </c>
      <c r="AK20" s="16">
        <v>45722.0</v>
      </c>
      <c r="AL20" s="11">
        <f t="shared" si="11"/>
        <v>-700</v>
      </c>
      <c r="AM20" s="11">
        <f>AL20+'March Propsk Statement'!AM20</f>
        <v>0</v>
      </c>
      <c r="AN20" s="1"/>
      <c r="AO20" s="73"/>
      <c r="AP20" s="73"/>
      <c r="AQ20" s="37"/>
      <c r="AR20" s="121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>
      <c r="A21" s="9"/>
      <c r="B21" s="9"/>
      <c r="C21" s="9" t="s">
        <v>62</v>
      </c>
      <c r="D21" s="9" t="s">
        <v>63</v>
      </c>
      <c r="E21" s="10">
        <v>45477.0</v>
      </c>
      <c r="F21" s="9">
        <v>4.0</v>
      </c>
      <c r="G21" s="9">
        <v>675.0</v>
      </c>
      <c r="H21" s="10">
        <v>45783.0</v>
      </c>
      <c r="I21" s="9" t="b">
        <v>0</v>
      </c>
      <c r="J21" s="9" t="b">
        <v>1</v>
      </c>
      <c r="K21" s="9" t="b">
        <v>0</v>
      </c>
      <c r="L21" s="9">
        <v>675.0</v>
      </c>
      <c r="M21" s="11">
        <f t="shared" si="1"/>
        <v>0</v>
      </c>
      <c r="N21" s="11">
        <f t="shared" si="2"/>
        <v>675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9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16">
        <v>45722.0</v>
      </c>
      <c r="AL21" s="11">
        <f t="shared" si="11"/>
        <v>0</v>
      </c>
      <c r="AM21" s="11">
        <f>AL21+'March Propsk Statement'!AM21</f>
        <v>0</v>
      </c>
      <c r="AN21" s="1"/>
      <c r="AO21" s="46"/>
      <c r="AP21" s="46"/>
      <c r="AQ21" s="37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>
      <c r="A22" s="9"/>
      <c r="B22" s="9"/>
      <c r="C22" s="17" t="s">
        <v>64</v>
      </c>
      <c r="D22" s="17" t="s">
        <v>65</v>
      </c>
      <c r="E22" s="18">
        <v>45474.0</v>
      </c>
      <c r="F22" s="17">
        <v>1.0</v>
      </c>
      <c r="G22" s="17">
        <v>700.0</v>
      </c>
      <c r="H22" s="18">
        <v>45778.0</v>
      </c>
      <c r="I22" s="17" t="b">
        <v>0</v>
      </c>
      <c r="J22" s="17" t="b">
        <v>1</v>
      </c>
      <c r="K22" s="17" t="b">
        <v>0</v>
      </c>
      <c r="L22" s="17">
        <v>700.0</v>
      </c>
      <c r="M22" s="11">
        <f t="shared" si="1"/>
        <v>0</v>
      </c>
      <c r="N22" s="11">
        <f t="shared" si="2"/>
        <v>700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9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16">
        <v>45722.0</v>
      </c>
      <c r="AL22" s="11">
        <f t="shared" si="11"/>
        <v>0</v>
      </c>
      <c r="AM22" s="11">
        <f>AL22+'March Propsk Statement'!AM22</f>
        <v>0</v>
      </c>
      <c r="AN22" s="1"/>
      <c r="AO22" s="46"/>
      <c r="AP22" s="46"/>
      <c r="AQ22" s="37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>
      <c r="A23" s="9"/>
      <c r="B23" s="9"/>
      <c r="C23" s="17" t="s">
        <v>66</v>
      </c>
      <c r="D23" s="17" t="s">
        <v>67</v>
      </c>
      <c r="E23" s="18">
        <v>45354.0</v>
      </c>
      <c r="F23" s="17">
        <v>3.0</v>
      </c>
      <c r="G23" s="17">
        <v>735.0</v>
      </c>
      <c r="H23" s="18">
        <v>45783.0</v>
      </c>
      <c r="I23" s="17" t="b">
        <v>0</v>
      </c>
      <c r="J23" s="17" t="b">
        <v>1</v>
      </c>
      <c r="K23" s="17" t="b">
        <v>0</v>
      </c>
      <c r="L23" s="17">
        <v>735.0</v>
      </c>
      <c r="M23" s="11">
        <f t="shared" si="1"/>
        <v>0</v>
      </c>
      <c r="N23" s="11">
        <f t="shared" si="2"/>
        <v>735</v>
      </c>
      <c r="O23" s="11">
        <f t="shared" si="3"/>
        <v>735</v>
      </c>
      <c r="P23" s="12">
        <v>0.1</v>
      </c>
      <c r="Q23" s="13">
        <f t="shared" si="4"/>
        <v>-73.5</v>
      </c>
      <c r="R23" s="12">
        <v>0.05</v>
      </c>
      <c r="S23" s="13">
        <f t="shared" si="5"/>
        <v>-36.75</v>
      </c>
      <c r="T23" s="19">
        <f t="shared" si="6"/>
        <v>-110.25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-110.25</v>
      </c>
      <c r="AI23" s="13">
        <f t="shared" si="9"/>
        <v>624.75</v>
      </c>
      <c r="AJ23" s="13">
        <f t="shared" si="10"/>
        <v>624.75</v>
      </c>
      <c r="AK23" s="16">
        <v>45722.0</v>
      </c>
      <c r="AL23" s="11">
        <f t="shared" si="11"/>
        <v>0</v>
      </c>
      <c r="AM23" s="11">
        <f>AL23+'March Propsk Statement'!AM23</f>
        <v>0</v>
      </c>
      <c r="AN23" s="1"/>
      <c r="AO23" s="46"/>
      <c r="AP23" s="46"/>
      <c r="AQ23" s="37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>
      <c r="A24" s="9"/>
      <c r="B24" s="9"/>
      <c r="C24" s="17" t="s">
        <v>68</v>
      </c>
      <c r="D24" s="17" t="s">
        <v>69</v>
      </c>
      <c r="E24" s="18">
        <v>45199.0</v>
      </c>
      <c r="F24" s="17">
        <v>30.0</v>
      </c>
      <c r="G24" s="17">
        <v>795.0</v>
      </c>
      <c r="H24" s="18">
        <v>45779.0</v>
      </c>
      <c r="I24" s="17" t="b">
        <v>0</v>
      </c>
      <c r="J24" s="17" t="b">
        <v>1</v>
      </c>
      <c r="K24" s="17" t="b">
        <v>0</v>
      </c>
      <c r="L24" s="17">
        <v>795.0</v>
      </c>
      <c r="M24" s="11">
        <f t="shared" si="1"/>
        <v>0</v>
      </c>
      <c r="N24" s="11">
        <f t="shared" si="2"/>
        <v>795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9">
        <f t="shared" si="6"/>
        <v>-119.25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675.75</v>
      </c>
      <c r="AK24" s="16">
        <v>45722.0</v>
      </c>
      <c r="AL24" s="11">
        <f t="shared" si="11"/>
        <v>0</v>
      </c>
      <c r="AM24" s="11">
        <f>AL24+'March Propsk Statement'!AM24</f>
        <v>0</v>
      </c>
      <c r="AN24" s="1"/>
      <c r="AO24" s="46"/>
      <c r="AP24" s="46"/>
      <c r="AQ24" s="37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>
      <c r="A25" s="9"/>
      <c r="B25" s="9"/>
      <c r="C25" s="17" t="s">
        <v>70</v>
      </c>
      <c r="D25" s="17" t="s">
        <v>71</v>
      </c>
      <c r="E25" s="18">
        <v>44965.0</v>
      </c>
      <c r="F25" s="17">
        <v>8.0</v>
      </c>
      <c r="G25" s="17">
        <v>675.0</v>
      </c>
      <c r="H25" s="18">
        <v>45786.0</v>
      </c>
      <c r="I25" s="17" t="b">
        <v>0</v>
      </c>
      <c r="J25" s="17" t="b">
        <v>1</v>
      </c>
      <c r="K25" s="17" t="b">
        <v>0</v>
      </c>
      <c r="L25" s="17">
        <v>675.0</v>
      </c>
      <c r="M25" s="11">
        <f t="shared" si="1"/>
        <v>0</v>
      </c>
      <c r="N25" s="11">
        <f t="shared" si="2"/>
        <v>675</v>
      </c>
      <c r="O25" s="11">
        <f t="shared" si="3"/>
        <v>675</v>
      </c>
      <c r="P25" s="12">
        <v>0.1</v>
      </c>
      <c r="Q25" s="13">
        <f t="shared" si="4"/>
        <v>-67.5</v>
      </c>
      <c r="R25" s="12">
        <v>0.05</v>
      </c>
      <c r="S25" s="13">
        <f t="shared" si="5"/>
        <v>-33.75</v>
      </c>
      <c r="T25" s="19">
        <f t="shared" si="6"/>
        <v>-101.25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-101.25</v>
      </c>
      <c r="AI25" s="13">
        <f t="shared" si="9"/>
        <v>573.75</v>
      </c>
      <c r="AJ25" s="13">
        <f t="shared" si="10"/>
        <v>573.75</v>
      </c>
      <c r="AK25" s="16">
        <v>45722.0</v>
      </c>
      <c r="AL25" s="11">
        <f t="shared" si="11"/>
        <v>0</v>
      </c>
      <c r="AM25" s="11">
        <f>AL25+'March Propsk Statement'!AM25</f>
        <v>0</v>
      </c>
      <c r="AN25" s="1"/>
      <c r="AO25" s="46"/>
      <c r="AP25" s="46"/>
      <c r="AQ25" s="37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>
      <c r="A26" s="9"/>
      <c r="B26" s="9"/>
      <c r="C26" s="9" t="s">
        <v>72</v>
      </c>
      <c r="D26" s="9" t="s">
        <v>73</v>
      </c>
      <c r="E26" s="10">
        <v>45297.0</v>
      </c>
      <c r="F26" s="9">
        <v>6.0</v>
      </c>
      <c r="G26" s="9">
        <v>800.0</v>
      </c>
      <c r="H26" s="10">
        <v>45783.0</v>
      </c>
      <c r="I26" s="9" t="b">
        <v>0</v>
      </c>
      <c r="J26" s="9" t="b">
        <v>1</v>
      </c>
      <c r="K26" s="9" t="b">
        <v>0</v>
      </c>
      <c r="L26" s="9">
        <v>800.0</v>
      </c>
      <c r="M26" s="11">
        <f t="shared" si="1"/>
        <v>0</v>
      </c>
      <c r="N26" s="11">
        <f t="shared" si="2"/>
        <v>800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9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16">
        <v>45722.0</v>
      </c>
      <c r="AL26" s="11">
        <f t="shared" si="11"/>
        <v>0</v>
      </c>
      <c r="AM26" s="11">
        <f>AL26+'March Propsk Statement'!AM26</f>
        <v>0</v>
      </c>
      <c r="AN26" s="1"/>
      <c r="AO26" s="46"/>
      <c r="AP26" s="46"/>
      <c r="AQ26" s="37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>
      <c r="A27" s="9"/>
      <c r="B27" s="9"/>
      <c r="C27" s="9" t="s">
        <v>74</v>
      </c>
      <c r="D27" s="9" t="s">
        <v>75</v>
      </c>
      <c r="E27" s="22">
        <v>44893.0</v>
      </c>
      <c r="F27" s="9">
        <v>28.0</v>
      </c>
      <c r="G27" s="9">
        <v>800.0</v>
      </c>
      <c r="H27" s="10">
        <v>45775.0</v>
      </c>
      <c r="I27" s="9" t="b">
        <v>0</v>
      </c>
      <c r="J27" s="9" t="b">
        <v>1</v>
      </c>
      <c r="K27" s="9" t="b">
        <v>0</v>
      </c>
      <c r="L27" s="9">
        <v>800.0</v>
      </c>
      <c r="M27" s="11">
        <f t="shared" si="1"/>
        <v>0</v>
      </c>
      <c r="N27" s="11">
        <f t="shared" si="2"/>
        <v>800</v>
      </c>
      <c r="O27" s="11">
        <f t="shared" si="3"/>
        <v>800</v>
      </c>
      <c r="P27" s="12">
        <v>0.1</v>
      </c>
      <c r="Q27" s="13">
        <f t="shared" si="4"/>
        <v>-80</v>
      </c>
      <c r="R27" s="12">
        <v>0.05</v>
      </c>
      <c r="S27" s="13">
        <f t="shared" si="5"/>
        <v>-40</v>
      </c>
      <c r="T27" s="19">
        <f t="shared" si="6"/>
        <v>-120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-120</v>
      </c>
      <c r="AI27" s="13">
        <f t="shared" si="9"/>
        <v>680</v>
      </c>
      <c r="AJ27" s="13">
        <f t="shared" si="10"/>
        <v>680</v>
      </c>
      <c r="AK27" s="16">
        <v>45722.0</v>
      </c>
      <c r="AL27" s="11">
        <f t="shared" si="11"/>
        <v>0</v>
      </c>
      <c r="AM27" s="11">
        <f>AL27+'March Propsk Statement'!AM27</f>
        <v>0</v>
      </c>
      <c r="AN27" s="1"/>
      <c r="AO27" s="46"/>
      <c r="AP27" s="46"/>
      <c r="AQ27" s="37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>
      <c r="A28" s="9"/>
      <c r="B28" s="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8">
        <v>45796.0</v>
      </c>
      <c r="I28" s="17" t="b">
        <v>0</v>
      </c>
      <c r="J28" s="17" t="b">
        <v>1</v>
      </c>
      <c r="K28" s="17" t="b">
        <v>0</v>
      </c>
      <c r="L28" s="17">
        <v>1480.0</v>
      </c>
      <c r="M28" s="11">
        <f t="shared" si="1"/>
        <v>0</v>
      </c>
      <c r="N28" s="11">
        <f t="shared" si="2"/>
        <v>1480</v>
      </c>
      <c r="O28" s="11">
        <f t="shared" si="3"/>
        <v>1480</v>
      </c>
      <c r="P28" s="12">
        <v>0.1</v>
      </c>
      <c r="Q28" s="13">
        <f t="shared" si="4"/>
        <v>-148</v>
      </c>
      <c r="R28" s="12">
        <v>0.05</v>
      </c>
      <c r="S28" s="13">
        <f t="shared" si="5"/>
        <v>-74</v>
      </c>
      <c r="T28" s="19">
        <f t="shared" si="6"/>
        <v>-222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-222</v>
      </c>
      <c r="AI28" s="13">
        <f t="shared" si="9"/>
        <v>1258</v>
      </c>
      <c r="AJ28" s="13">
        <f t="shared" si="10"/>
        <v>1258</v>
      </c>
      <c r="AK28" s="16">
        <v>45722.0</v>
      </c>
      <c r="AL28" s="11">
        <f t="shared" si="11"/>
        <v>-740</v>
      </c>
      <c r="AM28" s="11">
        <f>AL28+'March Propsk Statement'!AM28</f>
        <v>0</v>
      </c>
      <c r="AN28" s="1"/>
      <c r="AO28" s="73"/>
      <c r="AP28" s="73"/>
      <c r="AQ28" s="37"/>
      <c r="AR28" s="121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>
      <c r="A29" s="9"/>
      <c r="B29" s="9"/>
      <c r="C29" s="9" t="s">
        <v>78</v>
      </c>
      <c r="D29" s="9" t="s">
        <v>79</v>
      </c>
      <c r="E29" s="10">
        <v>45547.0</v>
      </c>
      <c r="F29" s="9">
        <v>12.0</v>
      </c>
      <c r="G29" s="9">
        <v>740.0</v>
      </c>
      <c r="H29" s="10">
        <v>45789.0</v>
      </c>
      <c r="I29" s="9" t="b">
        <v>0</v>
      </c>
      <c r="J29" s="9" t="b">
        <v>1</v>
      </c>
      <c r="K29" s="9" t="b">
        <v>0</v>
      </c>
      <c r="L29" s="9">
        <v>740.0</v>
      </c>
      <c r="M29" s="11">
        <f t="shared" si="1"/>
        <v>0</v>
      </c>
      <c r="N29" s="11">
        <f t="shared" si="2"/>
        <v>740</v>
      </c>
      <c r="O29" s="11">
        <f t="shared" si="3"/>
        <v>740</v>
      </c>
      <c r="P29" s="12">
        <v>0.1</v>
      </c>
      <c r="Q29" s="13">
        <f t="shared" si="4"/>
        <v>-74</v>
      </c>
      <c r="R29" s="12">
        <v>0.05</v>
      </c>
      <c r="S29" s="13">
        <f t="shared" si="5"/>
        <v>-37</v>
      </c>
      <c r="T29" s="19">
        <f t="shared" si="6"/>
        <v>-111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-111</v>
      </c>
      <c r="AI29" s="13">
        <f t="shared" si="9"/>
        <v>629</v>
      </c>
      <c r="AJ29" s="13">
        <f t="shared" si="10"/>
        <v>629</v>
      </c>
      <c r="AK29" s="16">
        <v>45722.0</v>
      </c>
      <c r="AL29" s="11">
        <f t="shared" si="11"/>
        <v>0</v>
      </c>
      <c r="AM29" s="11">
        <f>AL29+'March Propsk Statement'!AM29</f>
        <v>0</v>
      </c>
      <c r="AN29" s="1"/>
      <c r="AO29" s="46"/>
      <c r="AP29" s="46"/>
      <c r="AQ29" s="37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>
      <c r="A30" s="9"/>
      <c r="B30" s="9"/>
      <c r="C30" s="17" t="s">
        <v>80</v>
      </c>
      <c r="D30" s="17" t="s">
        <v>81</v>
      </c>
      <c r="E30" s="21">
        <v>45647.0</v>
      </c>
      <c r="F30" s="17">
        <v>21.0</v>
      </c>
      <c r="G30" s="17">
        <v>700.0</v>
      </c>
      <c r="H30" s="18">
        <v>45797.0</v>
      </c>
      <c r="I30" s="17" t="b">
        <v>0</v>
      </c>
      <c r="J30" s="17" t="b">
        <v>1</v>
      </c>
      <c r="K30" s="17" t="b">
        <v>0</v>
      </c>
      <c r="L30" s="17">
        <v>700.0</v>
      </c>
      <c r="M30" s="11">
        <f t="shared" si="1"/>
        <v>0</v>
      </c>
      <c r="N30" s="11">
        <f t="shared" si="2"/>
        <v>700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19">
        <f t="shared" si="6"/>
        <v>-105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16">
        <v>45722.0</v>
      </c>
      <c r="AL30" s="11">
        <f t="shared" si="11"/>
        <v>0</v>
      </c>
      <c r="AM30" s="11">
        <f>AL30+'March Propsk Statement'!AM30</f>
        <v>0</v>
      </c>
      <c r="AN30" s="1"/>
      <c r="AO30" s="74"/>
      <c r="AP30" s="74"/>
      <c r="AQ30" s="37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>
      <c r="A31" s="9"/>
      <c r="B31" s="9"/>
      <c r="C31" s="17" t="s">
        <v>82</v>
      </c>
      <c r="D31" s="17" t="s">
        <v>83</v>
      </c>
      <c r="E31" s="18">
        <v>45703.0</v>
      </c>
      <c r="F31" s="17">
        <v>15.0</v>
      </c>
      <c r="G31" s="17">
        <v>185.0</v>
      </c>
      <c r="H31" s="18">
        <v>45792.0</v>
      </c>
      <c r="I31" s="17" t="b">
        <v>0</v>
      </c>
      <c r="J31" s="17" t="b">
        <v>1</v>
      </c>
      <c r="K31" s="17" t="b">
        <v>0</v>
      </c>
      <c r="L31" s="17">
        <v>185.0</v>
      </c>
      <c r="M31" s="11">
        <f t="shared" si="1"/>
        <v>0</v>
      </c>
      <c r="N31" s="11">
        <f t="shared" si="2"/>
        <v>185</v>
      </c>
      <c r="O31" s="11">
        <f t="shared" si="3"/>
        <v>185</v>
      </c>
      <c r="P31" s="12">
        <v>0.1</v>
      </c>
      <c r="Q31" s="13">
        <f t="shared" si="4"/>
        <v>-18.5</v>
      </c>
      <c r="R31" s="12">
        <v>0.05</v>
      </c>
      <c r="S31" s="13">
        <f t="shared" si="5"/>
        <v>-9.25</v>
      </c>
      <c r="T31" s="19">
        <f t="shared" si="6"/>
        <v>-27.75</v>
      </c>
      <c r="U31" s="15" t="s">
        <v>153</v>
      </c>
      <c r="V31" s="15">
        <v>200.0</v>
      </c>
      <c r="W31" s="15" t="s">
        <v>153</v>
      </c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-200</v>
      </c>
      <c r="AH31" s="13">
        <f t="shared" si="8"/>
        <v>-227.75</v>
      </c>
      <c r="AI31" s="13">
        <f t="shared" si="9"/>
        <v>-42.75</v>
      </c>
      <c r="AJ31" s="13">
        <f t="shared" si="10"/>
        <v>-42.75</v>
      </c>
      <c r="AK31" s="16">
        <v>45722.0</v>
      </c>
      <c r="AL31" s="11">
        <f t="shared" si="11"/>
        <v>0</v>
      </c>
      <c r="AM31" s="11">
        <f>AL31+'March Propsk Statement'!AM31</f>
        <v>0</v>
      </c>
      <c r="AN31" s="24" t="s">
        <v>154</v>
      </c>
      <c r="AO31" s="74"/>
      <c r="AP31" s="74"/>
      <c r="AQ31" s="37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>
      <c r="A32" s="9"/>
      <c r="B32" s="9"/>
      <c r="C32" s="17" t="s">
        <v>84</v>
      </c>
      <c r="D32" s="17" t="s">
        <v>85</v>
      </c>
      <c r="E32" s="18">
        <v>45141.0</v>
      </c>
      <c r="F32" s="17">
        <v>3.0</v>
      </c>
      <c r="G32" s="17">
        <v>740.0</v>
      </c>
      <c r="H32" s="18">
        <v>45783.0</v>
      </c>
      <c r="I32" s="17" t="b">
        <v>0</v>
      </c>
      <c r="J32" s="17" t="b">
        <v>1</v>
      </c>
      <c r="K32" s="17" t="b">
        <v>0</v>
      </c>
      <c r="L32" s="17">
        <v>740.0</v>
      </c>
      <c r="M32" s="11">
        <f t="shared" si="1"/>
        <v>0</v>
      </c>
      <c r="N32" s="11">
        <f t="shared" si="2"/>
        <v>740</v>
      </c>
      <c r="O32" s="11">
        <f t="shared" si="3"/>
        <v>740</v>
      </c>
      <c r="P32" s="12">
        <v>0.1</v>
      </c>
      <c r="Q32" s="13">
        <f t="shared" si="4"/>
        <v>-74</v>
      </c>
      <c r="R32" s="12">
        <v>0.05</v>
      </c>
      <c r="S32" s="13">
        <f t="shared" si="5"/>
        <v>-37</v>
      </c>
      <c r="T32" s="19">
        <f t="shared" si="6"/>
        <v>-111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-111</v>
      </c>
      <c r="AI32" s="13">
        <f t="shared" si="9"/>
        <v>629</v>
      </c>
      <c r="AJ32" s="13">
        <f t="shared" si="10"/>
        <v>629</v>
      </c>
      <c r="AK32" s="16">
        <v>45722.0</v>
      </c>
      <c r="AL32" s="11">
        <f t="shared" si="11"/>
        <v>0</v>
      </c>
      <c r="AM32" s="11">
        <f>AL32+'March Propsk Statement'!AM32</f>
        <v>0</v>
      </c>
      <c r="AN32" s="1"/>
      <c r="AO32" s="46"/>
      <c r="AP32" s="46"/>
      <c r="AQ32" s="37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>
      <c r="A33" s="9"/>
      <c r="B33" s="9"/>
      <c r="C33" s="17" t="s">
        <v>86</v>
      </c>
      <c r="D33" s="17" t="s">
        <v>87</v>
      </c>
      <c r="E33" s="18">
        <v>45721.0</v>
      </c>
      <c r="F33" s="17">
        <v>5.0</v>
      </c>
      <c r="G33" s="17">
        <v>700.0</v>
      </c>
      <c r="H33" s="18">
        <v>45778.0</v>
      </c>
      <c r="I33" s="17" t="b">
        <v>0</v>
      </c>
      <c r="J33" s="17" t="b">
        <v>1</v>
      </c>
      <c r="K33" s="17" t="b">
        <v>0</v>
      </c>
      <c r="L33" s="17">
        <v>700.0</v>
      </c>
      <c r="M33" s="11">
        <f t="shared" si="1"/>
        <v>0</v>
      </c>
      <c r="N33" s="11">
        <f t="shared" si="2"/>
        <v>700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9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16">
        <v>45722.0</v>
      </c>
      <c r="AL33" s="11">
        <f t="shared" si="11"/>
        <v>0</v>
      </c>
      <c r="AM33" s="11">
        <f>AL33+'March Propsk Statement'!AM33</f>
        <v>0</v>
      </c>
      <c r="AN33" s="1"/>
      <c r="AO33" s="46"/>
      <c r="AP33" s="46"/>
      <c r="AQ33" s="37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>
      <c r="A34" s="9"/>
      <c r="B34" s="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45793.0</v>
      </c>
      <c r="I34" s="17" t="b">
        <v>0</v>
      </c>
      <c r="J34" s="17" t="b">
        <v>1</v>
      </c>
      <c r="K34" s="17" t="b">
        <v>0</v>
      </c>
      <c r="L34" s="17">
        <v>795.0</v>
      </c>
      <c r="M34" s="11">
        <f t="shared" si="1"/>
        <v>0</v>
      </c>
      <c r="N34" s="11">
        <f t="shared" si="2"/>
        <v>795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9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AL34+'March Propsk Statement'!AM34</f>
        <v>0</v>
      </c>
      <c r="AN34" s="1"/>
      <c r="AO34" s="74"/>
      <c r="AP34" s="74"/>
      <c r="AQ34" s="37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>
      <c r="A35" s="9"/>
      <c r="B35" s="9"/>
      <c r="C35" s="9" t="s">
        <v>90</v>
      </c>
      <c r="D35" s="9" t="s">
        <v>91</v>
      </c>
      <c r="E35" s="10">
        <v>44986.0</v>
      </c>
      <c r="F35" s="9">
        <v>1.0</v>
      </c>
      <c r="G35" s="9">
        <v>740.0</v>
      </c>
      <c r="H35" s="10">
        <v>45775.0</v>
      </c>
      <c r="I35" s="9" t="b">
        <v>0</v>
      </c>
      <c r="J35" s="9" t="b">
        <v>1</v>
      </c>
      <c r="K35" s="9" t="b">
        <v>0</v>
      </c>
      <c r="L35" s="9">
        <v>740.0</v>
      </c>
      <c r="M35" s="11">
        <f t="shared" si="1"/>
        <v>0</v>
      </c>
      <c r="N35" s="11">
        <f t="shared" si="2"/>
        <v>740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9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16">
        <v>45722.0</v>
      </c>
      <c r="AL35" s="11">
        <f t="shared" si="11"/>
        <v>0</v>
      </c>
      <c r="AM35" s="11">
        <f>AL35+'March Propsk Statement'!AM35</f>
        <v>0</v>
      </c>
      <c r="AN35" s="1"/>
      <c r="AO35" s="46"/>
      <c r="AP35" s="46"/>
      <c r="AQ35" s="37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>
      <c r="A36" s="9"/>
      <c r="B36" s="9"/>
      <c r="C36" s="9" t="s">
        <v>92</v>
      </c>
      <c r="D36" s="9" t="s">
        <v>93</v>
      </c>
      <c r="E36" s="10">
        <v>45141.0</v>
      </c>
      <c r="F36" s="9">
        <v>3.0</v>
      </c>
      <c r="G36" s="9">
        <v>560.0</v>
      </c>
      <c r="H36" s="10">
        <v>45772.0</v>
      </c>
      <c r="I36" s="9" t="b">
        <v>1</v>
      </c>
      <c r="J36" s="9" t="b">
        <v>0</v>
      </c>
      <c r="K36" s="9" t="b">
        <v>0</v>
      </c>
      <c r="L36" s="9">
        <v>560.0</v>
      </c>
      <c r="M36" s="11">
        <f t="shared" si="1"/>
        <v>0</v>
      </c>
      <c r="N36" s="11">
        <f t="shared" si="2"/>
        <v>0</v>
      </c>
      <c r="O36" s="11">
        <f t="shared" si="3"/>
        <v>0</v>
      </c>
      <c r="P36" s="12">
        <v>0.1</v>
      </c>
      <c r="Q36" s="13">
        <f t="shared" si="4"/>
        <v>-56</v>
      </c>
      <c r="R36" s="12">
        <v>0.05</v>
      </c>
      <c r="S36" s="13">
        <f t="shared" si="5"/>
        <v>-28</v>
      </c>
      <c r="T36" s="19">
        <f t="shared" si="6"/>
        <v>-84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-84</v>
      </c>
      <c r="AI36" s="13">
        <f t="shared" si="9"/>
        <v>476</v>
      </c>
      <c r="AJ36" s="13">
        <f t="shared" si="10"/>
        <v>-84</v>
      </c>
      <c r="AK36" s="16">
        <v>45722.0</v>
      </c>
      <c r="AL36" s="11">
        <f t="shared" si="11"/>
        <v>0</v>
      </c>
      <c r="AM36" s="11">
        <f>AL36+'March Propsk Statement'!AM36</f>
        <v>0</v>
      </c>
      <c r="AN36" s="1"/>
      <c r="AO36" s="46"/>
      <c r="AP36" s="46"/>
      <c r="AQ36" s="37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>
      <c r="A37" s="9"/>
      <c r="B37" s="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45793.0</v>
      </c>
      <c r="I37" s="9" t="b">
        <v>0</v>
      </c>
      <c r="J37" s="9" t="b">
        <v>1</v>
      </c>
      <c r="K37" s="9" t="b">
        <v>0</v>
      </c>
      <c r="L37" s="9">
        <v>810.0</v>
      </c>
      <c r="M37" s="11">
        <f t="shared" si="1"/>
        <v>0</v>
      </c>
      <c r="N37" s="11">
        <f t="shared" si="2"/>
        <v>810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9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AL37+'March Propsk Statement'!AM37</f>
        <v>0</v>
      </c>
      <c r="AN37" s="1"/>
      <c r="AO37" s="74"/>
      <c r="AP37" s="74"/>
      <c r="AQ37" s="37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>
      <c r="A38" s="9"/>
      <c r="B38" s="9"/>
      <c r="C38" s="9" t="s">
        <v>96</v>
      </c>
      <c r="D38" s="9" t="s">
        <v>97</v>
      </c>
      <c r="E38" s="10">
        <v>45206.0</v>
      </c>
      <c r="F38" s="9">
        <v>7.0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9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11">
        <f>AL38+'March Propsk Statement'!AM38</f>
        <v>0</v>
      </c>
      <c r="AN38" s="24" t="s">
        <v>98</v>
      </c>
      <c r="AO38" s="46"/>
      <c r="AP38" s="46"/>
      <c r="AQ38" s="37"/>
      <c r="AR38" s="121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>
      <c r="A39" s="9"/>
      <c r="B39" s="9"/>
      <c r="C39" s="9" t="s">
        <v>99</v>
      </c>
      <c r="D39" s="9" t="s">
        <v>100</v>
      </c>
      <c r="E39" s="10">
        <v>45381.0</v>
      </c>
      <c r="F39" s="9">
        <v>30.0</v>
      </c>
      <c r="G39" s="9">
        <v>675.0</v>
      </c>
      <c r="H39" s="10">
        <v>45775.0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9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16">
        <v>45722.0</v>
      </c>
      <c r="AL39" s="11">
        <f t="shared" si="11"/>
        <v>0</v>
      </c>
      <c r="AM39" s="11">
        <f>AL39+'March Propsk Statement'!AM39</f>
        <v>0</v>
      </c>
      <c r="AN39" s="15"/>
      <c r="AO39" s="46"/>
      <c r="AP39" s="46"/>
      <c r="AQ39" s="37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>
      <c r="A40" s="9"/>
      <c r="B40" s="9"/>
      <c r="C40" s="17" t="s">
        <v>101</v>
      </c>
      <c r="D40" s="17" t="s">
        <v>102</v>
      </c>
      <c r="E40" s="18">
        <v>45567.0</v>
      </c>
      <c r="F40" s="17">
        <v>2.0</v>
      </c>
      <c r="G40" s="17">
        <v>700.0</v>
      </c>
      <c r="H40" s="18">
        <v>45779.0</v>
      </c>
      <c r="I40" s="17" t="b">
        <v>0</v>
      </c>
      <c r="J40" s="17" t="b">
        <v>1</v>
      </c>
      <c r="K40" s="17" t="b">
        <v>0</v>
      </c>
      <c r="L40" s="17">
        <v>700.0</v>
      </c>
      <c r="M40" s="11">
        <f t="shared" si="1"/>
        <v>0</v>
      </c>
      <c r="N40" s="11">
        <f t="shared" si="2"/>
        <v>700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19">
        <f t="shared" si="6"/>
        <v>-105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16">
        <v>45722.0</v>
      </c>
      <c r="AL40" s="11">
        <f t="shared" si="11"/>
        <v>0</v>
      </c>
      <c r="AM40" s="11">
        <f>AL40+'March Propsk Statement'!AM40</f>
        <v>0</v>
      </c>
      <c r="AN40" s="15"/>
      <c r="AO40" s="46"/>
      <c r="AP40" s="46"/>
      <c r="AQ40" s="37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>
      <c r="A41" s="9"/>
      <c r="B41" s="9"/>
      <c r="C41" s="17" t="s">
        <v>103</v>
      </c>
      <c r="D41" s="17" t="s">
        <v>104</v>
      </c>
      <c r="E41" s="18">
        <v>45069.0</v>
      </c>
      <c r="F41" s="17">
        <v>23.0</v>
      </c>
      <c r="G41" s="17">
        <v>740.0</v>
      </c>
      <c r="H41" s="18">
        <v>45776.0</v>
      </c>
      <c r="I41" s="17" t="b">
        <v>0</v>
      </c>
      <c r="J41" s="17" t="b">
        <v>1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740</v>
      </c>
      <c r="O41" s="11">
        <f t="shared" si="3"/>
        <v>740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9">
        <f t="shared" si="6"/>
        <v>-111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629</v>
      </c>
      <c r="AK41" s="16">
        <v>45722.0</v>
      </c>
      <c r="AL41" s="11">
        <f t="shared" si="11"/>
        <v>0</v>
      </c>
      <c r="AM41" s="11">
        <f>AL41+'March Propsk Statement'!AM41</f>
        <v>0</v>
      </c>
      <c r="AN41" s="15"/>
      <c r="AO41" s="46"/>
      <c r="AP41" s="46"/>
      <c r="AQ41" s="37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>
      <c r="A42" s="9"/>
      <c r="B42" s="9"/>
      <c r="C42" s="17" t="s">
        <v>105</v>
      </c>
      <c r="D42" s="17" t="s">
        <v>106</v>
      </c>
      <c r="E42" s="18">
        <v>45201.0</v>
      </c>
      <c r="F42" s="17">
        <v>2.0</v>
      </c>
      <c r="G42" s="17">
        <v>740.0</v>
      </c>
      <c r="H42" s="18">
        <v>45779.0</v>
      </c>
      <c r="I42" s="17" t="b">
        <v>0</v>
      </c>
      <c r="J42" s="17" t="b">
        <v>1</v>
      </c>
      <c r="K42" s="17" t="b">
        <v>0</v>
      </c>
      <c r="L42" s="17">
        <v>740.0</v>
      </c>
      <c r="M42" s="11">
        <f t="shared" si="1"/>
        <v>0</v>
      </c>
      <c r="N42" s="11">
        <f t="shared" si="2"/>
        <v>740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9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16">
        <v>45722.0</v>
      </c>
      <c r="AL42" s="11">
        <f t="shared" si="11"/>
        <v>0</v>
      </c>
      <c r="AM42" s="11">
        <f>AL42+'March Propsk Statement'!AM42</f>
        <v>0</v>
      </c>
      <c r="AN42" s="15"/>
      <c r="AO42" s="46"/>
      <c r="AP42" s="46"/>
      <c r="AQ42" s="37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>
      <c r="A43" s="9"/>
      <c r="B43" s="9"/>
      <c r="C43" s="17" t="s">
        <v>107</v>
      </c>
      <c r="D43" s="17" t="s">
        <v>108</v>
      </c>
      <c r="E43" s="18">
        <v>44965.0</v>
      </c>
      <c r="F43" s="17">
        <v>8.0</v>
      </c>
      <c r="G43" s="17">
        <v>740.0</v>
      </c>
      <c r="H43" s="18">
        <v>45789.0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9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16">
        <v>45722.0</v>
      </c>
      <c r="AL43" s="11">
        <f t="shared" si="11"/>
        <v>0</v>
      </c>
      <c r="AM43" s="11">
        <f>AL43+'March Propsk Statement'!AM43</f>
        <v>0</v>
      </c>
      <c r="AN43" s="15"/>
      <c r="AO43" s="46"/>
      <c r="AP43" s="46"/>
      <c r="AQ43" s="37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11">
        <f t="shared" si="11"/>
        <v>0</v>
      </c>
      <c r="AM44" s="11">
        <f>AL44+'March Propsk Statement'!AM44</f>
        <v>0</v>
      </c>
      <c r="AN44" s="25"/>
      <c r="AO44" s="25"/>
      <c r="AP44" s="25"/>
      <c r="AQ44" s="37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>
      <c r="A45" s="1"/>
      <c r="B45" s="1"/>
      <c r="C45" s="24" t="s">
        <v>109</v>
      </c>
      <c r="D45" s="1"/>
      <c r="E45" s="1"/>
      <c r="F45" s="1"/>
      <c r="G45" s="1"/>
      <c r="H45" s="1"/>
      <c r="I45" s="1"/>
      <c r="J45" s="1"/>
      <c r="K45" s="1"/>
      <c r="L45" s="1"/>
      <c r="M45" s="11">
        <f t="shared" ref="M45:M56" si="12">L45*K45</f>
        <v>0</v>
      </c>
      <c r="N45" s="11">
        <f t="shared" ref="N45:N56" si="13">J45*L45</f>
        <v>0</v>
      </c>
      <c r="O45" s="11">
        <f t="shared" ref="O45:O56" si="14">(L45*J45)+(L45*K45)</f>
        <v>0</v>
      </c>
      <c r="P45" s="12">
        <v>0.1</v>
      </c>
      <c r="Q45" s="13">
        <f t="shared" ref="Q45:Q56" si="15">L45*-P45</f>
        <v>0</v>
      </c>
      <c r="R45" s="12">
        <v>0.05</v>
      </c>
      <c r="S45" s="13">
        <f t="shared" ref="S45:S56" si="16">L45*-R45</f>
        <v>0</v>
      </c>
      <c r="T45" s="19">
        <f t="shared" ref="T45:T56" si="17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8">-V45+-Y45+-AB45+-AE45</f>
        <v>0</v>
      </c>
      <c r="AH45" s="13">
        <f t="shared" ref="AH45:AH56" si="19">AG45+T45</f>
        <v>0</v>
      </c>
      <c r="AI45" s="13">
        <f t="shared" ref="AI45:AI56" si="20">L45+T45+AG45</f>
        <v>0</v>
      </c>
      <c r="AJ45" s="13">
        <f t="shared" ref="AJ45:AJ56" si="21">O45+AH45</f>
        <v>0</v>
      </c>
      <c r="AK45" s="1"/>
      <c r="AL45" s="11">
        <f t="shared" si="11"/>
        <v>0</v>
      </c>
      <c r="AM45" s="11">
        <f>AL45+'March Propsk Statement'!AM45</f>
        <v>0</v>
      </c>
      <c r="AN45" s="24" t="s">
        <v>135</v>
      </c>
      <c r="AO45" s="1"/>
      <c r="AP45" s="1"/>
      <c r="AQ45" s="37"/>
      <c r="AR45" s="4"/>
      <c r="AS45" s="1"/>
      <c r="AT45" s="1"/>
      <c r="AU45" s="1"/>
      <c r="AV45" s="1"/>
      <c r="AW45" s="4"/>
      <c r="AX45" s="4"/>
      <c r="AY45" s="4"/>
      <c r="AZ45" s="4"/>
      <c r="BA45" s="4"/>
      <c r="BB45" s="4"/>
      <c r="BC45" s="4"/>
    </row>
    <row r="46">
      <c r="A46" s="28"/>
      <c r="B46" s="28"/>
      <c r="C46" s="28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11">
        <f t="shared" si="12"/>
        <v>0</v>
      </c>
      <c r="N46" s="11">
        <f t="shared" si="13"/>
        <v>0</v>
      </c>
      <c r="O46" s="11">
        <f t="shared" si="14"/>
        <v>0</v>
      </c>
      <c r="P46" s="12">
        <v>0.1</v>
      </c>
      <c r="Q46" s="13">
        <f t="shared" si="15"/>
        <v>0</v>
      </c>
      <c r="R46" s="12">
        <v>0.05</v>
      </c>
      <c r="S46" s="13">
        <f t="shared" si="16"/>
        <v>0</v>
      </c>
      <c r="T46" s="19">
        <f t="shared" si="17"/>
        <v>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8"/>
        <v>0</v>
      </c>
      <c r="AH46" s="13">
        <f t="shared" si="19"/>
        <v>0</v>
      </c>
      <c r="AI46" s="13">
        <f t="shared" si="20"/>
        <v>0</v>
      </c>
      <c r="AJ46" s="13">
        <f t="shared" si="21"/>
        <v>0</v>
      </c>
      <c r="AK46" s="4"/>
      <c r="AL46" s="11">
        <f t="shared" si="11"/>
        <v>0</v>
      </c>
      <c r="AM46" s="11">
        <f>AL46+'March Propsk Statement'!AM46</f>
        <v>0</v>
      </c>
      <c r="AN46" s="4"/>
      <c r="AO46" s="4"/>
      <c r="AP46" s="4"/>
      <c r="AQ46" s="37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>
      <c r="A47" s="28"/>
      <c r="B47" s="28"/>
      <c r="C47" s="28" t="s">
        <v>112</v>
      </c>
      <c r="D47" s="4"/>
      <c r="E47" s="4"/>
      <c r="F47" s="4"/>
      <c r="G47" s="4"/>
      <c r="H47" s="4"/>
      <c r="I47" s="4"/>
      <c r="J47" s="4"/>
      <c r="K47" s="4"/>
      <c r="L47" s="4"/>
      <c r="M47" s="11">
        <f t="shared" si="12"/>
        <v>0</v>
      </c>
      <c r="N47" s="11">
        <f t="shared" si="13"/>
        <v>0</v>
      </c>
      <c r="O47" s="11">
        <f t="shared" si="14"/>
        <v>0</v>
      </c>
      <c r="P47" s="12">
        <v>0.1</v>
      </c>
      <c r="Q47" s="13">
        <f t="shared" si="15"/>
        <v>0</v>
      </c>
      <c r="R47" s="12">
        <v>0.05</v>
      </c>
      <c r="S47" s="13">
        <f t="shared" si="16"/>
        <v>0</v>
      </c>
      <c r="T47" s="19">
        <f t="shared" si="17"/>
        <v>0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8"/>
        <v>0</v>
      </c>
      <c r="AH47" s="13">
        <f t="shared" si="19"/>
        <v>0</v>
      </c>
      <c r="AI47" s="13">
        <f t="shared" si="20"/>
        <v>0</v>
      </c>
      <c r="AJ47" s="13">
        <f t="shared" si="21"/>
        <v>0</v>
      </c>
      <c r="AK47" s="4"/>
      <c r="AL47" s="11">
        <f t="shared" si="11"/>
        <v>0</v>
      </c>
      <c r="AM47" s="11">
        <f>AL47+'March Propsk Statement'!AM47</f>
        <v>0</v>
      </c>
      <c r="AN47" s="4"/>
      <c r="AO47" s="4"/>
      <c r="AP47" s="4"/>
      <c r="AQ47" s="37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>
      <c r="A48" s="28"/>
      <c r="B48" s="28"/>
      <c r="C48" s="28" t="s">
        <v>113</v>
      </c>
      <c r="D48" s="4"/>
      <c r="E48" s="4"/>
      <c r="F48" s="4"/>
      <c r="G48" s="4"/>
      <c r="H48" s="4"/>
      <c r="I48" s="4"/>
      <c r="J48" s="4"/>
      <c r="K48" s="4"/>
      <c r="L48" s="4"/>
      <c r="M48" s="11">
        <f t="shared" si="12"/>
        <v>0</v>
      </c>
      <c r="N48" s="11">
        <f t="shared" si="13"/>
        <v>0</v>
      </c>
      <c r="O48" s="11">
        <f t="shared" si="14"/>
        <v>0</v>
      </c>
      <c r="P48" s="12">
        <v>0.1</v>
      </c>
      <c r="Q48" s="13">
        <f t="shared" si="15"/>
        <v>0</v>
      </c>
      <c r="R48" s="12">
        <v>0.05</v>
      </c>
      <c r="S48" s="13">
        <f t="shared" si="16"/>
        <v>0</v>
      </c>
      <c r="T48" s="19">
        <f t="shared" si="17"/>
        <v>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8"/>
        <v>0</v>
      </c>
      <c r="AH48" s="13">
        <f t="shared" si="19"/>
        <v>0</v>
      </c>
      <c r="AI48" s="13">
        <f t="shared" si="20"/>
        <v>0</v>
      </c>
      <c r="AJ48" s="13">
        <f t="shared" si="21"/>
        <v>0</v>
      </c>
      <c r="AK48" s="4"/>
      <c r="AL48" s="11">
        <f t="shared" si="11"/>
        <v>0</v>
      </c>
      <c r="AM48" s="11">
        <f>AL48+'March Propsk Statement'!AM48</f>
        <v>0</v>
      </c>
      <c r="AN48" s="4"/>
      <c r="AO48" s="4"/>
      <c r="AP48" s="4"/>
      <c r="AQ48" s="37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>
      <c r="A49" s="28"/>
      <c r="B49" s="28"/>
      <c r="C49" s="28" t="s">
        <v>114</v>
      </c>
      <c r="D49" s="4"/>
      <c r="E49" s="4"/>
      <c r="F49" s="4"/>
      <c r="G49" s="4"/>
      <c r="H49" s="4"/>
      <c r="I49" s="4"/>
      <c r="J49" s="4"/>
      <c r="K49" s="4"/>
      <c r="L49" s="4"/>
      <c r="M49" s="11">
        <f t="shared" si="12"/>
        <v>0</v>
      </c>
      <c r="N49" s="11">
        <f t="shared" si="13"/>
        <v>0</v>
      </c>
      <c r="O49" s="11">
        <f t="shared" si="14"/>
        <v>0</v>
      </c>
      <c r="P49" s="12">
        <v>0.1</v>
      </c>
      <c r="Q49" s="13">
        <f t="shared" si="15"/>
        <v>0</v>
      </c>
      <c r="R49" s="12">
        <v>0.05</v>
      </c>
      <c r="S49" s="13">
        <f t="shared" si="16"/>
        <v>0</v>
      </c>
      <c r="T49" s="19">
        <f t="shared" si="17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8"/>
        <v>0</v>
      </c>
      <c r="AH49" s="13">
        <f t="shared" si="19"/>
        <v>0</v>
      </c>
      <c r="AI49" s="13">
        <f t="shared" si="20"/>
        <v>0</v>
      </c>
      <c r="AJ49" s="13">
        <f t="shared" si="21"/>
        <v>0</v>
      </c>
      <c r="AK49" s="4"/>
      <c r="AL49" s="11">
        <f t="shared" si="11"/>
        <v>0</v>
      </c>
      <c r="AM49" s="11">
        <f>AL49+'March Propsk Statement'!AM49</f>
        <v>0</v>
      </c>
      <c r="AN49" s="4"/>
      <c r="AO49" s="4"/>
      <c r="AP49" s="4"/>
      <c r="AQ49" s="37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>
      <c r="A50" s="28"/>
      <c r="B50" s="28"/>
      <c r="C50" s="28" t="s">
        <v>115</v>
      </c>
      <c r="D50" s="4"/>
      <c r="E50" s="4"/>
      <c r="F50" s="4"/>
      <c r="G50" s="4"/>
      <c r="H50" s="4"/>
      <c r="I50" s="4"/>
      <c r="J50" s="4"/>
      <c r="K50" s="4"/>
      <c r="L50" s="4"/>
      <c r="M50" s="11">
        <f t="shared" si="12"/>
        <v>0</v>
      </c>
      <c r="N50" s="11">
        <f t="shared" si="13"/>
        <v>0</v>
      </c>
      <c r="O50" s="11">
        <f t="shared" si="14"/>
        <v>0</v>
      </c>
      <c r="P50" s="12">
        <v>0.1</v>
      </c>
      <c r="Q50" s="13">
        <f t="shared" si="15"/>
        <v>0</v>
      </c>
      <c r="R50" s="12">
        <v>0.05</v>
      </c>
      <c r="S50" s="13">
        <f t="shared" si="16"/>
        <v>0</v>
      </c>
      <c r="T50" s="19">
        <f t="shared" si="17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8"/>
        <v>0</v>
      </c>
      <c r="AH50" s="13">
        <f t="shared" si="19"/>
        <v>0</v>
      </c>
      <c r="AI50" s="13">
        <f t="shared" si="20"/>
        <v>0</v>
      </c>
      <c r="AJ50" s="13">
        <f t="shared" si="21"/>
        <v>0</v>
      </c>
      <c r="AK50" s="4"/>
      <c r="AL50" s="11">
        <f t="shared" si="11"/>
        <v>0</v>
      </c>
      <c r="AM50" s="11">
        <f>AL50+'March Propsk Statement'!AM50</f>
        <v>0</v>
      </c>
      <c r="AN50" s="4"/>
      <c r="AO50" s="4"/>
      <c r="AP50" s="4"/>
      <c r="AQ50" s="37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>
      <c r="A51" s="28"/>
      <c r="B51" s="28"/>
      <c r="C51" s="28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11">
        <f t="shared" si="12"/>
        <v>0</v>
      </c>
      <c r="N51" s="11">
        <f t="shared" si="13"/>
        <v>0</v>
      </c>
      <c r="O51" s="11">
        <f t="shared" si="14"/>
        <v>0</v>
      </c>
      <c r="P51" s="12">
        <v>0.1</v>
      </c>
      <c r="Q51" s="13">
        <f t="shared" si="15"/>
        <v>0</v>
      </c>
      <c r="R51" s="12">
        <v>0.05</v>
      </c>
      <c r="S51" s="13">
        <f t="shared" si="16"/>
        <v>0</v>
      </c>
      <c r="T51" s="19">
        <f t="shared" si="17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8"/>
        <v>0</v>
      </c>
      <c r="AH51" s="13">
        <f t="shared" si="19"/>
        <v>0</v>
      </c>
      <c r="AI51" s="13">
        <f t="shared" si="20"/>
        <v>0</v>
      </c>
      <c r="AJ51" s="13">
        <f t="shared" si="21"/>
        <v>0</v>
      </c>
      <c r="AK51" s="4"/>
      <c r="AL51" s="11">
        <f t="shared" si="11"/>
        <v>0</v>
      </c>
      <c r="AM51" s="11">
        <f>AL51+'March Propsk Statement'!AM51</f>
        <v>0</v>
      </c>
      <c r="AN51" s="4"/>
      <c r="AO51" s="4"/>
      <c r="AP51" s="4"/>
      <c r="AQ51" s="37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>
      <c r="A52" s="28"/>
      <c r="B52" s="28"/>
      <c r="C52" s="28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11">
        <f t="shared" si="12"/>
        <v>0</v>
      </c>
      <c r="N52" s="11">
        <f t="shared" si="13"/>
        <v>0</v>
      </c>
      <c r="O52" s="11">
        <f t="shared" si="14"/>
        <v>0</v>
      </c>
      <c r="P52" s="12">
        <v>0.1</v>
      </c>
      <c r="Q52" s="13">
        <f t="shared" si="15"/>
        <v>0</v>
      </c>
      <c r="R52" s="12">
        <v>0.05</v>
      </c>
      <c r="S52" s="13">
        <f t="shared" si="16"/>
        <v>0</v>
      </c>
      <c r="T52" s="19">
        <f t="shared" si="17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8"/>
        <v>0</v>
      </c>
      <c r="AH52" s="13">
        <f t="shared" si="19"/>
        <v>0</v>
      </c>
      <c r="AI52" s="13">
        <f t="shared" si="20"/>
        <v>0</v>
      </c>
      <c r="AJ52" s="13">
        <f t="shared" si="21"/>
        <v>0</v>
      </c>
      <c r="AK52" s="4"/>
      <c r="AL52" s="11">
        <f t="shared" si="11"/>
        <v>0</v>
      </c>
      <c r="AM52" s="11">
        <f>AL52+'March Propsk Statement'!AM52</f>
        <v>0</v>
      </c>
      <c r="AN52" s="4"/>
      <c r="AO52" s="4"/>
      <c r="AP52" s="4"/>
      <c r="AQ52" s="37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>
      <c r="A53" s="28"/>
      <c r="B53" s="28"/>
      <c r="C53" s="28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11">
        <f t="shared" si="12"/>
        <v>0</v>
      </c>
      <c r="N53" s="11">
        <f t="shared" si="13"/>
        <v>0</v>
      </c>
      <c r="O53" s="11">
        <f t="shared" si="14"/>
        <v>0</v>
      </c>
      <c r="P53" s="12">
        <v>0.1</v>
      </c>
      <c r="Q53" s="13">
        <f t="shared" si="15"/>
        <v>0</v>
      </c>
      <c r="R53" s="12">
        <v>0.05</v>
      </c>
      <c r="S53" s="13">
        <f t="shared" si="16"/>
        <v>0</v>
      </c>
      <c r="T53" s="19">
        <f t="shared" si="17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8"/>
        <v>0</v>
      </c>
      <c r="AH53" s="13">
        <f t="shared" si="19"/>
        <v>0</v>
      </c>
      <c r="AI53" s="13">
        <f t="shared" si="20"/>
        <v>0</v>
      </c>
      <c r="AJ53" s="13">
        <f t="shared" si="21"/>
        <v>0</v>
      </c>
      <c r="AK53" s="4"/>
      <c r="AL53" s="11">
        <f t="shared" si="11"/>
        <v>0</v>
      </c>
      <c r="AM53" s="11">
        <f>AL53+'March Propsk Statement'!AM53</f>
        <v>0</v>
      </c>
      <c r="AN53" s="4"/>
      <c r="AO53" s="4"/>
      <c r="AP53" s="4"/>
      <c r="AQ53" s="37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>
      <c r="A54" s="28"/>
      <c r="B54" s="28"/>
      <c r="C54" s="28" t="s">
        <v>119</v>
      </c>
      <c r="D54" s="4"/>
      <c r="E54" s="4"/>
      <c r="F54" s="4"/>
      <c r="G54" s="4"/>
      <c r="H54" s="4"/>
      <c r="I54" s="4"/>
      <c r="J54" s="4"/>
      <c r="K54" s="4"/>
      <c r="L54" s="4"/>
      <c r="M54" s="11">
        <f t="shared" si="12"/>
        <v>0</v>
      </c>
      <c r="N54" s="11">
        <f t="shared" si="13"/>
        <v>0</v>
      </c>
      <c r="O54" s="11">
        <f t="shared" si="14"/>
        <v>0</v>
      </c>
      <c r="P54" s="12">
        <v>0.1</v>
      </c>
      <c r="Q54" s="13">
        <f t="shared" si="15"/>
        <v>0</v>
      </c>
      <c r="R54" s="12">
        <v>0.05</v>
      </c>
      <c r="S54" s="13">
        <f t="shared" si="16"/>
        <v>0</v>
      </c>
      <c r="T54" s="19">
        <f t="shared" si="17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8"/>
        <v>0</v>
      </c>
      <c r="AH54" s="13">
        <f t="shared" si="19"/>
        <v>0</v>
      </c>
      <c r="AI54" s="13">
        <f t="shared" si="20"/>
        <v>0</v>
      </c>
      <c r="AJ54" s="13">
        <f t="shared" si="21"/>
        <v>0</v>
      </c>
      <c r="AK54" s="4"/>
      <c r="AL54" s="11">
        <f t="shared" si="11"/>
        <v>0</v>
      </c>
      <c r="AM54" s="11">
        <f>AL54+'March Propsk Statement'!AM54</f>
        <v>0</v>
      </c>
      <c r="AN54" s="4"/>
      <c r="AO54" s="4"/>
      <c r="AP54" s="4"/>
      <c r="AQ54" s="37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>
      <c r="A55" s="28"/>
      <c r="B55" s="28"/>
      <c r="C55" s="28" t="s">
        <v>120</v>
      </c>
      <c r="D55" s="4"/>
      <c r="E55" s="4"/>
      <c r="F55" s="4"/>
      <c r="G55" s="4"/>
      <c r="H55" s="4"/>
      <c r="I55" s="4"/>
      <c r="J55" s="4"/>
      <c r="K55" s="4"/>
      <c r="L55" s="4"/>
      <c r="M55" s="11">
        <f t="shared" si="12"/>
        <v>0</v>
      </c>
      <c r="N55" s="11">
        <f t="shared" si="13"/>
        <v>0</v>
      </c>
      <c r="O55" s="11">
        <f t="shared" si="14"/>
        <v>0</v>
      </c>
      <c r="P55" s="12">
        <v>0.1</v>
      </c>
      <c r="Q55" s="13">
        <f t="shared" si="15"/>
        <v>0</v>
      </c>
      <c r="R55" s="12">
        <v>0.05</v>
      </c>
      <c r="S55" s="13">
        <f t="shared" si="16"/>
        <v>0</v>
      </c>
      <c r="T55" s="19">
        <f t="shared" si="17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8"/>
        <v>0</v>
      </c>
      <c r="AH55" s="13">
        <f t="shared" si="19"/>
        <v>0</v>
      </c>
      <c r="AI55" s="13">
        <f t="shared" si="20"/>
        <v>0</v>
      </c>
      <c r="AJ55" s="13">
        <f t="shared" si="21"/>
        <v>0</v>
      </c>
      <c r="AK55" s="4"/>
      <c r="AL55" s="11">
        <f t="shared" si="11"/>
        <v>0</v>
      </c>
      <c r="AM55" s="11">
        <f>AL55+'March Propsk Statement'!AM55</f>
        <v>0</v>
      </c>
      <c r="AN55" s="4"/>
      <c r="AO55" s="4"/>
      <c r="AP55" s="4"/>
      <c r="AQ55" s="37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>
      <c r="A56" s="28"/>
      <c r="B56" s="28"/>
      <c r="C56" s="28" t="s">
        <v>121</v>
      </c>
      <c r="D56" s="4"/>
      <c r="E56" s="4"/>
      <c r="F56" s="4"/>
      <c r="G56" s="4"/>
      <c r="H56" s="4"/>
      <c r="I56" s="4"/>
      <c r="J56" s="4"/>
      <c r="K56" s="4"/>
      <c r="L56" s="4"/>
      <c r="M56" s="11">
        <f t="shared" si="12"/>
        <v>0</v>
      </c>
      <c r="N56" s="11">
        <f t="shared" si="13"/>
        <v>0</v>
      </c>
      <c r="O56" s="11">
        <f t="shared" si="14"/>
        <v>0</v>
      </c>
      <c r="P56" s="12">
        <v>0.1</v>
      </c>
      <c r="Q56" s="13">
        <f t="shared" si="15"/>
        <v>0</v>
      </c>
      <c r="R56" s="12">
        <v>0.05</v>
      </c>
      <c r="S56" s="13">
        <f t="shared" si="16"/>
        <v>0</v>
      </c>
      <c r="T56" s="19">
        <f t="shared" si="17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8"/>
        <v>0</v>
      </c>
      <c r="AH56" s="13">
        <f t="shared" si="19"/>
        <v>0</v>
      </c>
      <c r="AI56" s="13">
        <f t="shared" si="20"/>
        <v>0</v>
      </c>
      <c r="AJ56" s="13">
        <f t="shared" si="21"/>
        <v>0</v>
      </c>
      <c r="AK56" s="4"/>
      <c r="AL56" s="11">
        <f t="shared" si="11"/>
        <v>0</v>
      </c>
      <c r="AM56" s="11">
        <f>AL56+'March Propsk Statement'!AM56</f>
        <v>0</v>
      </c>
      <c r="AN56" s="4"/>
      <c r="AO56" s="4"/>
      <c r="AP56" s="4"/>
      <c r="AQ56" s="37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20795</v>
      </c>
      <c r="H57" s="31"/>
      <c r="I57" s="31"/>
      <c r="J57" s="31"/>
      <c r="K57" s="31"/>
      <c r="L57" s="31">
        <f t="shared" ref="L57:O57" si="22">SUM(L14:L56)</f>
        <v>22235</v>
      </c>
      <c r="M57" s="31">
        <f t="shared" si="22"/>
        <v>0</v>
      </c>
      <c r="N57" s="31">
        <f t="shared" si="22"/>
        <v>21675</v>
      </c>
      <c r="O57" s="31">
        <f t="shared" si="22"/>
        <v>21675</v>
      </c>
      <c r="P57" s="31"/>
      <c r="Q57" s="31">
        <f>SUM(Q14:Q56)</f>
        <v>-2223.5</v>
      </c>
      <c r="R57" s="31"/>
      <c r="S57" s="31">
        <f t="shared" ref="S57:T57" si="23">SUM(S14:S56)</f>
        <v>-1111.75</v>
      </c>
      <c r="T57" s="31">
        <f t="shared" si="23"/>
        <v>-3335.25</v>
      </c>
      <c r="U57" s="31"/>
      <c r="V57" s="31">
        <f>SUM(V14:V56)</f>
        <v>200</v>
      </c>
      <c r="W57" s="31"/>
      <c r="X57" s="31"/>
      <c r="Y57" s="31">
        <f>SUM(Y14:Y56)</f>
        <v>0</v>
      </c>
      <c r="Z57" s="31"/>
      <c r="AA57" s="31"/>
      <c r="AB57" s="31">
        <f>SUM(AB14:AB56)</f>
        <v>0</v>
      </c>
      <c r="AC57" s="31"/>
      <c r="AD57" s="31"/>
      <c r="AE57" s="31">
        <f>SUM(AE14:AE56)</f>
        <v>0</v>
      </c>
      <c r="AF57" s="31"/>
      <c r="AG57" s="31">
        <f t="shared" ref="AG57:AJ57" si="24">SUM(AG14:AG56)</f>
        <v>-200</v>
      </c>
      <c r="AH57" s="31">
        <f t="shared" si="24"/>
        <v>-3535.25</v>
      </c>
      <c r="AI57" s="31">
        <f t="shared" si="24"/>
        <v>18699.75</v>
      </c>
      <c r="AJ57" s="31">
        <f t="shared" si="24"/>
        <v>18139.75</v>
      </c>
      <c r="AK57" s="31"/>
      <c r="AL57" s="31">
        <f>SUM(AL14:AL56)</f>
        <v>-1440</v>
      </c>
      <c r="AM57" s="31">
        <f>AL57+'March Propsk Statement'!AM57</f>
        <v>0</v>
      </c>
      <c r="AN57" s="80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1"/>
      <c r="BB57" s="1"/>
      <c r="B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>
      <c r="A61" s="4"/>
      <c r="B61" s="4"/>
      <c r="C61" s="28" t="s">
        <v>124</v>
      </c>
      <c r="D61" s="28" t="s">
        <v>125</v>
      </c>
      <c r="E61" s="34">
        <v>45648.0</v>
      </c>
      <c r="F61" s="28">
        <v>24.0</v>
      </c>
      <c r="G61" s="28">
        <v>1125.0</v>
      </c>
      <c r="H61" s="35">
        <v>45796.0</v>
      </c>
      <c r="I61" s="28" t="b">
        <v>0</v>
      </c>
      <c r="J61" s="28" t="b">
        <v>1</v>
      </c>
      <c r="K61" s="28" t="b">
        <v>0</v>
      </c>
      <c r="L61" s="28">
        <v>1125.0</v>
      </c>
      <c r="M61" s="11">
        <f>L61*K61</f>
        <v>0</v>
      </c>
      <c r="N61" s="11">
        <f>J61*L61</f>
        <v>1125</v>
      </c>
      <c r="O61" s="11">
        <f>(L61*J61)+(L61*K61)</f>
        <v>1125</v>
      </c>
      <c r="P61" s="12">
        <v>0.1</v>
      </c>
      <c r="Q61" s="13">
        <f>L61*-P61</f>
        <v>-112.5</v>
      </c>
      <c r="R61" s="12">
        <v>0.0</v>
      </c>
      <c r="S61" s="13">
        <f>L61*-R61</f>
        <v>0</v>
      </c>
      <c r="T61" s="19">
        <f>Q61+S61</f>
        <v>-112.5</v>
      </c>
      <c r="U61" s="28" t="s">
        <v>149</v>
      </c>
      <c r="V61" s="28">
        <v>89.29</v>
      </c>
      <c r="W61" s="28" t="s">
        <v>155</v>
      </c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-89.29</v>
      </c>
      <c r="AH61" s="13">
        <f>AG61+T61</f>
        <v>-201.79</v>
      </c>
      <c r="AI61" s="13">
        <f>L61+T61+AG61</f>
        <v>923.21</v>
      </c>
      <c r="AJ61" s="36">
        <f>O61+AH61</f>
        <v>923.21</v>
      </c>
      <c r="AK61" s="4"/>
      <c r="AL61" s="11">
        <f>G61-L61</f>
        <v>0</v>
      </c>
      <c r="AM61" s="11">
        <f>AL61+'March Propsk Statement'!AM61</f>
        <v>-1125</v>
      </c>
      <c r="AN61" s="28" t="s">
        <v>141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5">SUM(L$61:L61)</f>
        <v>1125</v>
      </c>
      <c r="M62" s="31">
        <f t="shared" si="25"/>
        <v>0</v>
      </c>
      <c r="N62" s="31">
        <f t="shared" si="25"/>
        <v>1125</v>
      </c>
      <c r="O62" s="31">
        <f t="shared" si="25"/>
        <v>1125</v>
      </c>
      <c r="P62" s="31">
        <f t="shared" si="25"/>
        <v>0.1</v>
      </c>
      <c r="Q62" s="31">
        <f t="shared" si="25"/>
        <v>-112.5</v>
      </c>
      <c r="R62" s="31">
        <f t="shared" si="25"/>
        <v>0</v>
      </c>
      <c r="S62" s="31">
        <f t="shared" si="25"/>
        <v>0</v>
      </c>
      <c r="T62" s="31">
        <f t="shared" si="25"/>
        <v>-112.5</v>
      </c>
      <c r="U62" s="31">
        <f t="shared" si="25"/>
        <v>0</v>
      </c>
      <c r="V62" s="31">
        <f t="shared" si="25"/>
        <v>89.29</v>
      </c>
      <c r="W62" s="31">
        <f t="shared" si="25"/>
        <v>0</v>
      </c>
      <c r="X62" s="31">
        <f t="shared" si="25"/>
        <v>0</v>
      </c>
      <c r="Y62" s="31">
        <f t="shared" si="25"/>
        <v>0</v>
      </c>
      <c r="Z62" s="31">
        <f t="shared" si="25"/>
        <v>0</v>
      </c>
      <c r="AA62" s="31">
        <f t="shared" si="25"/>
        <v>0</v>
      </c>
      <c r="AB62" s="31">
        <f t="shared" si="25"/>
        <v>0</v>
      </c>
      <c r="AC62" s="31">
        <f t="shared" si="25"/>
        <v>0</v>
      </c>
      <c r="AD62" s="31">
        <f t="shared" si="25"/>
        <v>0</v>
      </c>
      <c r="AE62" s="31">
        <f t="shared" si="25"/>
        <v>0</v>
      </c>
      <c r="AF62" s="31">
        <f t="shared" si="25"/>
        <v>0</v>
      </c>
      <c r="AG62" s="31">
        <f t="shared" si="25"/>
        <v>-89.29</v>
      </c>
      <c r="AH62" s="31">
        <f t="shared" si="25"/>
        <v>-201.79</v>
      </c>
      <c r="AI62" s="31">
        <f t="shared" si="25"/>
        <v>923.21</v>
      </c>
      <c r="AJ62" s="38">
        <f t="shared" si="25"/>
        <v>923.21</v>
      </c>
      <c r="AK62" s="31">
        <f t="shared" si="25"/>
        <v>0</v>
      </c>
      <c r="AL62" s="31">
        <f t="shared" si="25"/>
        <v>0</v>
      </c>
      <c r="AM62" s="31">
        <f>AL62+'March Propsk Statement'!AM62</f>
        <v>-1125</v>
      </c>
      <c r="AN62" s="80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1"/>
      <c r="BB62" s="1"/>
      <c r="B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21920</v>
      </c>
      <c r="H65" s="40"/>
      <c r="I65" s="40"/>
      <c r="J65" s="40"/>
      <c r="K65" s="40"/>
      <c r="L65" s="42">
        <f t="shared" ref="L65:O65" si="26">L57+L62</f>
        <v>23360</v>
      </c>
      <c r="M65" s="42">
        <f t="shared" si="26"/>
        <v>0</v>
      </c>
      <c r="N65" s="42">
        <f t="shared" si="26"/>
        <v>22800</v>
      </c>
      <c r="O65" s="42">
        <f t="shared" si="26"/>
        <v>22800</v>
      </c>
      <c r="P65" s="40"/>
      <c r="Q65" s="42">
        <f>Q57+Q62</f>
        <v>-2336</v>
      </c>
      <c r="R65" s="40"/>
      <c r="S65" s="42">
        <f t="shared" ref="S65:T65" si="27">S57+S62</f>
        <v>-1111.75</v>
      </c>
      <c r="T65" s="42">
        <f t="shared" si="27"/>
        <v>-3447.75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8">AG57+AG62</f>
        <v>-289.29</v>
      </c>
      <c r="AH65" s="42">
        <f t="shared" si="28"/>
        <v>-3737.04</v>
      </c>
      <c r="AI65" s="42">
        <f t="shared" si="28"/>
        <v>19622.96</v>
      </c>
      <c r="AJ65" s="42">
        <f t="shared" si="28"/>
        <v>19062.96</v>
      </c>
      <c r="AK65" s="40"/>
      <c r="AL65" s="42">
        <f>AL57+AL62</f>
        <v>-1440</v>
      </c>
      <c r="AM65" s="42">
        <f>AL65+'March Propsk Statement'!AM65</f>
        <v>-1125</v>
      </c>
      <c r="AN65" s="112"/>
      <c r="AO65" s="112"/>
      <c r="AP65" s="112"/>
      <c r="AQ65" s="4"/>
      <c r="AR65" s="4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3"/>
      <c r="N66" s="13"/>
      <c r="O66" s="13"/>
      <c r="P66" s="12"/>
      <c r="Q66" s="13"/>
      <c r="R66" s="12"/>
      <c r="S66" s="13"/>
      <c r="T66" s="15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3"/>
      <c r="AH66" s="13"/>
      <c r="AI66" s="13"/>
      <c r="AJ66" s="13"/>
      <c r="AK66" s="4"/>
      <c r="AL66" s="13"/>
      <c r="AM66" s="4"/>
      <c r="AN66" s="4"/>
      <c r="AO66" s="4"/>
      <c r="AP66" s="4"/>
      <c r="AQ66" s="37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>
      <c r="A67" s="24" t="s">
        <v>136</v>
      </c>
      <c r="B67" s="24" t="s">
        <v>137</v>
      </c>
      <c r="C67" s="54">
        <v>45804.0</v>
      </c>
      <c r="D67" s="1"/>
      <c r="E67" s="55">
        <v>17111.56</v>
      </c>
      <c r="F67" s="1"/>
      <c r="G67" s="1"/>
      <c r="H67" s="1"/>
      <c r="I67" s="1"/>
      <c r="J67" s="1"/>
      <c r="K67" s="1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>
      <c r="A68" s="1"/>
      <c r="B68" s="1"/>
      <c r="C68" s="54">
        <v>45805.0</v>
      </c>
      <c r="D68" s="47"/>
      <c r="E68" s="24">
        <v>923.21</v>
      </c>
      <c r="F68" s="1"/>
      <c r="G68" s="1"/>
      <c r="H68" s="1"/>
      <c r="I68" s="1"/>
      <c r="J68" s="1"/>
      <c r="K68" s="1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>
      <c r="A69" s="1"/>
      <c r="B69" s="47"/>
      <c r="C69" s="45"/>
      <c r="D69" s="47"/>
      <c r="E69" s="47"/>
      <c r="F69" s="1"/>
      <c r="G69" s="1"/>
      <c r="H69" s="1"/>
      <c r="I69" s="1"/>
      <c r="J69" s="1"/>
      <c r="K69" s="1"/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>
      <c r="A70" s="1"/>
      <c r="B70" s="47"/>
      <c r="C70" s="46"/>
      <c r="D70" s="47"/>
      <c r="E70" s="4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>
      <c r="A71" s="1"/>
      <c r="B71" s="47"/>
      <c r="C71" s="45"/>
      <c r="D71" s="47"/>
      <c r="E71" s="47"/>
      <c r="F71" s="7"/>
      <c r="G71" s="8"/>
      <c r="H71" s="7"/>
      <c r="I71" s="7"/>
      <c r="J71" s="8"/>
      <c r="K71" s="7"/>
      <c r="L71" s="7"/>
      <c r="M71" s="8"/>
      <c r="N71" s="7"/>
      <c r="O71" s="8"/>
      <c r="P71" s="8"/>
      <c r="Q71" s="6"/>
      <c r="R71" s="6"/>
      <c r="S71" s="6"/>
      <c r="T71" s="1"/>
      <c r="U71" s="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>
      <c r="A72" s="1"/>
      <c r="B72" s="47"/>
      <c r="C72" s="45"/>
      <c r="D72" s="47"/>
      <c r="E72" s="47"/>
      <c r="F72" s="46"/>
      <c r="G72" s="47"/>
      <c r="H72" s="47"/>
      <c r="I72" s="47"/>
      <c r="J72" s="47"/>
      <c r="K72" s="13"/>
      <c r="L72" s="13"/>
      <c r="M72" s="13"/>
      <c r="N72" s="13"/>
      <c r="O72" s="13"/>
      <c r="P72" s="13"/>
      <c r="Q72" s="46"/>
      <c r="R72" s="13"/>
      <c r="S72" s="1"/>
      <c r="T72" s="1"/>
      <c r="U72" s="122"/>
      <c r="V72" s="123"/>
      <c r="W72" s="123"/>
      <c r="X72" s="124"/>
      <c r="Y72" s="12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>
      <c r="A73" s="50" t="s">
        <v>128</v>
      </c>
      <c r="B73" s="47"/>
      <c r="C73" s="45"/>
      <c r="D73" s="47"/>
      <c r="E73" s="50">
        <f>SUM(E67:E72)</f>
        <v>18034.77</v>
      </c>
      <c r="F73" s="46"/>
      <c r="G73" s="47"/>
      <c r="H73" s="47"/>
      <c r="I73" s="47"/>
      <c r="J73" s="47"/>
      <c r="K73" s="13"/>
      <c r="L73" s="13"/>
      <c r="M73" s="13"/>
      <c r="N73" s="13"/>
      <c r="O73" s="13"/>
      <c r="P73" s="13"/>
      <c r="Q73" s="46"/>
      <c r="R73" s="13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>
      <c r="A74" s="4"/>
      <c r="B74" s="4"/>
      <c r="C74" s="4"/>
      <c r="D74" s="4"/>
      <c r="E74" s="4"/>
      <c r="F74" s="46"/>
      <c r="G74" s="47"/>
      <c r="H74" s="47"/>
      <c r="I74" s="47"/>
      <c r="J74" s="47"/>
      <c r="K74" s="13"/>
      <c r="L74" s="13"/>
      <c r="M74" s="13"/>
      <c r="N74" s="13"/>
      <c r="O74" s="13"/>
      <c r="P74" s="13"/>
      <c r="Q74" s="46"/>
      <c r="R74" s="13"/>
      <c r="S74" s="1"/>
      <c r="T74" s="1"/>
      <c r="U74" s="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>
      <c r="A75" s="28" t="s">
        <v>144</v>
      </c>
      <c r="B75" s="4"/>
      <c r="C75" s="4"/>
      <c r="D75" s="4"/>
      <c r="E75" s="59">
        <f>'March Propsk Statement'!E78</f>
        <v>-1053.5</v>
      </c>
      <c r="F75" s="46"/>
      <c r="G75" s="47"/>
      <c r="H75" s="47"/>
      <c r="I75" s="47"/>
      <c r="J75" s="47"/>
      <c r="K75" s="13"/>
      <c r="L75" s="13"/>
      <c r="M75" s="13"/>
      <c r="N75" s="13"/>
      <c r="O75" s="13"/>
      <c r="P75" s="13"/>
      <c r="Q75" s="46"/>
      <c r="R75" s="13"/>
      <c r="S75" s="1"/>
      <c r="T75" s="1"/>
      <c r="U75" s="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>
      <c r="A76" s="24" t="s">
        <v>130</v>
      </c>
      <c r="B76" s="47"/>
      <c r="C76" s="45"/>
      <c r="D76" s="47"/>
      <c r="E76" s="47">
        <f>E73*-1</f>
        <v>-18034.77</v>
      </c>
      <c r="F76" s="46"/>
      <c r="G76" s="47"/>
      <c r="H76" s="47"/>
      <c r="I76" s="47"/>
      <c r="J76" s="47"/>
      <c r="K76" s="13"/>
      <c r="L76" s="13"/>
      <c r="M76" s="13"/>
      <c r="N76" s="13"/>
      <c r="O76" s="13"/>
      <c r="P76" s="13"/>
      <c r="Q76" s="46"/>
      <c r="R76" s="13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>
      <c r="A77" s="24" t="s">
        <v>145</v>
      </c>
      <c r="B77" s="47"/>
      <c r="C77" s="45"/>
      <c r="D77" s="47"/>
      <c r="E77" s="20">
        <f>AJ65</f>
        <v>19062.96</v>
      </c>
      <c r="F77" s="46"/>
      <c r="G77" s="13"/>
      <c r="H77" s="13"/>
      <c r="I77" s="13"/>
      <c r="J77" s="13"/>
      <c r="K77" s="53"/>
      <c r="L77" s="53"/>
      <c r="M77" s="13"/>
      <c r="N77" s="13"/>
      <c r="O77" s="13"/>
      <c r="P77" s="13"/>
      <c r="Q77" s="46"/>
      <c r="R77" s="13"/>
      <c r="S77" s="1"/>
      <c r="T77" s="1"/>
      <c r="U77" s="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>
      <c r="A78" s="50" t="s">
        <v>132</v>
      </c>
      <c r="B78" s="47"/>
      <c r="C78" s="45"/>
      <c r="D78" s="47"/>
      <c r="E78" s="50">
        <f>SUM(E75:E77)</f>
        <v>-25.31</v>
      </c>
      <c r="F78" s="46"/>
      <c r="G78" s="20"/>
      <c r="H78" s="20"/>
      <c r="I78" s="20"/>
      <c r="J78" s="20"/>
      <c r="K78" s="13"/>
      <c r="L78" s="13"/>
      <c r="M78" s="13"/>
      <c r="N78" s="13"/>
      <c r="O78" s="13"/>
      <c r="P78" s="13"/>
      <c r="Q78" s="46"/>
      <c r="R78" s="13"/>
      <c r="S78" s="1"/>
      <c r="T78" s="1"/>
      <c r="U78" s="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>
      <c r="A79" s="28" t="s">
        <v>133</v>
      </c>
      <c r="B79" s="4"/>
      <c r="C79" s="4"/>
      <c r="D79" s="4"/>
      <c r="E79" s="37">
        <f>AL65</f>
        <v>-1440</v>
      </c>
      <c r="F79" s="46"/>
      <c r="G79" s="13"/>
      <c r="H79" s="13"/>
      <c r="I79" s="13"/>
      <c r="J79" s="13"/>
      <c r="K79" s="53"/>
      <c r="L79" s="53"/>
      <c r="M79" s="13"/>
      <c r="N79" s="13"/>
      <c r="O79" s="13"/>
      <c r="P79" s="13"/>
      <c r="Q79" s="46"/>
      <c r="R79" s="13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>
      <c r="A80" s="24" t="s">
        <v>134</v>
      </c>
      <c r="B80" s="1"/>
      <c r="C80" s="1"/>
      <c r="D80" s="47"/>
      <c r="E80" s="52">
        <f>E79+'March Propsk Statement'!E80</f>
        <v>-1125</v>
      </c>
      <c r="F80" s="46"/>
      <c r="G80" s="47"/>
      <c r="H80" s="47"/>
      <c r="I80" s="47"/>
      <c r="J80" s="47"/>
      <c r="K80" s="13"/>
      <c r="L80" s="13"/>
      <c r="M80" s="13"/>
      <c r="N80" s="13"/>
      <c r="O80" s="13"/>
      <c r="P80" s="13"/>
      <c r="Q80" s="46"/>
      <c r="R80" s="13"/>
      <c r="S80" s="1"/>
      <c r="T80" s="1"/>
      <c r="U80" s="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>
      <c r="A81" s="5"/>
      <c r="B81" s="47"/>
      <c r="C81" s="74"/>
      <c r="D81" s="62"/>
      <c r="E81" s="47"/>
      <c r="F81" s="46"/>
      <c r="G81" s="47"/>
      <c r="H81" s="47"/>
      <c r="I81" s="47"/>
      <c r="J81" s="47"/>
      <c r="K81" s="13"/>
      <c r="L81" s="13"/>
      <c r="M81" s="13"/>
      <c r="N81" s="13"/>
      <c r="O81" s="13"/>
      <c r="P81" s="13"/>
      <c r="Q81" s="46"/>
      <c r="R81" s="13"/>
      <c r="S81" s="1"/>
      <c r="T81" s="1"/>
      <c r="U81" s="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>
      <c r="A82" s="5"/>
      <c r="B82" s="47"/>
      <c r="C82" s="74"/>
      <c r="D82" s="62"/>
      <c r="E82" s="47"/>
      <c r="F82" s="46"/>
      <c r="G82" s="47"/>
      <c r="H82" s="47"/>
      <c r="I82" s="47"/>
      <c r="J82" s="47"/>
      <c r="K82" s="13"/>
      <c r="L82" s="13"/>
      <c r="M82" s="13"/>
      <c r="N82" s="13"/>
      <c r="O82" s="13"/>
      <c r="P82" s="13"/>
      <c r="Q82" s="46"/>
      <c r="R82" s="13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>
      <c r="A83" s="5"/>
      <c r="B83" s="47"/>
      <c r="C83" s="74"/>
      <c r="D83" s="62"/>
      <c r="E83" s="47"/>
      <c r="F83" s="46"/>
      <c r="G83" s="47"/>
      <c r="H83" s="47"/>
      <c r="I83" s="47"/>
      <c r="J83" s="47"/>
      <c r="K83" s="13"/>
      <c r="L83" s="13"/>
      <c r="M83" s="13"/>
      <c r="N83" s="13"/>
      <c r="O83" s="13"/>
      <c r="P83" s="13"/>
      <c r="Q83" s="46"/>
      <c r="R83" s="13"/>
      <c r="S83" s="1"/>
      <c r="T83" s="1"/>
      <c r="U83" s="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>
      <c r="A84" s="5"/>
      <c r="B84" s="47"/>
      <c r="C84" s="74"/>
      <c r="D84" s="62"/>
      <c r="E84" s="47"/>
      <c r="F84" s="46"/>
      <c r="G84" s="47"/>
      <c r="H84" s="47"/>
      <c r="I84" s="47"/>
      <c r="J84" s="47"/>
      <c r="K84" s="13"/>
      <c r="L84" s="13"/>
      <c r="M84" s="13"/>
      <c r="N84" s="13"/>
      <c r="O84" s="13"/>
      <c r="P84" s="13"/>
      <c r="Q84" s="46"/>
      <c r="R84" s="13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>
      <c r="A85" s="115"/>
      <c r="B85" s="1"/>
      <c r="C85" s="45"/>
      <c r="D85" s="1"/>
      <c r="E85" s="1"/>
      <c r="F85" s="46"/>
      <c r="G85" s="47"/>
      <c r="H85" s="47"/>
      <c r="I85" s="47"/>
      <c r="J85" s="47"/>
      <c r="K85" s="13"/>
      <c r="L85" s="13"/>
      <c r="M85" s="13"/>
      <c r="N85" s="13"/>
      <c r="O85" s="13"/>
      <c r="P85" s="13"/>
      <c r="Q85" s="46"/>
      <c r="R85" s="13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>
      <c r="A86" s="24"/>
      <c r="B86" s="24"/>
      <c r="C86" s="10"/>
      <c r="D86" s="1"/>
      <c r="E86" s="116"/>
      <c r="F86" s="46"/>
      <c r="G86" s="47"/>
      <c r="H86" s="47"/>
      <c r="I86" s="47"/>
      <c r="J86" s="47"/>
      <c r="K86" s="13"/>
      <c r="L86" s="13"/>
      <c r="M86" s="13"/>
      <c r="N86" s="13"/>
      <c r="O86" s="13"/>
      <c r="P86" s="13"/>
      <c r="Q86" s="46"/>
      <c r="R86" s="13"/>
      <c r="S86" s="1"/>
      <c r="T86" s="1"/>
      <c r="U86" s="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>
      <c r="A87" s="1"/>
      <c r="B87" s="1"/>
      <c r="C87" s="54"/>
      <c r="D87" s="47"/>
      <c r="E87" s="24"/>
      <c r="F87" s="46"/>
      <c r="G87" s="13"/>
      <c r="H87" s="13"/>
      <c r="I87" s="13"/>
      <c r="J87" s="13"/>
      <c r="K87" s="53"/>
      <c r="L87" s="53"/>
      <c r="M87" s="13"/>
      <c r="N87" s="13"/>
      <c r="O87" s="13"/>
      <c r="P87" s="13"/>
      <c r="Q87" s="46"/>
      <c r="R87" s="13"/>
      <c r="S87" s="1"/>
      <c r="T87" s="1"/>
      <c r="U87" s="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>
      <c r="A88" s="1"/>
      <c r="B88" s="47"/>
      <c r="C88" s="45"/>
      <c r="D88" s="47"/>
      <c r="E88" s="24"/>
      <c r="F88" s="46"/>
      <c r="G88" s="20"/>
      <c r="H88" s="20"/>
      <c r="I88" s="20"/>
      <c r="J88" s="20"/>
      <c r="K88" s="13"/>
      <c r="L88" s="13"/>
      <c r="M88" s="13"/>
      <c r="N88" s="13"/>
      <c r="O88" s="13"/>
      <c r="P88" s="13"/>
      <c r="Q88" s="46"/>
      <c r="R88" s="13"/>
      <c r="S88" s="1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>
      <c r="A89" s="1"/>
      <c r="B89" s="47"/>
      <c r="C89" s="46"/>
      <c r="D89" s="47"/>
      <c r="E89" s="47"/>
      <c r="F89" s="46"/>
      <c r="G89" s="13"/>
      <c r="H89" s="13"/>
      <c r="I89" s="13"/>
      <c r="J89" s="13"/>
      <c r="K89" s="53"/>
      <c r="L89" s="53"/>
      <c r="M89" s="13"/>
      <c r="N89" s="13"/>
      <c r="O89" s="13"/>
      <c r="P89" s="13"/>
      <c r="Q89" s="46"/>
      <c r="R89" s="13"/>
      <c r="S89" s="1"/>
      <c r="T89" s="1"/>
      <c r="U89" s="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>
      <c r="A90" s="1"/>
      <c r="B90" s="47"/>
      <c r="C90" s="45"/>
      <c r="D90" s="47"/>
      <c r="E90" s="47"/>
      <c r="F90" s="46"/>
      <c r="G90" s="13"/>
      <c r="H90" s="13"/>
      <c r="I90" s="13"/>
      <c r="J90" s="13"/>
      <c r="K90" s="53"/>
      <c r="L90" s="53"/>
      <c r="M90" s="13"/>
      <c r="N90" s="13"/>
      <c r="O90" s="13"/>
      <c r="P90" s="13"/>
      <c r="Q90" s="46"/>
      <c r="R90" s="13"/>
      <c r="S90" s="1"/>
      <c r="T90" s="1"/>
      <c r="U90" s="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>
      <c r="A91" s="1"/>
      <c r="B91" s="47"/>
      <c r="C91" s="45"/>
      <c r="D91" s="47"/>
      <c r="E91" s="47"/>
      <c r="F91" s="46"/>
      <c r="G91" s="20"/>
      <c r="H91" s="20"/>
      <c r="I91" s="20"/>
      <c r="J91" s="20"/>
      <c r="K91" s="13"/>
      <c r="L91" s="13"/>
      <c r="M91" s="13"/>
      <c r="N91" s="13"/>
      <c r="O91" s="13"/>
      <c r="P91" s="13"/>
      <c r="Q91" s="46"/>
      <c r="R91" s="13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>
      <c r="A92" s="56"/>
      <c r="B92" s="47"/>
      <c r="C92" s="45"/>
      <c r="D92" s="47"/>
      <c r="E92" s="56"/>
      <c r="F92" s="46"/>
      <c r="G92" s="20"/>
      <c r="H92" s="20"/>
      <c r="I92" s="20"/>
      <c r="J92" s="20"/>
      <c r="K92" s="13"/>
      <c r="L92" s="13"/>
      <c r="M92" s="13"/>
      <c r="N92" s="13"/>
      <c r="O92" s="13"/>
      <c r="P92" s="13"/>
      <c r="Q92" s="46"/>
      <c r="R92" s="13"/>
      <c r="S92" s="1"/>
      <c r="T92" s="1"/>
      <c r="U92" s="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>
      <c r="A93" s="28"/>
      <c r="B93" s="4"/>
      <c r="C93" s="4"/>
      <c r="D93" s="4"/>
      <c r="E93" s="4"/>
      <c r="F93" s="46"/>
      <c r="G93" s="13"/>
      <c r="H93" s="13"/>
      <c r="I93" s="13"/>
      <c r="J93" s="13"/>
      <c r="K93" s="53"/>
      <c r="L93" s="53"/>
      <c r="M93" s="13"/>
      <c r="N93" s="13"/>
      <c r="O93" s="13"/>
      <c r="P93" s="13"/>
      <c r="Q93" s="46"/>
      <c r="R93" s="13"/>
      <c r="S93" s="1"/>
      <c r="T93" s="1"/>
      <c r="U93" s="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>
      <c r="A94" s="24"/>
      <c r="B94" s="47"/>
      <c r="C94" s="45"/>
      <c r="D94" s="47"/>
      <c r="E94" s="4"/>
      <c r="F94" s="46"/>
      <c r="G94" s="20"/>
      <c r="H94" s="20"/>
      <c r="I94" s="20"/>
      <c r="J94" s="20"/>
      <c r="K94" s="13"/>
      <c r="L94" s="13"/>
      <c r="M94" s="13"/>
      <c r="N94" s="13"/>
      <c r="O94" s="13"/>
      <c r="P94" s="13"/>
      <c r="Q94" s="46"/>
      <c r="R94" s="13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>
      <c r="A95" s="24"/>
      <c r="B95" s="47"/>
      <c r="C95" s="45"/>
      <c r="D95" s="47"/>
      <c r="E95" s="47"/>
      <c r="F95" s="46"/>
      <c r="G95" s="20"/>
      <c r="H95" s="20"/>
      <c r="I95" s="20"/>
      <c r="J95" s="20"/>
      <c r="K95" s="13"/>
      <c r="L95" s="13"/>
      <c r="M95" s="13"/>
      <c r="N95" s="13"/>
      <c r="O95" s="13"/>
      <c r="P95" s="13"/>
      <c r="Q95" s="46"/>
      <c r="R95" s="13"/>
      <c r="S95" s="1"/>
      <c r="T95" s="1"/>
      <c r="U95" s="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>
      <c r="A96" s="9"/>
      <c r="B96" s="47"/>
      <c r="C96" s="74"/>
      <c r="D96" s="62"/>
      <c r="E96" s="47"/>
      <c r="F96" s="46"/>
      <c r="G96" s="13"/>
      <c r="H96" s="13"/>
      <c r="I96" s="13"/>
      <c r="J96" s="13"/>
      <c r="K96" s="53"/>
      <c r="L96" s="53"/>
      <c r="M96" s="13"/>
      <c r="N96" s="13"/>
      <c r="O96" s="13"/>
      <c r="P96" s="13"/>
      <c r="Q96" s="46"/>
      <c r="R96" s="13"/>
      <c r="S96" s="1"/>
      <c r="T96" s="1"/>
      <c r="U96" s="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>
      <c r="A97" s="5"/>
      <c r="B97" s="1"/>
      <c r="C97" s="74"/>
      <c r="D97" s="62"/>
      <c r="E97" s="1"/>
      <c r="F97" s="46"/>
      <c r="G97" s="20"/>
      <c r="H97" s="20"/>
      <c r="I97" s="20"/>
      <c r="J97" s="20"/>
      <c r="K97" s="13"/>
      <c r="L97" s="13"/>
      <c r="M97" s="13"/>
      <c r="N97" s="13"/>
      <c r="O97" s="13"/>
      <c r="P97" s="13"/>
      <c r="Q97" s="46"/>
      <c r="R97" s="13"/>
      <c r="S97" s="47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>
      <c r="A98" s="5"/>
      <c r="B98" s="47"/>
      <c r="C98" s="74"/>
      <c r="D98" s="62"/>
      <c r="E98" s="47"/>
      <c r="F98" s="46"/>
      <c r="G98" s="47"/>
      <c r="H98" s="47"/>
      <c r="I98" s="47"/>
      <c r="J98" s="47"/>
      <c r="K98" s="13"/>
      <c r="L98" s="13"/>
      <c r="M98" s="13"/>
      <c r="N98" s="13"/>
      <c r="O98" s="13"/>
      <c r="P98" s="13"/>
      <c r="Q98" s="46"/>
      <c r="R98" s="13"/>
      <c r="S98" s="1"/>
      <c r="T98" s="1"/>
      <c r="U98" s="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>
      <c r="A99" s="5"/>
      <c r="B99" s="47"/>
      <c r="C99" s="74"/>
      <c r="D99" s="62"/>
      <c r="E99" s="47"/>
      <c r="F99" s="46"/>
      <c r="G99" s="47"/>
      <c r="H99" s="47"/>
      <c r="I99" s="47"/>
      <c r="J99" s="47"/>
      <c r="K99" s="13"/>
      <c r="L99" s="13"/>
      <c r="M99" s="13"/>
      <c r="N99" s="13"/>
      <c r="O99" s="13"/>
      <c r="P99" s="13"/>
      <c r="Q99" s="46"/>
      <c r="R99" s="13"/>
      <c r="S99" s="1"/>
      <c r="T99" s="1"/>
      <c r="U99" s="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>
      <c r="A100" s="5"/>
      <c r="B100" s="47"/>
      <c r="C100" s="74"/>
      <c r="D100" s="62"/>
      <c r="E100" s="47"/>
      <c r="F100" s="46"/>
      <c r="G100" s="47"/>
      <c r="H100" s="47"/>
      <c r="I100" s="47"/>
      <c r="J100" s="47"/>
      <c r="K100" s="13"/>
      <c r="L100" s="13"/>
      <c r="M100" s="13"/>
      <c r="N100" s="13"/>
      <c r="O100" s="13"/>
      <c r="P100" s="13"/>
      <c r="Q100" s="46"/>
      <c r="R100" s="13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>
      <c r="A101" s="5"/>
      <c r="B101" s="47"/>
      <c r="C101" s="74"/>
      <c r="D101" s="62"/>
      <c r="E101" s="47"/>
      <c r="F101" s="46"/>
      <c r="G101" s="47"/>
      <c r="H101" s="47"/>
      <c r="I101" s="47"/>
      <c r="J101" s="47"/>
      <c r="K101" s="13"/>
      <c r="L101" s="13"/>
      <c r="M101" s="13"/>
      <c r="N101" s="13"/>
      <c r="O101" s="13"/>
      <c r="P101" s="13"/>
      <c r="Q101" s="46"/>
      <c r="R101" s="13"/>
      <c r="S101" s="1"/>
      <c r="T101" s="1"/>
      <c r="U101" s="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>
      <c r="A102" s="5"/>
      <c r="B102" s="47"/>
      <c r="C102" s="74"/>
      <c r="D102" s="62"/>
      <c r="E102" s="47"/>
      <c r="F102" s="46"/>
      <c r="G102" s="47"/>
      <c r="H102" s="47"/>
      <c r="I102" s="47"/>
      <c r="J102" s="47"/>
      <c r="K102" s="13"/>
      <c r="L102" s="13"/>
      <c r="M102" s="13"/>
      <c r="N102" s="13"/>
      <c r="O102" s="13"/>
      <c r="P102" s="13"/>
      <c r="Q102" s="46"/>
      <c r="R102" s="13"/>
      <c r="S102" s="1"/>
      <c r="T102" s="1"/>
      <c r="U102" s="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0"/>
      <c r="S103" s="1"/>
      <c r="T103" s="1"/>
      <c r="U103" s="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3"/>
      <c r="S104" s="1"/>
      <c r="T104" s="1"/>
      <c r="U104" s="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>
      <c r="A105" s="1"/>
      <c r="B105" s="1"/>
      <c r="C105" s="1"/>
      <c r="D105" s="52"/>
      <c r="E105" s="52"/>
      <c r="F105" s="52"/>
      <c r="G105" s="52"/>
      <c r="H105" s="52"/>
      <c r="I105" s="52"/>
      <c r="J105" s="52"/>
      <c r="K105" s="20"/>
      <c r="L105" s="20"/>
      <c r="M105" s="52"/>
      <c r="N105" s="52"/>
      <c r="O105" s="52"/>
      <c r="P105" s="52"/>
      <c r="Q105" s="52"/>
      <c r="R105" s="52"/>
      <c r="S105" s="1"/>
      <c r="T105" s="1"/>
      <c r="U105" s="1"/>
      <c r="V105" s="1"/>
      <c r="W105" s="1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>
      <c r="A106" s="6"/>
      <c r="B106" s="1"/>
      <c r="C106" s="1"/>
      <c r="D106" s="52"/>
      <c r="E106" s="57"/>
      <c r="F106" s="52"/>
      <c r="G106" s="52"/>
      <c r="H106" s="52"/>
      <c r="I106" s="52"/>
      <c r="J106" s="57"/>
      <c r="K106" s="58"/>
      <c r="L106" s="58"/>
      <c r="M106" s="57"/>
      <c r="N106" s="52"/>
      <c r="O106" s="52"/>
      <c r="P106" s="52"/>
      <c r="Q106" s="52"/>
      <c r="R106" s="57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>
      <c r="A109" s="56"/>
      <c r="B109" s="4"/>
      <c r="C109" s="4"/>
      <c r="D109" s="4"/>
      <c r="E109" s="5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>
      <c r="A112" s="110"/>
      <c r="B112" s="4"/>
      <c r="C112" s="4"/>
      <c r="D112" s="4"/>
      <c r="E112" s="5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25.63"/>
    <col customWidth="1" min="2" max="2" width="32.63"/>
    <col customWidth="1" min="7" max="8" width="10.38"/>
    <col customWidth="1" min="9" max="9" width="9.63"/>
    <col customWidth="1" min="15" max="15" width="11.25"/>
    <col customWidth="1" min="34" max="34" width="18.63"/>
    <col customWidth="1" min="35" max="35" width="18.25"/>
    <col customWidth="1" min="37" max="37" width="18.25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idden="1">
      <c r="A8" s="6" t="s">
        <v>6</v>
      </c>
      <c r="B8" s="7" t="s">
        <v>156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3"/>
      <c r="N13" s="13"/>
      <c r="O13" s="13"/>
      <c r="P13" s="12"/>
      <c r="Q13" s="13"/>
      <c r="R13" s="12"/>
      <c r="S13" s="13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"/>
      <c r="AG13" s="13"/>
      <c r="AH13" s="13"/>
      <c r="AI13" s="13"/>
      <c r="AJ13" s="13"/>
      <c r="AK13" s="16"/>
      <c r="AL13" s="13"/>
      <c r="AM13" s="1"/>
      <c r="AN13" s="1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>
      <c r="A14" s="69"/>
      <c r="B14" s="69"/>
      <c r="C14" s="17" t="s">
        <v>48</v>
      </c>
      <c r="D14" s="17" t="s">
        <v>49</v>
      </c>
      <c r="E14" s="70">
        <v>45416.0</v>
      </c>
      <c r="F14" s="69">
        <v>4.0</v>
      </c>
      <c r="G14" s="69">
        <v>795.0</v>
      </c>
      <c r="H14" s="70">
        <v>45812.0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1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16">
        <v>45722.0</v>
      </c>
      <c r="AL14" s="11">
        <f t="shared" ref="AL14:AL56" si="11">G14-L14</f>
        <v>0</v>
      </c>
      <c r="AM14" s="11">
        <f>AL14+'April Propsk Statement'!AM14</f>
        <v>0</v>
      </c>
      <c r="AN14" s="46"/>
      <c r="AO14" s="46"/>
      <c r="AP14" s="13"/>
      <c r="AQ14" s="1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>
      <c r="A15" s="9"/>
      <c r="B15" s="9"/>
      <c r="C15" s="17" t="s">
        <v>50</v>
      </c>
      <c r="D15" s="17" t="s">
        <v>51</v>
      </c>
      <c r="E15" s="18">
        <v>44959.0</v>
      </c>
      <c r="F15" s="17">
        <v>2.0</v>
      </c>
      <c r="G15" s="17">
        <v>740.0</v>
      </c>
      <c r="H15" s="18">
        <v>45810.0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1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16">
        <v>45722.0</v>
      </c>
      <c r="AL15" s="11">
        <f t="shared" si="11"/>
        <v>0</v>
      </c>
      <c r="AM15" s="11">
        <f>AL15+'April Propsk Statement'!AM15</f>
        <v>0</v>
      </c>
      <c r="AN15" s="46"/>
      <c r="AO15" s="46"/>
      <c r="AP15" s="13"/>
      <c r="AQ15" s="1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>
      <c r="A16" s="9"/>
      <c r="B16" s="9"/>
      <c r="C16" s="17" t="s">
        <v>52</v>
      </c>
      <c r="D16" s="17" t="s">
        <v>53</v>
      </c>
      <c r="E16" s="18">
        <v>45152.0</v>
      </c>
      <c r="F16" s="17">
        <v>14.0</v>
      </c>
      <c r="G16" s="17">
        <v>740.0</v>
      </c>
      <c r="H16" s="18">
        <v>45824.0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1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16">
        <v>45722.0</v>
      </c>
      <c r="AL16" s="11">
        <f t="shared" si="11"/>
        <v>0</v>
      </c>
      <c r="AM16" s="11">
        <f>AL16+'April Propsk Statement'!AM16</f>
        <v>0</v>
      </c>
      <c r="AN16" s="46"/>
      <c r="AO16" s="46"/>
      <c r="AP16" s="13"/>
      <c r="AQ16" s="1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>
      <c r="A17" s="9"/>
      <c r="B17" s="9"/>
      <c r="C17" s="17" t="s">
        <v>54</v>
      </c>
      <c r="D17" s="17" t="s">
        <v>55</v>
      </c>
      <c r="E17" s="21">
        <v>44926.0</v>
      </c>
      <c r="F17" s="17">
        <v>31.0</v>
      </c>
      <c r="G17" s="17">
        <v>855.0</v>
      </c>
      <c r="H17" s="18">
        <v>45811.0</v>
      </c>
      <c r="I17" s="17" t="b">
        <v>0</v>
      </c>
      <c r="J17" s="17" t="b">
        <v>1</v>
      </c>
      <c r="K17" s="17" t="b">
        <v>0</v>
      </c>
      <c r="L17" s="17">
        <v>855.0</v>
      </c>
      <c r="M17" s="11">
        <f t="shared" si="1"/>
        <v>0</v>
      </c>
      <c r="N17" s="11">
        <f t="shared" si="2"/>
        <v>855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1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16">
        <v>45722.0</v>
      </c>
      <c r="AL17" s="11">
        <f t="shared" si="11"/>
        <v>0</v>
      </c>
      <c r="AM17" s="11">
        <f>AL17+'April Propsk Statement'!AM17</f>
        <v>0</v>
      </c>
      <c r="AN17" s="46"/>
      <c r="AO17" s="46"/>
      <c r="AP17" s="13"/>
      <c r="AQ17" s="1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>
      <c r="A18" s="9"/>
      <c r="B18" s="9"/>
      <c r="C18" s="9" t="s">
        <v>56</v>
      </c>
      <c r="D18" s="9" t="s">
        <v>57</v>
      </c>
      <c r="E18" s="10">
        <v>45521.0</v>
      </c>
      <c r="F18" s="9">
        <v>17.0</v>
      </c>
      <c r="G18" s="9">
        <v>740.0</v>
      </c>
      <c r="H18" s="10">
        <v>45825.0</v>
      </c>
      <c r="I18" s="9" t="b">
        <v>0</v>
      </c>
      <c r="J18" s="9" t="b">
        <v>0</v>
      </c>
      <c r="K18" s="9" t="b">
        <v>1</v>
      </c>
      <c r="L18" s="9">
        <v>740.0</v>
      </c>
      <c r="M18" s="11">
        <f t="shared" si="1"/>
        <v>740</v>
      </c>
      <c r="N18" s="11">
        <f t="shared" si="2"/>
        <v>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1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AL18+'April Propsk Statement'!AM18</f>
        <v>0</v>
      </c>
      <c r="AN18" s="73"/>
      <c r="AO18" s="73"/>
      <c r="AP18" s="13"/>
      <c r="AQ18" s="1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>
      <c r="A19" s="9"/>
      <c r="B19" s="9"/>
      <c r="C19" s="17" t="s">
        <v>58</v>
      </c>
      <c r="D19" s="17" t="s">
        <v>59</v>
      </c>
      <c r="E19" s="21">
        <v>45625.0</v>
      </c>
      <c r="F19" s="17">
        <v>29.0</v>
      </c>
      <c r="G19" s="17">
        <v>740.0</v>
      </c>
      <c r="H19" s="18">
        <v>45805.0</v>
      </c>
      <c r="I19" s="17" t="b">
        <v>0</v>
      </c>
      <c r="J19" s="17" t="b">
        <v>1</v>
      </c>
      <c r="K19" s="17" t="b">
        <v>0</v>
      </c>
      <c r="L19" s="17">
        <v>740.0</v>
      </c>
      <c r="M19" s="11">
        <f t="shared" si="1"/>
        <v>0</v>
      </c>
      <c r="N19" s="11">
        <f t="shared" si="2"/>
        <v>740</v>
      </c>
      <c r="O19" s="11">
        <f t="shared" si="3"/>
        <v>740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1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629</v>
      </c>
      <c r="AK19" s="16">
        <v>45722.0</v>
      </c>
      <c r="AL19" s="11">
        <f t="shared" si="11"/>
        <v>0</v>
      </c>
      <c r="AM19" s="11">
        <f>AL19+'April Propsk Statement'!AM19</f>
        <v>0</v>
      </c>
      <c r="AN19" s="46"/>
      <c r="AO19" s="46"/>
      <c r="AP19" s="13"/>
      <c r="AQ19" s="1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>
      <c r="A20" s="9"/>
      <c r="B20" s="9"/>
      <c r="C20" s="9" t="s">
        <v>60</v>
      </c>
      <c r="D20" s="9" t="s">
        <v>61</v>
      </c>
      <c r="E20" s="10">
        <v>45310.0</v>
      </c>
      <c r="F20" s="9">
        <v>19.0</v>
      </c>
      <c r="G20" s="9">
        <v>700.0</v>
      </c>
      <c r="H20" s="10">
        <v>45827.0</v>
      </c>
      <c r="I20" s="9" t="b">
        <v>0</v>
      </c>
      <c r="J20" s="9" t="b">
        <v>0</v>
      </c>
      <c r="K20" s="9" t="b">
        <v>1</v>
      </c>
      <c r="L20" s="9">
        <v>700.0</v>
      </c>
      <c r="M20" s="11">
        <f t="shared" si="1"/>
        <v>700</v>
      </c>
      <c r="N20" s="11">
        <f t="shared" si="2"/>
        <v>0</v>
      </c>
      <c r="O20" s="11">
        <f t="shared" si="3"/>
        <v>700</v>
      </c>
      <c r="P20" s="12">
        <v>0.1</v>
      </c>
      <c r="Q20" s="13">
        <f t="shared" si="4"/>
        <v>-70</v>
      </c>
      <c r="R20" s="12">
        <v>0.05</v>
      </c>
      <c r="S20" s="13">
        <f t="shared" si="5"/>
        <v>-35</v>
      </c>
      <c r="T20" s="11">
        <f t="shared" si="6"/>
        <v>-105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-105</v>
      </c>
      <c r="AI20" s="13">
        <f t="shared" si="9"/>
        <v>595</v>
      </c>
      <c r="AJ20" s="13">
        <f t="shared" si="10"/>
        <v>595</v>
      </c>
      <c r="AK20" s="16">
        <v>45722.0</v>
      </c>
      <c r="AL20" s="11">
        <f t="shared" si="11"/>
        <v>0</v>
      </c>
      <c r="AM20" s="11">
        <f>AL20+'April Propsk Statement'!AM20</f>
        <v>0</v>
      </c>
      <c r="AN20" s="73"/>
      <c r="AO20" s="73"/>
      <c r="AP20" s="13"/>
      <c r="AQ20" s="1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>
      <c r="A21" s="9"/>
      <c r="B21" s="9"/>
      <c r="C21" s="9" t="s">
        <v>62</v>
      </c>
      <c r="D21" s="9" t="s">
        <v>63</v>
      </c>
      <c r="E21" s="10">
        <v>45477.0</v>
      </c>
      <c r="F21" s="9">
        <v>4.0</v>
      </c>
      <c r="G21" s="9">
        <v>675.0</v>
      </c>
      <c r="H21" s="10">
        <v>45812.0</v>
      </c>
      <c r="I21" s="9" t="b">
        <v>0</v>
      </c>
      <c r="J21" s="9" t="b">
        <v>1</v>
      </c>
      <c r="K21" s="9" t="b">
        <v>0</v>
      </c>
      <c r="L21" s="9">
        <v>675.0</v>
      </c>
      <c r="M21" s="11">
        <f t="shared" si="1"/>
        <v>0</v>
      </c>
      <c r="N21" s="11">
        <f t="shared" si="2"/>
        <v>675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1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16">
        <v>45722.0</v>
      </c>
      <c r="AL21" s="11">
        <f t="shared" si="11"/>
        <v>0</v>
      </c>
      <c r="AM21" s="11">
        <f>AL21+'April Propsk Statement'!AM21</f>
        <v>0</v>
      </c>
      <c r="AN21" s="46"/>
      <c r="AO21" s="46"/>
      <c r="AP21" s="13"/>
      <c r="AQ21" s="1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>
      <c r="A22" s="9"/>
      <c r="B22" s="9"/>
      <c r="C22" s="17" t="s">
        <v>64</v>
      </c>
      <c r="D22" s="17" t="s">
        <v>65</v>
      </c>
      <c r="E22" s="18">
        <v>45474.0</v>
      </c>
      <c r="F22" s="17">
        <v>1.0</v>
      </c>
      <c r="G22" s="17">
        <v>700.0</v>
      </c>
      <c r="H22" s="18">
        <v>45810.0</v>
      </c>
      <c r="I22" s="17" t="b">
        <v>0</v>
      </c>
      <c r="J22" s="17" t="b">
        <v>1</v>
      </c>
      <c r="K22" s="17" t="b">
        <v>0</v>
      </c>
      <c r="L22" s="17">
        <v>700.0</v>
      </c>
      <c r="M22" s="11">
        <f t="shared" si="1"/>
        <v>0</v>
      </c>
      <c r="N22" s="11">
        <f t="shared" si="2"/>
        <v>700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1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16">
        <v>45722.0</v>
      </c>
      <c r="AL22" s="11">
        <f t="shared" si="11"/>
        <v>0</v>
      </c>
      <c r="AM22" s="11">
        <f>AL22+'April Propsk Statement'!AM22</f>
        <v>0</v>
      </c>
      <c r="AN22" s="46"/>
      <c r="AO22" s="46"/>
      <c r="AP22" s="13"/>
      <c r="AQ22" s="1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>
      <c r="A23" s="9"/>
      <c r="B23" s="9"/>
      <c r="C23" s="17" t="s">
        <v>66</v>
      </c>
      <c r="D23" s="17" t="s">
        <v>67</v>
      </c>
      <c r="E23" s="18">
        <v>45354.0</v>
      </c>
      <c r="F23" s="17">
        <v>3.0</v>
      </c>
      <c r="G23" s="17">
        <v>735.0</v>
      </c>
      <c r="H23" s="18">
        <v>45813.0</v>
      </c>
      <c r="I23" s="17" t="b">
        <v>0</v>
      </c>
      <c r="J23" s="17" t="b">
        <v>1</v>
      </c>
      <c r="K23" s="17" t="b">
        <v>0</v>
      </c>
      <c r="L23" s="17">
        <v>735.0</v>
      </c>
      <c r="M23" s="11">
        <f t="shared" si="1"/>
        <v>0</v>
      </c>
      <c r="N23" s="11">
        <f t="shared" si="2"/>
        <v>735</v>
      </c>
      <c r="O23" s="11">
        <f t="shared" si="3"/>
        <v>735</v>
      </c>
      <c r="P23" s="12">
        <v>0.1</v>
      </c>
      <c r="Q23" s="13">
        <f t="shared" si="4"/>
        <v>-73.5</v>
      </c>
      <c r="R23" s="12">
        <v>0.05</v>
      </c>
      <c r="S23" s="13">
        <f t="shared" si="5"/>
        <v>-36.75</v>
      </c>
      <c r="T23" s="11">
        <f t="shared" si="6"/>
        <v>-110.25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-110.25</v>
      </c>
      <c r="AI23" s="13">
        <f t="shared" si="9"/>
        <v>624.75</v>
      </c>
      <c r="AJ23" s="13">
        <f t="shared" si="10"/>
        <v>624.75</v>
      </c>
      <c r="AK23" s="16">
        <v>45722.0</v>
      </c>
      <c r="AL23" s="11">
        <f t="shared" si="11"/>
        <v>0</v>
      </c>
      <c r="AM23" s="11">
        <f>AL23+'April Propsk Statement'!AM23</f>
        <v>0</v>
      </c>
      <c r="AN23" s="46"/>
      <c r="AO23" s="46"/>
      <c r="AP23" s="13"/>
      <c r="AQ23" s="1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>
      <c r="A24" s="9"/>
      <c r="B24" s="9"/>
      <c r="C24" s="17" t="s">
        <v>68</v>
      </c>
      <c r="D24" s="17" t="s">
        <v>69</v>
      </c>
      <c r="E24" s="18">
        <v>45199.0</v>
      </c>
      <c r="F24" s="17">
        <v>30.0</v>
      </c>
      <c r="G24" s="17">
        <v>795.0</v>
      </c>
      <c r="H24" s="18">
        <v>45809.0</v>
      </c>
      <c r="I24" s="17" t="b">
        <v>0</v>
      </c>
      <c r="J24" s="17" t="b">
        <v>1</v>
      </c>
      <c r="K24" s="17" t="b">
        <v>0</v>
      </c>
      <c r="L24" s="17">
        <v>795.0</v>
      </c>
      <c r="M24" s="11">
        <f t="shared" si="1"/>
        <v>0</v>
      </c>
      <c r="N24" s="11">
        <f t="shared" si="2"/>
        <v>795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1">
        <f t="shared" si="6"/>
        <v>-119.25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675.75</v>
      </c>
      <c r="AK24" s="16">
        <v>45722.0</v>
      </c>
      <c r="AL24" s="11">
        <f t="shared" si="11"/>
        <v>0</v>
      </c>
      <c r="AM24" s="11">
        <f>AL24+'April Propsk Statement'!AM24</f>
        <v>0</v>
      </c>
      <c r="AN24" s="46"/>
      <c r="AO24" s="46"/>
      <c r="AP24" s="13"/>
      <c r="AQ24" s="1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>
      <c r="A25" s="9"/>
      <c r="B25" s="9"/>
      <c r="C25" s="17" t="s">
        <v>70</v>
      </c>
      <c r="D25" s="17"/>
      <c r="E25" s="18"/>
      <c r="F25" s="17"/>
      <c r="G25" s="17" t="s">
        <v>97</v>
      </c>
      <c r="H25" s="17" t="s">
        <v>97</v>
      </c>
      <c r="I25" s="17" t="b">
        <v>0</v>
      </c>
      <c r="J25" s="17" t="b">
        <v>0</v>
      </c>
      <c r="K25" s="17" t="b">
        <v>0</v>
      </c>
      <c r="L25" s="17" t="s">
        <v>97</v>
      </c>
      <c r="M25" s="11">
        <f t="shared" si="1"/>
        <v>0</v>
      </c>
      <c r="N25" s="11">
        <f t="shared" si="2"/>
        <v>0</v>
      </c>
      <c r="O25" s="11">
        <f t="shared" si="3"/>
        <v>0</v>
      </c>
      <c r="P25" s="12">
        <v>0.1</v>
      </c>
      <c r="Q25" s="13">
        <f t="shared" si="4"/>
        <v>0</v>
      </c>
      <c r="R25" s="12">
        <v>0.05</v>
      </c>
      <c r="S25" s="13">
        <f t="shared" si="5"/>
        <v>0</v>
      </c>
      <c r="T25" s="11">
        <f t="shared" si="6"/>
        <v>0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0</v>
      </c>
      <c r="AI25" s="13">
        <f t="shared" si="9"/>
        <v>0</v>
      </c>
      <c r="AJ25" s="13">
        <f t="shared" si="10"/>
        <v>0</v>
      </c>
      <c r="AK25" s="16">
        <v>45722.0</v>
      </c>
      <c r="AL25" s="11">
        <f t="shared" si="11"/>
        <v>0</v>
      </c>
      <c r="AM25" s="11">
        <f>AL25+'April Propsk Statement'!AM25</f>
        <v>0</v>
      </c>
      <c r="AN25" s="24" t="s">
        <v>135</v>
      </c>
      <c r="AO25" s="46"/>
      <c r="AP25" s="13"/>
      <c r="AQ25" s="1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>
      <c r="A26" s="9"/>
      <c r="B26" s="9"/>
      <c r="C26" s="9" t="s">
        <v>72</v>
      </c>
      <c r="D26" s="9" t="s">
        <v>73</v>
      </c>
      <c r="E26" s="10">
        <v>45297.0</v>
      </c>
      <c r="F26" s="9">
        <v>6.0</v>
      </c>
      <c r="G26" s="9">
        <v>800.0</v>
      </c>
      <c r="H26" s="10">
        <v>45814.0</v>
      </c>
      <c r="I26" s="9" t="b">
        <v>0</v>
      </c>
      <c r="J26" s="9" t="b">
        <v>1</v>
      </c>
      <c r="K26" s="9" t="b">
        <v>0</v>
      </c>
      <c r="L26" s="9">
        <v>800.0</v>
      </c>
      <c r="M26" s="11">
        <f t="shared" si="1"/>
        <v>0</v>
      </c>
      <c r="N26" s="11">
        <f t="shared" si="2"/>
        <v>800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1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16">
        <v>45722.0</v>
      </c>
      <c r="AL26" s="11">
        <f t="shared" si="11"/>
        <v>0</v>
      </c>
      <c r="AM26" s="11">
        <f>AL26+'April Propsk Statement'!AM26</f>
        <v>0</v>
      </c>
      <c r="AN26" s="46"/>
      <c r="AO26" s="46"/>
      <c r="AP26" s="13"/>
      <c r="AQ26" s="1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>
      <c r="A27" s="9"/>
      <c r="B27" s="9"/>
      <c r="C27" s="9" t="s">
        <v>74</v>
      </c>
      <c r="D27" s="9" t="s">
        <v>75</v>
      </c>
      <c r="E27" s="22">
        <v>44893.0</v>
      </c>
      <c r="F27" s="9">
        <v>28.0</v>
      </c>
      <c r="G27" s="9">
        <v>795.0</v>
      </c>
      <c r="H27" s="10">
        <v>45804.0</v>
      </c>
      <c r="I27" s="9" t="b">
        <v>0</v>
      </c>
      <c r="J27" s="9" t="b">
        <v>1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795</v>
      </c>
      <c r="O27" s="11">
        <f t="shared" si="3"/>
        <v>795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11">
        <f t="shared" si="6"/>
        <v>-119.25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675.75</v>
      </c>
      <c r="AK27" s="16">
        <v>45722.0</v>
      </c>
      <c r="AL27" s="11">
        <f t="shared" si="11"/>
        <v>0</v>
      </c>
      <c r="AM27" s="11">
        <f>AL27+'April Propsk Statement'!AM27</f>
        <v>0</v>
      </c>
      <c r="AN27" s="46"/>
      <c r="AO27" s="46"/>
      <c r="AP27" s="13"/>
      <c r="AQ27" s="1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>
      <c r="A28" s="9"/>
      <c r="B28" s="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8">
        <v>45824.0</v>
      </c>
      <c r="I28" s="17" t="b">
        <v>0</v>
      </c>
      <c r="J28" s="17" t="b">
        <v>0</v>
      </c>
      <c r="K28" s="17" t="b">
        <v>1</v>
      </c>
      <c r="L28" s="17">
        <v>740.0</v>
      </c>
      <c r="M28" s="11">
        <f t="shared" si="1"/>
        <v>740</v>
      </c>
      <c r="N28" s="11">
        <f t="shared" si="2"/>
        <v>0</v>
      </c>
      <c r="O28" s="11">
        <f t="shared" si="3"/>
        <v>740</v>
      </c>
      <c r="P28" s="12">
        <v>0.1</v>
      </c>
      <c r="Q28" s="13">
        <f t="shared" si="4"/>
        <v>-74</v>
      </c>
      <c r="R28" s="12">
        <v>0.05</v>
      </c>
      <c r="S28" s="13">
        <f t="shared" si="5"/>
        <v>-37</v>
      </c>
      <c r="T28" s="11">
        <f t="shared" si="6"/>
        <v>-111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-111</v>
      </c>
      <c r="AI28" s="13">
        <f t="shared" si="9"/>
        <v>629</v>
      </c>
      <c r="AJ28" s="13">
        <f t="shared" si="10"/>
        <v>629</v>
      </c>
      <c r="AK28" s="16">
        <v>45722.0</v>
      </c>
      <c r="AL28" s="11">
        <f t="shared" si="11"/>
        <v>0</v>
      </c>
      <c r="AM28" s="11">
        <f>AL28+'April Propsk Statement'!AM28</f>
        <v>0</v>
      </c>
      <c r="AN28" s="73"/>
      <c r="AO28" s="73"/>
      <c r="AP28" s="13"/>
      <c r="AQ28" s="1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>
      <c r="A29" s="9"/>
      <c r="B29" s="9"/>
      <c r="C29" s="9" t="s">
        <v>78</v>
      </c>
      <c r="D29" s="9" t="s">
        <v>79</v>
      </c>
      <c r="E29" s="10">
        <v>45547.0</v>
      </c>
      <c r="F29" s="9">
        <v>12.0</v>
      </c>
      <c r="G29" s="9">
        <v>740.0</v>
      </c>
      <c r="H29" s="10">
        <v>45820.0</v>
      </c>
      <c r="I29" s="9" t="b">
        <v>0</v>
      </c>
      <c r="J29" s="9" t="b">
        <v>1</v>
      </c>
      <c r="K29" s="9" t="b">
        <v>0</v>
      </c>
      <c r="L29" s="9">
        <v>740.0</v>
      </c>
      <c r="M29" s="11">
        <f t="shared" si="1"/>
        <v>0</v>
      </c>
      <c r="N29" s="11">
        <f t="shared" si="2"/>
        <v>740</v>
      </c>
      <c r="O29" s="11">
        <f t="shared" si="3"/>
        <v>740</v>
      </c>
      <c r="P29" s="12">
        <v>0.1</v>
      </c>
      <c r="Q29" s="13">
        <f t="shared" si="4"/>
        <v>-74</v>
      </c>
      <c r="R29" s="12">
        <v>0.05</v>
      </c>
      <c r="S29" s="13">
        <f t="shared" si="5"/>
        <v>-37</v>
      </c>
      <c r="T29" s="11">
        <f t="shared" si="6"/>
        <v>-111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-111</v>
      </c>
      <c r="AI29" s="13">
        <f t="shared" si="9"/>
        <v>629</v>
      </c>
      <c r="AJ29" s="13">
        <f t="shared" si="10"/>
        <v>629</v>
      </c>
      <c r="AK29" s="16">
        <v>45722.0</v>
      </c>
      <c r="AL29" s="11">
        <f t="shared" si="11"/>
        <v>0</v>
      </c>
      <c r="AM29" s="11">
        <f>AL29+'April Propsk Statement'!AM29</f>
        <v>0</v>
      </c>
      <c r="AN29" s="46"/>
      <c r="AO29" s="46"/>
      <c r="AP29" s="13"/>
      <c r="AQ29" s="1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>
      <c r="A30" s="9"/>
      <c r="B30" s="9"/>
      <c r="C30" s="17" t="s">
        <v>80</v>
      </c>
      <c r="D30" s="17" t="s">
        <v>81</v>
      </c>
      <c r="E30" s="21">
        <v>45647.0</v>
      </c>
      <c r="F30" s="17">
        <v>21.0</v>
      </c>
      <c r="G30" s="17">
        <v>700.0</v>
      </c>
      <c r="H30" s="18">
        <v>45828.0</v>
      </c>
      <c r="I30" s="17" t="b">
        <v>0</v>
      </c>
      <c r="J30" s="17" t="b">
        <v>0</v>
      </c>
      <c r="K30" s="17" t="b">
        <v>1</v>
      </c>
      <c r="L30" s="17">
        <v>700.0</v>
      </c>
      <c r="M30" s="11">
        <f t="shared" si="1"/>
        <v>700</v>
      </c>
      <c r="N30" s="11">
        <f t="shared" si="2"/>
        <v>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11">
        <f t="shared" si="6"/>
        <v>-105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16">
        <v>45722.0</v>
      </c>
      <c r="AL30" s="11">
        <f t="shared" si="11"/>
        <v>0</v>
      </c>
      <c r="AM30" s="11">
        <f>AL30+'April Propsk Statement'!AM30</f>
        <v>0</v>
      </c>
      <c r="AN30" s="74"/>
      <c r="AO30" s="74"/>
      <c r="AP30" s="13"/>
      <c r="AQ30" s="1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>
      <c r="B31" s="9"/>
      <c r="C31" s="17" t="s">
        <v>82</v>
      </c>
      <c r="D31" s="28" t="s">
        <v>157</v>
      </c>
      <c r="E31" s="18">
        <v>45818.0</v>
      </c>
      <c r="F31" s="17">
        <v>10.0</v>
      </c>
      <c r="G31" s="17">
        <v>740.0</v>
      </c>
      <c r="H31" s="18">
        <v>45821.0</v>
      </c>
      <c r="I31" s="17" t="b">
        <v>0</v>
      </c>
      <c r="J31" s="17" t="b">
        <v>1</v>
      </c>
      <c r="K31" s="17" t="b">
        <v>0</v>
      </c>
      <c r="L31" s="17">
        <v>740.0</v>
      </c>
      <c r="M31" s="11">
        <f t="shared" si="1"/>
        <v>0</v>
      </c>
      <c r="N31" s="11">
        <f t="shared" si="2"/>
        <v>740</v>
      </c>
      <c r="O31" s="11">
        <f t="shared" si="3"/>
        <v>740</v>
      </c>
      <c r="P31" s="12">
        <v>0.1</v>
      </c>
      <c r="Q31" s="13">
        <f t="shared" si="4"/>
        <v>-74</v>
      </c>
      <c r="R31" s="12">
        <v>0.05</v>
      </c>
      <c r="S31" s="13">
        <f t="shared" si="5"/>
        <v>-37</v>
      </c>
      <c r="T31" s="11">
        <f t="shared" si="6"/>
        <v>-111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-111</v>
      </c>
      <c r="AI31" s="13">
        <f t="shared" si="9"/>
        <v>629</v>
      </c>
      <c r="AJ31" s="13">
        <f t="shared" si="10"/>
        <v>629</v>
      </c>
      <c r="AK31" s="16">
        <v>45722.0</v>
      </c>
      <c r="AL31" s="11">
        <f t="shared" si="11"/>
        <v>0</v>
      </c>
      <c r="AM31" s="11">
        <f>AL31+'April Propsk Statement'!AM31</f>
        <v>0</v>
      </c>
      <c r="AN31" s="74"/>
      <c r="AO31" s="74"/>
      <c r="AP31" s="13"/>
      <c r="AQ31" s="1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>
      <c r="A32" s="9"/>
      <c r="B32" s="9"/>
      <c r="C32" s="17" t="s">
        <v>84</v>
      </c>
      <c r="D32" s="17" t="s">
        <v>85</v>
      </c>
      <c r="E32" s="18">
        <v>45141.0</v>
      </c>
      <c r="F32" s="17">
        <v>3.0</v>
      </c>
      <c r="G32" s="17">
        <v>740.0</v>
      </c>
      <c r="H32" s="18">
        <v>45811.0</v>
      </c>
      <c r="I32" s="17" t="b">
        <v>0</v>
      </c>
      <c r="J32" s="17" t="b">
        <v>1</v>
      </c>
      <c r="K32" s="17" t="b">
        <v>0</v>
      </c>
      <c r="L32" s="17">
        <v>740.0</v>
      </c>
      <c r="M32" s="11">
        <f t="shared" si="1"/>
        <v>0</v>
      </c>
      <c r="N32" s="11">
        <f t="shared" si="2"/>
        <v>740</v>
      </c>
      <c r="O32" s="11">
        <f t="shared" si="3"/>
        <v>740</v>
      </c>
      <c r="P32" s="12">
        <v>0.1</v>
      </c>
      <c r="Q32" s="13">
        <f t="shared" si="4"/>
        <v>-74</v>
      </c>
      <c r="R32" s="12">
        <v>0.05</v>
      </c>
      <c r="S32" s="13">
        <f t="shared" si="5"/>
        <v>-37</v>
      </c>
      <c r="T32" s="11">
        <f t="shared" si="6"/>
        <v>-111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-111</v>
      </c>
      <c r="AI32" s="13">
        <f t="shared" si="9"/>
        <v>629</v>
      </c>
      <c r="AJ32" s="13">
        <f t="shared" si="10"/>
        <v>629</v>
      </c>
      <c r="AK32" s="16">
        <v>45722.0</v>
      </c>
      <c r="AL32" s="11">
        <f t="shared" si="11"/>
        <v>0</v>
      </c>
      <c r="AM32" s="11">
        <f>AL32+'April Propsk Statement'!AM32</f>
        <v>0</v>
      </c>
      <c r="AN32" s="46"/>
      <c r="AO32" s="46"/>
      <c r="AP32" s="13"/>
      <c r="AQ32" s="1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>
      <c r="A33" s="9"/>
      <c r="B33" s="9"/>
      <c r="C33" s="17" t="s">
        <v>86</v>
      </c>
      <c r="D33" s="17" t="s">
        <v>87</v>
      </c>
      <c r="E33" s="18">
        <v>45721.0</v>
      </c>
      <c r="F33" s="17">
        <v>5.0</v>
      </c>
      <c r="G33" s="17">
        <v>700.0</v>
      </c>
      <c r="H33" s="18">
        <v>45810.0</v>
      </c>
      <c r="I33" s="17" t="b">
        <v>0</v>
      </c>
      <c r="J33" s="17" t="b">
        <v>1</v>
      </c>
      <c r="K33" s="17" t="b">
        <v>0</v>
      </c>
      <c r="L33" s="17">
        <v>700.0</v>
      </c>
      <c r="M33" s="11">
        <f t="shared" si="1"/>
        <v>0</v>
      </c>
      <c r="N33" s="11">
        <f t="shared" si="2"/>
        <v>700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1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16">
        <v>45722.0</v>
      </c>
      <c r="AL33" s="11">
        <f t="shared" si="11"/>
        <v>0</v>
      </c>
      <c r="AM33" s="11">
        <f>AL33+'April Propsk Statement'!AM33</f>
        <v>0</v>
      </c>
      <c r="AN33" s="46"/>
      <c r="AO33" s="46"/>
      <c r="AP33" s="13"/>
      <c r="AQ33" s="13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>
      <c r="A34" s="9"/>
      <c r="B34" s="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45823.0</v>
      </c>
      <c r="I34" s="17" t="b">
        <v>0</v>
      </c>
      <c r="J34" s="17" t="b">
        <v>1</v>
      </c>
      <c r="K34" s="17" t="b">
        <v>0</v>
      </c>
      <c r="L34" s="17">
        <v>795.0</v>
      </c>
      <c r="M34" s="11">
        <f t="shared" si="1"/>
        <v>0</v>
      </c>
      <c r="N34" s="11">
        <f t="shared" si="2"/>
        <v>795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1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AL34+'April Propsk Statement'!AM34</f>
        <v>0</v>
      </c>
      <c r="AN34" s="74"/>
      <c r="AO34" s="74"/>
      <c r="AP34" s="13"/>
      <c r="AQ34" s="13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>
      <c r="A35" s="9"/>
      <c r="B35" s="9"/>
      <c r="C35" s="9" t="s">
        <v>90</v>
      </c>
      <c r="D35" s="9" t="s">
        <v>91</v>
      </c>
      <c r="E35" s="10">
        <v>44986.0</v>
      </c>
      <c r="F35" s="9">
        <v>1.0</v>
      </c>
      <c r="G35" s="9">
        <v>740.0</v>
      </c>
      <c r="H35" s="10">
        <v>45805.0</v>
      </c>
      <c r="I35" s="9" t="b">
        <v>0</v>
      </c>
      <c r="J35" s="9" t="b">
        <v>1</v>
      </c>
      <c r="K35" s="9" t="b">
        <v>0</v>
      </c>
      <c r="L35" s="9">
        <v>740.0</v>
      </c>
      <c r="M35" s="11">
        <f t="shared" si="1"/>
        <v>0</v>
      </c>
      <c r="N35" s="11">
        <f t="shared" si="2"/>
        <v>740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1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16">
        <v>45722.0</v>
      </c>
      <c r="AL35" s="11">
        <f t="shared" si="11"/>
        <v>0</v>
      </c>
      <c r="AM35" s="11">
        <f>AL35+'April Propsk Statement'!AM35</f>
        <v>0</v>
      </c>
      <c r="AN35" s="46"/>
      <c r="AO35" s="46"/>
      <c r="AP35" s="13"/>
      <c r="AQ35" s="13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>
      <c r="A36" s="9"/>
      <c r="B36" s="9"/>
      <c r="C36" s="9" t="s">
        <v>92</v>
      </c>
      <c r="D36" s="9"/>
      <c r="E36" s="10"/>
      <c r="F36" s="9"/>
      <c r="G36" s="9"/>
      <c r="H36" s="9" t="s">
        <v>97</v>
      </c>
      <c r="I36" s="9" t="b">
        <v>0</v>
      </c>
      <c r="J36" s="9" t="b">
        <v>0</v>
      </c>
      <c r="K36" s="9" t="b">
        <v>0</v>
      </c>
      <c r="L36" s="9" t="s">
        <v>97</v>
      </c>
      <c r="M36" s="11">
        <f t="shared" si="1"/>
        <v>0</v>
      </c>
      <c r="N36" s="11">
        <f t="shared" si="2"/>
        <v>0</v>
      </c>
      <c r="O36" s="11">
        <f t="shared" si="3"/>
        <v>0</v>
      </c>
      <c r="P36" s="12">
        <v>0.1</v>
      </c>
      <c r="Q36" s="13">
        <f t="shared" si="4"/>
        <v>0</v>
      </c>
      <c r="R36" s="12">
        <v>0.05</v>
      </c>
      <c r="S36" s="13">
        <f t="shared" si="5"/>
        <v>0</v>
      </c>
      <c r="T36" s="11">
        <f t="shared" si="6"/>
        <v>0</v>
      </c>
      <c r="U36" s="15" t="s">
        <v>158</v>
      </c>
      <c r="V36" s="15">
        <v>250.0</v>
      </c>
      <c r="W36" s="15" t="s">
        <v>159</v>
      </c>
      <c r="X36" s="15" t="s">
        <v>153</v>
      </c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-250</v>
      </c>
      <c r="AH36" s="13">
        <f t="shared" si="8"/>
        <v>-250</v>
      </c>
      <c r="AI36" s="13">
        <f t="shared" si="9"/>
        <v>-250</v>
      </c>
      <c r="AJ36" s="13">
        <f t="shared" si="10"/>
        <v>-250</v>
      </c>
      <c r="AK36" s="16">
        <v>45722.0</v>
      </c>
      <c r="AL36" s="11">
        <f t="shared" si="11"/>
        <v>0</v>
      </c>
      <c r="AM36" s="11">
        <f>AL36+'April Propsk Statement'!AM36</f>
        <v>0</v>
      </c>
      <c r="AN36" s="24" t="s">
        <v>135</v>
      </c>
      <c r="AO36" s="46"/>
      <c r="AP36" s="13"/>
      <c r="AQ36" s="13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>
      <c r="A37" s="9"/>
      <c r="B37" s="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45825.0</v>
      </c>
      <c r="I37" s="9" t="b">
        <v>0</v>
      </c>
      <c r="J37" s="9" t="b">
        <v>0</v>
      </c>
      <c r="K37" s="9" t="b">
        <v>1</v>
      </c>
      <c r="L37" s="9">
        <v>810.0</v>
      </c>
      <c r="M37" s="11">
        <f t="shared" si="1"/>
        <v>810</v>
      </c>
      <c r="N37" s="11">
        <f t="shared" si="2"/>
        <v>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1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AL37+'April Propsk Statement'!AM37</f>
        <v>0</v>
      </c>
      <c r="AN37" s="74"/>
      <c r="AO37" s="74"/>
      <c r="AP37" s="13"/>
      <c r="AQ37" s="13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>
      <c r="A38" s="9"/>
      <c r="B38" s="9"/>
      <c r="C38" s="9" t="s">
        <v>96</v>
      </c>
      <c r="D38" s="9" t="s">
        <v>97</v>
      </c>
      <c r="E38" s="10">
        <v>45206.0</v>
      </c>
      <c r="F38" s="9">
        <v>7.0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1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11">
        <f>AL38+'April Propsk Statement'!AM38</f>
        <v>0</v>
      </c>
      <c r="AN38" s="24" t="s">
        <v>98</v>
      </c>
      <c r="AO38" s="46"/>
      <c r="AP38" s="13"/>
      <c r="AQ38" s="13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>
      <c r="A39" s="9"/>
      <c r="B39" s="9"/>
      <c r="C39" s="9" t="s">
        <v>99</v>
      </c>
      <c r="D39" s="9" t="s">
        <v>100</v>
      </c>
      <c r="E39" s="10">
        <v>45381.0</v>
      </c>
      <c r="F39" s="9">
        <v>30.0</v>
      </c>
      <c r="G39" s="9">
        <v>675.0</v>
      </c>
      <c r="H39" s="10">
        <v>45805.0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1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16">
        <v>45722.0</v>
      </c>
      <c r="AL39" s="11">
        <f t="shared" si="11"/>
        <v>0</v>
      </c>
      <c r="AM39" s="11">
        <f>AL39+'April Propsk Statement'!AM39</f>
        <v>0</v>
      </c>
      <c r="AN39" s="46"/>
      <c r="AO39" s="46"/>
      <c r="AP39" s="13"/>
      <c r="AQ39" s="13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>
      <c r="A40" s="9"/>
      <c r="B40" s="9"/>
      <c r="C40" s="17" t="s">
        <v>101</v>
      </c>
      <c r="D40" s="17" t="s">
        <v>102</v>
      </c>
      <c r="E40" s="18">
        <v>45567.0</v>
      </c>
      <c r="F40" s="17">
        <v>2.0</v>
      </c>
      <c r="G40" s="17">
        <v>700.0</v>
      </c>
      <c r="H40" s="18">
        <v>45810.0</v>
      </c>
      <c r="I40" s="17" t="b">
        <v>0</v>
      </c>
      <c r="J40" s="17" t="b">
        <v>1</v>
      </c>
      <c r="K40" s="17" t="b">
        <v>0</v>
      </c>
      <c r="L40" s="17">
        <v>700.0</v>
      </c>
      <c r="M40" s="11">
        <f t="shared" si="1"/>
        <v>0</v>
      </c>
      <c r="N40" s="11">
        <f t="shared" si="2"/>
        <v>700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11">
        <f t="shared" si="6"/>
        <v>-105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16">
        <v>45722.0</v>
      </c>
      <c r="AL40" s="11">
        <f t="shared" si="11"/>
        <v>0</v>
      </c>
      <c r="AM40" s="11">
        <f>AL40+'April Propsk Statement'!AM40</f>
        <v>0</v>
      </c>
      <c r="AN40" s="46"/>
      <c r="AO40" s="46"/>
      <c r="AP40" s="13"/>
      <c r="AQ40" s="13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>
      <c r="A41" s="9"/>
      <c r="B41" s="9"/>
      <c r="C41" s="17" t="s">
        <v>103</v>
      </c>
      <c r="D41" s="17" t="s">
        <v>104</v>
      </c>
      <c r="E41" s="18">
        <v>45069.0</v>
      </c>
      <c r="F41" s="17">
        <v>23.0</v>
      </c>
      <c r="G41" s="17">
        <v>740.0</v>
      </c>
      <c r="H41" s="18">
        <v>45806.0</v>
      </c>
      <c r="I41" s="17" t="b">
        <v>0</v>
      </c>
      <c r="J41" s="17" t="b">
        <v>1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740</v>
      </c>
      <c r="O41" s="11">
        <f t="shared" si="3"/>
        <v>740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1">
        <f t="shared" si="6"/>
        <v>-111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629</v>
      </c>
      <c r="AK41" s="16">
        <v>45722.0</v>
      </c>
      <c r="AL41" s="11">
        <f t="shared" si="11"/>
        <v>0</v>
      </c>
      <c r="AM41" s="11">
        <f>AL41+'April Propsk Statement'!AM41</f>
        <v>0</v>
      </c>
      <c r="AN41" s="46"/>
      <c r="AO41" s="46"/>
      <c r="AP41" s="13"/>
      <c r="AQ41" s="13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>
      <c r="A42" s="9"/>
      <c r="B42" s="9"/>
      <c r="C42" s="17" t="s">
        <v>105</v>
      </c>
      <c r="D42" s="17" t="s">
        <v>106</v>
      </c>
      <c r="E42" s="18">
        <v>45201.0</v>
      </c>
      <c r="F42" s="17">
        <v>2.0</v>
      </c>
      <c r="G42" s="17">
        <v>740.0</v>
      </c>
      <c r="H42" s="18">
        <v>45810.0</v>
      </c>
      <c r="I42" s="17" t="b">
        <v>0</v>
      </c>
      <c r="J42" s="17" t="b">
        <v>1</v>
      </c>
      <c r="K42" s="17" t="b">
        <v>0</v>
      </c>
      <c r="L42" s="17">
        <v>740.0</v>
      </c>
      <c r="M42" s="11">
        <f t="shared" si="1"/>
        <v>0</v>
      </c>
      <c r="N42" s="11">
        <f t="shared" si="2"/>
        <v>740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1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16">
        <v>45722.0</v>
      </c>
      <c r="AL42" s="11">
        <f t="shared" si="11"/>
        <v>0</v>
      </c>
      <c r="AM42" s="11">
        <f>AL42+'April Propsk Statement'!AM42</f>
        <v>0</v>
      </c>
      <c r="AN42" s="46"/>
      <c r="AO42" s="46"/>
      <c r="AP42" s="13"/>
      <c r="AQ42" s="13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>
      <c r="A43" s="9"/>
      <c r="B43" s="9"/>
      <c r="C43" s="17" t="s">
        <v>107</v>
      </c>
      <c r="D43" s="17" t="s">
        <v>108</v>
      </c>
      <c r="E43" s="18">
        <v>44965.0</v>
      </c>
      <c r="F43" s="17">
        <v>8.0</v>
      </c>
      <c r="G43" s="17">
        <v>740.0</v>
      </c>
      <c r="H43" s="18">
        <v>45818.0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1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16">
        <v>45722.0</v>
      </c>
      <c r="AL43" s="11">
        <f t="shared" si="11"/>
        <v>0</v>
      </c>
      <c r="AM43" s="11">
        <f>AL43+'April Propsk Statement'!AM43</f>
        <v>0</v>
      </c>
      <c r="AN43" s="46"/>
      <c r="AO43" s="46"/>
      <c r="AP43" s="13"/>
      <c r="AQ43" s="13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4"/>
      <c r="AG44" s="25"/>
      <c r="AH44" s="25"/>
      <c r="AI44" s="25"/>
      <c r="AJ44" s="25"/>
      <c r="AK44" s="25"/>
      <c r="AL44" s="11">
        <f t="shared" si="11"/>
        <v>0</v>
      </c>
      <c r="AM44" s="11">
        <f>AL44+'April Propsk Statement'!AM44</f>
        <v>0</v>
      </c>
      <c r="AN44" s="1"/>
      <c r="AO44" s="1"/>
      <c r="AP44" s="13"/>
      <c r="AQ44" s="13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>
      <c r="A45" s="1"/>
      <c r="B45" s="1"/>
      <c r="C45" s="24" t="s">
        <v>109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2">-V45+-Y45+-AB45+-AE45</f>
        <v>0</v>
      </c>
      <c r="AH45" s="13">
        <f t="shared" ref="AH45:AH56" si="13">AG45+T45</f>
        <v>0</v>
      </c>
      <c r="AI45" s="13">
        <f t="shared" ref="AI45:AI56" si="14">L45+T45+AG45</f>
        <v>0</v>
      </c>
      <c r="AJ45" s="13">
        <f t="shared" ref="AJ45:AJ56" si="15">O45+AH45</f>
        <v>0</v>
      </c>
      <c r="AK45" s="1"/>
      <c r="AL45" s="11">
        <f t="shared" si="11"/>
        <v>0</v>
      </c>
      <c r="AM45" s="11">
        <f>AL45+'April Propsk Statement'!AM45</f>
        <v>0</v>
      </c>
      <c r="AN45" s="24" t="s">
        <v>135</v>
      </c>
      <c r="AO45" s="1"/>
      <c r="AP45" s="13"/>
      <c r="AQ45" s="13"/>
      <c r="AR45" s="1"/>
      <c r="AS45" s="1"/>
      <c r="AT45" s="1"/>
      <c r="AU45" s="1"/>
      <c r="AV45" s="4"/>
      <c r="AW45" s="4"/>
      <c r="AX45" s="4"/>
      <c r="AY45" s="4"/>
      <c r="AZ45" s="4"/>
      <c r="BA45" s="4"/>
      <c r="BB45" s="4"/>
    </row>
    <row r="46">
      <c r="A46" s="28"/>
      <c r="B46" s="28"/>
      <c r="C46" s="28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28" t="s">
        <v>160</v>
      </c>
      <c r="V46" s="28">
        <v>273.84</v>
      </c>
      <c r="W46" s="28" t="s">
        <v>161</v>
      </c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2"/>
        <v>-273.84</v>
      </c>
      <c r="AH46" s="13">
        <f t="shared" si="13"/>
        <v>-273.84</v>
      </c>
      <c r="AI46" s="13">
        <f t="shared" si="14"/>
        <v>-273.84</v>
      </c>
      <c r="AJ46" s="13">
        <f t="shared" si="15"/>
        <v>-273.84</v>
      </c>
      <c r="AK46" s="4"/>
      <c r="AL46" s="11">
        <f t="shared" si="11"/>
        <v>0</v>
      </c>
      <c r="AM46" s="11">
        <f>AL46+'April Propsk Statement'!AM46</f>
        <v>0</v>
      </c>
      <c r="AN46" s="4"/>
      <c r="AO46" s="4"/>
      <c r="AP46" s="13"/>
      <c r="AQ46" s="13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>
      <c r="A47" s="28"/>
      <c r="B47" s="28"/>
      <c r="C47" s="28" t="s">
        <v>112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2"/>
        <v>0</v>
      </c>
      <c r="AH47" s="13">
        <f t="shared" si="13"/>
        <v>0</v>
      </c>
      <c r="AI47" s="13">
        <f t="shared" si="14"/>
        <v>0</v>
      </c>
      <c r="AJ47" s="13">
        <f t="shared" si="15"/>
        <v>0</v>
      </c>
      <c r="AK47" s="4"/>
      <c r="AL47" s="11">
        <f t="shared" si="11"/>
        <v>0</v>
      </c>
      <c r="AM47" s="11">
        <f>AL47+'April Propsk Statement'!AM47</f>
        <v>0</v>
      </c>
      <c r="AN47" s="4"/>
      <c r="AO47" s="4"/>
      <c r="AP47" s="13"/>
      <c r="AQ47" s="13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>
      <c r="A48" s="28"/>
      <c r="B48" s="28"/>
      <c r="C48" s="28" t="s">
        <v>113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2"/>
        <v>0</v>
      </c>
      <c r="AH48" s="13">
        <f t="shared" si="13"/>
        <v>0</v>
      </c>
      <c r="AI48" s="13">
        <f t="shared" si="14"/>
        <v>0</v>
      </c>
      <c r="AJ48" s="13">
        <f t="shared" si="15"/>
        <v>0</v>
      </c>
      <c r="AK48" s="4"/>
      <c r="AL48" s="11">
        <f t="shared" si="11"/>
        <v>0</v>
      </c>
      <c r="AM48" s="11">
        <f>AL48+'April Propsk Statement'!AM48</f>
        <v>0</v>
      </c>
      <c r="AN48" s="4"/>
      <c r="AO48" s="4"/>
      <c r="AP48" s="13"/>
      <c r="AQ48" s="13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>
      <c r="A49" s="28"/>
      <c r="B49" s="28"/>
      <c r="C49" s="28" t="s">
        <v>114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2"/>
        <v>0</v>
      </c>
      <c r="AH49" s="13">
        <f t="shared" si="13"/>
        <v>0</v>
      </c>
      <c r="AI49" s="13">
        <f t="shared" si="14"/>
        <v>0</v>
      </c>
      <c r="AJ49" s="13">
        <f t="shared" si="15"/>
        <v>0</v>
      </c>
      <c r="AK49" s="4"/>
      <c r="AL49" s="11">
        <f t="shared" si="11"/>
        <v>0</v>
      </c>
      <c r="AM49" s="11">
        <f>AL49+'April Propsk Statement'!AM49</f>
        <v>0</v>
      </c>
      <c r="AN49" s="4"/>
      <c r="AO49" s="4"/>
      <c r="AP49" s="13"/>
      <c r="AQ49" s="13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>
      <c r="A50" s="28"/>
      <c r="B50" s="28"/>
      <c r="C50" s="28" t="s">
        <v>115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2"/>
        <v>0</v>
      </c>
      <c r="AH50" s="13">
        <f t="shared" si="13"/>
        <v>0</v>
      </c>
      <c r="AI50" s="13">
        <f t="shared" si="14"/>
        <v>0</v>
      </c>
      <c r="AJ50" s="13">
        <f t="shared" si="15"/>
        <v>0</v>
      </c>
      <c r="AK50" s="4"/>
      <c r="AL50" s="11">
        <f t="shared" si="11"/>
        <v>0</v>
      </c>
      <c r="AM50" s="11">
        <f>AL50+'April Propsk Statement'!AM50</f>
        <v>0</v>
      </c>
      <c r="AN50" s="4"/>
      <c r="AO50" s="4"/>
      <c r="AP50" s="13"/>
      <c r="AQ50" s="13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>
      <c r="A51" s="28"/>
      <c r="B51" s="28"/>
      <c r="C51" s="28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2"/>
        <v>0</v>
      </c>
      <c r="AH51" s="13">
        <f t="shared" si="13"/>
        <v>0</v>
      </c>
      <c r="AI51" s="13">
        <f t="shared" si="14"/>
        <v>0</v>
      </c>
      <c r="AJ51" s="13">
        <f t="shared" si="15"/>
        <v>0</v>
      </c>
      <c r="AK51" s="4"/>
      <c r="AL51" s="11">
        <f t="shared" si="11"/>
        <v>0</v>
      </c>
      <c r="AM51" s="11">
        <f>AL51+'April Propsk Statement'!AM51</f>
        <v>0</v>
      </c>
      <c r="AN51" s="4"/>
      <c r="AO51" s="4"/>
      <c r="AP51" s="13"/>
      <c r="AQ51" s="13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>
      <c r="A52" s="28"/>
      <c r="B52" s="28"/>
      <c r="C52" s="28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2"/>
        <v>0</v>
      </c>
      <c r="AH52" s="13">
        <f t="shared" si="13"/>
        <v>0</v>
      </c>
      <c r="AI52" s="13">
        <f t="shared" si="14"/>
        <v>0</v>
      </c>
      <c r="AJ52" s="13">
        <f t="shared" si="15"/>
        <v>0</v>
      </c>
      <c r="AK52" s="4"/>
      <c r="AL52" s="11">
        <f t="shared" si="11"/>
        <v>0</v>
      </c>
      <c r="AM52" s="11">
        <f>AL52+'April Propsk Statement'!AM52</f>
        <v>0</v>
      </c>
      <c r="AN52" s="4"/>
      <c r="AO52" s="4"/>
      <c r="AP52" s="13"/>
      <c r="AQ52" s="13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>
      <c r="A53" s="28"/>
      <c r="B53" s="28"/>
      <c r="C53" s="28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2"/>
        <v>0</v>
      </c>
      <c r="AH53" s="13">
        <f t="shared" si="13"/>
        <v>0</v>
      </c>
      <c r="AI53" s="13">
        <f t="shared" si="14"/>
        <v>0</v>
      </c>
      <c r="AJ53" s="13">
        <f t="shared" si="15"/>
        <v>0</v>
      </c>
      <c r="AK53" s="4"/>
      <c r="AL53" s="11">
        <f t="shared" si="11"/>
        <v>0</v>
      </c>
      <c r="AM53" s="11">
        <f>AL53+'April Propsk Statement'!AM53</f>
        <v>0</v>
      </c>
      <c r="AN53" s="4"/>
      <c r="AO53" s="4"/>
      <c r="AP53" s="13"/>
      <c r="AQ53" s="1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>
      <c r="A54" s="28"/>
      <c r="B54" s="28"/>
      <c r="C54" s="28" t="s">
        <v>119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2"/>
        <v>0</v>
      </c>
      <c r="AH54" s="13">
        <f t="shared" si="13"/>
        <v>0</v>
      </c>
      <c r="AI54" s="13">
        <f t="shared" si="14"/>
        <v>0</v>
      </c>
      <c r="AJ54" s="13">
        <f t="shared" si="15"/>
        <v>0</v>
      </c>
      <c r="AK54" s="4"/>
      <c r="AL54" s="11">
        <f t="shared" si="11"/>
        <v>0</v>
      </c>
      <c r="AM54" s="11">
        <f>AL54+'April Propsk Statement'!AM54</f>
        <v>0</v>
      </c>
      <c r="AN54" s="4"/>
      <c r="AO54" s="4"/>
      <c r="AP54" s="13"/>
      <c r="AQ54" s="13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>
      <c r="A55" s="28"/>
      <c r="B55" s="28"/>
      <c r="C55" s="28" t="s">
        <v>120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2"/>
        <v>0</v>
      </c>
      <c r="AH55" s="13">
        <f t="shared" si="13"/>
        <v>0</v>
      </c>
      <c r="AI55" s="13">
        <f t="shared" si="14"/>
        <v>0</v>
      </c>
      <c r="AJ55" s="13">
        <f t="shared" si="15"/>
        <v>0</v>
      </c>
      <c r="AK55" s="4"/>
      <c r="AL55" s="11">
        <f t="shared" si="11"/>
        <v>0</v>
      </c>
      <c r="AM55" s="11">
        <f>AL55+'April Propsk Statement'!AM55</f>
        <v>0</v>
      </c>
      <c r="AN55" s="4"/>
      <c r="AO55" s="4"/>
      <c r="AP55" s="13"/>
      <c r="AQ55" s="13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>
      <c r="A56" s="28"/>
      <c r="B56" s="28"/>
      <c r="C56" s="28" t="s">
        <v>121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2"/>
        <v>0</v>
      </c>
      <c r="AH56" s="13">
        <f t="shared" si="13"/>
        <v>0</v>
      </c>
      <c r="AI56" s="13">
        <f t="shared" si="14"/>
        <v>0</v>
      </c>
      <c r="AJ56" s="13">
        <f t="shared" si="15"/>
        <v>0</v>
      </c>
      <c r="AK56" s="4"/>
      <c r="AL56" s="11">
        <f t="shared" si="11"/>
        <v>0</v>
      </c>
      <c r="AM56" s="11">
        <f>AL56+'April Propsk Statement'!AM56</f>
        <v>0</v>
      </c>
      <c r="AN56" s="4"/>
      <c r="AO56" s="4"/>
      <c r="AP56" s="13"/>
      <c r="AQ56" s="13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20110</v>
      </c>
      <c r="H57" s="31"/>
      <c r="I57" s="31"/>
      <c r="J57" s="31"/>
      <c r="K57" s="31"/>
      <c r="L57" s="31">
        <f t="shared" ref="L57:O57" si="16">SUM(L14:L56)</f>
        <v>20110</v>
      </c>
      <c r="M57" s="31">
        <f t="shared" si="16"/>
        <v>3690</v>
      </c>
      <c r="N57" s="31">
        <f t="shared" si="16"/>
        <v>16420</v>
      </c>
      <c r="O57" s="31">
        <f t="shared" si="16"/>
        <v>20110</v>
      </c>
      <c r="P57" s="31"/>
      <c r="Q57" s="31">
        <f>SUM(Q14:Q56)</f>
        <v>-2011</v>
      </c>
      <c r="R57" s="31"/>
      <c r="S57" s="31">
        <f t="shared" ref="S57:T57" si="17">SUM(S14:S56)</f>
        <v>-1005.5</v>
      </c>
      <c r="T57" s="31">
        <f t="shared" si="17"/>
        <v>-3016.5</v>
      </c>
      <c r="U57" s="31"/>
      <c r="V57" s="31">
        <f>SUM(V14:V56)</f>
        <v>523.84</v>
      </c>
      <c r="W57" s="31"/>
      <c r="X57" s="31"/>
      <c r="Y57" s="31">
        <f>SUM(Y14:Y56)</f>
        <v>0</v>
      </c>
      <c r="Z57" s="31"/>
      <c r="AA57" s="31"/>
      <c r="AB57" s="31">
        <f>SUM(AB14:AB56)</f>
        <v>0</v>
      </c>
      <c r="AC57" s="31"/>
      <c r="AD57" s="31"/>
      <c r="AE57" s="31">
        <f>SUM(AE14:AE56)</f>
        <v>0</v>
      </c>
      <c r="AF57" s="31"/>
      <c r="AG57" s="31">
        <f t="shared" ref="AG57:AJ57" si="18">SUM(AG14:AG56)</f>
        <v>-523.84</v>
      </c>
      <c r="AH57" s="31">
        <f t="shared" si="18"/>
        <v>-3540.34</v>
      </c>
      <c r="AI57" s="31">
        <f t="shared" si="18"/>
        <v>16569.66</v>
      </c>
      <c r="AJ57" s="31">
        <f t="shared" si="18"/>
        <v>16569.66</v>
      </c>
      <c r="AK57" s="31"/>
      <c r="AL57" s="31">
        <f>SUM(AL14:AL56)</f>
        <v>0</v>
      </c>
      <c r="AM57" s="31">
        <f>AL57+'April Propsk Statement'!AM57</f>
        <v>0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1"/>
      <c r="BA57" s="1"/>
      <c r="B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>
      <c r="A61" s="4"/>
      <c r="B61" s="4"/>
      <c r="C61" s="28" t="s">
        <v>124</v>
      </c>
      <c r="D61" s="28" t="s">
        <v>125</v>
      </c>
      <c r="E61" s="34">
        <v>45648.0</v>
      </c>
      <c r="F61" s="28">
        <v>24.0</v>
      </c>
      <c r="G61" s="28">
        <v>1125.0</v>
      </c>
      <c r="H61" s="35"/>
      <c r="I61" s="28" t="b">
        <v>0</v>
      </c>
      <c r="J61" s="28" t="b">
        <v>0</v>
      </c>
      <c r="K61" s="28" t="b">
        <v>0</v>
      </c>
      <c r="L61" s="4"/>
      <c r="M61" s="11">
        <f>L61*K61</f>
        <v>0</v>
      </c>
      <c r="N61" s="11">
        <f>J61*L61</f>
        <v>0</v>
      </c>
      <c r="O61" s="11">
        <f>(L61*J61)+(L61*K61)</f>
        <v>0</v>
      </c>
      <c r="P61" s="12">
        <v>0.1</v>
      </c>
      <c r="Q61" s="13">
        <f>L61*-P61</f>
        <v>0</v>
      </c>
      <c r="R61" s="12">
        <v>0.0</v>
      </c>
      <c r="S61" s="13">
        <f>L61*-R61</f>
        <v>0</v>
      </c>
      <c r="T61" s="19">
        <f>Q61+S61</f>
        <v>0</v>
      </c>
      <c r="U61" s="28" t="s">
        <v>149</v>
      </c>
      <c r="V61" s="28">
        <v>115.01</v>
      </c>
      <c r="W61" s="15" t="s">
        <v>162</v>
      </c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-115.01</v>
      </c>
      <c r="AH61" s="13">
        <f>AG61+T61</f>
        <v>-115.01</v>
      </c>
      <c r="AI61" s="13">
        <f>L61+T61+AG61</f>
        <v>-115.01</v>
      </c>
      <c r="AJ61" s="36">
        <f>O61+AH61</f>
        <v>-115.01</v>
      </c>
      <c r="AK61" s="4"/>
      <c r="AL61" s="11">
        <f>G61-L61</f>
        <v>1125</v>
      </c>
      <c r="AM61" s="11">
        <f>AL61+'April Propsk Statement'!AM61</f>
        <v>0</v>
      </c>
      <c r="AN61" s="28" t="s">
        <v>141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19">SUM(L$61:L61)</f>
        <v>0</v>
      </c>
      <c r="M62" s="31">
        <f t="shared" si="19"/>
        <v>0</v>
      </c>
      <c r="N62" s="31">
        <f t="shared" si="19"/>
        <v>0</v>
      </c>
      <c r="O62" s="31">
        <f t="shared" si="19"/>
        <v>0</v>
      </c>
      <c r="P62" s="31">
        <f t="shared" si="19"/>
        <v>0.1</v>
      </c>
      <c r="Q62" s="31">
        <f t="shared" si="19"/>
        <v>0</v>
      </c>
      <c r="R62" s="31">
        <f t="shared" si="19"/>
        <v>0</v>
      </c>
      <c r="S62" s="31">
        <f t="shared" si="19"/>
        <v>0</v>
      </c>
      <c r="T62" s="31">
        <f t="shared" si="19"/>
        <v>0</v>
      </c>
      <c r="U62" s="31">
        <f t="shared" si="19"/>
        <v>0</v>
      </c>
      <c r="V62" s="31">
        <f t="shared" si="19"/>
        <v>115.01</v>
      </c>
      <c r="W62" s="31">
        <f t="shared" si="19"/>
        <v>0</v>
      </c>
      <c r="X62" s="31">
        <f t="shared" si="19"/>
        <v>0</v>
      </c>
      <c r="Y62" s="31">
        <f t="shared" si="19"/>
        <v>0</v>
      </c>
      <c r="Z62" s="31">
        <f t="shared" si="19"/>
        <v>0</v>
      </c>
      <c r="AA62" s="31">
        <f t="shared" si="19"/>
        <v>0</v>
      </c>
      <c r="AB62" s="31">
        <f t="shared" si="19"/>
        <v>0</v>
      </c>
      <c r="AC62" s="31">
        <f t="shared" si="19"/>
        <v>0</v>
      </c>
      <c r="AD62" s="31">
        <f t="shared" si="19"/>
        <v>0</v>
      </c>
      <c r="AE62" s="31">
        <f t="shared" si="19"/>
        <v>0</v>
      </c>
      <c r="AF62" s="31">
        <f t="shared" si="19"/>
        <v>0</v>
      </c>
      <c r="AG62" s="31">
        <f t="shared" si="19"/>
        <v>-115.01</v>
      </c>
      <c r="AH62" s="31">
        <f t="shared" si="19"/>
        <v>-115.01</v>
      </c>
      <c r="AI62" s="31">
        <f t="shared" si="19"/>
        <v>-115.01</v>
      </c>
      <c r="AJ62" s="38">
        <f t="shared" si="19"/>
        <v>-115.01</v>
      </c>
      <c r="AK62" s="31">
        <f t="shared" si="19"/>
        <v>0</v>
      </c>
      <c r="AL62" s="31">
        <f t="shared" si="19"/>
        <v>1125</v>
      </c>
      <c r="AM62" s="31">
        <f>AL62+'April Propsk Statement'!AM62</f>
        <v>0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1"/>
      <c r="BA62" s="1"/>
      <c r="B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21235</v>
      </c>
      <c r="H65" s="40"/>
      <c r="I65" s="40"/>
      <c r="J65" s="40"/>
      <c r="K65" s="40"/>
      <c r="L65" s="42">
        <f t="shared" ref="L65:O65" si="20">L57+L62</f>
        <v>20110</v>
      </c>
      <c r="M65" s="42">
        <f t="shared" si="20"/>
        <v>3690</v>
      </c>
      <c r="N65" s="42">
        <f t="shared" si="20"/>
        <v>16420</v>
      </c>
      <c r="O65" s="42">
        <f t="shared" si="20"/>
        <v>20110</v>
      </c>
      <c r="P65" s="40"/>
      <c r="Q65" s="42">
        <f>Q57+Q62</f>
        <v>-2011</v>
      </c>
      <c r="R65" s="40"/>
      <c r="S65" s="42">
        <f t="shared" ref="S65:T65" si="21">S57+S62</f>
        <v>-1005.5</v>
      </c>
      <c r="T65" s="42">
        <f t="shared" si="21"/>
        <v>-3016.5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2">AG57+AG62</f>
        <v>-638.85</v>
      </c>
      <c r="AH65" s="42">
        <f t="shared" si="22"/>
        <v>-3655.35</v>
      </c>
      <c r="AI65" s="42">
        <f t="shared" si="22"/>
        <v>16454.65</v>
      </c>
      <c r="AJ65" s="42">
        <f t="shared" si="22"/>
        <v>16454.65</v>
      </c>
      <c r="AK65" s="40"/>
      <c r="AL65" s="42">
        <f>AL57+AL62</f>
        <v>1125</v>
      </c>
      <c r="AM65" s="42">
        <f>AL65+'April Propsk Statement'!AM65</f>
        <v>0</v>
      </c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4"/>
    </row>
    <row r="66">
      <c r="A66" s="28"/>
      <c r="B66" s="28"/>
      <c r="C66" s="2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3"/>
      <c r="AH66" s="13"/>
      <c r="AI66" s="13"/>
      <c r="AJ66" s="13"/>
      <c r="AK66" s="4"/>
      <c r="AL66" s="13"/>
      <c r="AM66" s="4"/>
      <c r="AN66" s="4"/>
      <c r="AO66" s="4"/>
      <c r="AP66" s="13"/>
      <c r="AQ66" s="13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>
      <c r="A67" s="24" t="s">
        <v>136</v>
      </c>
      <c r="B67" s="24" t="s">
        <v>137</v>
      </c>
      <c r="C67" s="54">
        <v>45846.0</v>
      </c>
      <c r="D67" s="1"/>
      <c r="E67" s="125">
        <v>14479.31</v>
      </c>
      <c r="F67" s="1"/>
      <c r="G67" s="1"/>
      <c r="H67" s="1"/>
      <c r="I67" s="1"/>
      <c r="J67" s="1"/>
      <c r="K67" s="1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>
      <c r="A68" s="24" t="s">
        <v>136</v>
      </c>
      <c r="B68" s="24" t="s">
        <v>163</v>
      </c>
      <c r="C68" s="54">
        <v>45832.0</v>
      </c>
      <c r="D68" s="47"/>
      <c r="E68" s="24">
        <v>629.0</v>
      </c>
      <c r="F68" s="1"/>
      <c r="G68" s="1"/>
      <c r="H68" s="1"/>
      <c r="I68" s="1"/>
      <c r="J68" s="1"/>
      <c r="K68" s="1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126"/>
      <c r="X68" s="23"/>
      <c r="Y68" s="23"/>
      <c r="Z68" s="1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>
      <c r="A69" s="24" t="s">
        <v>136</v>
      </c>
      <c r="B69" s="24" t="s">
        <v>164</v>
      </c>
      <c r="C69" s="45"/>
      <c r="D69" s="47"/>
      <c r="E69" s="24">
        <v>2507.5</v>
      </c>
      <c r="F69" s="1"/>
      <c r="G69" s="1"/>
      <c r="H69" s="1"/>
      <c r="I69" s="1"/>
      <c r="J69" s="1"/>
      <c r="K69" s="1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126"/>
      <c r="X69" s="127"/>
      <c r="Y69" s="127"/>
      <c r="Z69" s="1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>
      <c r="A70" s="1"/>
      <c r="B70" s="47"/>
      <c r="C70" s="46"/>
      <c r="D70" s="47"/>
      <c r="E70" s="4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>
      <c r="A71" s="1"/>
      <c r="B71" s="47"/>
      <c r="C71" s="45"/>
      <c r="D71" s="47"/>
      <c r="E71" s="47"/>
      <c r="F71" s="7"/>
      <c r="G71" s="8"/>
      <c r="H71" s="7"/>
      <c r="I71" s="7"/>
      <c r="J71" s="8"/>
      <c r="K71" s="7"/>
      <c r="L71" s="7"/>
      <c r="M71" s="7"/>
      <c r="N71" s="7"/>
      <c r="O71" s="8"/>
      <c r="P71" s="7"/>
      <c r="Q71" s="8"/>
      <c r="R71" s="8"/>
      <c r="S71" s="6"/>
      <c r="T71" s="6"/>
      <c r="U71" s="6"/>
      <c r="V71" s="1"/>
      <c r="W71" s="1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>
      <c r="A72" s="1"/>
      <c r="B72" s="47"/>
      <c r="C72" s="45"/>
      <c r="D72" s="47"/>
      <c r="E72" s="47"/>
      <c r="F72" s="46"/>
      <c r="G72" s="47"/>
      <c r="H72" s="47"/>
      <c r="I72" s="47"/>
      <c r="J72" s="47"/>
      <c r="K72" s="13"/>
      <c r="L72" s="13"/>
      <c r="M72" s="13"/>
      <c r="N72" s="13"/>
      <c r="O72" s="13"/>
      <c r="P72" s="13"/>
      <c r="Q72" s="13"/>
      <c r="R72" s="13"/>
      <c r="S72" s="46"/>
      <c r="T72" s="13"/>
      <c r="U72" s="1"/>
      <c r="V72" s="1"/>
      <c r="W72" s="1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>
      <c r="A73" s="50" t="s">
        <v>128</v>
      </c>
      <c r="B73" s="47"/>
      <c r="C73" s="45"/>
      <c r="D73" s="47"/>
      <c r="E73" s="50">
        <f>SUM(E67:E72)</f>
        <v>17615.81</v>
      </c>
      <c r="F73" s="46"/>
      <c r="G73" s="47"/>
      <c r="H73" s="47"/>
      <c r="I73" s="47"/>
      <c r="J73" s="47"/>
      <c r="K73" s="13"/>
      <c r="L73" s="13"/>
      <c r="M73" s="13"/>
      <c r="N73" s="13"/>
      <c r="O73" s="13"/>
      <c r="P73" s="13"/>
      <c r="Q73" s="13"/>
      <c r="R73" s="13"/>
      <c r="S73" s="46"/>
      <c r="T73" s="13"/>
      <c r="U73" s="1"/>
      <c r="V73" s="1"/>
      <c r="W73" s="1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>
      <c r="A74" s="4"/>
      <c r="B74" s="4"/>
      <c r="C74" s="4"/>
      <c r="D74" s="4"/>
      <c r="E74" s="4"/>
      <c r="F74" s="46"/>
      <c r="G74" s="47"/>
      <c r="H74" s="47"/>
      <c r="I74" s="47"/>
      <c r="J74" s="47"/>
      <c r="K74" s="13"/>
      <c r="L74" s="13"/>
      <c r="M74" s="13"/>
      <c r="N74" s="13"/>
      <c r="O74" s="13"/>
      <c r="P74" s="13"/>
      <c r="Q74" s="13"/>
      <c r="R74" s="13"/>
      <c r="S74" s="46"/>
      <c r="T74" s="13"/>
      <c r="U74" s="1"/>
      <c r="V74" s="1"/>
      <c r="W74" s="1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>
      <c r="A75" s="28" t="s">
        <v>144</v>
      </c>
      <c r="B75" s="4"/>
      <c r="C75" s="4"/>
      <c r="D75" s="4"/>
      <c r="E75" s="59">
        <f>'April Propsk Statement'!E78</f>
        <v>-25.31</v>
      </c>
      <c r="F75" s="46"/>
      <c r="G75" s="47"/>
      <c r="H75" s="47"/>
      <c r="I75" s="47"/>
      <c r="J75" s="47"/>
      <c r="K75" s="13"/>
      <c r="L75" s="13"/>
      <c r="M75" s="13"/>
      <c r="N75" s="13"/>
      <c r="O75" s="13"/>
      <c r="P75" s="13"/>
      <c r="Q75" s="13"/>
      <c r="R75" s="13"/>
      <c r="S75" s="46"/>
      <c r="T75" s="13"/>
      <c r="U75" s="1"/>
      <c r="V75" s="1"/>
      <c r="W75" s="1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>
      <c r="A76" s="24" t="s">
        <v>130</v>
      </c>
      <c r="B76" s="47"/>
      <c r="C76" s="45"/>
      <c r="D76" s="47"/>
      <c r="E76" s="47">
        <f>E73*-1</f>
        <v>-17615.81</v>
      </c>
      <c r="F76" s="46"/>
      <c r="G76" s="47"/>
      <c r="H76" s="47"/>
      <c r="I76" s="47"/>
      <c r="J76" s="47"/>
      <c r="K76" s="13"/>
      <c r="L76" s="13"/>
      <c r="M76" s="13"/>
      <c r="N76" s="13"/>
      <c r="O76" s="13"/>
      <c r="P76" s="13"/>
      <c r="Q76" s="13"/>
      <c r="R76" s="13"/>
      <c r="S76" s="46"/>
      <c r="T76" s="13"/>
      <c r="U76" s="1"/>
      <c r="V76" s="1"/>
      <c r="W76" s="1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>
      <c r="A77" s="24" t="s">
        <v>145</v>
      </c>
      <c r="B77" s="47"/>
      <c r="C77" s="45"/>
      <c r="D77" s="47"/>
      <c r="E77" s="20">
        <f>AJ65</f>
        <v>16454.65</v>
      </c>
      <c r="F77" s="46"/>
      <c r="G77" s="13"/>
      <c r="H77" s="13"/>
      <c r="I77" s="13"/>
      <c r="J77" s="13"/>
      <c r="K77" s="53"/>
      <c r="L77" s="53"/>
      <c r="M77" s="53"/>
      <c r="N77" s="53"/>
      <c r="O77" s="13"/>
      <c r="P77" s="13"/>
      <c r="Q77" s="13"/>
      <c r="R77" s="13"/>
      <c r="S77" s="46"/>
      <c r="T77" s="13"/>
      <c r="U77" s="1"/>
      <c r="V77" s="1"/>
      <c r="W77" s="1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>
      <c r="A78" s="50" t="s">
        <v>132</v>
      </c>
      <c r="B78" s="47"/>
      <c r="C78" s="45"/>
      <c r="D78" s="47"/>
      <c r="E78" s="50">
        <f>SUM(E75:E77)</f>
        <v>-1186.47</v>
      </c>
      <c r="F78" s="46"/>
      <c r="G78" s="20"/>
      <c r="H78" s="20"/>
      <c r="I78" s="20"/>
      <c r="J78" s="20"/>
      <c r="K78" s="13"/>
      <c r="L78" s="13"/>
      <c r="M78" s="13"/>
      <c r="N78" s="13"/>
      <c r="O78" s="13"/>
      <c r="P78" s="13"/>
      <c r="Q78" s="13"/>
      <c r="R78" s="13"/>
      <c r="S78" s="46"/>
      <c r="T78" s="13"/>
      <c r="U78" s="1"/>
      <c r="V78" s="1"/>
      <c r="W78" s="1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>
      <c r="A79" s="28" t="s">
        <v>133</v>
      </c>
      <c r="B79" s="4"/>
      <c r="C79" s="4"/>
      <c r="D79" s="4"/>
      <c r="E79" s="37">
        <f>AL65</f>
        <v>1125</v>
      </c>
      <c r="F79" s="46"/>
      <c r="G79" s="13"/>
      <c r="H79" s="13"/>
      <c r="I79" s="13"/>
      <c r="J79" s="13"/>
      <c r="K79" s="53"/>
      <c r="L79" s="53"/>
      <c r="M79" s="53"/>
      <c r="N79" s="53"/>
      <c r="O79" s="13"/>
      <c r="P79" s="13"/>
      <c r="Q79" s="13"/>
      <c r="R79" s="13"/>
      <c r="S79" s="46"/>
      <c r="T79" s="13"/>
      <c r="U79" s="1"/>
      <c r="V79" s="1"/>
      <c r="W79" s="1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>
      <c r="A80" s="24" t="s">
        <v>134</v>
      </c>
      <c r="B80" s="1"/>
      <c r="C80" s="1"/>
      <c r="D80" s="47"/>
      <c r="E80" s="52">
        <f>E79+'April Propsk Statement'!E80</f>
        <v>0</v>
      </c>
      <c r="F80" s="46"/>
      <c r="G80" s="47"/>
      <c r="H80" s="47"/>
      <c r="I80" s="47"/>
      <c r="J80" s="47"/>
      <c r="K80" s="13"/>
      <c r="L80" s="13"/>
      <c r="M80" s="13"/>
      <c r="N80" s="13"/>
      <c r="O80" s="13"/>
      <c r="P80" s="13"/>
      <c r="Q80" s="13"/>
      <c r="R80" s="13"/>
      <c r="S80" s="46"/>
      <c r="T80" s="13"/>
      <c r="U80" s="1"/>
      <c r="V80" s="1"/>
      <c r="W80" s="1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>
      <c r="A81" s="5"/>
      <c r="B81" s="47"/>
      <c r="C81" s="74"/>
      <c r="D81" s="62"/>
      <c r="E81" s="47"/>
      <c r="F81" s="46"/>
      <c r="G81" s="47"/>
      <c r="H81" s="47"/>
      <c r="I81" s="47"/>
      <c r="J81" s="47"/>
      <c r="K81" s="13"/>
      <c r="L81" s="13"/>
      <c r="M81" s="13"/>
      <c r="N81" s="13"/>
      <c r="O81" s="13"/>
      <c r="P81" s="13"/>
      <c r="Q81" s="13"/>
      <c r="R81" s="13"/>
      <c r="S81" s="46"/>
      <c r="T81" s="13"/>
      <c r="U81" s="1"/>
      <c r="V81" s="1"/>
      <c r="W81" s="1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>
      <c r="A82" s="5"/>
      <c r="B82" s="47"/>
      <c r="C82" s="74"/>
      <c r="D82" s="62"/>
      <c r="E82" s="47"/>
      <c r="F82" s="46"/>
      <c r="G82" s="47"/>
      <c r="H82" s="47"/>
      <c r="I82" s="47"/>
      <c r="J82" s="47"/>
      <c r="K82" s="13"/>
      <c r="L82" s="13"/>
      <c r="M82" s="13"/>
      <c r="N82" s="13"/>
      <c r="O82" s="13"/>
      <c r="P82" s="13"/>
      <c r="Q82" s="13"/>
      <c r="R82" s="13"/>
      <c r="S82" s="46"/>
      <c r="T82" s="13"/>
      <c r="U82" s="1"/>
      <c r="V82" s="1"/>
      <c r="W82" s="1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>
      <c r="A83" s="5"/>
      <c r="B83" s="47"/>
      <c r="C83" s="74"/>
      <c r="D83" s="62"/>
      <c r="E83" s="47"/>
      <c r="F83" s="46"/>
      <c r="G83" s="47"/>
      <c r="H83" s="47"/>
      <c r="I83" s="47"/>
      <c r="J83" s="47"/>
      <c r="K83" s="13"/>
      <c r="L83" s="13"/>
      <c r="M83" s="13"/>
      <c r="N83" s="13"/>
      <c r="O83" s="13"/>
      <c r="P83" s="13"/>
      <c r="Q83" s="13"/>
      <c r="R83" s="13"/>
      <c r="S83" s="46"/>
      <c r="T83" s="13"/>
      <c r="U83" s="1"/>
      <c r="V83" s="1"/>
      <c r="W83" s="1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>
      <c r="A84" s="5"/>
      <c r="B84" s="47"/>
      <c r="C84" s="74"/>
      <c r="D84" s="62"/>
      <c r="E84" s="47"/>
      <c r="F84" s="46"/>
      <c r="G84" s="47"/>
      <c r="H84" s="47"/>
      <c r="I84" s="47"/>
      <c r="J84" s="47"/>
      <c r="K84" s="13"/>
      <c r="L84" s="13"/>
      <c r="M84" s="13"/>
      <c r="N84" s="13"/>
      <c r="O84" s="13"/>
      <c r="P84" s="13"/>
      <c r="Q84" s="13"/>
      <c r="R84" s="13"/>
      <c r="S84" s="46"/>
      <c r="T84" s="13"/>
      <c r="U84" s="1"/>
      <c r="V84" s="1"/>
      <c r="W84" s="1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>
      <c r="A85" s="115"/>
      <c r="B85" s="1"/>
      <c r="C85" s="45"/>
      <c r="D85" s="1"/>
      <c r="E85" s="1"/>
      <c r="F85" s="46"/>
      <c r="G85" s="47"/>
      <c r="H85" s="47"/>
      <c r="I85" s="47"/>
      <c r="J85" s="47"/>
      <c r="K85" s="13"/>
      <c r="L85" s="13"/>
      <c r="M85" s="13"/>
      <c r="N85" s="13"/>
      <c r="O85" s="13"/>
      <c r="P85" s="13"/>
      <c r="Q85" s="13"/>
      <c r="R85" s="13"/>
      <c r="S85" s="46"/>
      <c r="T85" s="13"/>
      <c r="U85" s="1"/>
      <c r="V85" s="1"/>
      <c r="W85" s="1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>
      <c r="A86" s="24"/>
      <c r="B86" s="24"/>
      <c r="C86" s="10"/>
      <c r="D86" s="1"/>
      <c r="E86" s="116"/>
      <c r="F86" s="46"/>
      <c r="G86" s="47"/>
      <c r="H86" s="47"/>
      <c r="I86" s="47"/>
      <c r="J86" s="47"/>
      <c r="K86" s="13"/>
      <c r="L86" s="13"/>
      <c r="M86" s="13"/>
      <c r="N86" s="13"/>
      <c r="O86" s="13"/>
      <c r="P86" s="13"/>
      <c r="Q86" s="13"/>
      <c r="R86" s="13"/>
      <c r="S86" s="46"/>
      <c r="T86" s="13"/>
      <c r="U86" s="1"/>
      <c r="V86" s="1"/>
      <c r="W86" s="1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>
      <c r="A87" s="1"/>
      <c r="B87" s="1"/>
      <c r="C87" s="54"/>
      <c r="D87" s="47"/>
      <c r="E87" s="24"/>
      <c r="F87" s="46"/>
      <c r="G87" s="13"/>
      <c r="H87" s="13"/>
      <c r="I87" s="13"/>
      <c r="J87" s="13"/>
      <c r="K87" s="53"/>
      <c r="L87" s="53"/>
      <c r="M87" s="53"/>
      <c r="N87" s="53"/>
      <c r="O87" s="13"/>
      <c r="P87" s="13"/>
      <c r="Q87" s="13"/>
      <c r="R87" s="13"/>
      <c r="S87" s="46"/>
      <c r="T87" s="13"/>
      <c r="U87" s="1"/>
      <c r="V87" s="1"/>
      <c r="W87" s="1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>
      <c r="A88" s="1"/>
      <c r="B88" s="47"/>
      <c r="C88" s="54"/>
      <c r="D88" s="47"/>
      <c r="E88" s="24"/>
      <c r="F88" s="46"/>
      <c r="G88" s="20"/>
      <c r="H88" s="20"/>
      <c r="I88" s="20"/>
      <c r="J88" s="20"/>
      <c r="K88" s="13"/>
      <c r="L88" s="13"/>
      <c r="M88" s="13"/>
      <c r="N88" s="13"/>
      <c r="O88" s="13"/>
      <c r="P88" s="13"/>
      <c r="Q88" s="13"/>
      <c r="R88" s="13"/>
      <c r="S88" s="46"/>
      <c r="T88" s="13"/>
      <c r="U88" s="1"/>
      <c r="V88" s="1"/>
      <c r="W88" s="1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>
      <c r="A89" s="24"/>
      <c r="B89" s="47"/>
      <c r="C89" s="54"/>
      <c r="D89" s="47"/>
      <c r="E89" s="24"/>
      <c r="F89" s="46"/>
      <c r="G89" s="13"/>
      <c r="H89" s="13"/>
      <c r="I89" s="13"/>
      <c r="J89" s="13"/>
      <c r="K89" s="53"/>
      <c r="L89" s="53"/>
      <c r="M89" s="53"/>
      <c r="N89" s="53"/>
      <c r="O89" s="13"/>
      <c r="P89" s="13"/>
      <c r="Q89" s="13"/>
      <c r="R89" s="13"/>
      <c r="S89" s="46"/>
      <c r="T89" s="13"/>
      <c r="U89" s="1"/>
      <c r="V89" s="1"/>
      <c r="W89" s="1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>
      <c r="A90" s="1"/>
      <c r="B90" s="47"/>
      <c r="C90" s="54"/>
      <c r="D90" s="47"/>
      <c r="E90" s="24"/>
      <c r="F90" s="46"/>
      <c r="G90" s="13"/>
      <c r="H90" s="13"/>
      <c r="I90" s="13"/>
      <c r="J90" s="13"/>
      <c r="K90" s="53"/>
      <c r="L90" s="53"/>
      <c r="M90" s="53"/>
      <c r="N90" s="53"/>
      <c r="O90" s="13"/>
      <c r="P90" s="13"/>
      <c r="Q90" s="13"/>
      <c r="R90" s="13"/>
      <c r="S90" s="46"/>
      <c r="T90" s="13"/>
      <c r="U90" s="1"/>
      <c r="V90" s="1"/>
      <c r="W90" s="1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>
      <c r="A91" s="1"/>
      <c r="B91" s="47"/>
      <c r="C91" s="45"/>
      <c r="D91" s="47"/>
      <c r="E91" s="47"/>
      <c r="F91" s="46"/>
      <c r="G91" s="20"/>
      <c r="H91" s="20"/>
      <c r="I91" s="20"/>
      <c r="J91" s="20"/>
      <c r="K91" s="13"/>
      <c r="L91" s="13"/>
      <c r="M91" s="13"/>
      <c r="N91" s="13"/>
      <c r="O91" s="13"/>
      <c r="P91" s="13"/>
      <c r="Q91" s="13"/>
      <c r="R91" s="13"/>
      <c r="S91" s="46"/>
      <c r="T91" s="13"/>
      <c r="U91" s="1"/>
      <c r="V91" s="1"/>
      <c r="W91" s="1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>
      <c r="A92" s="56"/>
      <c r="B92" s="47"/>
      <c r="C92" s="45"/>
      <c r="D92" s="47"/>
      <c r="E92" s="56"/>
      <c r="F92" s="46"/>
      <c r="G92" s="20"/>
      <c r="H92" s="20"/>
      <c r="I92" s="20"/>
      <c r="J92" s="20"/>
      <c r="K92" s="13"/>
      <c r="L92" s="13"/>
      <c r="M92" s="13"/>
      <c r="N92" s="13"/>
      <c r="O92" s="13"/>
      <c r="P92" s="13"/>
      <c r="Q92" s="13"/>
      <c r="R92" s="13"/>
      <c r="S92" s="46"/>
      <c r="T92" s="13"/>
      <c r="U92" s="1"/>
      <c r="V92" s="1"/>
      <c r="W92" s="1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>
      <c r="A93" s="28"/>
      <c r="B93" s="4"/>
      <c r="C93" s="4"/>
      <c r="D93" s="4"/>
      <c r="E93" s="4"/>
      <c r="F93" s="46"/>
      <c r="G93" s="13"/>
      <c r="H93" s="13"/>
      <c r="I93" s="13"/>
      <c r="J93" s="13"/>
      <c r="K93" s="53"/>
      <c r="L93" s="53"/>
      <c r="M93" s="53"/>
      <c r="N93" s="53"/>
      <c r="O93" s="13"/>
      <c r="P93" s="13"/>
      <c r="Q93" s="13"/>
      <c r="R93" s="13"/>
      <c r="S93" s="46"/>
      <c r="T93" s="13"/>
      <c r="U93" s="1"/>
      <c r="V93" s="1"/>
      <c r="W93" s="1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>
      <c r="A94" s="24"/>
      <c r="B94" s="47"/>
      <c r="C94" s="45"/>
      <c r="D94" s="47"/>
      <c r="E94" s="4"/>
      <c r="F94" s="46"/>
      <c r="G94" s="20"/>
      <c r="H94" s="20"/>
      <c r="I94" s="20"/>
      <c r="J94" s="20"/>
      <c r="K94" s="13"/>
      <c r="L94" s="13"/>
      <c r="M94" s="13"/>
      <c r="N94" s="13"/>
      <c r="O94" s="13"/>
      <c r="P94" s="13"/>
      <c r="Q94" s="13"/>
      <c r="R94" s="13"/>
      <c r="S94" s="46"/>
      <c r="T94" s="13"/>
      <c r="U94" s="1"/>
      <c r="V94" s="1"/>
      <c r="W94" s="1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>
      <c r="A95" s="24"/>
      <c r="B95" s="47"/>
      <c r="C95" s="45"/>
      <c r="D95" s="47"/>
      <c r="E95" s="47"/>
      <c r="F95" s="46"/>
      <c r="G95" s="20"/>
      <c r="H95" s="20"/>
      <c r="I95" s="20"/>
      <c r="J95" s="20"/>
      <c r="K95" s="13"/>
      <c r="L95" s="13"/>
      <c r="M95" s="13"/>
      <c r="N95" s="13"/>
      <c r="O95" s="13"/>
      <c r="P95" s="13"/>
      <c r="Q95" s="13"/>
      <c r="R95" s="13"/>
      <c r="S95" s="46"/>
      <c r="T95" s="13"/>
      <c r="U95" s="1"/>
      <c r="V95" s="1"/>
      <c r="W95" s="1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>
      <c r="A96" s="9"/>
      <c r="B96" s="47"/>
      <c r="C96" s="74"/>
      <c r="D96" s="62"/>
      <c r="E96" s="47"/>
      <c r="F96" s="46"/>
      <c r="G96" s="13"/>
      <c r="H96" s="13"/>
      <c r="I96" s="13"/>
      <c r="J96" s="13"/>
      <c r="K96" s="53"/>
      <c r="L96" s="53"/>
      <c r="M96" s="53"/>
      <c r="N96" s="53"/>
      <c r="O96" s="13"/>
      <c r="P96" s="13"/>
      <c r="Q96" s="13"/>
      <c r="R96" s="13"/>
      <c r="S96" s="46"/>
      <c r="T96" s="13"/>
      <c r="U96" s="1"/>
      <c r="V96" s="1"/>
      <c r="W96" s="1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>
      <c r="A97" s="5"/>
      <c r="B97" s="1"/>
      <c r="C97" s="74"/>
      <c r="D97" s="62"/>
      <c r="E97" s="1"/>
      <c r="F97" s="46"/>
      <c r="G97" s="20"/>
      <c r="H97" s="20"/>
      <c r="I97" s="20"/>
      <c r="J97" s="20"/>
      <c r="K97" s="13"/>
      <c r="L97" s="13"/>
      <c r="M97" s="13"/>
      <c r="N97" s="13"/>
      <c r="O97" s="13"/>
      <c r="P97" s="13"/>
      <c r="Q97" s="13"/>
      <c r="R97" s="13"/>
      <c r="S97" s="46"/>
      <c r="T97" s="13"/>
      <c r="U97" s="47"/>
      <c r="V97" s="1"/>
      <c r="W97" s="1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>
      <c r="A98" s="5"/>
      <c r="B98" s="47"/>
      <c r="C98" s="74"/>
      <c r="D98" s="62"/>
      <c r="E98" s="47"/>
      <c r="F98" s="46"/>
      <c r="G98" s="47"/>
      <c r="H98" s="47"/>
      <c r="I98" s="47"/>
      <c r="J98" s="47"/>
      <c r="K98" s="13"/>
      <c r="L98" s="13"/>
      <c r="M98" s="13"/>
      <c r="N98" s="13"/>
      <c r="O98" s="13"/>
      <c r="P98" s="13"/>
      <c r="Q98" s="13"/>
      <c r="R98" s="13"/>
      <c r="S98" s="46"/>
      <c r="T98" s="13"/>
      <c r="U98" s="1"/>
      <c r="V98" s="1"/>
      <c r="W98" s="1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>
      <c r="A99" s="5"/>
      <c r="B99" s="47"/>
      <c r="C99" s="74"/>
      <c r="D99" s="62"/>
      <c r="E99" s="47"/>
      <c r="F99" s="46"/>
      <c r="G99" s="47"/>
      <c r="H99" s="47"/>
      <c r="I99" s="47"/>
      <c r="J99" s="47"/>
      <c r="K99" s="13"/>
      <c r="L99" s="13"/>
      <c r="M99" s="13"/>
      <c r="N99" s="13"/>
      <c r="O99" s="13"/>
      <c r="P99" s="13"/>
      <c r="Q99" s="13"/>
      <c r="R99" s="13"/>
      <c r="S99" s="46"/>
      <c r="T99" s="13"/>
      <c r="U99" s="1"/>
      <c r="V99" s="1"/>
      <c r="W99" s="1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>
      <c r="A100" s="5"/>
      <c r="B100" s="47"/>
      <c r="C100" s="74"/>
      <c r="D100" s="62"/>
      <c r="E100" s="47"/>
      <c r="F100" s="46"/>
      <c r="G100" s="47"/>
      <c r="H100" s="47"/>
      <c r="I100" s="47"/>
      <c r="J100" s="47"/>
      <c r="K100" s="13"/>
      <c r="L100" s="13"/>
      <c r="M100" s="13"/>
      <c r="N100" s="13"/>
      <c r="O100" s="13"/>
      <c r="P100" s="13"/>
      <c r="Q100" s="13"/>
      <c r="R100" s="13"/>
      <c r="S100" s="46"/>
      <c r="T100" s="13"/>
      <c r="U100" s="1"/>
      <c r="V100" s="1"/>
      <c r="W100" s="1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>
      <c r="A101" s="5"/>
      <c r="B101" s="47"/>
      <c r="C101" s="74"/>
      <c r="D101" s="62"/>
      <c r="E101" s="47"/>
      <c r="F101" s="46"/>
      <c r="G101" s="47"/>
      <c r="H101" s="47"/>
      <c r="I101" s="47"/>
      <c r="J101" s="47"/>
      <c r="K101" s="13"/>
      <c r="L101" s="13"/>
      <c r="M101" s="13"/>
      <c r="N101" s="13"/>
      <c r="O101" s="13"/>
      <c r="P101" s="13"/>
      <c r="Q101" s="13"/>
      <c r="R101" s="13"/>
      <c r="S101" s="46"/>
      <c r="T101" s="13"/>
      <c r="U101" s="1"/>
      <c r="V101" s="1"/>
      <c r="W101" s="1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>
      <c r="A102" s="5"/>
      <c r="B102" s="47"/>
      <c r="C102" s="74"/>
      <c r="D102" s="62"/>
      <c r="E102" s="47"/>
      <c r="F102" s="46"/>
      <c r="G102" s="47"/>
      <c r="H102" s="47"/>
      <c r="I102" s="47"/>
      <c r="J102" s="47"/>
      <c r="K102" s="13"/>
      <c r="L102" s="13"/>
      <c r="M102" s="13"/>
      <c r="N102" s="13"/>
      <c r="O102" s="13"/>
      <c r="P102" s="13"/>
      <c r="Q102" s="13"/>
      <c r="R102" s="13"/>
      <c r="S102" s="46"/>
      <c r="T102" s="13"/>
      <c r="U102" s="1"/>
      <c r="V102" s="1"/>
      <c r="W102" s="1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0"/>
      <c r="U103" s="1"/>
      <c r="V103" s="1"/>
      <c r="W103" s="1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3"/>
      <c r="U104" s="1"/>
      <c r="V104" s="1"/>
      <c r="W104" s="1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>
      <c r="A105" s="1"/>
      <c r="B105" s="1"/>
      <c r="C105" s="1"/>
      <c r="D105" s="52"/>
      <c r="E105" s="52"/>
      <c r="F105" s="52"/>
      <c r="G105" s="52"/>
      <c r="H105" s="52"/>
      <c r="I105" s="52"/>
      <c r="J105" s="52"/>
      <c r="K105" s="20"/>
      <c r="L105" s="20"/>
      <c r="M105" s="20"/>
      <c r="N105" s="20"/>
      <c r="O105" s="52"/>
      <c r="P105" s="52"/>
      <c r="Q105" s="52"/>
      <c r="R105" s="52"/>
      <c r="S105" s="52"/>
      <c r="T105" s="52"/>
      <c r="U105" s="1"/>
      <c r="V105" s="1"/>
      <c r="W105" s="1"/>
      <c r="X105" s="1"/>
      <c r="Y105" s="1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>
      <c r="A106" s="6"/>
      <c r="B106" s="1"/>
      <c r="C106" s="1"/>
      <c r="D106" s="52"/>
      <c r="E106" s="57"/>
      <c r="F106" s="52"/>
      <c r="G106" s="52"/>
      <c r="H106" s="52"/>
      <c r="I106" s="52"/>
      <c r="J106" s="57"/>
      <c r="K106" s="58"/>
      <c r="L106" s="58"/>
      <c r="M106" s="58"/>
      <c r="N106" s="58"/>
      <c r="O106" s="57"/>
      <c r="P106" s="52"/>
      <c r="Q106" s="52"/>
      <c r="R106" s="52"/>
      <c r="S106" s="52"/>
      <c r="T106" s="57"/>
      <c r="U106" s="1"/>
      <c r="V106" s="1"/>
      <c r="W106" s="1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>
      <c r="A109" s="56"/>
      <c r="B109" s="4"/>
      <c r="C109" s="4"/>
      <c r="D109" s="4"/>
      <c r="E109" s="5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>
      <c r="A112" s="110"/>
      <c r="B112" s="4"/>
      <c r="C112" s="4"/>
      <c r="D112" s="4"/>
      <c r="E112" s="5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25.63"/>
    <col customWidth="1" min="2" max="2" width="32.63"/>
    <col customWidth="1" min="7" max="8" width="10.38"/>
    <col customWidth="1" min="9" max="9" width="9.63"/>
    <col customWidth="1" min="13" max="13" width="11.25"/>
    <col customWidth="1" min="34" max="34" width="18.63"/>
    <col customWidth="1" min="35" max="35" width="18.25"/>
    <col customWidth="1" min="37" max="37" width="18.25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idden="1">
      <c r="A8" s="6" t="s">
        <v>6</v>
      </c>
      <c r="B8" s="7" t="s">
        <v>156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3"/>
      <c r="N13" s="13"/>
      <c r="O13" s="13"/>
      <c r="P13" s="12"/>
      <c r="Q13" s="13"/>
      <c r="R13" s="12"/>
      <c r="S13" s="13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"/>
      <c r="AG13" s="13"/>
      <c r="AH13" s="13"/>
      <c r="AI13" s="13"/>
      <c r="AJ13" s="13"/>
      <c r="AK13" s="16"/>
      <c r="AL13" s="13"/>
      <c r="AM13" s="1"/>
      <c r="AN13" s="1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>
      <c r="A14" s="69"/>
      <c r="B14" s="69"/>
      <c r="C14" s="17" t="s">
        <v>48</v>
      </c>
      <c r="D14" s="17" t="s">
        <v>49</v>
      </c>
      <c r="E14" s="70">
        <v>45416.0</v>
      </c>
      <c r="F14" s="69">
        <v>4.0</v>
      </c>
      <c r="G14" s="69">
        <v>795.0</v>
      </c>
      <c r="H14" s="70">
        <v>45842.0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9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16">
        <v>45722.0</v>
      </c>
      <c r="AL14" s="11">
        <f t="shared" ref="AL14:AL56" si="11">G14-L14</f>
        <v>0</v>
      </c>
      <c r="AM14" s="11">
        <f>AL14+'May Propsk Statement'!AM14</f>
        <v>0</v>
      </c>
      <c r="AN14" s="46"/>
      <c r="AO14" s="46"/>
      <c r="AP14" s="13"/>
      <c r="AQ14" s="1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>
      <c r="A15" s="9"/>
      <c r="B15" s="9"/>
      <c r="C15" s="17" t="s">
        <v>50</v>
      </c>
      <c r="D15" s="17" t="s">
        <v>51</v>
      </c>
      <c r="E15" s="18">
        <v>44959.0</v>
      </c>
      <c r="F15" s="17">
        <v>2.0</v>
      </c>
      <c r="G15" s="17">
        <v>740.0</v>
      </c>
      <c r="H15" s="18">
        <v>45840.0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9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16">
        <v>45722.0</v>
      </c>
      <c r="AL15" s="11">
        <f t="shared" si="11"/>
        <v>0</v>
      </c>
      <c r="AM15" s="11">
        <f>AL15+'May Propsk Statement'!AM15</f>
        <v>0</v>
      </c>
      <c r="AN15" s="46"/>
      <c r="AO15" s="46"/>
      <c r="AP15" s="13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>
      <c r="A16" s="9"/>
      <c r="B16" s="9"/>
      <c r="C16" s="17" t="s">
        <v>52</v>
      </c>
      <c r="D16" s="17" t="s">
        <v>53</v>
      </c>
      <c r="E16" s="18">
        <v>45152.0</v>
      </c>
      <c r="F16" s="17">
        <v>14.0</v>
      </c>
      <c r="G16" s="17">
        <v>740.0</v>
      </c>
      <c r="H16" s="18">
        <v>45852.0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9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16">
        <v>45722.0</v>
      </c>
      <c r="AL16" s="11">
        <f t="shared" si="11"/>
        <v>0</v>
      </c>
      <c r="AM16" s="11">
        <f>AL16+'May Propsk Statement'!AM16</f>
        <v>0</v>
      </c>
      <c r="AN16" s="46"/>
      <c r="AO16" s="46"/>
      <c r="AP16" s="13"/>
      <c r="AQ16" s="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>
      <c r="A17" s="9"/>
      <c r="B17" s="9"/>
      <c r="C17" s="17" t="s">
        <v>54</v>
      </c>
      <c r="D17" s="17" t="s">
        <v>55</v>
      </c>
      <c r="E17" s="21">
        <v>44926.0</v>
      </c>
      <c r="F17" s="17">
        <v>31.0</v>
      </c>
      <c r="G17" s="17">
        <v>855.0</v>
      </c>
      <c r="H17" s="18">
        <v>45841.0</v>
      </c>
      <c r="I17" s="17" t="b">
        <v>0</v>
      </c>
      <c r="J17" s="17" t="b">
        <v>0</v>
      </c>
      <c r="K17" s="17" t="b">
        <v>1</v>
      </c>
      <c r="L17" s="17">
        <v>855.0</v>
      </c>
      <c r="M17" s="11">
        <f t="shared" si="1"/>
        <v>855</v>
      </c>
      <c r="N17" s="11">
        <f t="shared" si="2"/>
        <v>0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9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16">
        <v>45722.0</v>
      </c>
      <c r="AL17" s="11">
        <f t="shared" si="11"/>
        <v>0</v>
      </c>
      <c r="AM17" s="11">
        <f>AL17+'May Propsk Statement'!AM17</f>
        <v>0</v>
      </c>
      <c r="AN17" s="46"/>
      <c r="AO17" s="46"/>
      <c r="AP17" s="13"/>
      <c r="AQ17" s="1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>
      <c r="A18" s="9"/>
      <c r="B18" s="9"/>
      <c r="C18" s="9" t="s">
        <v>56</v>
      </c>
      <c r="D18" s="9" t="s">
        <v>57</v>
      </c>
      <c r="E18" s="10">
        <v>45521.0</v>
      </c>
      <c r="F18" s="9">
        <v>17.0</v>
      </c>
      <c r="G18" s="9">
        <v>740.0</v>
      </c>
      <c r="H18" s="10">
        <v>45855.0</v>
      </c>
      <c r="I18" s="9" t="b">
        <v>0</v>
      </c>
      <c r="J18" s="9" t="b">
        <v>0</v>
      </c>
      <c r="K18" s="9" t="b">
        <v>1</v>
      </c>
      <c r="L18" s="9">
        <v>740.0</v>
      </c>
      <c r="M18" s="11">
        <f t="shared" si="1"/>
        <v>740</v>
      </c>
      <c r="N18" s="11">
        <f t="shared" si="2"/>
        <v>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9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AL18+'May Propsk Statement'!AM18</f>
        <v>0</v>
      </c>
      <c r="AN18" s="73"/>
      <c r="AO18" s="73"/>
      <c r="AP18" s="13"/>
      <c r="AQ18" s="1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>
      <c r="A19" s="9"/>
      <c r="B19" s="9"/>
      <c r="C19" s="17" t="s">
        <v>58</v>
      </c>
      <c r="D19" s="17" t="s">
        <v>59</v>
      </c>
      <c r="E19" s="21">
        <v>45625.0</v>
      </c>
      <c r="F19" s="17">
        <v>29.0</v>
      </c>
      <c r="G19" s="17">
        <v>740.0</v>
      </c>
      <c r="H19" s="18">
        <v>45835.0</v>
      </c>
      <c r="I19" s="17" t="b">
        <v>0</v>
      </c>
      <c r="J19" s="17" t="b">
        <v>0</v>
      </c>
      <c r="K19" s="17" t="b">
        <v>1</v>
      </c>
      <c r="L19" s="17">
        <v>740.0</v>
      </c>
      <c r="M19" s="11">
        <f t="shared" si="1"/>
        <v>740</v>
      </c>
      <c r="N19" s="11">
        <f t="shared" si="2"/>
        <v>0</v>
      </c>
      <c r="O19" s="11">
        <f t="shared" si="3"/>
        <v>740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9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629</v>
      </c>
      <c r="AK19" s="16">
        <v>45722.0</v>
      </c>
      <c r="AL19" s="11">
        <f t="shared" si="11"/>
        <v>0</v>
      </c>
      <c r="AM19" s="11">
        <f>AL19+'May Propsk Statement'!AM19</f>
        <v>0</v>
      </c>
      <c r="AN19" s="46"/>
      <c r="AO19" s="46"/>
      <c r="AP19" s="13"/>
      <c r="AQ19" s="1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>
      <c r="A20" s="9"/>
      <c r="B20" s="9"/>
      <c r="C20" s="9" t="s">
        <v>60</v>
      </c>
      <c r="D20" s="9" t="s">
        <v>61</v>
      </c>
      <c r="E20" s="10">
        <v>45310.0</v>
      </c>
      <c r="F20" s="9">
        <v>19.0</v>
      </c>
      <c r="G20" s="9">
        <v>700.0</v>
      </c>
      <c r="H20" s="10">
        <v>45859.0</v>
      </c>
      <c r="I20" s="9" t="b">
        <v>0</v>
      </c>
      <c r="J20" s="9" t="b">
        <v>0</v>
      </c>
      <c r="K20" s="9" t="b">
        <v>1</v>
      </c>
      <c r="L20" s="9">
        <v>700.0</v>
      </c>
      <c r="M20" s="11">
        <f t="shared" si="1"/>
        <v>700</v>
      </c>
      <c r="N20" s="11">
        <f t="shared" si="2"/>
        <v>0</v>
      </c>
      <c r="O20" s="11">
        <f t="shared" si="3"/>
        <v>700</v>
      </c>
      <c r="P20" s="12">
        <v>0.1</v>
      </c>
      <c r="Q20" s="13">
        <f t="shared" si="4"/>
        <v>-70</v>
      </c>
      <c r="R20" s="12">
        <v>0.05</v>
      </c>
      <c r="S20" s="13">
        <f t="shared" si="5"/>
        <v>-35</v>
      </c>
      <c r="T20" s="19">
        <f t="shared" si="6"/>
        <v>-105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-105</v>
      </c>
      <c r="AI20" s="13">
        <f t="shared" si="9"/>
        <v>595</v>
      </c>
      <c r="AJ20" s="13">
        <f t="shared" si="10"/>
        <v>595</v>
      </c>
      <c r="AK20" s="16">
        <v>45722.0</v>
      </c>
      <c r="AL20" s="11">
        <f t="shared" si="11"/>
        <v>0</v>
      </c>
      <c r="AM20" s="11">
        <f>AL20+'May Propsk Statement'!AM20</f>
        <v>0</v>
      </c>
      <c r="AN20" s="73"/>
      <c r="AO20" s="73"/>
      <c r="AP20" s="13"/>
      <c r="AQ20" s="2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>
      <c r="A21" s="9"/>
      <c r="B21" s="9"/>
      <c r="C21" s="9" t="s">
        <v>62</v>
      </c>
      <c r="D21" s="9" t="s">
        <v>63</v>
      </c>
      <c r="E21" s="10">
        <v>45477.0</v>
      </c>
      <c r="F21" s="9">
        <v>4.0</v>
      </c>
      <c r="G21" s="9">
        <v>675.0</v>
      </c>
      <c r="H21" s="10">
        <v>45842.0</v>
      </c>
      <c r="I21" s="9" t="b">
        <v>0</v>
      </c>
      <c r="J21" s="9" t="b">
        <v>0</v>
      </c>
      <c r="K21" s="9" t="b">
        <v>1</v>
      </c>
      <c r="L21" s="9">
        <v>675.0</v>
      </c>
      <c r="M21" s="11">
        <f t="shared" si="1"/>
        <v>675</v>
      </c>
      <c r="N21" s="11">
        <f t="shared" si="2"/>
        <v>0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9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16">
        <v>45722.0</v>
      </c>
      <c r="AL21" s="11">
        <f t="shared" si="11"/>
        <v>0</v>
      </c>
      <c r="AM21" s="11">
        <f>AL21+'May Propsk Statement'!AM21</f>
        <v>0</v>
      </c>
      <c r="AN21" s="46"/>
      <c r="AO21" s="46"/>
      <c r="AP21" s="13"/>
      <c r="AQ21" s="1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>
      <c r="A22" s="9"/>
      <c r="B22" s="9"/>
      <c r="C22" s="17" t="s">
        <v>64</v>
      </c>
      <c r="D22" s="17" t="s">
        <v>65</v>
      </c>
      <c r="E22" s="18">
        <v>45474.0</v>
      </c>
      <c r="F22" s="17">
        <v>1.0</v>
      </c>
      <c r="G22" s="17">
        <v>700.0</v>
      </c>
      <c r="H22" s="18">
        <v>45839.0</v>
      </c>
      <c r="I22" s="17" t="b">
        <v>0</v>
      </c>
      <c r="J22" s="17" t="b">
        <v>0</v>
      </c>
      <c r="K22" s="17" t="b">
        <v>1</v>
      </c>
      <c r="L22" s="17">
        <v>700.0</v>
      </c>
      <c r="M22" s="11">
        <f t="shared" si="1"/>
        <v>700</v>
      </c>
      <c r="N22" s="11">
        <f t="shared" si="2"/>
        <v>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9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16">
        <v>45722.0</v>
      </c>
      <c r="AL22" s="11">
        <f t="shared" si="11"/>
        <v>0</v>
      </c>
      <c r="AM22" s="11">
        <f>AL22+'May Propsk Statement'!AM22</f>
        <v>0</v>
      </c>
      <c r="AN22" s="46"/>
      <c r="AO22" s="46"/>
      <c r="AP22" s="13"/>
      <c r="AQ22" s="1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>
      <c r="A23" s="9"/>
      <c r="B23" s="9"/>
      <c r="C23" s="17" t="s">
        <v>66</v>
      </c>
      <c r="D23" s="17" t="s">
        <v>67</v>
      </c>
      <c r="E23" s="18">
        <v>45354.0</v>
      </c>
      <c r="F23" s="17">
        <v>3.0</v>
      </c>
      <c r="G23" s="17">
        <v>735.0</v>
      </c>
      <c r="H23" s="18">
        <v>45845.0</v>
      </c>
      <c r="I23" s="17" t="b">
        <v>0</v>
      </c>
      <c r="J23" s="17" t="b">
        <v>0</v>
      </c>
      <c r="K23" s="17" t="b">
        <v>1</v>
      </c>
      <c r="L23" s="17">
        <v>735.0</v>
      </c>
      <c r="M23" s="11">
        <f t="shared" si="1"/>
        <v>735</v>
      </c>
      <c r="N23" s="11">
        <f t="shared" si="2"/>
        <v>0</v>
      </c>
      <c r="O23" s="11">
        <f t="shared" si="3"/>
        <v>735</v>
      </c>
      <c r="P23" s="12">
        <v>0.1</v>
      </c>
      <c r="Q23" s="13">
        <f t="shared" si="4"/>
        <v>-73.5</v>
      </c>
      <c r="R23" s="12">
        <v>0.05</v>
      </c>
      <c r="S23" s="13">
        <f t="shared" si="5"/>
        <v>-36.75</v>
      </c>
      <c r="T23" s="19">
        <f t="shared" si="6"/>
        <v>-110.25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-110.25</v>
      </c>
      <c r="AI23" s="13">
        <f t="shared" si="9"/>
        <v>624.75</v>
      </c>
      <c r="AJ23" s="13">
        <f t="shared" si="10"/>
        <v>624.75</v>
      </c>
      <c r="AK23" s="16">
        <v>45722.0</v>
      </c>
      <c r="AL23" s="11">
        <f t="shared" si="11"/>
        <v>0</v>
      </c>
      <c r="AM23" s="11">
        <f>AL23+'May Propsk Statement'!AM23</f>
        <v>0</v>
      </c>
      <c r="AN23" s="46"/>
      <c r="AO23" s="46"/>
      <c r="AP23" s="13"/>
      <c r="AQ23" s="1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>
      <c r="A24" s="9"/>
      <c r="B24" s="9"/>
      <c r="C24" s="17" t="s">
        <v>68</v>
      </c>
      <c r="D24" s="17" t="s">
        <v>69</v>
      </c>
      <c r="E24" s="18">
        <v>45199.0</v>
      </c>
      <c r="F24" s="17">
        <v>30.0</v>
      </c>
      <c r="G24" s="17">
        <v>795.0</v>
      </c>
      <c r="H24" s="18">
        <v>45838.0</v>
      </c>
      <c r="I24" s="17" t="b">
        <v>0</v>
      </c>
      <c r="J24" s="17" t="b">
        <v>0</v>
      </c>
      <c r="K24" s="17" t="b">
        <v>1</v>
      </c>
      <c r="L24" s="17">
        <v>795.0</v>
      </c>
      <c r="M24" s="11">
        <f t="shared" si="1"/>
        <v>795</v>
      </c>
      <c r="N24" s="11">
        <f t="shared" si="2"/>
        <v>0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9">
        <f t="shared" si="6"/>
        <v>-119.25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675.75</v>
      </c>
      <c r="AK24" s="16">
        <v>45722.0</v>
      </c>
      <c r="AL24" s="11">
        <f t="shared" si="11"/>
        <v>0</v>
      </c>
      <c r="AM24" s="11">
        <f>AL24+'May Propsk Statement'!AM24</f>
        <v>0</v>
      </c>
      <c r="AN24" s="46"/>
      <c r="AO24" s="46"/>
      <c r="AP24" s="13"/>
      <c r="AQ24" s="1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>
      <c r="A25" s="9"/>
      <c r="B25" s="9"/>
      <c r="C25" s="17" t="s">
        <v>70</v>
      </c>
      <c r="D25" s="17"/>
      <c r="E25" s="18"/>
      <c r="F25" s="17"/>
      <c r="G25" s="17"/>
      <c r="H25" s="17"/>
      <c r="I25" s="17" t="b">
        <v>0</v>
      </c>
      <c r="J25" s="17" t="b">
        <v>0</v>
      </c>
      <c r="K25" s="17" t="b">
        <v>0</v>
      </c>
      <c r="L25" s="17" t="s">
        <v>97</v>
      </c>
      <c r="M25" s="11">
        <f t="shared" si="1"/>
        <v>0</v>
      </c>
      <c r="N25" s="11">
        <f t="shared" si="2"/>
        <v>0</v>
      </c>
      <c r="O25" s="11">
        <f t="shared" si="3"/>
        <v>0</v>
      </c>
      <c r="P25" s="12">
        <v>0.1</v>
      </c>
      <c r="Q25" s="13">
        <f t="shared" si="4"/>
        <v>0</v>
      </c>
      <c r="R25" s="12">
        <v>0.05</v>
      </c>
      <c r="S25" s="13">
        <f t="shared" si="5"/>
        <v>0</v>
      </c>
      <c r="T25" s="19">
        <f t="shared" si="6"/>
        <v>0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0</v>
      </c>
      <c r="AI25" s="13">
        <f t="shared" si="9"/>
        <v>0</v>
      </c>
      <c r="AJ25" s="13">
        <f t="shared" si="10"/>
        <v>0</v>
      </c>
      <c r="AK25" s="16">
        <v>45722.0</v>
      </c>
      <c r="AL25" s="11">
        <f t="shared" si="11"/>
        <v>0</v>
      </c>
      <c r="AM25" s="11">
        <f>AL25+'May Propsk Statement'!AM25</f>
        <v>0</v>
      </c>
      <c r="AN25" s="24" t="s">
        <v>135</v>
      </c>
      <c r="AO25" s="46"/>
      <c r="AP25" s="13"/>
      <c r="AQ25" s="2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>
      <c r="A26" s="9"/>
      <c r="B26" s="9"/>
      <c r="C26" s="9" t="s">
        <v>72</v>
      </c>
      <c r="D26" s="9" t="s">
        <v>73</v>
      </c>
      <c r="E26" s="10">
        <v>45297.0</v>
      </c>
      <c r="F26" s="9">
        <v>6.0</v>
      </c>
      <c r="G26" s="9">
        <v>800.0</v>
      </c>
      <c r="H26" s="10">
        <v>45845.0</v>
      </c>
      <c r="I26" s="9" t="b">
        <v>0</v>
      </c>
      <c r="J26" s="9" t="b">
        <v>0</v>
      </c>
      <c r="K26" s="9" t="b">
        <v>1</v>
      </c>
      <c r="L26" s="9">
        <v>800.0</v>
      </c>
      <c r="M26" s="11">
        <f t="shared" si="1"/>
        <v>800</v>
      </c>
      <c r="N26" s="11">
        <f t="shared" si="2"/>
        <v>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9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16">
        <v>45722.0</v>
      </c>
      <c r="AL26" s="11">
        <f t="shared" si="11"/>
        <v>0</v>
      </c>
      <c r="AM26" s="11">
        <f>AL26+'May Propsk Statement'!AM26</f>
        <v>0</v>
      </c>
      <c r="AN26" s="46"/>
      <c r="AO26" s="46"/>
      <c r="AP26" s="13"/>
      <c r="AQ26" s="1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>
      <c r="A27" s="9"/>
      <c r="B27" s="9"/>
      <c r="C27" s="9" t="s">
        <v>74</v>
      </c>
      <c r="D27" s="9" t="s">
        <v>75</v>
      </c>
      <c r="E27" s="22">
        <v>44893.0</v>
      </c>
      <c r="F27" s="9">
        <v>28.0</v>
      </c>
      <c r="G27" s="9">
        <v>795.0</v>
      </c>
      <c r="H27" s="10">
        <v>45834.0</v>
      </c>
      <c r="I27" s="9" t="b">
        <v>0</v>
      </c>
      <c r="J27" s="9" t="b">
        <v>1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795</v>
      </c>
      <c r="O27" s="11">
        <f t="shared" si="3"/>
        <v>795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19">
        <f t="shared" si="6"/>
        <v>-119.25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675.75</v>
      </c>
      <c r="AK27" s="16">
        <v>45722.0</v>
      </c>
      <c r="AL27" s="11">
        <f t="shared" si="11"/>
        <v>0</v>
      </c>
      <c r="AM27" s="11">
        <f>AL27+'May Propsk Statement'!AM27</f>
        <v>0</v>
      </c>
      <c r="AN27" s="46"/>
      <c r="AO27" s="46"/>
      <c r="AP27" s="13"/>
      <c r="AQ27" s="1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>
      <c r="A28" s="9"/>
      <c r="B28" s="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8">
        <v>45859.0</v>
      </c>
      <c r="I28" s="17" t="b">
        <v>0</v>
      </c>
      <c r="J28" s="17" t="b">
        <v>0</v>
      </c>
      <c r="K28" s="17" t="b">
        <v>1</v>
      </c>
      <c r="L28" s="17">
        <v>740.0</v>
      </c>
      <c r="M28" s="11">
        <f t="shared" si="1"/>
        <v>740</v>
      </c>
      <c r="N28" s="11">
        <f t="shared" si="2"/>
        <v>0</v>
      </c>
      <c r="O28" s="11">
        <f t="shared" si="3"/>
        <v>740</v>
      </c>
      <c r="P28" s="12">
        <v>0.1</v>
      </c>
      <c r="Q28" s="13">
        <f t="shared" si="4"/>
        <v>-74</v>
      </c>
      <c r="R28" s="12">
        <v>0.05</v>
      </c>
      <c r="S28" s="13">
        <f t="shared" si="5"/>
        <v>-37</v>
      </c>
      <c r="T28" s="19">
        <f t="shared" si="6"/>
        <v>-111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-111</v>
      </c>
      <c r="AI28" s="13">
        <f t="shared" si="9"/>
        <v>629</v>
      </c>
      <c r="AJ28" s="13">
        <f t="shared" si="10"/>
        <v>629</v>
      </c>
      <c r="AK28" s="16">
        <v>45722.0</v>
      </c>
      <c r="AL28" s="11">
        <f t="shared" si="11"/>
        <v>0</v>
      </c>
      <c r="AM28" s="11">
        <f>AL28+'May Propsk Statement'!AM28</f>
        <v>0</v>
      </c>
      <c r="AN28" s="73"/>
      <c r="AO28" s="73"/>
      <c r="AP28" s="13"/>
      <c r="AQ28" s="2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>
      <c r="A29" s="9"/>
      <c r="B29" s="9"/>
      <c r="C29" s="9" t="s">
        <v>78</v>
      </c>
      <c r="D29" s="9" t="s">
        <v>79</v>
      </c>
      <c r="E29" s="10">
        <v>45547.0</v>
      </c>
      <c r="F29" s="9">
        <v>12.0</v>
      </c>
      <c r="G29" s="9">
        <v>740.0</v>
      </c>
      <c r="H29" s="10">
        <v>45852.0</v>
      </c>
      <c r="I29" s="9" t="b">
        <v>0</v>
      </c>
      <c r="J29" s="9" t="b">
        <v>0</v>
      </c>
      <c r="K29" s="9" t="b">
        <v>1</v>
      </c>
      <c r="L29" s="9">
        <v>740.0</v>
      </c>
      <c r="M29" s="11">
        <f t="shared" si="1"/>
        <v>740</v>
      </c>
      <c r="N29" s="11">
        <f t="shared" si="2"/>
        <v>0</v>
      </c>
      <c r="O29" s="11">
        <f t="shared" si="3"/>
        <v>740</v>
      </c>
      <c r="P29" s="12">
        <v>0.1</v>
      </c>
      <c r="Q29" s="13">
        <f t="shared" si="4"/>
        <v>-74</v>
      </c>
      <c r="R29" s="12">
        <v>0.05</v>
      </c>
      <c r="S29" s="13">
        <f t="shared" si="5"/>
        <v>-37</v>
      </c>
      <c r="T29" s="19">
        <f t="shared" si="6"/>
        <v>-111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-111</v>
      </c>
      <c r="AI29" s="13">
        <f t="shared" si="9"/>
        <v>629</v>
      </c>
      <c r="AJ29" s="13">
        <f t="shared" si="10"/>
        <v>629</v>
      </c>
      <c r="AK29" s="16">
        <v>45722.0</v>
      </c>
      <c r="AL29" s="11">
        <f t="shared" si="11"/>
        <v>0</v>
      </c>
      <c r="AM29" s="11">
        <f>AL29+'May Propsk Statement'!AM29</f>
        <v>0</v>
      </c>
      <c r="AN29" s="46"/>
      <c r="AO29" s="46"/>
      <c r="AP29" s="13"/>
      <c r="AQ29" s="1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>
      <c r="A30" s="9"/>
      <c r="B30" s="9"/>
      <c r="C30" s="17" t="s">
        <v>80</v>
      </c>
      <c r="D30" s="17" t="s">
        <v>81</v>
      </c>
      <c r="E30" s="21">
        <v>45647.0</v>
      </c>
      <c r="F30" s="17">
        <v>21.0</v>
      </c>
      <c r="G30" s="17">
        <v>700.0</v>
      </c>
      <c r="H30" s="18">
        <v>45859.0</v>
      </c>
      <c r="I30" s="17" t="b">
        <v>0</v>
      </c>
      <c r="J30" s="17" t="b">
        <v>0</v>
      </c>
      <c r="K30" s="17" t="b">
        <v>1</v>
      </c>
      <c r="L30" s="17">
        <v>700.0</v>
      </c>
      <c r="M30" s="11">
        <f t="shared" si="1"/>
        <v>700</v>
      </c>
      <c r="N30" s="11">
        <f t="shared" si="2"/>
        <v>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19">
        <f t="shared" si="6"/>
        <v>-105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16">
        <v>45722.0</v>
      </c>
      <c r="AL30" s="11">
        <f t="shared" si="11"/>
        <v>0</v>
      </c>
      <c r="AM30" s="11">
        <f>AL30+'May Propsk Statement'!AM30</f>
        <v>0</v>
      </c>
      <c r="AN30" s="74"/>
      <c r="AO30" s="74"/>
      <c r="AP30" s="13"/>
      <c r="AQ30" s="1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>
      <c r="A31" s="9"/>
      <c r="B31" s="9"/>
      <c r="C31" s="17" t="s">
        <v>82</v>
      </c>
      <c r="D31" s="28" t="s">
        <v>157</v>
      </c>
      <c r="E31" s="18">
        <v>45818.0</v>
      </c>
      <c r="F31" s="17">
        <v>10.0</v>
      </c>
      <c r="G31" s="17">
        <v>795.0</v>
      </c>
      <c r="H31" s="18">
        <v>45852.0</v>
      </c>
      <c r="I31" s="17" t="b">
        <v>0</v>
      </c>
      <c r="J31" s="17" t="b">
        <v>0</v>
      </c>
      <c r="K31" s="17" t="b">
        <v>1</v>
      </c>
      <c r="L31" s="17">
        <v>795.0</v>
      </c>
      <c r="M31" s="11">
        <f t="shared" si="1"/>
        <v>795</v>
      </c>
      <c r="N31" s="11">
        <f t="shared" si="2"/>
        <v>0</v>
      </c>
      <c r="O31" s="11">
        <f t="shared" si="3"/>
        <v>795</v>
      </c>
      <c r="P31" s="12">
        <v>0.1</v>
      </c>
      <c r="Q31" s="13">
        <f t="shared" si="4"/>
        <v>-79.5</v>
      </c>
      <c r="R31" s="12">
        <v>0.05</v>
      </c>
      <c r="S31" s="13">
        <f t="shared" si="5"/>
        <v>-39.75</v>
      </c>
      <c r="T31" s="19">
        <f t="shared" si="6"/>
        <v>-119.25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-119.25</v>
      </c>
      <c r="AI31" s="13">
        <f t="shared" si="9"/>
        <v>675.75</v>
      </c>
      <c r="AJ31" s="13">
        <f t="shared" si="10"/>
        <v>675.75</v>
      </c>
      <c r="AK31" s="16">
        <v>45722.0</v>
      </c>
      <c r="AL31" s="11">
        <f t="shared" si="11"/>
        <v>0</v>
      </c>
      <c r="AM31" s="11">
        <f>AL31+'May Propsk Statement'!AM31</f>
        <v>0</v>
      </c>
      <c r="AN31" s="74"/>
      <c r="AO31" s="74"/>
      <c r="AP31" s="13"/>
      <c r="AQ31" s="1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>
      <c r="A32" s="9"/>
      <c r="B32" s="9"/>
      <c r="C32" s="17" t="s">
        <v>84</v>
      </c>
      <c r="D32" s="17" t="s">
        <v>85</v>
      </c>
      <c r="E32" s="18">
        <v>45141.0</v>
      </c>
      <c r="F32" s="17">
        <v>3.0</v>
      </c>
      <c r="G32" s="17">
        <v>438.0</v>
      </c>
      <c r="H32" s="17" t="s">
        <v>97</v>
      </c>
      <c r="I32" s="17" t="b">
        <v>0</v>
      </c>
      <c r="J32" s="17" t="b">
        <v>0</v>
      </c>
      <c r="K32" s="17" t="b">
        <v>0</v>
      </c>
      <c r="L32" s="17" t="s">
        <v>97</v>
      </c>
      <c r="M32" s="11">
        <f t="shared" si="1"/>
        <v>0</v>
      </c>
      <c r="N32" s="11">
        <f t="shared" si="2"/>
        <v>0</v>
      </c>
      <c r="O32" s="11">
        <f t="shared" si="3"/>
        <v>0</v>
      </c>
      <c r="P32" s="12">
        <v>0.1</v>
      </c>
      <c r="Q32" s="13">
        <f t="shared" si="4"/>
        <v>0</v>
      </c>
      <c r="R32" s="12">
        <v>0.05</v>
      </c>
      <c r="S32" s="13">
        <f t="shared" si="5"/>
        <v>0</v>
      </c>
      <c r="T32" s="19">
        <f t="shared" si="6"/>
        <v>0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0</v>
      </c>
      <c r="AI32" s="13">
        <f t="shared" si="9"/>
        <v>0</v>
      </c>
      <c r="AJ32" s="13">
        <f t="shared" si="10"/>
        <v>0</v>
      </c>
      <c r="AK32" s="16">
        <v>45722.0</v>
      </c>
      <c r="AL32" s="11">
        <f t="shared" si="11"/>
        <v>438</v>
      </c>
      <c r="AM32" s="11">
        <f>AL32+'May Propsk Statement'!AM32</f>
        <v>438</v>
      </c>
      <c r="AN32" s="24"/>
      <c r="AO32" s="46"/>
      <c r="AP32" s="13"/>
      <c r="AQ32" s="1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>
      <c r="A33" s="9"/>
      <c r="B33" s="9"/>
      <c r="C33" s="17" t="s">
        <v>86</v>
      </c>
      <c r="D33" s="17" t="s">
        <v>87</v>
      </c>
      <c r="E33" s="18">
        <v>45721.0</v>
      </c>
      <c r="F33" s="17">
        <v>5.0</v>
      </c>
      <c r="G33" s="17">
        <v>700.0</v>
      </c>
      <c r="H33" s="18">
        <v>45839.0</v>
      </c>
      <c r="I33" s="17" t="b">
        <v>0</v>
      </c>
      <c r="J33" s="17" t="b">
        <v>1</v>
      </c>
      <c r="K33" s="17" t="b">
        <v>0</v>
      </c>
      <c r="L33" s="17">
        <v>700.0</v>
      </c>
      <c r="M33" s="11">
        <f t="shared" si="1"/>
        <v>0</v>
      </c>
      <c r="N33" s="11">
        <f t="shared" si="2"/>
        <v>700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9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16">
        <v>45722.0</v>
      </c>
      <c r="AL33" s="11">
        <f t="shared" si="11"/>
        <v>0</v>
      </c>
      <c r="AM33" s="11">
        <f>AL33+'May Propsk Statement'!AM33</f>
        <v>0</v>
      </c>
      <c r="AN33" s="46"/>
      <c r="AO33" s="46"/>
      <c r="AP33" s="13"/>
      <c r="AQ33" s="1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>
      <c r="A34" s="9"/>
      <c r="B34" s="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45853.0</v>
      </c>
      <c r="I34" s="17" t="b">
        <v>0</v>
      </c>
      <c r="J34" s="17" t="b">
        <v>0</v>
      </c>
      <c r="K34" s="17" t="b">
        <v>1</v>
      </c>
      <c r="L34" s="17">
        <v>795.0</v>
      </c>
      <c r="M34" s="11">
        <f t="shared" si="1"/>
        <v>795</v>
      </c>
      <c r="N34" s="11">
        <f t="shared" si="2"/>
        <v>0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9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AL34+'May Propsk Statement'!AM34</f>
        <v>0</v>
      </c>
      <c r="AN34" s="74"/>
      <c r="AO34" s="74"/>
      <c r="AP34" s="13"/>
      <c r="AQ34" s="1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>
      <c r="A35" s="9"/>
      <c r="B35" s="9"/>
      <c r="C35" s="9" t="s">
        <v>90</v>
      </c>
      <c r="D35" s="9" t="s">
        <v>91</v>
      </c>
      <c r="E35" s="10">
        <v>44986.0</v>
      </c>
      <c r="F35" s="9">
        <v>1.0</v>
      </c>
      <c r="G35" s="9">
        <v>740.0</v>
      </c>
      <c r="H35" s="10">
        <v>45838.0</v>
      </c>
      <c r="I35" s="9" t="b">
        <v>0</v>
      </c>
      <c r="J35" s="9" t="b">
        <v>0</v>
      </c>
      <c r="K35" s="9" t="b">
        <v>1</v>
      </c>
      <c r="L35" s="9">
        <v>740.0</v>
      </c>
      <c r="M35" s="11">
        <f t="shared" si="1"/>
        <v>740</v>
      </c>
      <c r="N35" s="11">
        <f t="shared" si="2"/>
        <v>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9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16">
        <v>45722.0</v>
      </c>
      <c r="AL35" s="11">
        <f t="shared" si="11"/>
        <v>0</v>
      </c>
      <c r="AM35" s="11">
        <f>AL35+'May Propsk Statement'!AM35</f>
        <v>0</v>
      </c>
      <c r="AN35" s="46"/>
      <c r="AO35" s="46"/>
      <c r="AP35" s="13"/>
      <c r="AQ35" s="1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>
      <c r="A36" s="9"/>
      <c r="B36" s="9"/>
      <c r="C36" s="9" t="s">
        <v>92</v>
      </c>
      <c r="D36" s="9" t="s">
        <v>93</v>
      </c>
      <c r="E36" s="10">
        <v>45828.0</v>
      </c>
      <c r="F36" s="9">
        <v>20.0</v>
      </c>
      <c r="G36" s="9">
        <v>795.0</v>
      </c>
      <c r="H36" s="10">
        <v>45831.0</v>
      </c>
      <c r="I36" s="9" t="b">
        <v>0</v>
      </c>
      <c r="J36" s="9" t="b">
        <v>1</v>
      </c>
      <c r="K36" s="9" t="b">
        <v>0</v>
      </c>
      <c r="L36" s="9">
        <v>795.0</v>
      </c>
      <c r="M36" s="11">
        <f t="shared" si="1"/>
        <v>0</v>
      </c>
      <c r="N36" s="11">
        <f t="shared" si="2"/>
        <v>795</v>
      </c>
      <c r="O36" s="11">
        <f t="shared" si="3"/>
        <v>795</v>
      </c>
      <c r="P36" s="12">
        <v>0.1</v>
      </c>
      <c r="Q36" s="13">
        <f t="shared" si="4"/>
        <v>-79.5</v>
      </c>
      <c r="R36" s="12">
        <v>0.05</v>
      </c>
      <c r="S36" s="13">
        <f t="shared" si="5"/>
        <v>-39.75</v>
      </c>
      <c r="T36" s="19">
        <f t="shared" si="6"/>
        <v>-119.25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-119.25</v>
      </c>
      <c r="AI36" s="13">
        <f t="shared" si="9"/>
        <v>675.75</v>
      </c>
      <c r="AJ36" s="13">
        <f t="shared" si="10"/>
        <v>675.75</v>
      </c>
      <c r="AK36" s="16">
        <v>45722.0</v>
      </c>
      <c r="AL36" s="11">
        <f t="shared" si="11"/>
        <v>0</v>
      </c>
      <c r="AM36" s="11">
        <f>AL36+'May Propsk Statement'!AM36</f>
        <v>0</v>
      </c>
      <c r="AN36" s="46"/>
      <c r="AO36" s="46"/>
      <c r="AP36" s="13"/>
      <c r="AQ36" s="1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>
      <c r="A37" s="9"/>
      <c r="B37" s="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45855.0</v>
      </c>
      <c r="I37" s="9" t="b">
        <v>0</v>
      </c>
      <c r="J37" s="9" t="b">
        <v>0</v>
      </c>
      <c r="K37" s="9" t="b">
        <v>1</v>
      </c>
      <c r="L37" s="9">
        <v>810.0</v>
      </c>
      <c r="M37" s="11">
        <f t="shared" si="1"/>
        <v>810</v>
      </c>
      <c r="N37" s="11">
        <f t="shared" si="2"/>
        <v>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9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AL37+'May Propsk Statement'!AM37</f>
        <v>0</v>
      </c>
      <c r="AN37" s="74"/>
      <c r="AO37" s="74"/>
      <c r="AP37" s="13"/>
      <c r="AQ37" s="1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>
      <c r="A38" s="9"/>
      <c r="B38" s="9"/>
      <c r="C38" s="9" t="s">
        <v>96</v>
      </c>
      <c r="D38" s="9" t="s">
        <v>97</v>
      </c>
      <c r="E38" s="10">
        <v>45206.0</v>
      </c>
      <c r="F38" s="9">
        <v>7.0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9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11">
        <f>AL38+'May Propsk Statement'!AM38</f>
        <v>0</v>
      </c>
      <c r="AN38" s="24" t="s">
        <v>98</v>
      </c>
      <c r="AO38" s="46"/>
      <c r="AP38" s="13"/>
      <c r="AQ38" s="2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>
      <c r="A39" s="9"/>
      <c r="B39" s="9"/>
      <c r="C39" s="9" t="s">
        <v>99</v>
      </c>
      <c r="D39" s="9" t="s">
        <v>100</v>
      </c>
      <c r="E39" s="10">
        <v>45381.0</v>
      </c>
      <c r="F39" s="9">
        <v>30.0</v>
      </c>
      <c r="G39" s="9">
        <v>675.0</v>
      </c>
      <c r="H39" s="10">
        <v>45838.0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9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16">
        <v>45722.0</v>
      </c>
      <c r="AL39" s="11">
        <f t="shared" si="11"/>
        <v>0</v>
      </c>
      <c r="AM39" s="11">
        <f>AL39+'May Propsk Statement'!AM39</f>
        <v>0</v>
      </c>
      <c r="AN39" s="46"/>
      <c r="AO39" s="46"/>
      <c r="AP39" s="13"/>
      <c r="AQ39" s="1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>
      <c r="A40" s="9"/>
      <c r="B40" s="9"/>
      <c r="C40" s="17" t="s">
        <v>101</v>
      </c>
      <c r="D40" s="17" t="s">
        <v>102</v>
      </c>
      <c r="E40" s="18">
        <v>45567.0</v>
      </c>
      <c r="F40" s="17">
        <v>2.0</v>
      </c>
      <c r="G40" s="17">
        <v>700.0</v>
      </c>
      <c r="H40" s="18">
        <v>45841.0</v>
      </c>
      <c r="I40" s="17" t="b">
        <v>0</v>
      </c>
      <c r="J40" s="17" t="b">
        <v>0</v>
      </c>
      <c r="K40" s="17" t="b">
        <v>1</v>
      </c>
      <c r="L40" s="17">
        <v>700.0</v>
      </c>
      <c r="M40" s="11">
        <f t="shared" si="1"/>
        <v>700</v>
      </c>
      <c r="N40" s="11">
        <f t="shared" si="2"/>
        <v>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19">
        <f t="shared" si="6"/>
        <v>-105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16">
        <v>45722.0</v>
      </c>
      <c r="AL40" s="11">
        <f t="shared" si="11"/>
        <v>0</v>
      </c>
      <c r="AM40" s="11">
        <f>AL40+'May Propsk Statement'!AM40</f>
        <v>0</v>
      </c>
      <c r="AN40" s="46"/>
      <c r="AO40" s="46"/>
      <c r="AP40" s="13"/>
      <c r="AQ40" s="1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>
      <c r="A41" s="9"/>
      <c r="B41" s="9"/>
      <c r="C41" s="17" t="s">
        <v>103</v>
      </c>
      <c r="D41" s="17" t="s">
        <v>104</v>
      </c>
      <c r="E41" s="18">
        <v>45069.0</v>
      </c>
      <c r="F41" s="17">
        <v>23.0</v>
      </c>
      <c r="G41" s="17">
        <v>740.0</v>
      </c>
      <c r="H41" s="18">
        <v>45839.0</v>
      </c>
      <c r="I41" s="17" t="b">
        <v>0</v>
      </c>
      <c r="J41" s="17" t="b">
        <v>1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740</v>
      </c>
      <c r="O41" s="11">
        <f t="shared" si="3"/>
        <v>740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9">
        <f t="shared" si="6"/>
        <v>-111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629</v>
      </c>
      <c r="AK41" s="16">
        <v>45722.0</v>
      </c>
      <c r="AL41" s="11">
        <f t="shared" si="11"/>
        <v>0</v>
      </c>
      <c r="AM41" s="11">
        <f>AL41+'May Propsk Statement'!AM41</f>
        <v>0</v>
      </c>
      <c r="AN41" s="46"/>
      <c r="AO41" s="46"/>
      <c r="AP41" s="13"/>
      <c r="AQ41" s="1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>
      <c r="A42" s="9"/>
      <c r="B42" s="9"/>
      <c r="C42" s="17" t="s">
        <v>105</v>
      </c>
      <c r="D42" s="17" t="s">
        <v>106</v>
      </c>
      <c r="E42" s="18">
        <v>45201.0</v>
      </c>
      <c r="F42" s="17">
        <v>2.0</v>
      </c>
      <c r="G42" s="17">
        <v>740.0</v>
      </c>
      <c r="H42" s="18">
        <v>45840.0</v>
      </c>
      <c r="I42" s="17" t="b">
        <v>0</v>
      </c>
      <c r="J42" s="17" t="b">
        <v>1</v>
      </c>
      <c r="K42" s="17" t="b">
        <v>0</v>
      </c>
      <c r="L42" s="17">
        <v>740.0</v>
      </c>
      <c r="M42" s="11">
        <f t="shared" si="1"/>
        <v>0</v>
      </c>
      <c r="N42" s="11">
        <f t="shared" si="2"/>
        <v>740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9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16">
        <v>45722.0</v>
      </c>
      <c r="AL42" s="11">
        <f t="shared" si="11"/>
        <v>0</v>
      </c>
      <c r="AM42" s="11">
        <f>AL42+'May Propsk Statement'!AM42</f>
        <v>0</v>
      </c>
      <c r="AN42" s="46"/>
      <c r="AO42" s="46"/>
      <c r="AP42" s="13"/>
      <c r="AQ42" s="1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>
      <c r="A43" s="9"/>
      <c r="B43" s="9"/>
      <c r="C43" s="17" t="s">
        <v>107</v>
      </c>
      <c r="D43" s="17" t="s">
        <v>108</v>
      </c>
      <c r="E43" s="18">
        <v>44965.0</v>
      </c>
      <c r="F43" s="17">
        <v>8.0</v>
      </c>
      <c r="G43" s="17">
        <v>740.0</v>
      </c>
      <c r="H43" s="18">
        <v>45848.0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9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16">
        <v>45722.0</v>
      </c>
      <c r="AL43" s="11">
        <f t="shared" si="11"/>
        <v>0</v>
      </c>
      <c r="AM43" s="11">
        <f>AL43+'May Propsk Statement'!AM43</f>
        <v>0</v>
      </c>
      <c r="AN43" s="46"/>
      <c r="AO43" s="46"/>
      <c r="AP43" s="13"/>
      <c r="AQ43" s="1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11">
        <f t="shared" si="11"/>
        <v>0</v>
      </c>
      <c r="AM44" s="11">
        <f>AL44+'May Propsk Statement'!AM44</f>
        <v>0</v>
      </c>
      <c r="AN44" s="1"/>
      <c r="AO44" s="1"/>
      <c r="AP44" s="1"/>
      <c r="AQ44" s="1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>
      <c r="A45" s="1"/>
      <c r="B45" s="1"/>
      <c r="C45" s="24" t="s">
        <v>109</v>
      </c>
      <c r="D45" s="1"/>
      <c r="E45" s="1"/>
      <c r="F45" s="1"/>
      <c r="G45" s="1"/>
      <c r="H45" s="1"/>
      <c r="I45" s="1"/>
      <c r="J45" s="1"/>
      <c r="K45" s="1"/>
      <c r="L45" s="1"/>
      <c r="M45" s="11">
        <f t="shared" ref="M45:M56" si="12">L45*K45</f>
        <v>0</v>
      </c>
      <c r="N45" s="11">
        <f t="shared" ref="N45:N56" si="13">J45*L45</f>
        <v>0</v>
      </c>
      <c r="O45" s="11">
        <f t="shared" ref="O45:O56" si="14">(L45*J45)+(L45*K45)</f>
        <v>0</v>
      </c>
      <c r="P45" s="12">
        <v>0.1</v>
      </c>
      <c r="Q45" s="13">
        <f t="shared" ref="Q45:Q56" si="15">L45*-P45</f>
        <v>0</v>
      </c>
      <c r="R45" s="12">
        <v>0.05</v>
      </c>
      <c r="S45" s="13">
        <f t="shared" ref="S45:S56" si="16">L45*-R45</f>
        <v>0</v>
      </c>
      <c r="T45" s="19">
        <f t="shared" ref="T45:T56" si="17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8">-V45+-Y45+-AB45+-AE45</f>
        <v>0</v>
      </c>
      <c r="AH45" s="13">
        <f t="shared" ref="AH45:AH56" si="19">AG45+T45</f>
        <v>0</v>
      </c>
      <c r="AI45" s="13">
        <f t="shared" ref="AI45:AI56" si="20">L45+T45+AG45</f>
        <v>0</v>
      </c>
      <c r="AJ45" s="13">
        <f t="shared" ref="AJ45:AJ56" si="21">O45+AH45</f>
        <v>0</v>
      </c>
      <c r="AK45" s="1"/>
      <c r="AL45" s="11">
        <f t="shared" si="11"/>
        <v>0</v>
      </c>
      <c r="AM45" s="11">
        <f>AL45+'May Propsk Statement'!AM45</f>
        <v>0</v>
      </c>
      <c r="AN45" s="24" t="s">
        <v>135</v>
      </c>
      <c r="AO45" s="1"/>
      <c r="AP45" s="1"/>
      <c r="AQ45" s="1"/>
      <c r="AR45" s="1"/>
      <c r="AS45" s="1"/>
      <c r="AT45" s="1"/>
      <c r="AU45" s="1"/>
      <c r="AV45" s="4"/>
      <c r="AW45" s="4"/>
      <c r="AX45" s="4"/>
      <c r="AY45" s="4"/>
      <c r="AZ45" s="4"/>
      <c r="BA45" s="4"/>
      <c r="BB45" s="4"/>
    </row>
    <row r="46">
      <c r="A46" s="28"/>
      <c r="B46" s="28"/>
      <c r="C46" s="28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11">
        <f t="shared" si="12"/>
        <v>0</v>
      </c>
      <c r="N46" s="11">
        <f t="shared" si="13"/>
        <v>0</v>
      </c>
      <c r="O46" s="11">
        <f t="shared" si="14"/>
        <v>0</v>
      </c>
      <c r="P46" s="12">
        <v>0.1</v>
      </c>
      <c r="Q46" s="13">
        <f t="shared" si="15"/>
        <v>0</v>
      </c>
      <c r="R46" s="12">
        <v>0.05</v>
      </c>
      <c r="S46" s="13">
        <f t="shared" si="16"/>
        <v>0</v>
      </c>
      <c r="T46" s="19">
        <f t="shared" si="17"/>
        <v>0</v>
      </c>
      <c r="U46" s="28" t="s">
        <v>165</v>
      </c>
      <c r="V46" s="28">
        <v>265.0</v>
      </c>
      <c r="W46" s="28" t="s">
        <v>166</v>
      </c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8"/>
        <v>-265</v>
      </c>
      <c r="AH46" s="13">
        <f t="shared" si="19"/>
        <v>-265</v>
      </c>
      <c r="AI46" s="13">
        <f t="shared" si="20"/>
        <v>-265</v>
      </c>
      <c r="AJ46" s="13">
        <f t="shared" si="21"/>
        <v>-265</v>
      </c>
      <c r="AK46" s="4"/>
      <c r="AL46" s="11">
        <f t="shared" si="11"/>
        <v>0</v>
      </c>
      <c r="AM46" s="11">
        <f>AL46+'May Propsk Statement'!AM46</f>
        <v>0</v>
      </c>
      <c r="AN46" s="4"/>
      <c r="AO46" s="4"/>
      <c r="AP46" s="1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>
      <c r="A47" s="28"/>
      <c r="B47" s="28"/>
      <c r="C47" s="28" t="s">
        <v>112</v>
      </c>
      <c r="D47" s="4"/>
      <c r="E47" s="4"/>
      <c r="F47" s="4"/>
      <c r="G47" s="28">
        <v>60.0</v>
      </c>
      <c r="H47" s="10">
        <v>45842.0</v>
      </c>
      <c r="I47" s="9" t="b">
        <v>0</v>
      </c>
      <c r="J47" s="9" t="b">
        <v>0</v>
      </c>
      <c r="K47" s="9" t="b">
        <v>1</v>
      </c>
      <c r="L47" s="28">
        <v>60.0</v>
      </c>
      <c r="M47" s="11">
        <f t="shared" si="12"/>
        <v>60</v>
      </c>
      <c r="N47" s="11">
        <f t="shared" si="13"/>
        <v>0</v>
      </c>
      <c r="O47" s="11">
        <f t="shared" si="14"/>
        <v>60</v>
      </c>
      <c r="P47" s="12">
        <v>0.1</v>
      </c>
      <c r="Q47" s="13">
        <f t="shared" si="15"/>
        <v>-6</v>
      </c>
      <c r="R47" s="12">
        <v>0.05</v>
      </c>
      <c r="S47" s="13">
        <f t="shared" si="16"/>
        <v>-3</v>
      </c>
      <c r="T47" s="19">
        <f t="shared" si="17"/>
        <v>-9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8"/>
        <v>0</v>
      </c>
      <c r="AH47" s="13">
        <f t="shared" si="19"/>
        <v>-9</v>
      </c>
      <c r="AI47" s="13">
        <f t="shared" si="20"/>
        <v>51</v>
      </c>
      <c r="AJ47" s="13">
        <f t="shared" si="21"/>
        <v>51</v>
      </c>
      <c r="AK47" s="4"/>
      <c r="AL47" s="11">
        <f t="shared" si="11"/>
        <v>0</v>
      </c>
      <c r="AM47" s="11">
        <f>AL47+'May Propsk Statement'!AM47</f>
        <v>0</v>
      </c>
      <c r="AN47" s="4"/>
      <c r="AO47" s="4"/>
      <c r="AP47" s="1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>
      <c r="A48" s="28"/>
      <c r="B48" s="28"/>
      <c r="C48" s="28" t="s">
        <v>113</v>
      </c>
      <c r="D48" s="4"/>
      <c r="E48" s="4"/>
      <c r="F48" s="4"/>
      <c r="G48" s="28">
        <v>60.0</v>
      </c>
      <c r="H48" s="35">
        <v>45852.0</v>
      </c>
      <c r="I48" s="17" t="b">
        <v>0</v>
      </c>
      <c r="J48" s="17" t="b">
        <v>0</v>
      </c>
      <c r="K48" s="17" t="b">
        <v>1</v>
      </c>
      <c r="L48" s="28">
        <v>60.0</v>
      </c>
      <c r="M48" s="11">
        <f t="shared" si="12"/>
        <v>60</v>
      </c>
      <c r="N48" s="11">
        <f t="shared" si="13"/>
        <v>0</v>
      </c>
      <c r="O48" s="11">
        <f t="shared" si="14"/>
        <v>60</v>
      </c>
      <c r="P48" s="12">
        <v>0.1</v>
      </c>
      <c r="Q48" s="13">
        <f t="shared" si="15"/>
        <v>-6</v>
      </c>
      <c r="R48" s="12">
        <v>0.05</v>
      </c>
      <c r="S48" s="13">
        <f t="shared" si="16"/>
        <v>-3</v>
      </c>
      <c r="T48" s="19">
        <f t="shared" si="17"/>
        <v>-9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8"/>
        <v>0</v>
      </c>
      <c r="AH48" s="13">
        <f t="shared" si="19"/>
        <v>-9</v>
      </c>
      <c r="AI48" s="13">
        <f t="shared" si="20"/>
        <v>51</v>
      </c>
      <c r="AJ48" s="13">
        <f t="shared" si="21"/>
        <v>51</v>
      </c>
      <c r="AK48" s="4"/>
      <c r="AL48" s="11">
        <f t="shared" si="11"/>
        <v>0</v>
      </c>
      <c r="AM48" s="11">
        <f>AL48+'May Propsk Statement'!AM48</f>
        <v>0</v>
      </c>
      <c r="AN48" s="4"/>
      <c r="AO48" s="4"/>
      <c r="AP48" s="1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>
      <c r="A49" s="28"/>
      <c r="B49" s="28"/>
      <c r="C49" s="28" t="s">
        <v>114</v>
      </c>
      <c r="D49" s="4"/>
      <c r="E49" s="4"/>
      <c r="F49" s="4"/>
      <c r="G49" s="4"/>
      <c r="H49" s="4"/>
      <c r="I49" s="4"/>
      <c r="J49" s="4"/>
      <c r="K49" s="4"/>
      <c r="L49" s="4"/>
      <c r="M49" s="11">
        <f t="shared" si="12"/>
        <v>0</v>
      </c>
      <c r="N49" s="11">
        <f t="shared" si="13"/>
        <v>0</v>
      </c>
      <c r="O49" s="11">
        <f t="shared" si="14"/>
        <v>0</v>
      </c>
      <c r="P49" s="12">
        <v>0.1</v>
      </c>
      <c r="Q49" s="13">
        <f t="shared" si="15"/>
        <v>0</v>
      </c>
      <c r="R49" s="12">
        <v>0.05</v>
      </c>
      <c r="S49" s="13">
        <f t="shared" si="16"/>
        <v>0</v>
      </c>
      <c r="T49" s="19">
        <f t="shared" si="17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8"/>
        <v>0</v>
      </c>
      <c r="AH49" s="13">
        <f t="shared" si="19"/>
        <v>0</v>
      </c>
      <c r="AI49" s="13">
        <f t="shared" si="20"/>
        <v>0</v>
      </c>
      <c r="AJ49" s="13">
        <f t="shared" si="21"/>
        <v>0</v>
      </c>
      <c r="AK49" s="4"/>
      <c r="AL49" s="11">
        <f t="shared" si="11"/>
        <v>0</v>
      </c>
      <c r="AM49" s="11">
        <f>AL49+'May Propsk Statement'!AM49</f>
        <v>0</v>
      </c>
      <c r="AN49" s="4"/>
      <c r="AO49" s="4"/>
      <c r="AP49" s="1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>
      <c r="A50" s="28"/>
      <c r="B50" s="28"/>
      <c r="C50" s="28" t="s">
        <v>115</v>
      </c>
      <c r="D50" s="4"/>
      <c r="E50" s="4"/>
      <c r="F50" s="4"/>
      <c r="G50" s="4"/>
      <c r="H50" s="4"/>
      <c r="I50" s="4"/>
      <c r="J50" s="4"/>
      <c r="K50" s="4"/>
      <c r="L50" s="4"/>
      <c r="M50" s="11">
        <f t="shared" si="12"/>
        <v>0</v>
      </c>
      <c r="N50" s="11">
        <f t="shared" si="13"/>
        <v>0</v>
      </c>
      <c r="O50" s="11">
        <f t="shared" si="14"/>
        <v>0</v>
      </c>
      <c r="P50" s="12">
        <v>0.1</v>
      </c>
      <c r="Q50" s="13">
        <f t="shared" si="15"/>
        <v>0</v>
      </c>
      <c r="R50" s="12">
        <v>0.05</v>
      </c>
      <c r="S50" s="13">
        <f t="shared" si="16"/>
        <v>0</v>
      </c>
      <c r="T50" s="19">
        <f t="shared" si="17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8"/>
        <v>0</v>
      </c>
      <c r="AH50" s="13">
        <f t="shared" si="19"/>
        <v>0</v>
      </c>
      <c r="AI50" s="13">
        <f t="shared" si="20"/>
        <v>0</v>
      </c>
      <c r="AJ50" s="13">
        <f t="shared" si="21"/>
        <v>0</v>
      </c>
      <c r="AK50" s="4"/>
      <c r="AL50" s="11">
        <f t="shared" si="11"/>
        <v>0</v>
      </c>
      <c r="AM50" s="11">
        <f>AL50+'May Propsk Statement'!AM50</f>
        <v>0</v>
      </c>
      <c r="AN50" s="4"/>
      <c r="AO50" s="4"/>
      <c r="AP50" s="1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>
      <c r="A51" s="28"/>
      <c r="B51" s="28"/>
      <c r="C51" s="28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11">
        <f t="shared" si="12"/>
        <v>0</v>
      </c>
      <c r="N51" s="11">
        <f t="shared" si="13"/>
        <v>0</v>
      </c>
      <c r="O51" s="11">
        <f t="shared" si="14"/>
        <v>0</v>
      </c>
      <c r="P51" s="12">
        <v>0.1</v>
      </c>
      <c r="Q51" s="13">
        <f t="shared" si="15"/>
        <v>0</v>
      </c>
      <c r="R51" s="12">
        <v>0.05</v>
      </c>
      <c r="S51" s="13">
        <f t="shared" si="16"/>
        <v>0</v>
      </c>
      <c r="T51" s="19">
        <f t="shared" si="17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8"/>
        <v>0</v>
      </c>
      <c r="AH51" s="13">
        <f t="shared" si="19"/>
        <v>0</v>
      </c>
      <c r="AI51" s="13">
        <f t="shared" si="20"/>
        <v>0</v>
      </c>
      <c r="AJ51" s="13">
        <f t="shared" si="21"/>
        <v>0</v>
      </c>
      <c r="AK51" s="4"/>
      <c r="AL51" s="11">
        <f t="shared" si="11"/>
        <v>0</v>
      </c>
      <c r="AM51" s="11">
        <f>AL51+'May Propsk Statement'!AM51</f>
        <v>0</v>
      </c>
      <c r="AN51" s="4"/>
      <c r="AO51" s="4"/>
      <c r="AP51" s="1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>
      <c r="A52" s="28"/>
      <c r="B52" s="28"/>
      <c r="C52" s="28" t="s">
        <v>117</v>
      </c>
      <c r="D52" s="4"/>
      <c r="E52" s="4"/>
      <c r="F52" s="4"/>
      <c r="G52" s="4"/>
      <c r="H52" s="4"/>
      <c r="I52" s="4"/>
      <c r="J52" s="4"/>
      <c r="K52" s="4"/>
      <c r="L52" s="4"/>
      <c r="M52" s="11">
        <f t="shared" si="12"/>
        <v>0</v>
      </c>
      <c r="N52" s="11">
        <f t="shared" si="13"/>
        <v>0</v>
      </c>
      <c r="O52" s="11">
        <f t="shared" si="14"/>
        <v>0</v>
      </c>
      <c r="P52" s="12">
        <v>0.1</v>
      </c>
      <c r="Q52" s="13">
        <f t="shared" si="15"/>
        <v>0</v>
      </c>
      <c r="R52" s="12">
        <v>0.05</v>
      </c>
      <c r="S52" s="13">
        <f t="shared" si="16"/>
        <v>0</v>
      </c>
      <c r="T52" s="19">
        <f t="shared" si="17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8"/>
        <v>0</v>
      </c>
      <c r="AH52" s="13">
        <f t="shared" si="19"/>
        <v>0</v>
      </c>
      <c r="AI52" s="13">
        <f t="shared" si="20"/>
        <v>0</v>
      </c>
      <c r="AJ52" s="13">
        <f t="shared" si="21"/>
        <v>0</v>
      </c>
      <c r="AK52" s="4"/>
      <c r="AL52" s="11">
        <f t="shared" si="11"/>
        <v>0</v>
      </c>
      <c r="AM52" s="11">
        <f>AL52+'May Propsk Statement'!AM52</f>
        <v>0</v>
      </c>
      <c r="AN52" s="4"/>
      <c r="AO52" s="4"/>
      <c r="AP52" s="1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>
      <c r="A53" s="28"/>
      <c r="B53" s="28"/>
      <c r="C53" s="28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11">
        <f t="shared" si="12"/>
        <v>0</v>
      </c>
      <c r="N53" s="11">
        <f t="shared" si="13"/>
        <v>0</v>
      </c>
      <c r="O53" s="11">
        <f t="shared" si="14"/>
        <v>0</v>
      </c>
      <c r="P53" s="12">
        <v>0.1</v>
      </c>
      <c r="Q53" s="13">
        <f t="shared" si="15"/>
        <v>0</v>
      </c>
      <c r="R53" s="12">
        <v>0.05</v>
      </c>
      <c r="S53" s="13">
        <f t="shared" si="16"/>
        <v>0</v>
      </c>
      <c r="T53" s="19">
        <f t="shared" si="17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8"/>
        <v>0</v>
      </c>
      <c r="AH53" s="13">
        <f t="shared" si="19"/>
        <v>0</v>
      </c>
      <c r="AI53" s="13">
        <f t="shared" si="20"/>
        <v>0</v>
      </c>
      <c r="AJ53" s="13">
        <f t="shared" si="21"/>
        <v>0</v>
      </c>
      <c r="AK53" s="4"/>
      <c r="AL53" s="11">
        <f t="shared" si="11"/>
        <v>0</v>
      </c>
      <c r="AM53" s="11">
        <f>AL53+'May Propsk Statement'!AM53</f>
        <v>0</v>
      </c>
      <c r="AN53" s="4"/>
      <c r="AO53" s="4"/>
      <c r="AP53" s="1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>
      <c r="A54" s="28"/>
      <c r="B54" s="28"/>
      <c r="C54" s="28" t="s">
        <v>119</v>
      </c>
      <c r="D54" s="4"/>
      <c r="E54" s="4"/>
      <c r="F54" s="4"/>
      <c r="G54" s="4"/>
      <c r="H54" s="4"/>
      <c r="I54" s="4"/>
      <c r="J54" s="4"/>
      <c r="K54" s="4"/>
      <c r="L54" s="4"/>
      <c r="M54" s="11">
        <f t="shared" si="12"/>
        <v>0</v>
      </c>
      <c r="N54" s="11">
        <f t="shared" si="13"/>
        <v>0</v>
      </c>
      <c r="O54" s="11">
        <f t="shared" si="14"/>
        <v>0</v>
      </c>
      <c r="P54" s="12">
        <v>0.1</v>
      </c>
      <c r="Q54" s="13">
        <f t="shared" si="15"/>
        <v>0</v>
      </c>
      <c r="R54" s="12">
        <v>0.05</v>
      </c>
      <c r="S54" s="13">
        <f t="shared" si="16"/>
        <v>0</v>
      </c>
      <c r="T54" s="19">
        <f t="shared" si="17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8"/>
        <v>0</v>
      </c>
      <c r="AH54" s="13">
        <f t="shared" si="19"/>
        <v>0</v>
      </c>
      <c r="AI54" s="13">
        <f t="shared" si="20"/>
        <v>0</v>
      </c>
      <c r="AJ54" s="13">
        <f t="shared" si="21"/>
        <v>0</v>
      </c>
      <c r="AK54" s="4"/>
      <c r="AL54" s="11">
        <f t="shared" si="11"/>
        <v>0</v>
      </c>
      <c r="AM54" s="11">
        <f>AL54+'May Propsk Statement'!AM54</f>
        <v>0</v>
      </c>
      <c r="AN54" s="4"/>
      <c r="AO54" s="4"/>
      <c r="AP54" s="1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>
      <c r="A55" s="28"/>
      <c r="B55" s="28"/>
      <c r="C55" s="28" t="s">
        <v>120</v>
      </c>
      <c r="D55" s="4"/>
      <c r="E55" s="4"/>
      <c r="F55" s="4"/>
      <c r="G55" s="4"/>
      <c r="H55" s="4"/>
      <c r="I55" s="4"/>
      <c r="J55" s="4"/>
      <c r="K55" s="4"/>
      <c r="L55" s="4"/>
      <c r="M55" s="11">
        <f t="shared" si="12"/>
        <v>0</v>
      </c>
      <c r="N55" s="11">
        <f t="shared" si="13"/>
        <v>0</v>
      </c>
      <c r="O55" s="11">
        <f t="shared" si="14"/>
        <v>0</v>
      </c>
      <c r="P55" s="12">
        <v>0.1</v>
      </c>
      <c r="Q55" s="13">
        <f t="shared" si="15"/>
        <v>0</v>
      </c>
      <c r="R55" s="12">
        <v>0.05</v>
      </c>
      <c r="S55" s="13">
        <f t="shared" si="16"/>
        <v>0</v>
      </c>
      <c r="T55" s="19">
        <f t="shared" si="17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8"/>
        <v>0</v>
      </c>
      <c r="AH55" s="13">
        <f t="shared" si="19"/>
        <v>0</v>
      </c>
      <c r="AI55" s="13">
        <f t="shared" si="20"/>
        <v>0</v>
      </c>
      <c r="AJ55" s="13">
        <f t="shared" si="21"/>
        <v>0</v>
      </c>
      <c r="AK55" s="4"/>
      <c r="AL55" s="11">
        <f t="shared" si="11"/>
        <v>0</v>
      </c>
      <c r="AM55" s="11">
        <f>AL55+'May Propsk Statement'!AM55</f>
        <v>0</v>
      </c>
      <c r="AN55" s="4"/>
      <c r="AO55" s="4"/>
      <c r="AP55" s="1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>
      <c r="A56" s="28"/>
      <c r="B56" s="28"/>
      <c r="C56" s="28" t="s">
        <v>121</v>
      </c>
      <c r="D56" s="4"/>
      <c r="E56" s="4"/>
      <c r="F56" s="4"/>
      <c r="G56" s="4"/>
      <c r="H56" s="4"/>
      <c r="I56" s="4"/>
      <c r="J56" s="4"/>
      <c r="K56" s="4"/>
      <c r="L56" s="4"/>
      <c r="M56" s="11">
        <f t="shared" si="12"/>
        <v>0</v>
      </c>
      <c r="N56" s="11">
        <f t="shared" si="13"/>
        <v>0</v>
      </c>
      <c r="O56" s="11">
        <f t="shared" si="14"/>
        <v>0</v>
      </c>
      <c r="P56" s="12">
        <v>0.1</v>
      </c>
      <c r="Q56" s="13">
        <f t="shared" si="15"/>
        <v>0</v>
      </c>
      <c r="R56" s="12">
        <v>0.05</v>
      </c>
      <c r="S56" s="13">
        <f t="shared" si="16"/>
        <v>0</v>
      </c>
      <c r="T56" s="19">
        <f t="shared" si="17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8"/>
        <v>0</v>
      </c>
      <c r="AH56" s="13">
        <f t="shared" si="19"/>
        <v>0</v>
      </c>
      <c r="AI56" s="13">
        <f t="shared" si="20"/>
        <v>0</v>
      </c>
      <c r="AJ56" s="13">
        <f t="shared" si="21"/>
        <v>0</v>
      </c>
      <c r="AK56" s="4"/>
      <c r="AL56" s="11">
        <f t="shared" si="11"/>
        <v>0</v>
      </c>
      <c r="AM56" s="11">
        <f>AL56+'May Propsk Statement'!AM56</f>
        <v>0</v>
      </c>
      <c r="AN56" s="4"/>
      <c r="AO56" s="4"/>
      <c r="AP56" s="1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20778</v>
      </c>
      <c r="H57" s="31"/>
      <c r="I57" s="31"/>
      <c r="J57" s="31"/>
      <c r="K57" s="31"/>
      <c r="L57" s="31">
        <f t="shared" ref="L57:O57" si="22">SUM(L14:L56)</f>
        <v>20340</v>
      </c>
      <c r="M57" s="31">
        <f t="shared" si="22"/>
        <v>12880</v>
      </c>
      <c r="N57" s="31">
        <f t="shared" si="22"/>
        <v>7460</v>
      </c>
      <c r="O57" s="31">
        <f t="shared" si="22"/>
        <v>20340</v>
      </c>
      <c r="P57" s="31"/>
      <c r="Q57" s="31">
        <f>SUM(Q14:Q56)</f>
        <v>-2034</v>
      </c>
      <c r="R57" s="31"/>
      <c r="S57" s="31">
        <f t="shared" ref="S57:T57" si="23">SUM(S14:S56)</f>
        <v>-1017</v>
      </c>
      <c r="T57" s="31">
        <f t="shared" si="23"/>
        <v>-3051</v>
      </c>
      <c r="U57" s="31"/>
      <c r="V57" s="31">
        <f>SUM(V14:V56)</f>
        <v>265</v>
      </c>
      <c r="W57" s="31"/>
      <c r="X57" s="31"/>
      <c r="Y57" s="31">
        <f>SUM(Y14:Y56)</f>
        <v>0</v>
      </c>
      <c r="Z57" s="31"/>
      <c r="AA57" s="31"/>
      <c r="AB57" s="31">
        <f>SUM(AB14:AB56)</f>
        <v>0</v>
      </c>
      <c r="AC57" s="31"/>
      <c r="AD57" s="31"/>
      <c r="AE57" s="31">
        <f>SUM(AE14:AE56)</f>
        <v>0</v>
      </c>
      <c r="AF57" s="31"/>
      <c r="AG57" s="31">
        <f t="shared" ref="AG57:AJ57" si="24">SUM(AG14:AG56)</f>
        <v>-265</v>
      </c>
      <c r="AH57" s="31">
        <f t="shared" si="24"/>
        <v>-3316</v>
      </c>
      <c r="AI57" s="31">
        <f t="shared" si="24"/>
        <v>17024</v>
      </c>
      <c r="AJ57" s="31">
        <f t="shared" si="24"/>
        <v>17024</v>
      </c>
      <c r="AK57" s="31"/>
      <c r="AL57" s="31">
        <f>SUM(AL14:AL56)</f>
        <v>438</v>
      </c>
      <c r="AM57" s="31">
        <f>AL57+'May Propsk Statement'!AM57</f>
        <v>438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1"/>
      <c r="BA57" s="1"/>
      <c r="B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>
      <c r="A61" s="4"/>
      <c r="B61" s="4"/>
      <c r="C61" s="28" t="s">
        <v>124</v>
      </c>
      <c r="D61" s="28" t="s">
        <v>125</v>
      </c>
      <c r="E61" s="34">
        <v>45648.0</v>
      </c>
      <c r="F61" s="28">
        <v>24.0</v>
      </c>
      <c r="G61" s="28">
        <v>1125.0</v>
      </c>
      <c r="H61" s="35">
        <v>45831.0</v>
      </c>
      <c r="I61" s="28" t="b">
        <v>0</v>
      </c>
      <c r="J61" s="28" t="b">
        <v>0</v>
      </c>
      <c r="K61" s="28" t="b">
        <v>1</v>
      </c>
      <c r="L61" s="28">
        <v>2250.0</v>
      </c>
      <c r="M61" s="11">
        <f>L61*K61</f>
        <v>2250</v>
      </c>
      <c r="N61" s="11">
        <f>J61*L61</f>
        <v>0</v>
      </c>
      <c r="O61" s="11">
        <f>(L61*J61)+(L61*K61)</f>
        <v>2250</v>
      </c>
      <c r="P61" s="12">
        <v>0.1</v>
      </c>
      <c r="Q61" s="13">
        <f>L61*-P61</f>
        <v>-225</v>
      </c>
      <c r="R61" s="12">
        <v>0.0</v>
      </c>
      <c r="S61" s="13">
        <f>L61*-R61</f>
        <v>0</v>
      </c>
      <c r="T61" s="19">
        <f>Q61+S61</f>
        <v>-225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0</v>
      </c>
      <c r="AH61" s="13">
        <f>AG61+T61</f>
        <v>-225</v>
      </c>
      <c r="AI61" s="13">
        <f>L61+T61+AG61</f>
        <v>2025</v>
      </c>
      <c r="AJ61" s="36">
        <f>O61+AH61</f>
        <v>2025</v>
      </c>
      <c r="AK61" s="4"/>
      <c r="AL61" s="11">
        <f>G61-L61</f>
        <v>-1125</v>
      </c>
      <c r="AM61" s="11">
        <f>AL61+'May Propsk Statement'!AM61</f>
        <v>-1125</v>
      </c>
      <c r="AN61" s="28" t="s">
        <v>167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5">SUM(L$61:L61)</f>
        <v>2250</v>
      </c>
      <c r="M62" s="31">
        <f t="shared" si="25"/>
        <v>2250</v>
      </c>
      <c r="N62" s="31">
        <f t="shared" si="25"/>
        <v>0</v>
      </c>
      <c r="O62" s="31">
        <f t="shared" si="25"/>
        <v>2250</v>
      </c>
      <c r="P62" s="31">
        <f t="shared" si="25"/>
        <v>0.1</v>
      </c>
      <c r="Q62" s="31">
        <f t="shared" si="25"/>
        <v>-225</v>
      </c>
      <c r="R62" s="31">
        <f t="shared" si="25"/>
        <v>0</v>
      </c>
      <c r="S62" s="31">
        <f t="shared" si="25"/>
        <v>0</v>
      </c>
      <c r="T62" s="31">
        <f t="shared" si="25"/>
        <v>-225</v>
      </c>
      <c r="U62" s="31">
        <f t="shared" si="25"/>
        <v>0</v>
      </c>
      <c r="V62" s="31">
        <f t="shared" si="25"/>
        <v>0</v>
      </c>
      <c r="W62" s="31">
        <f t="shared" si="25"/>
        <v>0</v>
      </c>
      <c r="X62" s="31">
        <f t="shared" si="25"/>
        <v>0</v>
      </c>
      <c r="Y62" s="31">
        <f t="shared" si="25"/>
        <v>0</v>
      </c>
      <c r="Z62" s="31">
        <f t="shared" si="25"/>
        <v>0</v>
      </c>
      <c r="AA62" s="31">
        <f t="shared" si="25"/>
        <v>0</v>
      </c>
      <c r="AB62" s="31">
        <f t="shared" si="25"/>
        <v>0</v>
      </c>
      <c r="AC62" s="31">
        <f t="shared" si="25"/>
        <v>0</v>
      </c>
      <c r="AD62" s="31">
        <f t="shared" si="25"/>
        <v>0</v>
      </c>
      <c r="AE62" s="31">
        <f t="shared" si="25"/>
        <v>0</v>
      </c>
      <c r="AF62" s="31">
        <f t="shared" si="25"/>
        <v>0</v>
      </c>
      <c r="AG62" s="31">
        <f t="shared" si="25"/>
        <v>0</v>
      </c>
      <c r="AH62" s="31">
        <f t="shared" si="25"/>
        <v>-225</v>
      </c>
      <c r="AI62" s="31">
        <f t="shared" si="25"/>
        <v>2025</v>
      </c>
      <c r="AJ62" s="38">
        <f t="shared" si="25"/>
        <v>2025</v>
      </c>
      <c r="AK62" s="31">
        <f t="shared" si="25"/>
        <v>0</v>
      </c>
      <c r="AL62" s="31">
        <f t="shared" si="25"/>
        <v>-1125</v>
      </c>
      <c r="AM62" s="31">
        <f>AL62+'May Propsk Statement'!AM62</f>
        <v>-1125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1"/>
      <c r="BA62" s="1"/>
      <c r="B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21903</v>
      </c>
      <c r="H65" s="40"/>
      <c r="I65" s="40"/>
      <c r="J65" s="40"/>
      <c r="K65" s="40"/>
      <c r="L65" s="42">
        <f t="shared" ref="L65:O65" si="26">L57+L62</f>
        <v>22590</v>
      </c>
      <c r="M65" s="42">
        <f t="shared" si="26"/>
        <v>15130</v>
      </c>
      <c r="N65" s="42">
        <f t="shared" si="26"/>
        <v>7460</v>
      </c>
      <c r="O65" s="42">
        <f t="shared" si="26"/>
        <v>22590</v>
      </c>
      <c r="P65" s="40"/>
      <c r="Q65" s="42">
        <f>Q57+Q62</f>
        <v>-2259</v>
      </c>
      <c r="R65" s="40"/>
      <c r="S65" s="42">
        <f t="shared" ref="S65:T65" si="27">S57+S62</f>
        <v>-1017</v>
      </c>
      <c r="T65" s="42">
        <f t="shared" si="27"/>
        <v>-3276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8">AG57+AG62</f>
        <v>-265</v>
      </c>
      <c r="AH65" s="42">
        <f t="shared" si="28"/>
        <v>-3541</v>
      </c>
      <c r="AI65" s="42">
        <f t="shared" si="28"/>
        <v>19049</v>
      </c>
      <c r="AJ65" s="42">
        <f t="shared" si="28"/>
        <v>19049</v>
      </c>
      <c r="AK65" s="40"/>
      <c r="AL65" s="42">
        <f>AL57+AL62</f>
        <v>-687</v>
      </c>
      <c r="AM65" s="42">
        <f>AL65+'May Propsk Statement'!AM65</f>
        <v>-687</v>
      </c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4"/>
    </row>
    <row r="66">
      <c r="A66" s="24" t="s">
        <v>136</v>
      </c>
      <c r="B66" s="24" t="s">
        <v>137</v>
      </c>
      <c r="C66" s="54">
        <v>45846.0</v>
      </c>
      <c r="D66" s="1"/>
      <c r="E66" s="125">
        <v>6233.23</v>
      </c>
      <c r="F66" s="1"/>
      <c r="G66" s="1"/>
      <c r="H66" s="1"/>
      <c r="I66" s="1"/>
      <c r="J66" s="1"/>
      <c r="K66" s="1"/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>
      <c r="A67" s="24" t="s">
        <v>136</v>
      </c>
      <c r="B67" s="24" t="s">
        <v>163</v>
      </c>
      <c r="C67" s="54">
        <v>45861.0</v>
      </c>
      <c r="D67" s="47"/>
      <c r="E67" s="24">
        <v>11960.5</v>
      </c>
      <c r="F67" s="24"/>
      <c r="G67" s="1"/>
      <c r="H67" s="1"/>
      <c r="I67" s="1"/>
      <c r="J67" s="1"/>
      <c r="K67" s="1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>
      <c r="A68" s="24" t="s">
        <v>136</v>
      </c>
      <c r="B68" s="24"/>
      <c r="C68" s="54">
        <v>45861.0</v>
      </c>
      <c r="D68" s="47"/>
      <c r="E68" s="24">
        <v>1012.5</v>
      </c>
      <c r="F68" s="1"/>
      <c r="G68" s="1"/>
      <c r="H68" s="1"/>
      <c r="I68" s="1"/>
      <c r="J68" s="1"/>
      <c r="K68" s="1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>
      <c r="A69" s="1"/>
      <c r="B69" s="47"/>
      <c r="C69" s="46"/>
      <c r="D69" s="47"/>
      <c r="E69" s="4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>
      <c r="A70" s="1"/>
      <c r="B70" s="47"/>
      <c r="C70" s="45"/>
      <c r="D70" s="47"/>
      <c r="E70" s="47"/>
      <c r="F70" s="7"/>
      <c r="G70" s="8"/>
      <c r="H70" s="7"/>
      <c r="I70" s="7"/>
      <c r="J70" s="8"/>
      <c r="K70" s="7"/>
      <c r="L70" s="7"/>
      <c r="M70" s="8"/>
      <c r="N70" s="7"/>
      <c r="O70" s="8"/>
      <c r="P70" s="8"/>
      <c r="Q70" s="6"/>
      <c r="R70" s="6"/>
      <c r="S70" s="6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>
      <c r="A71" s="1"/>
      <c r="B71" s="47"/>
      <c r="C71" s="45"/>
      <c r="D71" s="47"/>
      <c r="E71" s="47"/>
      <c r="F71" s="7"/>
      <c r="G71" s="8"/>
      <c r="H71" s="7"/>
      <c r="I71" s="7"/>
      <c r="J71" s="8"/>
      <c r="K71" s="7"/>
      <c r="L71" s="7"/>
      <c r="M71" s="8"/>
      <c r="N71" s="7"/>
      <c r="O71" s="8"/>
      <c r="P71" s="8"/>
      <c r="Q71" s="6"/>
      <c r="R71" s="6"/>
      <c r="S71" s="6"/>
      <c r="T71" s="1"/>
      <c r="U71" s="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>
      <c r="A72" s="1"/>
      <c r="B72" s="47"/>
      <c r="C72" s="45"/>
      <c r="D72" s="47"/>
      <c r="E72" s="47"/>
      <c r="F72" s="46"/>
      <c r="G72" s="47"/>
      <c r="H72" s="47"/>
      <c r="I72" s="47"/>
      <c r="J72" s="47"/>
      <c r="K72" s="13"/>
      <c r="L72" s="13"/>
      <c r="M72" s="13"/>
      <c r="N72" s="13"/>
      <c r="O72" s="13"/>
      <c r="P72" s="13"/>
      <c r="Q72" s="46"/>
      <c r="R72" s="13"/>
      <c r="S72" s="1"/>
      <c r="T72" s="1"/>
      <c r="U72" s="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>
      <c r="A73" s="50" t="s">
        <v>128</v>
      </c>
      <c r="B73" s="47"/>
      <c r="C73" s="45"/>
      <c r="D73" s="47"/>
      <c r="E73" s="50">
        <f>SUM(E66:E72)</f>
        <v>19206.23</v>
      </c>
      <c r="F73" s="46"/>
      <c r="G73" s="47"/>
      <c r="H73" s="47"/>
      <c r="I73" s="47"/>
      <c r="J73" s="47"/>
      <c r="K73" s="13"/>
      <c r="L73" s="13"/>
      <c r="M73" s="13"/>
      <c r="N73" s="13"/>
      <c r="O73" s="13"/>
      <c r="P73" s="13"/>
      <c r="Q73" s="46"/>
      <c r="R73" s="13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>
      <c r="A74" s="4"/>
      <c r="B74" s="4"/>
      <c r="C74" s="4"/>
      <c r="D74" s="4"/>
      <c r="E74" s="4"/>
      <c r="F74" s="46"/>
      <c r="G74" s="47"/>
      <c r="H74" s="47"/>
      <c r="I74" s="47"/>
      <c r="J74" s="47"/>
      <c r="K74" s="13"/>
      <c r="L74" s="13"/>
      <c r="M74" s="13"/>
      <c r="N74" s="13"/>
      <c r="O74" s="13"/>
      <c r="P74" s="13"/>
      <c r="Q74" s="46"/>
      <c r="R74" s="13"/>
      <c r="S74" s="1"/>
      <c r="T74" s="1"/>
      <c r="U74" s="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>
      <c r="A75" s="28" t="s">
        <v>144</v>
      </c>
      <c r="B75" s="4"/>
      <c r="C75" s="4"/>
      <c r="D75" s="4"/>
      <c r="E75" s="59">
        <f>'May Propsk Statement'!E78</f>
        <v>-1186.47</v>
      </c>
      <c r="F75" s="46"/>
      <c r="G75" s="47"/>
      <c r="H75" s="47"/>
      <c r="I75" s="47"/>
      <c r="J75" s="47"/>
      <c r="K75" s="13"/>
      <c r="L75" s="13"/>
      <c r="M75" s="13"/>
      <c r="N75" s="13"/>
      <c r="O75" s="13"/>
      <c r="P75" s="13"/>
      <c r="Q75" s="46"/>
      <c r="R75" s="13"/>
      <c r="S75" s="1"/>
      <c r="T75" s="1"/>
      <c r="U75" s="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>
      <c r="A76" s="24" t="s">
        <v>130</v>
      </c>
      <c r="B76" s="47"/>
      <c r="C76" s="45"/>
      <c r="D76" s="47"/>
      <c r="E76" s="47">
        <f>E73*-1</f>
        <v>-19206.23</v>
      </c>
      <c r="F76" s="46"/>
      <c r="G76" s="47"/>
      <c r="H76" s="47"/>
      <c r="I76" s="47"/>
      <c r="J76" s="47"/>
      <c r="K76" s="13"/>
      <c r="L76" s="13"/>
      <c r="M76" s="13"/>
      <c r="N76" s="13"/>
      <c r="O76" s="13"/>
      <c r="P76" s="13"/>
      <c r="Q76" s="46"/>
      <c r="R76" s="13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>
      <c r="A77" s="24" t="s">
        <v>145</v>
      </c>
      <c r="B77" s="47"/>
      <c r="C77" s="45"/>
      <c r="D77" s="47"/>
      <c r="E77" s="128">
        <f>AJ65</f>
        <v>19049</v>
      </c>
      <c r="F77" s="46"/>
      <c r="G77" s="13"/>
      <c r="H77" s="13"/>
      <c r="I77" s="13"/>
      <c r="J77" s="13"/>
      <c r="K77" s="53"/>
      <c r="L77" s="53"/>
      <c r="M77" s="13"/>
      <c r="N77" s="13"/>
      <c r="O77" s="13"/>
      <c r="P77" s="13"/>
      <c r="Q77" s="46"/>
      <c r="R77" s="13"/>
      <c r="S77" s="1"/>
      <c r="T77" s="1"/>
      <c r="U77" s="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>
      <c r="A78" s="50" t="s">
        <v>132</v>
      </c>
      <c r="B78" s="47"/>
      <c r="C78" s="45"/>
      <c r="D78" s="47"/>
      <c r="E78" s="129">
        <f>SUM(E74:E77)</f>
        <v>-1343.7</v>
      </c>
      <c r="F78" s="46"/>
      <c r="G78" s="20"/>
      <c r="H78" s="20"/>
      <c r="I78" s="20"/>
      <c r="J78" s="20"/>
      <c r="K78" s="13"/>
      <c r="L78" s="13"/>
      <c r="M78" s="13"/>
      <c r="N78" s="13"/>
      <c r="O78" s="13"/>
      <c r="P78" s="13"/>
      <c r="Q78" s="46"/>
      <c r="R78" s="13"/>
      <c r="S78" s="1"/>
      <c r="T78" s="1"/>
      <c r="U78" s="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>
      <c r="A79" s="28" t="s">
        <v>133</v>
      </c>
      <c r="B79" s="4"/>
      <c r="C79" s="4"/>
      <c r="D79" s="4"/>
      <c r="E79" s="37">
        <f>AL65</f>
        <v>-687</v>
      </c>
      <c r="F79" s="46"/>
      <c r="G79" s="13"/>
      <c r="H79" s="13"/>
      <c r="I79" s="13"/>
      <c r="J79" s="13"/>
      <c r="K79" s="53"/>
      <c r="L79" s="53"/>
      <c r="M79" s="13"/>
      <c r="N79" s="13"/>
      <c r="O79" s="13"/>
      <c r="P79" s="13"/>
      <c r="Q79" s="46"/>
      <c r="R79" s="13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>
      <c r="A80" s="24" t="s">
        <v>134</v>
      </c>
      <c r="B80" s="1"/>
      <c r="C80" s="1"/>
      <c r="D80" s="47"/>
      <c r="E80" s="52">
        <f>E79+'May Propsk Statement'!E80</f>
        <v>-687</v>
      </c>
      <c r="F80" s="46"/>
      <c r="G80" s="47"/>
      <c r="H80" s="47"/>
      <c r="I80" s="47"/>
      <c r="J80" s="47"/>
      <c r="K80" s="13"/>
      <c r="L80" s="13"/>
      <c r="M80" s="13"/>
      <c r="N80" s="13"/>
      <c r="O80" s="13"/>
      <c r="P80" s="13"/>
      <c r="Q80" s="46"/>
      <c r="R80" s="13"/>
      <c r="S80" s="1"/>
      <c r="T80" s="1"/>
      <c r="U80" s="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>
      <c r="A81" s="5"/>
      <c r="B81" s="47"/>
      <c r="C81" s="74"/>
      <c r="D81" s="62"/>
      <c r="E81" s="47"/>
      <c r="F81" s="46"/>
      <c r="G81" s="47"/>
      <c r="H81" s="47"/>
      <c r="I81" s="47"/>
      <c r="J81" s="47"/>
      <c r="K81" s="13"/>
      <c r="L81" s="13"/>
      <c r="M81" s="13"/>
      <c r="N81" s="13"/>
      <c r="O81" s="13"/>
      <c r="P81" s="13"/>
      <c r="Q81" s="46"/>
      <c r="R81" s="13"/>
      <c r="S81" s="1"/>
      <c r="T81" s="1"/>
      <c r="U81" s="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>
      <c r="A82" s="5"/>
      <c r="B82" s="47"/>
      <c r="C82" s="74"/>
      <c r="D82" s="62"/>
      <c r="E82" s="47"/>
      <c r="F82" s="46"/>
      <c r="G82" s="47"/>
      <c r="H82" s="47"/>
      <c r="I82" s="47"/>
      <c r="J82" s="47"/>
      <c r="K82" s="13"/>
      <c r="L82" s="13"/>
      <c r="M82" s="13"/>
      <c r="N82" s="13"/>
      <c r="O82" s="13"/>
      <c r="P82" s="13"/>
      <c r="Q82" s="46"/>
      <c r="R82" s="13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>
      <c r="A83" s="5"/>
      <c r="B83" s="47"/>
      <c r="C83" s="74"/>
      <c r="D83" s="62"/>
      <c r="E83" s="47"/>
      <c r="F83" s="46"/>
      <c r="G83" s="47"/>
      <c r="H83" s="47"/>
      <c r="I83" s="47"/>
      <c r="J83" s="47"/>
      <c r="K83" s="13"/>
      <c r="L83" s="13"/>
      <c r="M83" s="13"/>
      <c r="N83" s="13"/>
      <c r="O83" s="13"/>
      <c r="P83" s="13"/>
      <c r="Q83" s="46"/>
      <c r="R83" s="13"/>
      <c r="S83" s="1"/>
      <c r="T83" s="1"/>
      <c r="U83" s="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>
      <c r="A84" s="5"/>
      <c r="B84" s="47"/>
      <c r="C84" s="74"/>
      <c r="D84" s="62"/>
      <c r="E84" s="47"/>
      <c r="F84" s="46"/>
      <c r="G84" s="47"/>
      <c r="H84" s="47"/>
      <c r="I84" s="47"/>
      <c r="J84" s="47"/>
      <c r="K84" s="13"/>
      <c r="L84" s="13"/>
      <c r="M84" s="13"/>
      <c r="N84" s="13"/>
      <c r="O84" s="13"/>
      <c r="P84" s="13"/>
      <c r="Q84" s="46"/>
      <c r="R84" s="13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>
      <c r="A85" s="115"/>
      <c r="B85" s="1"/>
      <c r="C85" s="45"/>
      <c r="D85" s="1"/>
      <c r="E85" s="1"/>
      <c r="F85" s="46"/>
      <c r="G85" s="47"/>
      <c r="H85" s="47"/>
      <c r="I85" s="47"/>
      <c r="J85" s="47"/>
      <c r="K85" s="13"/>
      <c r="L85" s="13"/>
      <c r="M85" s="13"/>
      <c r="N85" s="13"/>
      <c r="O85" s="13"/>
      <c r="P85" s="13"/>
      <c r="Q85" s="46"/>
      <c r="R85" s="13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>
      <c r="A86" s="24"/>
      <c r="B86" s="24"/>
      <c r="C86" s="10"/>
      <c r="D86" s="1"/>
      <c r="E86" s="116"/>
      <c r="F86" s="46"/>
      <c r="G86" s="47"/>
      <c r="H86" s="47"/>
      <c r="I86" s="47"/>
      <c r="J86" s="47"/>
      <c r="K86" s="13"/>
      <c r="L86" s="13"/>
      <c r="M86" s="13"/>
      <c r="N86" s="13"/>
      <c r="O86" s="13"/>
      <c r="P86" s="13"/>
      <c r="Q86" s="46"/>
      <c r="R86" s="13"/>
      <c r="S86" s="1"/>
      <c r="T86" s="1"/>
      <c r="U86" s="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>
      <c r="A87" s="24"/>
      <c r="B87" s="1"/>
      <c r="C87" s="54"/>
      <c r="D87" s="47"/>
      <c r="E87" s="24"/>
      <c r="F87" s="46"/>
      <c r="G87" s="13"/>
      <c r="H87" s="13"/>
      <c r="I87" s="13"/>
      <c r="J87" s="13"/>
      <c r="K87" s="53"/>
      <c r="L87" s="53"/>
      <c r="M87" s="13"/>
      <c r="N87" s="13"/>
      <c r="O87" s="13"/>
      <c r="P87" s="13"/>
      <c r="Q87" s="46"/>
      <c r="R87" s="13"/>
      <c r="S87" s="1"/>
      <c r="T87" s="1"/>
      <c r="U87" s="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>
      <c r="A88" s="4"/>
      <c r="B88" s="4"/>
      <c r="C88" s="4"/>
      <c r="D88" s="4"/>
      <c r="E88" s="4"/>
      <c r="F88" s="46"/>
      <c r="G88" s="20"/>
      <c r="H88" s="20"/>
      <c r="I88" s="20"/>
      <c r="J88" s="20"/>
      <c r="K88" s="13"/>
      <c r="L88" s="13"/>
      <c r="M88" s="13"/>
      <c r="N88" s="13"/>
      <c r="O88" s="13"/>
      <c r="P88" s="13"/>
      <c r="Q88" s="46"/>
      <c r="R88" s="13"/>
      <c r="S88" s="1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>
      <c r="A89" s="1"/>
      <c r="B89" s="47"/>
      <c r="C89" s="46"/>
      <c r="D89" s="47"/>
      <c r="E89" s="47"/>
      <c r="F89" s="46"/>
      <c r="G89" s="13"/>
      <c r="H89" s="13"/>
      <c r="I89" s="13"/>
      <c r="J89" s="13"/>
      <c r="K89" s="53"/>
      <c r="L89" s="53"/>
      <c r="M89" s="13"/>
      <c r="N89" s="13"/>
      <c r="O89" s="13"/>
      <c r="P89" s="13"/>
      <c r="Q89" s="46"/>
      <c r="R89" s="13"/>
      <c r="S89" s="1"/>
      <c r="T89" s="1"/>
      <c r="U89" s="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>
      <c r="A90" s="1"/>
      <c r="B90" s="47"/>
      <c r="C90" s="45"/>
      <c r="D90" s="47"/>
      <c r="E90" s="47"/>
      <c r="F90" s="46"/>
      <c r="G90" s="13"/>
      <c r="H90" s="13"/>
      <c r="I90" s="13"/>
      <c r="J90" s="13"/>
      <c r="K90" s="53"/>
      <c r="L90" s="53"/>
      <c r="M90" s="13"/>
      <c r="N90" s="13"/>
      <c r="O90" s="13"/>
      <c r="P90" s="13"/>
      <c r="Q90" s="46"/>
      <c r="R90" s="13"/>
      <c r="S90" s="1"/>
      <c r="T90" s="1"/>
      <c r="U90" s="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>
      <c r="A91" s="1"/>
      <c r="B91" s="47"/>
      <c r="C91" s="45"/>
      <c r="D91" s="47"/>
      <c r="E91" s="47"/>
      <c r="F91" s="46"/>
      <c r="G91" s="20"/>
      <c r="H91" s="20"/>
      <c r="I91" s="20"/>
      <c r="J91" s="20"/>
      <c r="K91" s="13"/>
      <c r="L91" s="13"/>
      <c r="M91" s="13"/>
      <c r="N91" s="13"/>
      <c r="O91" s="13"/>
      <c r="P91" s="13"/>
      <c r="Q91" s="46"/>
      <c r="R91" s="13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>
      <c r="A92" s="56"/>
      <c r="B92" s="47"/>
      <c r="C92" s="45"/>
      <c r="D92" s="47"/>
      <c r="E92" s="56"/>
      <c r="F92" s="46"/>
      <c r="G92" s="20"/>
      <c r="H92" s="20"/>
      <c r="I92" s="20"/>
      <c r="J92" s="20"/>
      <c r="K92" s="13"/>
      <c r="L92" s="13"/>
      <c r="M92" s="13"/>
      <c r="N92" s="13"/>
      <c r="O92" s="13"/>
      <c r="P92" s="13"/>
      <c r="Q92" s="46"/>
      <c r="R92" s="13"/>
      <c r="S92" s="1"/>
      <c r="T92" s="1"/>
      <c r="U92" s="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>
      <c r="A93" s="28"/>
      <c r="B93" s="4"/>
      <c r="C93" s="4"/>
      <c r="D93" s="4"/>
      <c r="E93" s="4"/>
      <c r="F93" s="46"/>
      <c r="G93" s="13"/>
      <c r="H93" s="13"/>
      <c r="I93" s="13"/>
      <c r="J93" s="13"/>
      <c r="K93" s="53"/>
      <c r="L93" s="53"/>
      <c r="M93" s="13"/>
      <c r="N93" s="13"/>
      <c r="O93" s="13"/>
      <c r="P93" s="13"/>
      <c r="Q93" s="46"/>
      <c r="R93" s="13"/>
      <c r="S93" s="1"/>
      <c r="T93" s="1"/>
      <c r="U93" s="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>
      <c r="A94" s="24"/>
      <c r="B94" s="47"/>
      <c r="C94" s="45"/>
      <c r="D94" s="47"/>
      <c r="E94" s="4"/>
      <c r="F94" s="46"/>
      <c r="G94" s="20"/>
      <c r="H94" s="20"/>
      <c r="I94" s="20"/>
      <c r="J94" s="20"/>
      <c r="K94" s="13"/>
      <c r="L94" s="13"/>
      <c r="M94" s="13"/>
      <c r="N94" s="13"/>
      <c r="O94" s="13"/>
      <c r="P94" s="13"/>
      <c r="Q94" s="46"/>
      <c r="R94" s="13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>
      <c r="A95" s="24"/>
      <c r="B95" s="47"/>
      <c r="C95" s="45"/>
      <c r="D95" s="47"/>
      <c r="E95" s="47"/>
      <c r="F95" s="46"/>
      <c r="G95" s="20"/>
      <c r="H95" s="20"/>
      <c r="I95" s="20"/>
      <c r="J95" s="20"/>
      <c r="K95" s="13"/>
      <c r="L95" s="13"/>
      <c r="M95" s="13"/>
      <c r="N95" s="13"/>
      <c r="O95" s="13"/>
      <c r="P95" s="13"/>
      <c r="Q95" s="46"/>
      <c r="R95" s="13"/>
      <c r="S95" s="1"/>
      <c r="T95" s="1"/>
      <c r="U95" s="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>
      <c r="A96" s="9"/>
      <c r="B96" s="47"/>
      <c r="C96" s="74"/>
      <c r="D96" s="62"/>
      <c r="E96" s="47"/>
      <c r="F96" s="46"/>
      <c r="G96" s="13"/>
      <c r="H96" s="13"/>
      <c r="I96" s="13"/>
      <c r="J96" s="13"/>
      <c r="K96" s="53"/>
      <c r="L96" s="53"/>
      <c r="M96" s="13"/>
      <c r="N96" s="13"/>
      <c r="O96" s="13"/>
      <c r="P96" s="13"/>
      <c r="Q96" s="46"/>
      <c r="R96" s="13"/>
      <c r="S96" s="1"/>
      <c r="T96" s="1"/>
      <c r="U96" s="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>
      <c r="A97" s="5"/>
      <c r="B97" s="1"/>
      <c r="C97" s="74"/>
      <c r="D97" s="62"/>
      <c r="E97" s="1"/>
      <c r="F97" s="46"/>
      <c r="G97" s="20"/>
      <c r="H97" s="20"/>
      <c r="I97" s="20"/>
      <c r="J97" s="20"/>
      <c r="K97" s="13"/>
      <c r="L97" s="13"/>
      <c r="M97" s="13"/>
      <c r="N97" s="13"/>
      <c r="O97" s="13"/>
      <c r="P97" s="13"/>
      <c r="Q97" s="46"/>
      <c r="R97" s="13"/>
      <c r="S97" s="47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>
      <c r="A98" s="5"/>
      <c r="B98" s="47"/>
      <c r="C98" s="74"/>
      <c r="D98" s="62"/>
      <c r="E98" s="47"/>
      <c r="F98" s="46"/>
      <c r="G98" s="47"/>
      <c r="H98" s="47"/>
      <c r="I98" s="47"/>
      <c r="J98" s="47"/>
      <c r="K98" s="13"/>
      <c r="L98" s="13"/>
      <c r="M98" s="13"/>
      <c r="N98" s="13"/>
      <c r="O98" s="13"/>
      <c r="P98" s="13"/>
      <c r="Q98" s="46"/>
      <c r="R98" s="13"/>
      <c r="S98" s="1"/>
      <c r="T98" s="1"/>
      <c r="U98" s="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>
      <c r="A99" s="5"/>
      <c r="B99" s="47"/>
      <c r="C99" s="74"/>
      <c r="D99" s="62"/>
      <c r="E99" s="47"/>
      <c r="F99" s="46"/>
      <c r="G99" s="47"/>
      <c r="H99" s="47"/>
      <c r="I99" s="47"/>
      <c r="J99" s="47"/>
      <c r="K99" s="13"/>
      <c r="L99" s="13"/>
      <c r="M99" s="13"/>
      <c r="N99" s="13"/>
      <c r="O99" s="13"/>
      <c r="P99" s="13"/>
      <c r="Q99" s="46"/>
      <c r="R99" s="13"/>
      <c r="S99" s="1"/>
      <c r="T99" s="1"/>
      <c r="U99" s="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>
      <c r="A100" s="5"/>
      <c r="B100" s="47"/>
      <c r="C100" s="74"/>
      <c r="D100" s="62"/>
      <c r="E100" s="47"/>
      <c r="F100" s="46"/>
      <c r="G100" s="47"/>
      <c r="H100" s="47"/>
      <c r="I100" s="47"/>
      <c r="J100" s="47"/>
      <c r="K100" s="13"/>
      <c r="L100" s="13"/>
      <c r="M100" s="13"/>
      <c r="N100" s="13"/>
      <c r="O100" s="13"/>
      <c r="P100" s="13"/>
      <c r="Q100" s="46"/>
      <c r="R100" s="13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>
      <c r="A101" s="5"/>
      <c r="B101" s="47"/>
      <c r="C101" s="74"/>
      <c r="D101" s="62"/>
      <c r="E101" s="47"/>
      <c r="F101" s="46"/>
      <c r="G101" s="47"/>
      <c r="H101" s="47"/>
      <c r="I101" s="47"/>
      <c r="J101" s="47"/>
      <c r="K101" s="13"/>
      <c r="L101" s="13"/>
      <c r="M101" s="13"/>
      <c r="N101" s="13"/>
      <c r="O101" s="13"/>
      <c r="P101" s="13"/>
      <c r="Q101" s="46"/>
      <c r="R101" s="13"/>
      <c r="S101" s="1"/>
      <c r="T101" s="1"/>
      <c r="U101" s="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>
      <c r="A102" s="5"/>
      <c r="B102" s="47"/>
      <c r="C102" s="74"/>
      <c r="D102" s="62"/>
      <c r="E102" s="47"/>
      <c r="F102" s="46"/>
      <c r="G102" s="47"/>
      <c r="H102" s="47"/>
      <c r="I102" s="47"/>
      <c r="J102" s="47"/>
      <c r="K102" s="13"/>
      <c r="L102" s="13"/>
      <c r="M102" s="13"/>
      <c r="N102" s="13"/>
      <c r="O102" s="13"/>
      <c r="P102" s="13"/>
      <c r="Q102" s="46"/>
      <c r="R102" s="13"/>
      <c r="S102" s="1"/>
      <c r="T102" s="1"/>
      <c r="U102" s="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0"/>
      <c r="S103" s="1"/>
      <c r="T103" s="1"/>
      <c r="U103" s="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3"/>
      <c r="S104" s="1"/>
      <c r="T104" s="1"/>
      <c r="U104" s="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>
      <c r="A105" s="1"/>
      <c r="B105" s="1"/>
      <c r="C105" s="1"/>
      <c r="D105" s="52"/>
      <c r="E105" s="52"/>
      <c r="F105" s="52"/>
      <c r="G105" s="52"/>
      <c r="H105" s="52"/>
      <c r="I105" s="52"/>
      <c r="J105" s="52"/>
      <c r="K105" s="20"/>
      <c r="L105" s="20"/>
      <c r="M105" s="52"/>
      <c r="N105" s="52"/>
      <c r="O105" s="52"/>
      <c r="P105" s="52"/>
      <c r="Q105" s="52"/>
      <c r="R105" s="52"/>
      <c r="S105" s="1"/>
      <c r="T105" s="1"/>
      <c r="U105" s="1"/>
      <c r="V105" s="1"/>
      <c r="W105" s="1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>
      <c r="A106" s="6"/>
      <c r="B106" s="1"/>
      <c r="C106" s="1"/>
      <c r="D106" s="52"/>
      <c r="E106" s="57"/>
      <c r="F106" s="52"/>
      <c r="G106" s="52"/>
      <c r="H106" s="52"/>
      <c r="I106" s="52"/>
      <c r="J106" s="57"/>
      <c r="K106" s="58"/>
      <c r="L106" s="58"/>
      <c r="M106" s="57"/>
      <c r="N106" s="52"/>
      <c r="O106" s="52"/>
      <c r="P106" s="52"/>
      <c r="Q106" s="52"/>
      <c r="R106" s="57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>
      <c r="A109" s="56"/>
      <c r="B109" s="4"/>
      <c r="C109" s="4"/>
      <c r="D109" s="4"/>
      <c r="E109" s="5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>
      <c r="A112" s="110"/>
      <c r="B112" s="4"/>
      <c r="C112" s="4"/>
      <c r="D112" s="4"/>
      <c r="E112" s="5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25.63"/>
    <col customWidth="1" min="2" max="2" width="32.63"/>
    <col customWidth="1" min="7" max="8" width="10.38"/>
    <col customWidth="1" min="9" max="9" width="9.63"/>
    <col customWidth="1" min="13" max="13" width="11.25"/>
    <col customWidth="1" min="34" max="34" width="18.63"/>
    <col customWidth="1" min="35" max="35" width="18.25"/>
    <col customWidth="1" min="37" max="37" width="18.25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idden="1">
      <c r="A8" s="6" t="s">
        <v>6</v>
      </c>
      <c r="B8" s="7" t="s">
        <v>168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6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>
      <c r="A12" s="6"/>
      <c r="B12" s="6"/>
      <c r="C12" s="6" t="s">
        <v>46</v>
      </c>
      <c r="D12" s="6" t="s">
        <v>47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9"/>
      <c r="O13" s="13"/>
      <c r="P13" s="13"/>
      <c r="Q13" s="13"/>
      <c r="R13" s="12"/>
      <c r="S13" s="13"/>
      <c r="T13" s="12"/>
      <c r="U13" s="13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4"/>
      <c r="AI13" s="13"/>
      <c r="AJ13" s="13"/>
      <c r="AK13" s="13"/>
      <c r="AL13" s="13"/>
      <c r="AM13" s="1"/>
      <c r="AN13" s="13"/>
      <c r="AO13" s="1"/>
      <c r="AP13" s="1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>
      <c r="A14" s="69"/>
      <c r="B14" s="69"/>
      <c r="C14" s="69" t="s">
        <v>48</v>
      </c>
      <c r="D14" s="69" t="s">
        <v>169</v>
      </c>
      <c r="E14" s="70">
        <v>45416.0</v>
      </c>
      <c r="F14" s="69">
        <v>4.0</v>
      </c>
      <c r="G14" s="69">
        <v>795.0</v>
      </c>
      <c r="H14" s="70">
        <v>45873.0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1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IFERROR(-V14+-Y14+-AB14+-AE14,"")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16">
        <v>45722.0</v>
      </c>
      <c r="AL14" s="11">
        <f t="shared" ref="AL14:AL56" si="11">G14-L14</f>
        <v>0</v>
      </c>
      <c r="AM14" s="11">
        <f>AL14+'June Propsk Statement'!AM14</f>
        <v>0</v>
      </c>
      <c r="AN14" s="1"/>
      <c r="AO14" s="46"/>
      <c r="AP14" s="13"/>
      <c r="AQ14" s="1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>
      <c r="A15" s="69"/>
      <c r="B15" s="69"/>
      <c r="C15" s="17" t="s">
        <v>50</v>
      </c>
      <c r="D15" s="17" t="s">
        <v>170</v>
      </c>
      <c r="E15" s="18">
        <v>44959.0</v>
      </c>
      <c r="F15" s="17">
        <v>2.0</v>
      </c>
      <c r="G15" s="17">
        <v>740.0</v>
      </c>
      <c r="H15" s="18">
        <v>45873.0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1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16">
        <v>45722.0</v>
      </c>
      <c r="AL15" s="11">
        <f t="shared" si="11"/>
        <v>0</v>
      </c>
      <c r="AM15" s="11">
        <f>AL15+'June Propsk Statement'!AM15</f>
        <v>0</v>
      </c>
      <c r="AN15" s="1"/>
      <c r="AO15" s="46"/>
      <c r="AP15" s="13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>
      <c r="A16" s="69"/>
      <c r="B16" s="69"/>
      <c r="C16" s="17" t="s">
        <v>52</v>
      </c>
      <c r="D16" s="17" t="s">
        <v>171</v>
      </c>
      <c r="E16" s="18">
        <v>45152.0</v>
      </c>
      <c r="F16" s="17">
        <v>14.0</v>
      </c>
      <c r="G16" s="17">
        <v>740.0</v>
      </c>
      <c r="H16" s="18">
        <v>45883.0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1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16">
        <v>45722.0</v>
      </c>
      <c r="AL16" s="11">
        <f t="shared" si="11"/>
        <v>0</v>
      </c>
      <c r="AM16" s="11">
        <f>AL16+'June Propsk Statement'!AM16</f>
        <v>0</v>
      </c>
      <c r="AN16" s="1"/>
      <c r="AO16" s="46"/>
      <c r="AP16" s="13"/>
      <c r="AQ16" s="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>
      <c r="A17" s="69"/>
      <c r="B17" s="69"/>
      <c r="C17" s="17" t="s">
        <v>54</v>
      </c>
      <c r="D17" s="17" t="s">
        <v>172</v>
      </c>
      <c r="E17" s="21">
        <v>44926.0</v>
      </c>
      <c r="F17" s="17">
        <v>31.0</v>
      </c>
      <c r="G17" s="17">
        <v>855.0</v>
      </c>
      <c r="H17" s="18">
        <v>45873.0</v>
      </c>
      <c r="I17" s="17" t="b">
        <v>0</v>
      </c>
      <c r="J17" s="17" t="b">
        <v>0</v>
      </c>
      <c r="K17" s="17" t="b">
        <v>1</v>
      </c>
      <c r="L17" s="17">
        <v>855.0</v>
      </c>
      <c r="M17" s="11">
        <f t="shared" si="1"/>
        <v>855</v>
      </c>
      <c r="N17" s="11">
        <f t="shared" si="2"/>
        <v>0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1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16">
        <v>45722.0</v>
      </c>
      <c r="AL17" s="11">
        <f t="shared" si="11"/>
        <v>0</v>
      </c>
      <c r="AM17" s="11">
        <f>AL17+'June Propsk Statement'!AM17</f>
        <v>0</v>
      </c>
      <c r="AN17" s="1"/>
      <c r="AO17" s="46"/>
      <c r="AP17" s="13"/>
      <c r="AQ17" s="1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>
      <c r="A18" s="69"/>
      <c r="B18" s="69"/>
      <c r="C18" s="9" t="s">
        <v>56</v>
      </c>
      <c r="D18" s="9" t="s">
        <v>173</v>
      </c>
      <c r="E18" s="10">
        <v>45521.0</v>
      </c>
      <c r="F18" s="9">
        <v>17.0</v>
      </c>
      <c r="G18" s="9">
        <v>740.0</v>
      </c>
      <c r="H18" s="10">
        <v>45887.0</v>
      </c>
      <c r="I18" s="9" t="b">
        <v>0</v>
      </c>
      <c r="J18" s="9" t="b">
        <v>0</v>
      </c>
      <c r="K18" s="9" t="b">
        <v>1</v>
      </c>
      <c r="L18" s="9">
        <v>740.0</v>
      </c>
      <c r="M18" s="11">
        <f t="shared" si="1"/>
        <v>740</v>
      </c>
      <c r="N18" s="11">
        <f t="shared" si="2"/>
        <v>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1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AL18+'June Propsk Statement'!AM18</f>
        <v>0</v>
      </c>
      <c r="AN18" s="1"/>
      <c r="AO18" s="73"/>
      <c r="AP18" s="13"/>
      <c r="AQ18" s="1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>
      <c r="A19" s="69"/>
      <c r="B19" s="69"/>
      <c r="C19" s="17" t="s">
        <v>58</v>
      </c>
      <c r="D19" s="17" t="s">
        <v>174</v>
      </c>
      <c r="E19" s="21">
        <v>45625.0</v>
      </c>
      <c r="F19" s="17">
        <v>29.0</v>
      </c>
      <c r="G19" s="17">
        <v>740.0</v>
      </c>
      <c r="H19" s="18">
        <v>45866.0</v>
      </c>
      <c r="I19" s="17" t="b">
        <v>0</v>
      </c>
      <c r="J19" s="17" t="b">
        <v>0</v>
      </c>
      <c r="K19" s="17" t="b">
        <v>1</v>
      </c>
      <c r="L19" s="17">
        <v>740.0</v>
      </c>
      <c r="M19" s="11">
        <f t="shared" si="1"/>
        <v>740</v>
      </c>
      <c r="N19" s="11">
        <f t="shared" si="2"/>
        <v>0</v>
      </c>
      <c r="O19" s="11">
        <f t="shared" si="3"/>
        <v>740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1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629</v>
      </c>
      <c r="AK19" s="16">
        <v>45722.0</v>
      </c>
      <c r="AL19" s="11">
        <f t="shared" si="11"/>
        <v>0</v>
      </c>
      <c r="AM19" s="11">
        <f>AL19+'June Propsk Statement'!AM19</f>
        <v>0</v>
      </c>
      <c r="AN19" s="1"/>
      <c r="AO19" s="46"/>
      <c r="AP19" s="13"/>
      <c r="AQ19" s="1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>
      <c r="A20" s="69"/>
      <c r="B20" s="69"/>
      <c r="C20" s="9" t="s">
        <v>60</v>
      </c>
      <c r="D20" s="9" t="s">
        <v>97</v>
      </c>
      <c r="E20" s="10"/>
      <c r="F20" s="9"/>
      <c r="G20" s="9"/>
      <c r="H20" s="9" t="s">
        <v>97</v>
      </c>
      <c r="I20" s="9" t="b">
        <v>0</v>
      </c>
      <c r="J20" s="9" t="b">
        <v>0</v>
      </c>
      <c r="K20" s="9" t="b">
        <v>0</v>
      </c>
      <c r="L20" s="9" t="s">
        <v>97</v>
      </c>
      <c r="M20" s="11">
        <f t="shared" si="1"/>
        <v>0</v>
      </c>
      <c r="N20" s="11">
        <f t="shared" si="2"/>
        <v>0</v>
      </c>
      <c r="O20" s="11">
        <f t="shared" si="3"/>
        <v>0</v>
      </c>
      <c r="P20" s="12">
        <v>0.1</v>
      </c>
      <c r="Q20" s="13">
        <f t="shared" si="4"/>
        <v>0</v>
      </c>
      <c r="R20" s="12">
        <v>0.05</v>
      </c>
      <c r="S20" s="13">
        <f t="shared" si="5"/>
        <v>0</v>
      </c>
      <c r="T20" s="11">
        <f t="shared" si="6"/>
        <v>0</v>
      </c>
      <c r="U20" s="15" t="s">
        <v>175</v>
      </c>
      <c r="V20" s="15">
        <v>229.94</v>
      </c>
      <c r="W20" s="15" t="s">
        <v>176</v>
      </c>
      <c r="X20" s="15">
        <v>200.0</v>
      </c>
      <c r="Y20" s="15"/>
      <c r="Z20" s="15" t="s">
        <v>177</v>
      </c>
      <c r="AA20" s="15">
        <v>150.0</v>
      </c>
      <c r="AB20" s="15"/>
      <c r="AC20" s="15"/>
      <c r="AD20" s="15"/>
      <c r="AE20" s="15"/>
      <c r="AF20" s="4"/>
      <c r="AG20" s="13">
        <f t="shared" si="7"/>
        <v>-229.94</v>
      </c>
      <c r="AH20" s="13">
        <f t="shared" si="8"/>
        <v>-229.94</v>
      </c>
      <c r="AI20" s="13">
        <f t="shared" si="9"/>
        <v>-229.94</v>
      </c>
      <c r="AJ20" s="13">
        <f t="shared" si="10"/>
        <v>-229.94</v>
      </c>
      <c r="AK20" s="16">
        <v>45722.0</v>
      </c>
      <c r="AL20" s="11">
        <f t="shared" si="11"/>
        <v>0</v>
      </c>
      <c r="AM20" s="11">
        <f>AL20+'June Propsk Statement'!AM20</f>
        <v>0</v>
      </c>
      <c r="AN20" s="24" t="s">
        <v>135</v>
      </c>
      <c r="AO20" s="73"/>
      <c r="AP20" s="13"/>
      <c r="AQ20" s="2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>
      <c r="A21" s="69"/>
      <c r="B21" s="69"/>
      <c r="C21" s="9" t="s">
        <v>62</v>
      </c>
      <c r="D21" s="9" t="s">
        <v>178</v>
      </c>
      <c r="E21" s="10">
        <v>45477.0</v>
      </c>
      <c r="F21" s="9">
        <v>4.0</v>
      </c>
      <c r="G21" s="9">
        <v>675.0</v>
      </c>
      <c r="H21" s="10">
        <v>45873.0</v>
      </c>
      <c r="I21" s="9" t="b">
        <v>0</v>
      </c>
      <c r="J21" s="9" t="b">
        <v>0</v>
      </c>
      <c r="K21" s="9" t="b">
        <v>1</v>
      </c>
      <c r="L21" s="9">
        <v>675.0</v>
      </c>
      <c r="M21" s="11">
        <f t="shared" si="1"/>
        <v>675</v>
      </c>
      <c r="N21" s="11">
        <f t="shared" si="2"/>
        <v>0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1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16">
        <v>45722.0</v>
      </c>
      <c r="AL21" s="11">
        <f t="shared" si="11"/>
        <v>0</v>
      </c>
      <c r="AM21" s="11">
        <f>AL21+'June Propsk Statement'!AM21</f>
        <v>0</v>
      </c>
      <c r="AN21" s="1"/>
      <c r="AO21" s="46"/>
      <c r="AP21" s="13"/>
      <c r="AQ21" s="1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>
      <c r="A22" s="69"/>
      <c r="B22" s="69"/>
      <c r="C22" s="17" t="s">
        <v>64</v>
      </c>
      <c r="D22" s="17" t="s">
        <v>179</v>
      </c>
      <c r="E22" s="18">
        <v>45474.0</v>
      </c>
      <c r="F22" s="17">
        <v>1.0</v>
      </c>
      <c r="G22" s="17">
        <v>700.0</v>
      </c>
      <c r="H22" s="18">
        <v>45870.0</v>
      </c>
      <c r="I22" s="17" t="b">
        <v>0</v>
      </c>
      <c r="J22" s="17" t="b">
        <v>0</v>
      </c>
      <c r="K22" s="17" t="b">
        <v>1</v>
      </c>
      <c r="L22" s="17">
        <v>700.0</v>
      </c>
      <c r="M22" s="11">
        <f t="shared" si="1"/>
        <v>700</v>
      </c>
      <c r="N22" s="11">
        <f t="shared" si="2"/>
        <v>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1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16">
        <v>45722.0</v>
      </c>
      <c r="AL22" s="11">
        <f t="shared" si="11"/>
        <v>0</v>
      </c>
      <c r="AM22" s="11">
        <f>AL22+'June Propsk Statement'!AM22</f>
        <v>0</v>
      </c>
      <c r="AN22" s="1"/>
      <c r="AO22" s="46"/>
      <c r="AP22" s="13"/>
      <c r="AQ22" s="1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>
      <c r="A23" s="69"/>
      <c r="B23" s="69"/>
      <c r="C23" s="17" t="s">
        <v>66</v>
      </c>
      <c r="D23" s="17" t="s">
        <v>180</v>
      </c>
      <c r="E23" s="18">
        <v>45911.0</v>
      </c>
      <c r="F23" s="17">
        <v>11.0</v>
      </c>
      <c r="G23" s="17">
        <v>795.0</v>
      </c>
      <c r="H23" s="18">
        <v>45911.0</v>
      </c>
      <c r="I23" s="17" t="b">
        <v>0</v>
      </c>
      <c r="J23" s="17" t="b">
        <v>0</v>
      </c>
      <c r="K23" s="17" t="b">
        <v>1</v>
      </c>
      <c r="L23" s="17">
        <v>795.0</v>
      </c>
      <c r="M23" s="11">
        <f t="shared" si="1"/>
        <v>795</v>
      </c>
      <c r="N23" s="11">
        <f t="shared" si="2"/>
        <v>0</v>
      </c>
      <c r="O23" s="11">
        <f t="shared" si="3"/>
        <v>795</v>
      </c>
      <c r="P23" s="12">
        <v>0.1</v>
      </c>
      <c r="Q23" s="13">
        <f t="shared" si="4"/>
        <v>-79.5</v>
      </c>
      <c r="R23" s="12">
        <v>0.05</v>
      </c>
      <c r="S23" s="13">
        <f t="shared" si="5"/>
        <v>-39.75</v>
      </c>
      <c r="T23" s="11">
        <f t="shared" si="6"/>
        <v>-119.25</v>
      </c>
      <c r="U23" s="15" t="s">
        <v>158</v>
      </c>
      <c r="V23" s="15">
        <v>250.0</v>
      </c>
      <c r="W23" s="15" t="s">
        <v>181</v>
      </c>
      <c r="X23" s="15" t="s">
        <v>153</v>
      </c>
      <c r="Y23" s="15">
        <v>200.0</v>
      </c>
      <c r="Z23" s="15" t="s">
        <v>153</v>
      </c>
      <c r="AA23" s="15"/>
      <c r="AB23" s="15"/>
      <c r="AC23" s="15"/>
      <c r="AD23" s="15"/>
      <c r="AE23" s="15"/>
      <c r="AF23" s="4"/>
      <c r="AG23" s="13">
        <f t="shared" si="7"/>
        <v>-450</v>
      </c>
      <c r="AH23" s="13">
        <f t="shared" si="8"/>
        <v>-569.25</v>
      </c>
      <c r="AI23" s="13">
        <f t="shared" si="9"/>
        <v>225.75</v>
      </c>
      <c r="AJ23" s="13">
        <f t="shared" si="10"/>
        <v>225.75</v>
      </c>
      <c r="AK23" s="16">
        <v>45722.0</v>
      </c>
      <c r="AL23" s="11">
        <f t="shared" si="11"/>
        <v>0</v>
      </c>
      <c r="AM23" s="11">
        <f>AL23+'June Propsk Statement'!AM23</f>
        <v>0</v>
      </c>
      <c r="AN23" s="24"/>
      <c r="AO23" s="46"/>
      <c r="AP23" s="13"/>
      <c r="AQ23" s="1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>
      <c r="A24" s="69"/>
      <c r="B24" s="69"/>
      <c r="C24" s="17" t="s">
        <v>68</v>
      </c>
      <c r="D24" s="17" t="s">
        <v>182</v>
      </c>
      <c r="E24" s="18">
        <v>45199.0</v>
      </c>
      <c r="F24" s="17">
        <v>30.0</v>
      </c>
      <c r="G24" s="17">
        <v>795.0</v>
      </c>
      <c r="H24" s="18">
        <v>45869.0</v>
      </c>
      <c r="I24" s="17" t="b">
        <v>0</v>
      </c>
      <c r="J24" s="17" t="b">
        <v>0</v>
      </c>
      <c r="K24" s="17" t="b">
        <v>1</v>
      </c>
      <c r="L24" s="17">
        <v>795.0</v>
      </c>
      <c r="M24" s="11">
        <f t="shared" si="1"/>
        <v>795</v>
      </c>
      <c r="N24" s="11">
        <f t="shared" si="2"/>
        <v>0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1">
        <f t="shared" si="6"/>
        <v>-119.25</v>
      </c>
      <c r="U24" s="15" t="s">
        <v>183</v>
      </c>
      <c r="V24" s="15">
        <v>250.0</v>
      </c>
      <c r="W24" s="15" t="s">
        <v>184</v>
      </c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-250</v>
      </c>
      <c r="AH24" s="13">
        <f t="shared" si="8"/>
        <v>-369.25</v>
      </c>
      <c r="AI24" s="13">
        <f t="shared" si="9"/>
        <v>425.75</v>
      </c>
      <c r="AJ24" s="13">
        <f t="shared" si="10"/>
        <v>425.75</v>
      </c>
      <c r="AK24" s="16">
        <v>45722.0</v>
      </c>
      <c r="AL24" s="11">
        <f t="shared" si="11"/>
        <v>0</v>
      </c>
      <c r="AM24" s="11">
        <f>AL24+'June Propsk Statement'!AM24</f>
        <v>0</v>
      </c>
      <c r="AN24" s="1"/>
      <c r="AO24" s="46"/>
      <c r="AP24" s="13"/>
      <c r="AQ24" s="1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>
      <c r="A25" s="69"/>
      <c r="B25" s="69"/>
      <c r="C25" s="17" t="s">
        <v>70</v>
      </c>
      <c r="D25" s="17" t="s">
        <v>185</v>
      </c>
      <c r="E25" s="18">
        <v>45877.0</v>
      </c>
      <c r="F25" s="17">
        <v>21.0</v>
      </c>
      <c r="G25" s="17">
        <v>795.0</v>
      </c>
      <c r="H25" s="18">
        <v>45877.0</v>
      </c>
      <c r="I25" s="17" t="b">
        <v>0</v>
      </c>
      <c r="J25" s="17" t="b">
        <v>0</v>
      </c>
      <c r="K25" s="17" t="b">
        <v>1</v>
      </c>
      <c r="L25" s="17">
        <v>795.0</v>
      </c>
      <c r="M25" s="11">
        <f t="shared" si="1"/>
        <v>795</v>
      </c>
      <c r="N25" s="11">
        <f t="shared" si="2"/>
        <v>0</v>
      </c>
      <c r="O25" s="11">
        <f t="shared" si="3"/>
        <v>795</v>
      </c>
      <c r="P25" s="12">
        <v>0.1</v>
      </c>
      <c r="Q25" s="13">
        <f t="shared" si="4"/>
        <v>-79.5</v>
      </c>
      <c r="R25" s="12">
        <v>0.05</v>
      </c>
      <c r="S25" s="13">
        <f t="shared" si="5"/>
        <v>-39.75</v>
      </c>
      <c r="T25" s="11">
        <f t="shared" si="6"/>
        <v>-119.25</v>
      </c>
      <c r="U25" s="15" t="s">
        <v>158</v>
      </c>
      <c r="V25" s="15">
        <v>300.0</v>
      </c>
      <c r="W25" s="15" t="s">
        <v>186</v>
      </c>
      <c r="X25" s="24" t="s">
        <v>187</v>
      </c>
      <c r="Y25" s="24">
        <v>58.99</v>
      </c>
      <c r="Z25" s="24" t="s">
        <v>188</v>
      </c>
      <c r="AA25" s="15" t="s">
        <v>153</v>
      </c>
      <c r="AB25" s="15">
        <v>200.0</v>
      </c>
      <c r="AC25" s="15" t="s">
        <v>189</v>
      </c>
      <c r="AD25" s="15"/>
      <c r="AE25" s="15"/>
      <c r="AF25" s="4"/>
      <c r="AG25" s="13">
        <f t="shared" si="7"/>
        <v>-558.99</v>
      </c>
      <c r="AH25" s="13">
        <f t="shared" si="8"/>
        <v>-678.24</v>
      </c>
      <c r="AI25" s="13">
        <f t="shared" si="9"/>
        <v>116.76</v>
      </c>
      <c r="AJ25" s="13">
        <f t="shared" si="10"/>
        <v>116.76</v>
      </c>
      <c r="AK25" s="16">
        <v>45722.0</v>
      </c>
      <c r="AL25" s="11">
        <f t="shared" si="11"/>
        <v>0</v>
      </c>
      <c r="AM25" s="11">
        <f>AL25+'June Propsk Statement'!AM25</f>
        <v>0</v>
      </c>
      <c r="AN25" s="1"/>
      <c r="AO25" s="46"/>
      <c r="AP25" s="13"/>
      <c r="AQ25" s="2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>
      <c r="A26" s="69"/>
      <c r="B26" s="69"/>
      <c r="C26" s="9" t="s">
        <v>72</v>
      </c>
      <c r="D26" s="9" t="s">
        <v>190</v>
      </c>
      <c r="E26" s="10">
        <v>45297.0</v>
      </c>
      <c r="F26" s="9">
        <v>6.0</v>
      </c>
      <c r="G26" s="9">
        <v>800.0</v>
      </c>
      <c r="H26" s="10">
        <v>45875.0</v>
      </c>
      <c r="I26" s="9" t="b">
        <v>0</v>
      </c>
      <c r="J26" s="9" t="b">
        <v>0</v>
      </c>
      <c r="K26" s="9" t="b">
        <v>1</v>
      </c>
      <c r="L26" s="9">
        <v>800.0</v>
      </c>
      <c r="M26" s="11">
        <f t="shared" si="1"/>
        <v>800</v>
      </c>
      <c r="N26" s="11">
        <f t="shared" si="2"/>
        <v>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1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16">
        <v>45722.0</v>
      </c>
      <c r="AL26" s="11">
        <f t="shared" si="11"/>
        <v>0</v>
      </c>
      <c r="AM26" s="11">
        <f>AL26+'June Propsk Statement'!AM26</f>
        <v>0</v>
      </c>
      <c r="AN26" s="1"/>
      <c r="AO26" s="46"/>
      <c r="AP26" s="13"/>
      <c r="AQ26" s="1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>
      <c r="A27" s="69"/>
      <c r="B27" s="69"/>
      <c r="C27" s="9" t="s">
        <v>74</v>
      </c>
      <c r="D27" s="9" t="s">
        <v>191</v>
      </c>
      <c r="E27" s="22">
        <v>44893.0</v>
      </c>
      <c r="F27" s="9">
        <v>28.0</v>
      </c>
      <c r="G27" s="9">
        <v>795.0</v>
      </c>
      <c r="H27" s="10">
        <v>45866.0</v>
      </c>
      <c r="I27" s="9" t="b">
        <v>0</v>
      </c>
      <c r="J27" s="9" t="b">
        <v>1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795</v>
      </c>
      <c r="O27" s="11">
        <f t="shared" si="3"/>
        <v>795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11">
        <f t="shared" si="6"/>
        <v>-119.25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675.75</v>
      </c>
      <c r="AK27" s="16">
        <v>45722.0</v>
      </c>
      <c r="AL27" s="11">
        <f t="shared" si="11"/>
        <v>0</v>
      </c>
      <c r="AM27" s="11">
        <f>AL27+'June Propsk Statement'!AM27</f>
        <v>0</v>
      </c>
      <c r="AN27" s="1"/>
      <c r="AO27" s="46"/>
      <c r="AP27" s="13"/>
      <c r="AQ27" s="1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>
      <c r="A28" s="69"/>
      <c r="B28" s="6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8">
        <v>45888.0</v>
      </c>
      <c r="I28" s="17" t="b">
        <v>0</v>
      </c>
      <c r="J28" s="17" t="b">
        <v>0</v>
      </c>
      <c r="K28" s="17" t="b">
        <v>1</v>
      </c>
      <c r="L28" s="17">
        <v>740.0</v>
      </c>
      <c r="M28" s="11">
        <f t="shared" si="1"/>
        <v>740</v>
      </c>
      <c r="N28" s="11">
        <f t="shared" si="2"/>
        <v>0</v>
      </c>
      <c r="O28" s="11">
        <f t="shared" si="3"/>
        <v>740</v>
      </c>
      <c r="P28" s="12">
        <v>0.1</v>
      </c>
      <c r="Q28" s="13">
        <f t="shared" si="4"/>
        <v>-74</v>
      </c>
      <c r="R28" s="12">
        <v>0.05</v>
      </c>
      <c r="S28" s="13">
        <f t="shared" si="5"/>
        <v>-37</v>
      </c>
      <c r="T28" s="11">
        <f t="shared" si="6"/>
        <v>-111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-111</v>
      </c>
      <c r="AI28" s="13">
        <f t="shared" si="9"/>
        <v>629</v>
      </c>
      <c r="AJ28" s="13">
        <f t="shared" si="10"/>
        <v>629</v>
      </c>
      <c r="AK28" s="16">
        <v>45722.0</v>
      </c>
      <c r="AL28" s="11">
        <f t="shared" si="11"/>
        <v>0</v>
      </c>
      <c r="AM28" s="11">
        <f>AL28+'June Propsk Statement'!AM28</f>
        <v>0</v>
      </c>
      <c r="AN28" s="1"/>
      <c r="AO28" s="73"/>
      <c r="AP28" s="13"/>
      <c r="AQ28" s="2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>
      <c r="A29" s="69"/>
      <c r="B29" s="69"/>
      <c r="C29" s="9" t="s">
        <v>78</v>
      </c>
      <c r="D29" s="9" t="s">
        <v>192</v>
      </c>
      <c r="E29" s="10">
        <v>45547.0</v>
      </c>
      <c r="F29" s="9">
        <v>12.0</v>
      </c>
      <c r="G29" s="9">
        <v>583.89</v>
      </c>
      <c r="H29" s="10">
        <v>45881.0</v>
      </c>
      <c r="I29" s="9" t="b">
        <v>0</v>
      </c>
      <c r="J29" s="9" t="b">
        <v>0</v>
      </c>
      <c r="K29" s="9" t="b">
        <v>1</v>
      </c>
      <c r="L29" s="9">
        <v>583.89</v>
      </c>
      <c r="M29" s="11">
        <f t="shared" si="1"/>
        <v>583.89</v>
      </c>
      <c r="N29" s="11">
        <f t="shared" si="2"/>
        <v>0</v>
      </c>
      <c r="O29" s="11">
        <f t="shared" si="3"/>
        <v>583.89</v>
      </c>
      <c r="P29" s="12">
        <v>0.1</v>
      </c>
      <c r="Q29" s="13">
        <f t="shared" si="4"/>
        <v>-58.389</v>
      </c>
      <c r="R29" s="12">
        <v>0.05</v>
      </c>
      <c r="S29" s="13">
        <f t="shared" si="5"/>
        <v>-29.1945</v>
      </c>
      <c r="T29" s="11">
        <f t="shared" si="6"/>
        <v>-87.5835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"/>
      <c r="AG29" s="13">
        <f t="shared" si="7"/>
        <v>0</v>
      </c>
      <c r="AH29" s="13">
        <f t="shared" si="8"/>
        <v>-87.5835</v>
      </c>
      <c r="AI29" s="13">
        <f t="shared" si="9"/>
        <v>496.3065</v>
      </c>
      <c r="AJ29" s="13">
        <f t="shared" si="10"/>
        <v>496.3065</v>
      </c>
      <c r="AK29" s="16">
        <v>45722.0</v>
      </c>
      <c r="AL29" s="11">
        <f t="shared" si="11"/>
        <v>0</v>
      </c>
      <c r="AM29" s="11">
        <f>AL29+'June Propsk Statement'!AM29</f>
        <v>0</v>
      </c>
      <c r="AN29" s="1"/>
      <c r="AO29" s="46"/>
      <c r="AP29" s="13"/>
      <c r="AQ29" s="1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>
      <c r="A30" s="69"/>
      <c r="B30" s="69"/>
      <c r="C30" s="17" t="s">
        <v>80</v>
      </c>
      <c r="D30" s="17" t="s">
        <v>193</v>
      </c>
      <c r="E30" s="21">
        <v>45647.0</v>
      </c>
      <c r="F30" s="17">
        <v>21.0</v>
      </c>
      <c r="G30" s="17">
        <v>700.0</v>
      </c>
      <c r="H30" s="18">
        <v>45889.0</v>
      </c>
      <c r="I30" s="17" t="b">
        <v>0</v>
      </c>
      <c r="J30" s="17" t="b">
        <v>0</v>
      </c>
      <c r="K30" s="17" t="b">
        <v>1</v>
      </c>
      <c r="L30" s="17">
        <v>700.0</v>
      </c>
      <c r="M30" s="11">
        <f t="shared" si="1"/>
        <v>700</v>
      </c>
      <c r="N30" s="11">
        <f t="shared" si="2"/>
        <v>0</v>
      </c>
      <c r="O30" s="11">
        <f t="shared" si="3"/>
        <v>700</v>
      </c>
      <c r="P30" s="12">
        <v>0.1</v>
      </c>
      <c r="Q30" s="13">
        <f t="shared" si="4"/>
        <v>-70</v>
      </c>
      <c r="R30" s="12">
        <v>0.05</v>
      </c>
      <c r="S30" s="13">
        <f t="shared" si="5"/>
        <v>-35</v>
      </c>
      <c r="T30" s="11">
        <f t="shared" si="6"/>
        <v>-105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-105</v>
      </c>
      <c r="AI30" s="13">
        <f t="shared" si="9"/>
        <v>595</v>
      </c>
      <c r="AJ30" s="13">
        <f t="shared" si="10"/>
        <v>595</v>
      </c>
      <c r="AK30" s="16">
        <v>45722.0</v>
      </c>
      <c r="AL30" s="11">
        <f t="shared" si="11"/>
        <v>0</v>
      </c>
      <c r="AM30" s="11">
        <f>AL30+'June Propsk Statement'!AM30</f>
        <v>0</v>
      </c>
      <c r="AN30" s="1"/>
      <c r="AO30" s="74"/>
      <c r="AP30" s="13"/>
      <c r="AQ30" s="1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>
      <c r="A31" s="69"/>
      <c r="B31" s="69"/>
      <c r="C31" s="17" t="s">
        <v>82</v>
      </c>
      <c r="D31" s="17" t="s">
        <v>194</v>
      </c>
      <c r="E31" s="18">
        <v>45818.0</v>
      </c>
      <c r="F31" s="17">
        <v>10.0</v>
      </c>
      <c r="G31" s="17">
        <v>795.0</v>
      </c>
      <c r="H31" s="18">
        <v>45880.0</v>
      </c>
      <c r="I31" s="17" t="b">
        <v>0</v>
      </c>
      <c r="J31" s="17" t="b">
        <v>0</v>
      </c>
      <c r="K31" s="17" t="b">
        <v>1</v>
      </c>
      <c r="L31" s="17">
        <v>795.0</v>
      </c>
      <c r="M31" s="11">
        <f t="shared" si="1"/>
        <v>795</v>
      </c>
      <c r="N31" s="11">
        <f t="shared" si="2"/>
        <v>0</v>
      </c>
      <c r="O31" s="11">
        <f t="shared" si="3"/>
        <v>795</v>
      </c>
      <c r="P31" s="12">
        <v>0.1</v>
      </c>
      <c r="Q31" s="13">
        <f t="shared" si="4"/>
        <v>-79.5</v>
      </c>
      <c r="R31" s="12">
        <v>0.05</v>
      </c>
      <c r="S31" s="13">
        <f t="shared" si="5"/>
        <v>-39.75</v>
      </c>
      <c r="T31" s="11">
        <f t="shared" si="6"/>
        <v>-119.25</v>
      </c>
      <c r="U31" s="4"/>
      <c r="V31" s="4"/>
      <c r="W31" s="4"/>
      <c r="X31" s="4"/>
      <c r="Y31" s="4"/>
      <c r="Z31" s="4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-119.25</v>
      </c>
      <c r="AI31" s="13">
        <f t="shared" si="9"/>
        <v>675.75</v>
      </c>
      <c r="AJ31" s="13">
        <f t="shared" si="10"/>
        <v>675.75</v>
      </c>
      <c r="AK31" s="16">
        <v>45722.0</v>
      </c>
      <c r="AL31" s="11">
        <f t="shared" si="11"/>
        <v>0</v>
      </c>
      <c r="AM31" s="11">
        <f>AL31+'June Propsk Statement'!AM31</f>
        <v>0</v>
      </c>
      <c r="AN31" s="1"/>
      <c r="AO31" s="74"/>
      <c r="AP31" s="13"/>
      <c r="AQ31" s="1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>
      <c r="A32" s="69"/>
      <c r="B32" s="69"/>
      <c r="C32" s="17" t="s">
        <v>84</v>
      </c>
      <c r="D32" s="17" t="s">
        <v>85</v>
      </c>
      <c r="E32" s="18">
        <v>45891.0</v>
      </c>
      <c r="F32" s="17"/>
      <c r="G32" s="17"/>
      <c r="H32" s="18">
        <v>45860.0</v>
      </c>
      <c r="I32" s="17" t="b">
        <v>0</v>
      </c>
      <c r="J32" s="17" t="b">
        <v>0</v>
      </c>
      <c r="K32" s="17" t="b">
        <v>1</v>
      </c>
      <c r="L32" s="17">
        <v>438.0</v>
      </c>
      <c r="M32" s="11">
        <f t="shared" si="1"/>
        <v>438</v>
      </c>
      <c r="N32" s="11">
        <f t="shared" si="2"/>
        <v>0</v>
      </c>
      <c r="O32" s="11">
        <f t="shared" si="3"/>
        <v>438</v>
      </c>
      <c r="P32" s="12">
        <v>0.1</v>
      </c>
      <c r="Q32" s="13">
        <f t="shared" si="4"/>
        <v>-43.8</v>
      </c>
      <c r="R32" s="12">
        <v>0.05</v>
      </c>
      <c r="S32" s="13">
        <f t="shared" si="5"/>
        <v>-21.9</v>
      </c>
      <c r="T32" s="11">
        <f t="shared" si="6"/>
        <v>-65.7</v>
      </c>
      <c r="U32" s="24" t="s">
        <v>187</v>
      </c>
      <c r="V32" s="24">
        <v>61.49</v>
      </c>
      <c r="W32" s="24" t="s">
        <v>188</v>
      </c>
      <c r="X32" s="24" t="s">
        <v>195</v>
      </c>
      <c r="Y32" s="24">
        <v>129.99</v>
      </c>
      <c r="Z32" s="4"/>
      <c r="AA32" s="24" t="s">
        <v>158</v>
      </c>
      <c r="AB32" s="15">
        <v>250.0</v>
      </c>
      <c r="AC32" s="4"/>
      <c r="AD32" s="28" t="s">
        <v>153</v>
      </c>
      <c r="AE32" s="15">
        <v>200.0</v>
      </c>
      <c r="AF32" s="4"/>
      <c r="AG32" s="13">
        <f t="shared" si="7"/>
        <v>-641.48</v>
      </c>
      <c r="AH32" s="13">
        <f t="shared" si="8"/>
        <v>-707.18</v>
      </c>
      <c r="AI32" s="13">
        <f t="shared" si="9"/>
        <v>-269.18</v>
      </c>
      <c r="AJ32" s="13">
        <f t="shared" si="10"/>
        <v>-269.18</v>
      </c>
      <c r="AK32" s="16">
        <v>45722.0</v>
      </c>
      <c r="AL32" s="11">
        <f t="shared" si="11"/>
        <v>-438</v>
      </c>
      <c r="AM32" s="11">
        <f>AL32+'June Propsk Statement'!AM32</f>
        <v>0</v>
      </c>
      <c r="AN32" s="24" t="s">
        <v>135</v>
      </c>
      <c r="AO32" s="46"/>
      <c r="AP32" s="13"/>
      <c r="AQ32" s="1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>
      <c r="A33" s="69"/>
      <c r="B33" s="69"/>
      <c r="C33" s="17" t="s">
        <v>86</v>
      </c>
      <c r="D33" s="17" t="s">
        <v>196</v>
      </c>
      <c r="E33" s="18">
        <v>45721.0</v>
      </c>
      <c r="F33" s="17">
        <v>5.0</v>
      </c>
      <c r="G33" s="17">
        <v>700.0</v>
      </c>
      <c r="H33" s="18">
        <v>45870.0</v>
      </c>
      <c r="I33" s="17" t="b">
        <v>0</v>
      </c>
      <c r="J33" s="17" t="b">
        <v>0</v>
      </c>
      <c r="K33" s="17" t="b">
        <v>1</v>
      </c>
      <c r="L33" s="17">
        <v>700.0</v>
      </c>
      <c r="M33" s="11">
        <f t="shared" si="1"/>
        <v>700</v>
      </c>
      <c r="N33" s="11">
        <f t="shared" si="2"/>
        <v>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1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16">
        <v>45722.0</v>
      </c>
      <c r="AL33" s="11">
        <f t="shared" si="11"/>
        <v>0</v>
      </c>
      <c r="AM33" s="11">
        <f>AL33+'June Propsk Statement'!AM33</f>
        <v>0</v>
      </c>
      <c r="AN33" s="1"/>
      <c r="AO33" s="46"/>
      <c r="AP33" s="13"/>
      <c r="AQ33" s="1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>
      <c r="A34" s="69"/>
      <c r="B34" s="6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45884.0</v>
      </c>
      <c r="I34" s="17" t="b">
        <v>0</v>
      </c>
      <c r="J34" s="17" t="b">
        <v>0</v>
      </c>
      <c r="K34" s="17" t="b">
        <v>1</v>
      </c>
      <c r="L34" s="17">
        <v>795.0</v>
      </c>
      <c r="M34" s="11">
        <f t="shared" si="1"/>
        <v>795</v>
      </c>
      <c r="N34" s="11">
        <f t="shared" si="2"/>
        <v>0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1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AL34+'June Propsk Statement'!AM34</f>
        <v>0</v>
      </c>
      <c r="AN34" s="1"/>
      <c r="AO34" s="74"/>
      <c r="AP34" s="13"/>
      <c r="AQ34" s="1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>
      <c r="A35" s="69"/>
      <c r="B35" s="69"/>
      <c r="C35" s="9" t="s">
        <v>90</v>
      </c>
      <c r="D35" s="9" t="s">
        <v>197</v>
      </c>
      <c r="E35" s="10">
        <v>44986.0</v>
      </c>
      <c r="F35" s="9">
        <v>1.0</v>
      </c>
      <c r="G35" s="9">
        <v>740.0</v>
      </c>
      <c r="H35" s="10">
        <v>45866.0</v>
      </c>
      <c r="I35" s="9" t="b">
        <v>0</v>
      </c>
      <c r="J35" s="9" t="b">
        <v>0</v>
      </c>
      <c r="K35" s="9" t="b">
        <v>1</v>
      </c>
      <c r="L35" s="9">
        <v>740.0</v>
      </c>
      <c r="M35" s="11">
        <f t="shared" si="1"/>
        <v>740</v>
      </c>
      <c r="N35" s="11">
        <f t="shared" si="2"/>
        <v>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1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16">
        <v>45722.0</v>
      </c>
      <c r="AL35" s="11">
        <f t="shared" si="11"/>
        <v>0</v>
      </c>
      <c r="AM35" s="11">
        <f>AL35+'June Propsk Statement'!AM35</f>
        <v>0</v>
      </c>
      <c r="AN35" s="1"/>
      <c r="AO35" s="46"/>
      <c r="AP35" s="13"/>
      <c r="AQ35" s="1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>
      <c r="A36" s="69"/>
      <c r="B36" s="69"/>
      <c r="C36" s="9" t="s">
        <v>92</v>
      </c>
      <c r="D36" s="9" t="s">
        <v>198</v>
      </c>
      <c r="E36" s="10">
        <v>45828.0</v>
      </c>
      <c r="F36" s="9">
        <v>20.0</v>
      </c>
      <c r="G36" s="9">
        <v>795.0</v>
      </c>
      <c r="H36" s="10">
        <v>45860.0</v>
      </c>
      <c r="I36" s="9" t="b">
        <v>0</v>
      </c>
      <c r="J36" s="9" t="b">
        <v>1</v>
      </c>
      <c r="K36" s="9" t="b">
        <v>0</v>
      </c>
      <c r="L36" s="9">
        <v>795.0</v>
      </c>
      <c r="M36" s="11">
        <f t="shared" si="1"/>
        <v>0</v>
      </c>
      <c r="N36" s="11">
        <f t="shared" si="2"/>
        <v>795</v>
      </c>
      <c r="O36" s="11">
        <f t="shared" si="3"/>
        <v>795</v>
      </c>
      <c r="P36" s="12">
        <v>0.1</v>
      </c>
      <c r="Q36" s="13">
        <f t="shared" si="4"/>
        <v>-79.5</v>
      </c>
      <c r="R36" s="12">
        <v>0.05</v>
      </c>
      <c r="S36" s="13">
        <f t="shared" si="5"/>
        <v>-39.75</v>
      </c>
      <c r="T36" s="11">
        <f t="shared" si="6"/>
        <v>-119.25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-119.25</v>
      </c>
      <c r="AI36" s="13">
        <f t="shared" si="9"/>
        <v>675.75</v>
      </c>
      <c r="AJ36" s="13">
        <f t="shared" si="10"/>
        <v>675.75</v>
      </c>
      <c r="AK36" s="16">
        <v>45722.0</v>
      </c>
      <c r="AL36" s="11">
        <f t="shared" si="11"/>
        <v>0</v>
      </c>
      <c r="AM36" s="11">
        <f>AL36+'June Propsk Statement'!AM36</f>
        <v>0</v>
      </c>
      <c r="AN36" s="1"/>
      <c r="AO36" s="46"/>
      <c r="AP36" s="13"/>
      <c r="AQ36" s="1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>
      <c r="A37" s="69"/>
      <c r="B37" s="6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45884.0</v>
      </c>
      <c r="I37" s="9" t="b">
        <v>0</v>
      </c>
      <c r="J37" s="9" t="b">
        <v>0</v>
      </c>
      <c r="K37" s="9" t="b">
        <v>1</v>
      </c>
      <c r="L37" s="9">
        <v>810.0</v>
      </c>
      <c r="M37" s="11">
        <f t="shared" si="1"/>
        <v>810</v>
      </c>
      <c r="N37" s="11">
        <f t="shared" si="2"/>
        <v>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1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AL37+'June Propsk Statement'!AM37</f>
        <v>0</v>
      </c>
      <c r="AN37" s="1"/>
      <c r="AO37" s="74"/>
      <c r="AP37" s="13"/>
      <c r="AQ37" s="1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>
      <c r="A38" s="69"/>
      <c r="B38" s="69"/>
      <c r="C38" s="9" t="s">
        <v>96</v>
      </c>
      <c r="D38" s="9" t="s">
        <v>97</v>
      </c>
      <c r="E38" s="10">
        <v>45206.0</v>
      </c>
      <c r="F38" s="9">
        <v>7.0</v>
      </c>
      <c r="G38" s="9" t="s">
        <v>97</v>
      </c>
      <c r="H38" s="9" t="s">
        <v>97</v>
      </c>
      <c r="I38" s="9" t="b">
        <v>0</v>
      </c>
      <c r="J38" s="9" t="b">
        <v>0</v>
      </c>
      <c r="K38" s="9" t="b">
        <v>0</v>
      </c>
      <c r="L38" s="9" t="s">
        <v>97</v>
      </c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1">
        <f t="shared" si="6"/>
        <v>0</v>
      </c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13">
        <f t="shared" si="7"/>
        <v>0</v>
      </c>
      <c r="AH38" s="13">
        <f t="shared" si="8"/>
        <v>0</v>
      </c>
      <c r="AI38" s="13">
        <f t="shared" si="9"/>
        <v>0</v>
      </c>
      <c r="AJ38" s="13">
        <f t="shared" si="10"/>
        <v>0</v>
      </c>
      <c r="AK38" s="16"/>
      <c r="AL38" s="11">
        <f t="shared" si="11"/>
        <v>0</v>
      </c>
      <c r="AM38" s="11">
        <f>AL38+'June Propsk Statement'!AM38</f>
        <v>0</v>
      </c>
      <c r="AN38" s="24" t="s">
        <v>135</v>
      </c>
      <c r="AO38" s="46"/>
      <c r="AP38" s="13"/>
      <c r="AQ38" s="2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>
      <c r="A39" s="69"/>
      <c r="B39" s="69"/>
      <c r="C39" s="9" t="s">
        <v>99</v>
      </c>
      <c r="D39" s="9" t="s">
        <v>199</v>
      </c>
      <c r="E39" s="10">
        <v>45381.0</v>
      </c>
      <c r="F39" s="9">
        <v>30.0</v>
      </c>
      <c r="G39" s="9">
        <v>675.0</v>
      </c>
      <c r="H39" s="10">
        <v>45866.0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1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16">
        <v>45722.0</v>
      </c>
      <c r="AL39" s="11">
        <f t="shared" si="11"/>
        <v>0</v>
      </c>
      <c r="AM39" s="11">
        <f>AL39+'June Propsk Statement'!AM39</f>
        <v>0</v>
      </c>
      <c r="AN39" s="1"/>
      <c r="AO39" s="46"/>
      <c r="AP39" s="13"/>
      <c r="AQ39" s="1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>
      <c r="A40" s="69"/>
      <c r="B40" s="69"/>
      <c r="C40" s="17" t="s">
        <v>101</v>
      </c>
      <c r="D40" s="17" t="s">
        <v>200</v>
      </c>
      <c r="E40" s="18">
        <v>45567.0</v>
      </c>
      <c r="F40" s="17">
        <v>2.0</v>
      </c>
      <c r="G40" s="17">
        <v>700.0</v>
      </c>
      <c r="H40" s="18">
        <v>45873.0</v>
      </c>
      <c r="I40" s="17" t="b">
        <v>0</v>
      </c>
      <c r="J40" s="17" t="b">
        <v>0</v>
      </c>
      <c r="K40" s="17" t="b">
        <v>1</v>
      </c>
      <c r="L40" s="17">
        <v>700.0</v>
      </c>
      <c r="M40" s="11">
        <f t="shared" si="1"/>
        <v>700</v>
      </c>
      <c r="N40" s="11">
        <f t="shared" si="2"/>
        <v>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11">
        <f t="shared" si="6"/>
        <v>-105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16">
        <v>45722.0</v>
      </c>
      <c r="AL40" s="11">
        <f t="shared" si="11"/>
        <v>0</v>
      </c>
      <c r="AM40" s="11">
        <f>AL40+'June Propsk Statement'!AM40</f>
        <v>0</v>
      </c>
      <c r="AN40" s="1"/>
      <c r="AO40" s="46"/>
      <c r="AP40" s="13"/>
      <c r="AQ40" s="1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>
      <c r="A41" s="69"/>
      <c r="B41" s="69"/>
      <c r="C41" s="17" t="s">
        <v>103</v>
      </c>
      <c r="D41" s="17" t="s">
        <v>201</v>
      </c>
      <c r="E41" s="18">
        <v>45069.0</v>
      </c>
      <c r="F41" s="17">
        <v>23.0</v>
      </c>
      <c r="G41" s="17">
        <v>740.0</v>
      </c>
      <c r="H41" s="18">
        <v>45868.0</v>
      </c>
      <c r="I41" s="17" t="b">
        <v>0</v>
      </c>
      <c r="J41" s="17" t="b">
        <v>1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740</v>
      </c>
      <c r="O41" s="11">
        <f t="shared" si="3"/>
        <v>740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1">
        <f t="shared" si="6"/>
        <v>-111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0</v>
      </c>
      <c r="AH41" s="13">
        <f t="shared" si="8"/>
        <v>-111</v>
      </c>
      <c r="AI41" s="13">
        <f t="shared" si="9"/>
        <v>629</v>
      </c>
      <c r="AJ41" s="13">
        <f t="shared" si="10"/>
        <v>629</v>
      </c>
      <c r="AK41" s="16">
        <v>45722.0</v>
      </c>
      <c r="AL41" s="11">
        <f t="shared" si="11"/>
        <v>0</v>
      </c>
      <c r="AM41" s="11">
        <f>AL41+'June Propsk Statement'!AM41</f>
        <v>0</v>
      </c>
      <c r="AN41" s="1"/>
      <c r="AO41" s="46"/>
      <c r="AP41" s="13"/>
      <c r="AQ41" s="1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>
      <c r="A42" s="69"/>
      <c r="B42" s="69"/>
      <c r="C42" s="17" t="s">
        <v>105</v>
      </c>
      <c r="D42" s="17" t="s">
        <v>202</v>
      </c>
      <c r="E42" s="18">
        <v>45201.0</v>
      </c>
      <c r="F42" s="17">
        <v>2.0</v>
      </c>
      <c r="G42" s="17">
        <v>740.0</v>
      </c>
      <c r="H42" s="18">
        <v>45873.0</v>
      </c>
      <c r="I42" s="17" t="b">
        <v>0</v>
      </c>
      <c r="J42" s="17" t="b">
        <v>0</v>
      </c>
      <c r="K42" s="17" t="b">
        <v>1</v>
      </c>
      <c r="L42" s="17">
        <v>740.0</v>
      </c>
      <c r="M42" s="11">
        <f t="shared" si="1"/>
        <v>740</v>
      </c>
      <c r="N42" s="11">
        <f t="shared" si="2"/>
        <v>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1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16">
        <v>45722.0</v>
      </c>
      <c r="AL42" s="11">
        <f t="shared" si="11"/>
        <v>0</v>
      </c>
      <c r="AM42" s="11">
        <f>AL42+'June Propsk Statement'!AM42</f>
        <v>0</v>
      </c>
      <c r="AN42" s="1"/>
      <c r="AO42" s="46"/>
      <c r="AP42" s="13"/>
      <c r="AQ42" s="1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>
      <c r="A43" s="69"/>
      <c r="B43" s="69"/>
      <c r="C43" s="17" t="s">
        <v>107</v>
      </c>
      <c r="D43" s="17" t="s">
        <v>203</v>
      </c>
      <c r="E43" s="18">
        <v>44965.0</v>
      </c>
      <c r="F43" s="17">
        <v>8.0</v>
      </c>
      <c r="G43" s="17">
        <v>740.0</v>
      </c>
      <c r="H43" s="18">
        <v>45880.0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1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16">
        <v>45722.0</v>
      </c>
      <c r="AL43" s="11">
        <f t="shared" si="11"/>
        <v>0</v>
      </c>
      <c r="AM43" s="11">
        <f>AL43+'June Propsk Statement'!AM43</f>
        <v>0</v>
      </c>
      <c r="AN43" s="1"/>
      <c r="AO43" s="46"/>
      <c r="AP43" s="13"/>
      <c r="AQ43" s="1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>
      <c r="A44" s="130" t="s">
        <v>97</v>
      </c>
      <c r="B44" s="130" t="s">
        <v>97</v>
      </c>
      <c r="C44" s="130" t="s">
        <v>97</v>
      </c>
      <c r="D44" s="131" t="s">
        <v>97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11">
        <f t="shared" si="11"/>
        <v>0</v>
      </c>
      <c r="AM44" s="11">
        <f>AL44+'June Propsk Statement'!AM44</f>
        <v>0</v>
      </c>
      <c r="AN44" s="1"/>
      <c r="AO44" s="1"/>
      <c r="AP44" s="13"/>
      <c r="AQ44" s="1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>
      <c r="A45" s="69"/>
      <c r="B45" s="69"/>
      <c r="C45" s="24" t="s">
        <v>109</v>
      </c>
      <c r="D45" s="24" t="s">
        <v>97</v>
      </c>
      <c r="E45" s="1"/>
      <c r="F45" s="1"/>
      <c r="G45" s="1"/>
      <c r="H45" s="1"/>
      <c r="I45" s="1"/>
      <c r="J45" s="1"/>
      <c r="K45" s="1"/>
      <c r="L45" s="1"/>
      <c r="M45" s="11">
        <f t="shared" ref="M45:M56" si="12">L45*K45</f>
        <v>0</v>
      </c>
      <c r="N45" s="11">
        <f t="shared" ref="N45:N56" si="13">J45*L45</f>
        <v>0</v>
      </c>
      <c r="O45" s="11">
        <f t="shared" ref="O45:O56" si="14">(L45*J45)+(L45*K45)</f>
        <v>0</v>
      </c>
      <c r="P45" s="12">
        <v>0.1</v>
      </c>
      <c r="Q45" s="13">
        <f t="shared" ref="Q45:Q56" si="15">L45*-P45</f>
        <v>0</v>
      </c>
      <c r="R45" s="12">
        <v>0.05</v>
      </c>
      <c r="S45" s="13">
        <f t="shared" ref="S45:S56" si="16">L45*-R45</f>
        <v>0</v>
      </c>
      <c r="T45" s="11">
        <f t="shared" ref="T45:T56" si="17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8">-V45+-Y45+-AB45+-AE45</f>
        <v>0</v>
      </c>
      <c r="AH45" s="13">
        <f t="shared" ref="AH45:AH56" si="19">AG45+T45</f>
        <v>0</v>
      </c>
      <c r="AI45" s="13">
        <f t="shared" ref="AI45:AI56" si="20">L45+T45+AG45</f>
        <v>0</v>
      </c>
      <c r="AJ45" s="13">
        <f t="shared" ref="AJ45:AJ56" si="21">O45+AH45</f>
        <v>0</v>
      </c>
      <c r="AK45" s="1"/>
      <c r="AL45" s="11">
        <f t="shared" si="11"/>
        <v>0</v>
      </c>
      <c r="AM45" s="11">
        <f>AL45+'June Propsk Statement'!AM45</f>
        <v>0</v>
      </c>
      <c r="AN45" s="1" t="s">
        <v>135</v>
      </c>
      <c r="AO45" s="1"/>
      <c r="AP45" s="13"/>
      <c r="AQ45" s="1"/>
      <c r="AR45" s="1"/>
      <c r="AS45" s="1"/>
      <c r="AT45" s="1"/>
      <c r="AU45" s="1"/>
      <c r="AV45" s="4"/>
      <c r="AW45" s="4"/>
      <c r="AX45" s="4"/>
      <c r="AY45" s="4"/>
      <c r="AZ45" s="4"/>
      <c r="BA45" s="4"/>
      <c r="BB45" s="4"/>
    </row>
    <row r="46">
      <c r="A46" s="69"/>
      <c r="B46" s="69"/>
      <c r="C46" s="28" t="s">
        <v>111</v>
      </c>
      <c r="D46" s="28" t="s">
        <v>97</v>
      </c>
      <c r="E46" s="4"/>
      <c r="F46" s="4"/>
      <c r="G46" s="4"/>
      <c r="H46" s="4"/>
      <c r="I46" s="4"/>
      <c r="J46" s="4"/>
      <c r="K46" s="4"/>
      <c r="L46" s="4"/>
      <c r="M46" s="11">
        <f t="shared" si="12"/>
        <v>0</v>
      </c>
      <c r="N46" s="11">
        <f t="shared" si="13"/>
        <v>0</v>
      </c>
      <c r="O46" s="11">
        <f t="shared" si="14"/>
        <v>0</v>
      </c>
      <c r="P46" s="12">
        <v>0.1</v>
      </c>
      <c r="Q46" s="13">
        <f t="shared" si="15"/>
        <v>0</v>
      </c>
      <c r="R46" s="12">
        <v>0.05</v>
      </c>
      <c r="S46" s="13">
        <f t="shared" si="16"/>
        <v>0</v>
      </c>
      <c r="T46" s="11">
        <f t="shared" si="17"/>
        <v>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8"/>
        <v>0</v>
      </c>
      <c r="AH46" s="13">
        <f t="shared" si="19"/>
        <v>0</v>
      </c>
      <c r="AI46" s="13">
        <f t="shared" si="20"/>
        <v>0</v>
      </c>
      <c r="AJ46" s="13">
        <f t="shared" si="21"/>
        <v>0</v>
      </c>
      <c r="AK46" s="4"/>
      <c r="AL46" s="11">
        <f t="shared" si="11"/>
        <v>0</v>
      </c>
      <c r="AM46" s="11">
        <f>AL46+'June Propsk Statement'!AM46</f>
        <v>0</v>
      </c>
      <c r="AN46" s="4"/>
      <c r="AO46" s="4"/>
      <c r="AP46" s="13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>
      <c r="A47" s="69"/>
      <c r="B47" s="69"/>
      <c r="C47" s="28" t="s">
        <v>204</v>
      </c>
      <c r="D47" s="9" t="s">
        <v>178</v>
      </c>
      <c r="E47" s="4"/>
      <c r="F47" s="4"/>
      <c r="G47" s="28">
        <v>60.0</v>
      </c>
      <c r="H47" s="10">
        <v>45842.0</v>
      </c>
      <c r="I47" s="9" t="b">
        <v>0</v>
      </c>
      <c r="J47" s="9" t="b">
        <v>0</v>
      </c>
      <c r="K47" s="9" t="b">
        <v>1</v>
      </c>
      <c r="L47" s="28">
        <v>60.0</v>
      </c>
      <c r="M47" s="11">
        <f t="shared" si="12"/>
        <v>60</v>
      </c>
      <c r="N47" s="11">
        <f t="shared" si="13"/>
        <v>0</v>
      </c>
      <c r="O47" s="11">
        <f t="shared" si="14"/>
        <v>60</v>
      </c>
      <c r="P47" s="12">
        <v>0.1</v>
      </c>
      <c r="Q47" s="13">
        <f t="shared" si="15"/>
        <v>-6</v>
      </c>
      <c r="R47" s="12">
        <v>0.05</v>
      </c>
      <c r="S47" s="13">
        <f t="shared" si="16"/>
        <v>-3</v>
      </c>
      <c r="T47" s="11">
        <f t="shared" si="17"/>
        <v>-9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8"/>
        <v>0</v>
      </c>
      <c r="AH47" s="13">
        <f t="shared" si="19"/>
        <v>-9</v>
      </c>
      <c r="AI47" s="13">
        <f t="shared" si="20"/>
        <v>51</v>
      </c>
      <c r="AJ47" s="13">
        <f t="shared" si="21"/>
        <v>51</v>
      </c>
      <c r="AK47" s="4"/>
      <c r="AL47" s="11">
        <f t="shared" si="11"/>
        <v>0</v>
      </c>
      <c r="AM47" s="11">
        <f>AL47+'June Propsk Statement'!AM47</f>
        <v>0</v>
      </c>
      <c r="AN47" s="4"/>
      <c r="AO47" s="4"/>
      <c r="AP47" s="13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>
      <c r="A48" s="69"/>
      <c r="B48" s="69"/>
      <c r="C48" s="28" t="s">
        <v>205</v>
      </c>
      <c r="D48" s="17" t="s">
        <v>194</v>
      </c>
      <c r="E48" s="4"/>
      <c r="F48" s="4"/>
      <c r="G48" s="28">
        <v>60.0</v>
      </c>
      <c r="H48" s="35">
        <v>45852.0</v>
      </c>
      <c r="I48" s="17" t="b">
        <v>0</v>
      </c>
      <c r="J48" s="17" t="b">
        <v>0</v>
      </c>
      <c r="K48" s="17" t="b">
        <v>1</v>
      </c>
      <c r="L48" s="28">
        <v>60.0</v>
      </c>
      <c r="M48" s="11">
        <f t="shared" si="12"/>
        <v>60</v>
      </c>
      <c r="N48" s="11">
        <f t="shared" si="13"/>
        <v>0</v>
      </c>
      <c r="O48" s="11">
        <f t="shared" si="14"/>
        <v>60</v>
      </c>
      <c r="P48" s="12">
        <v>0.1</v>
      </c>
      <c r="Q48" s="13">
        <f t="shared" si="15"/>
        <v>-6</v>
      </c>
      <c r="R48" s="12">
        <v>0.05</v>
      </c>
      <c r="S48" s="13">
        <f t="shared" si="16"/>
        <v>-3</v>
      </c>
      <c r="T48" s="11">
        <f t="shared" si="17"/>
        <v>-9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8"/>
        <v>0</v>
      </c>
      <c r="AH48" s="13">
        <f t="shared" si="19"/>
        <v>-9</v>
      </c>
      <c r="AI48" s="13">
        <f t="shared" si="20"/>
        <v>51</v>
      </c>
      <c r="AJ48" s="13">
        <f t="shared" si="21"/>
        <v>51</v>
      </c>
      <c r="AK48" s="4"/>
      <c r="AL48" s="11">
        <f t="shared" si="11"/>
        <v>0</v>
      </c>
      <c r="AM48" s="11">
        <f>AL48+'June Propsk Statement'!AM48</f>
        <v>0</v>
      </c>
      <c r="AN48" s="4"/>
      <c r="AO48" s="4"/>
      <c r="AP48" s="13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>
      <c r="A49" s="69"/>
      <c r="B49" s="69"/>
      <c r="C49" s="28" t="s">
        <v>206</v>
      </c>
      <c r="D49" s="28" t="s">
        <v>97</v>
      </c>
      <c r="E49" s="4"/>
      <c r="F49" s="4"/>
      <c r="G49" s="4"/>
      <c r="H49" s="4"/>
      <c r="I49" s="4"/>
      <c r="J49" s="4"/>
      <c r="K49" s="4"/>
      <c r="L49" s="4"/>
      <c r="M49" s="11">
        <f t="shared" si="12"/>
        <v>0</v>
      </c>
      <c r="N49" s="11">
        <f t="shared" si="13"/>
        <v>0</v>
      </c>
      <c r="O49" s="11">
        <f t="shared" si="14"/>
        <v>0</v>
      </c>
      <c r="P49" s="12">
        <v>0.1</v>
      </c>
      <c r="Q49" s="13">
        <f t="shared" si="15"/>
        <v>0</v>
      </c>
      <c r="R49" s="12">
        <v>0.05</v>
      </c>
      <c r="S49" s="13">
        <f t="shared" si="16"/>
        <v>0</v>
      </c>
      <c r="T49" s="11">
        <f t="shared" si="17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8"/>
        <v>0</v>
      </c>
      <c r="AH49" s="13">
        <f t="shared" si="19"/>
        <v>0</v>
      </c>
      <c r="AI49" s="13">
        <f t="shared" si="20"/>
        <v>0</v>
      </c>
      <c r="AJ49" s="13">
        <f t="shared" si="21"/>
        <v>0</v>
      </c>
      <c r="AK49" s="4"/>
      <c r="AL49" s="11">
        <f t="shared" si="11"/>
        <v>0</v>
      </c>
      <c r="AM49" s="11">
        <f>AL49+'June Propsk Statement'!AM49</f>
        <v>0</v>
      </c>
      <c r="AN49" s="4"/>
      <c r="AO49" s="4"/>
      <c r="AP49" s="13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>
      <c r="A50" s="69"/>
      <c r="B50" s="69"/>
      <c r="C50" s="28" t="s">
        <v>207</v>
      </c>
      <c r="D50" s="28" t="s">
        <v>97</v>
      </c>
      <c r="E50" s="4"/>
      <c r="F50" s="4"/>
      <c r="G50" s="4"/>
      <c r="H50" s="4"/>
      <c r="I50" s="4"/>
      <c r="J50" s="4"/>
      <c r="K50" s="4"/>
      <c r="L50" s="4"/>
      <c r="M50" s="11">
        <f t="shared" si="12"/>
        <v>0</v>
      </c>
      <c r="N50" s="11">
        <f t="shared" si="13"/>
        <v>0</v>
      </c>
      <c r="O50" s="11">
        <f t="shared" si="14"/>
        <v>0</v>
      </c>
      <c r="P50" s="12">
        <v>0.1</v>
      </c>
      <c r="Q50" s="13">
        <f t="shared" si="15"/>
        <v>0</v>
      </c>
      <c r="R50" s="12">
        <v>0.05</v>
      </c>
      <c r="S50" s="13">
        <f t="shared" si="16"/>
        <v>0</v>
      </c>
      <c r="T50" s="11">
        <f t="shared" si="17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8"/>
        <v>0</v>
      </c>
      <c r="AH50" s="13">
        <f t="shared" si="19"/>
        <v>0</v>
      </c>
      <c r="AI50" s="13">
        <f t="shared" si="20"/>
        <v>0</v>
      </c>
      <c r="AJ50" s="13">
        <f t="shared" si="21"/>
        <v>0</v>
      </c>
      <c r="AK50" s="4"/>
      <c r="AL50" s="11">
        <f t="shared" si="11"/>
        <v>0</v>
      </c>
      <c r="AM50" s="11">
        <f>AL50+'June Propsk Statement'!AM50</f>
        <v>0</v>
      </c>
      <c r="AN50" s="4"/>
      <c r="AO50" s="4"/>
      <c r="AP50" s="13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>
      <c r="A51" s="69"/>
      <c r="B51" s="69"/>
      <c r="C51" s="28" t="s">
        <v>208</v>
      </c>
      <c r="D51" s="28" t="s">
        <v>97</v>
      </c>
      <c r="E51" s="4"/>
      <c r="F51" s="4"/>
      <c r="G51" s="4"/>
      <c r="H51" s="4"/>
      <c r="I51" s="4"/>
      <c r="J51" s="4"/>
      <c r="K51" s="4"/>
      <c r="L51" s="4"/>
      <c r="M51" s="11">
        <f t="shared" si="12"/>
        <v>0</v>
      </c>
      <c r="N51" s="11">
        <f t="shared" si="13"/>
        <v>0</v>
      </c>
      <c r="O51" s="11">
        <f t="shared" si="14"/>
        <v>0</v>
      </c>
      <c r="P51" s="12">
        <v>0.1</v>
      </c>
      <c r="Q51" s="13">
        <f t="shared" si="15"/>
        <v>0</v>
      </c>
      <c r="R51" s="12">
        <v>0.05</v>
      </c>
      <c r="S51" s="13">
        <f t="shared" si="16"/>
        <v>0</v>
      </c>
      <c r="T51" s="11">
        <f t="shared" si="17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8"/>
        <v>0</v>
      </c>
      <c r="AH51" s="13">
        <f t="shared" si="19"/>
        <v>0</v>
      </c>
      <c r="AI51" s="13">
        <f t="shared" si="20"/>
        <v>0</v>
      </c>
      <c r="AJ51" s="13">
        <f t="shared" si="21"/>
        <v>0</v>
      </c>
      <c r="AK51" s="4"/>
      <c r="AL51" s="11">
        <f t="shared" si="11"/>
        <v>0</v>
      </c>
      <c r="AM51" s="11">
        <f>AL51+'June Propsk Statement'!AM51</f>
        <v>0</v>
      </c>
      <c r="AN51" s="4"/>
      <c r="AO51" s="4"/>
      <c r="AP51" s="13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>
      <c r="A52" s="69"/>
      <c r="B52" s="69"/>
      <c r="C52" s="28" t="s">
        <v>209</v>
      </c>
      <c r="D52" s="28" t="s">
        <v>97</v>
      </c>
      <c r="E52" s="4"/>
      <c r="F52" s="4"/>
      <c r="G52" s="4"/>
      <c r="H52" s="4"/>
      <c r="I52" s="4"/>
      <c r="J52" s="4"/>
      <c r="K52" s="4"/>
      <c r="L52" s="4"/>
      <c r="M52" s="11">
        <f t="shared" si="12"/>
        <v>0</v>
      </c>
      <c r="N52" s="11">
        <f t="shared" si="13"/>
        <v>0</v>
      </c>
      <c r="O52" s="11">
        <f t="shared" si="14"/>
        <v>0</v>
      </c>
      <c r="P52" s="12">
        <v>0.1</v>
      </c>
      <c r="Q52" s="13">
        <f t="shared" si="15"/>
        <v>0</v>
      </c>
      <c r="R52" s="12">
        <v>0.05</v>
      </c>
      <c r="S52" s="13">
        <f t="shared" si="16"/>
        <v>0</v>
      </c>
      <c r="T52" s="11">
        <f t="shared" si="17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8"/>
        <v>0</v>
      </c>
      <c r="AH52" s="13">
        <f t="shared" si="19"/>
        <v>0</v>
      </c>
      <c r="AI52" s="13">
        <f t="shared" si="20"/>
        <v>0</v>
      </c>
      <c r="AJ52" s="13">
        <f t="shared" si="21"/>
        <v>0</v>
      </c>
      <c r="AK52" s="4"/>
      <c r="AL52" s="11">
        <f t="shared" si="11"/>
        <v>0</v>
      </c>
      <c r="AM52" s="11">
        <f>AL52+'June Propsk Statement'!AM52</f>
        <v>0</v>
      </c>
      <c r="AN52" s="4"/>
      <c r="AO52" s="4"/>
      <c r="AP52" s="13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>
      <c r="A53" s="69"/>
      <c r="B53" s="69"/>
      <c r="C53" s="28" t="s">
        <v>210</v>
      </c>
      <c r="D53" s="28" t="s">
        <v>97</v>
      </c>
      <c r="E53" s="4"/>
      <c r="F53" s="4"/>
      <c r="G53" s="4"/>
      <c r="H53" s="4"/>
      <c r="I53" s="4"/>
      <c r="J53" s="4"/>
      <c r="K53" s="4"/>
      <c r="L53" s="4"/>
      <c r="M53" s="11">
        <f t="shared" si="12"/>
        <v>0</v>
      </c>
      <c r="N53" s="11">
        <f t="shared" si="13"/>
        <v>0</v>
      </c>
      <c r="O53" s="11">
        <f t="shared" si="14"/>
        <v>0</v>
      </c>
      <c r="P53" s="12">
        <v>0.1</v>
      </c>
      <c r="Q53" s="13">
        <f t="shared" si="15"/>
        <v>0</v>
      </c>
      <c r="R53" s="12">
        <v>0.05</v>
      </c>
      <c r="S53" s="13">
        <f t="shared" si="16"/>
        <v>0</v>
      </c>
      <c r="T53" s="11">
        <f t="shared" si="17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8"/>
        <v>0</v>
      </c>
      <c r="AH53" s="13">
        <f t="shared" si="19"/>
        <v>0</v>
      </c>
      <c r="AI53" s="13">
        <f t="shared" si="20"/>
        <v>0</v>
      </c>
      <c r="AJ53" s="13">
        <f t="shared" si="21"/>
        <v>0</v>
      </c>
      <c r="AK53" s="4"/>
      <c r="AL53" s="11">
        <f t="shared" si="11"/>
        <v>0</v>
      </c>
      <c r="AM53" s="11">
        <f>AL53+'June Propsk Statement'!AM53</f>
        <v>0</v>
      </c>
      <c r="AN53" s="4"/>
      <c r="AO53" s="4"/>
      <c r="AP53" s="13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>
      <c r="A54" s="69"/>
      <c r="B54" s="69"/>
      <c r="C54" s="28" t="s">
        <v>211</v>
      </c>
      <c r="D54" s="28" t="s">
        <v>97</v>
      </c>
      <c r="E54" s="4"/>
      <c r="F54" s="4"/>
      <c r="G54" s="4"/>
      <c r="H54" s="4"/>
      <c r="I54" s="4"/>
      <c r="J54" s="4"/>
      <c r="K54" s="4"/>
      <c r="L54" s="4"/>
      <c r="M54" s="11">
        <f t="shared" si="12"/>
        <v>0</v>
      </c>
      <c r="N54" s="11">
        <f t="shared" si="13"/>
        <v>0</v>
      </c>
      <c r="O54" s="11">
        <f t="shared" si="14"/>
        <v>0</v>
      </c>
      <c r="P54" s="12">
        <v>0.1</v>
      </c>
      <c r="Q54" s="13">
        <f t="shared" si="15"/>
        <v>0</v>
      </c>
      <c r="R54" s="12">
        <v>0.05</v>
      </c>
      <c r="S54" s="13">
        <f t="shared" si="16"/>
        <v>0</v>
      </c>
      <c r="T54" s="11">
        <f t="shared" si="17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8"/>
        <v>0</v>
      </c>
      <c r="AH54" s="13">
        <f t="shared" si="19"/>
        <v>0</v>
      </c>
      <c r="AI54" s="13">
        <f t="shared" si="20"/>
        <v>0</v>
      </c>
      <c r="AJ54" s="13">
        <f t="shared" si="21"/>
        <v>0</v>
      </c>
      <c r="AK54" s="4"/>
      <c r="AL54" s="11">
        <f t="shared" si="11"/>
        <v>0</v>
      </c>
      <c r="AM54" s="11">
        <f>AL54+'June Propsk Statement'!AM54</f>
        <v>0</v>
      </c>
      <c r="AN54" s="4"/>
      <c r="AO54" s="4"/>
      <c r="AP54" s="13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>
      <c r="A55" s="69"/>
      <c r="B55" s="69"/>
      <c r="C55" s="28" t="s">
        <v>212</v>
      </c>
      <c r="D55" s="28" t="s">
        <v>97</v>
      </c>
      <c r="E55" s="4"/>
      <c r="F55" s="4"/>
      <c r="G55" s="4"/>
      <c r="H55" s="4"/>
      <c r="I55" s="4"/>
      <c r="J55" s="4"/>
      <c r="K55" s="4"/>
      <c r="L55" s="4"/>
      <c r="M55" s="11">
        <f t="shared" si="12"/>
        <v>0</v>
      </c>
      <c r="N55" s="11">
        <f t="shared" si="13"/>
        <v>0</v>
      </c>
      <c r="O55" s="11">
        <f t="shared" si="14"/>
        <v>0</v>
      </c>
      <c r="P55" s="12">
        <v>0.1</v>
      </c>
      <c r="Q55" s="13">
        <f t="shared" si="15"/>
        <v>0</v>
      </c>
      <c r="R55" s="12">
        <v>0.05</v>
      </c>
      <c r="S55" s="13">
        <f t="shared" si="16"/>
        <v>0</v>
      </c>
      <c r="T55" s="11">
        <f t="shared" si="17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8"/>
        <v>0</v>
      </c>
      <c r="AH55" s="13">
        <f t="shared" si="19"/>
        <v>0</v>
      </c>
      <c r="AI55" s="13">
        <f t="shared" si="20"/>
        <v>0</v>
      </c>
      <c r="AJ55" s="13">
        <f t="shared" si="21"/>
        <v>0</v>
      </c>
      <c r="AK55" s="4"/>
      <c r="AL55" s="11">
        <f t="shared" si="11"/>
        <v>0</v>
      </c>
      <c r="AM55" s="11">
        <f>AL55+'June Propsk Statement'!AM55</f>
        <v>0</v>
      </c>
      <c r="AN55" s="4"/>
      <c r="AO55" s="4"/>
      <c r="AP55" s="13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>
      <c r="A56" s="69"/>
      <c r="B56" s="69"/>
      <c r="C56" s="28" t="s">
        <v>213</v>
      </c>
      <c r="D56" s="28" t="s">
        <v>97</v>
      </c>
      <c r="E56" s="4"/>
      <c r="F56" s="4"/>
      <c r="G56" s="4"/>
      <c r="H56" s="4"/>
      <c r="I56" s="4"/>
      <c r="J56" s="4"/>
      <c r="K56" s="4"/>
      <c r="L56" s="4"/>
      <c r="M56" s="11">
        <f t="shared" si="12"/>
        <v>0</v>
      </c>
      <c r="N56" s="11">
        <f t="shared" si="13"/>
        <v>0</v>
      </c>
      <c r="O56" s="11">
        <f t="shared" si="14"/>
        <v>0</v>
      </c>
      <c r="P56" s="12">
        <v>0.1</v>
      </c>
      <c r="Q56" s="13">
        <f t="shared" si="15"/>
        <v>0</v>
      </c>
      <c r="R56" s="12">
        <v>0.05</v>
      </c>
      <c r="S56" s="13">
        <f t="shared" si="16"/>
        <v>0</v>
      </c>
      <c r="T56" s="11">
        <f t="shared" si="17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8"/>
        <v>0</v>
      </c>
      <c r="AH56" s="13">
        <f t="shared" si="19"/>
        <v>0</v>
      </c>
      <c r="AI56" s="13">
        <f t="shared" si="20"/>
        <v>0</v>
      </c>
      <c r="AJ56" s="13">
        <f t="shared" si="21"/>
        <v>0</v>
      </c>
      <c r="AK56" s="4"/>
      <c r="AL56" s="11">
        <f t="shared" si="11"/>
        <v>0</v>
      </c>
      <c r="AM56" s="11">
        <f>AL56+'June Propsk Statement'!AM56</f>
        <v>0</v>
      </c>
      <c r="AN56" s="4"/>
      <c r="AO56" s="4"/>
      <c r="AP56" s="13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20338.89</v>
      </c>
      <c r="H57" s="31"/>
      <c r="I57" s="31"/>
      <c r="J57" s="31"/>
      <c r="K57" s="31"/>
      <c r="L57" s="31">
        <f t="shared" ref="L57:O57" si="22">SUM(L14:L56)</f>
        <v>20776.89</v>
      </c>
      <c r="M57" s="31">
        <f t="shared" si="22"/>
        <v>14756.89</v>
      </c>
      <c r="N57" s="31">
        <f t="shared" si="22"/>
        <v>6020</v>
      </c>
      <c r="O57" s="31">
        <f t="shared" si="22"/>
        <v>20776.89</v>
      </c>
      <c r="P57" s="31"/>
      <c r="Q57" s="31">
        <f>SUM(Q14:Q56)</f>
        <v>-2077.689</v>
      </c>
      <c r="R57" s="31"/>
      <c r="S57" s="31">
        <f t="shared" ref="S57:T57" si="23">SUM(S14:S56)</f>
        <v>-1038.8445</v>
      </c>
      <c r="T57" s="31">
        <f t="shared" si="23"/>
        <v>-3116.5335</v>
      </c>
      <c r="U57" s="31"/>
      <c r="V57" s="31">
        <f>SUM(V14:V56)</f>
        <v>1091.43</v>
      </c>
      <c r="W57" s="31"/>
      <c r="X57" s="31"/>
      <c r="Y57" s="31">
        <f>SUM(Y14:Y56)</f>
        <v>388.98</v>
      </c>
      <c r="Z57" s="31"/>
      <c r="AA57" s="31"/>
      <c r="AB57" s="31">
        <f>SUM(AB14:AB56)</f>
        <v>450</v>
      </c>
      <c r="AC57" s="31"/>
      <c r="AD57" s="31"/>
      <c r="AE57" s="31">
        <f>SUM(AE14:AE56)</f>
        <v>200</v>
      </c>
      <c r="AF57" s="31"/>
      <c r="AG57" s="31">
        <f t="shared" ref="AG57:AJ57" si="24">SUM(AG14:AG56)</f>
        <v>-2130.41</v>
      </c>
      <c r="AH57" s="31">
        <f t="shared" si="24"/>
        <v>-5246.9435</v>
      </c>
      <c r="AI57" s="31">
        <f t="shared" si="24"/>
        <v>15529.9465</v>
      </c>
      <c r="AJ57" s="31">
        <f t="shared" si="24"/>
        <v>15529.9465</v>
      </c>
      <c r="AK57" s="31"/>
      <c r="AL57" s="31">
        <f>SUM(AL14:AL56)</f>
        <v>-438</v>
      </c>
      <c r="AM57" s="31">
        <f>AL57+'June Propsk Statement'!AM57</f>
        <v>0</v>
      </c>
      <c r="AN57" s="80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1"/>
      <c r="BA57" s="1"/>
      <c r="B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>
      <c r="A61" s="4"/>
      <c r="B61" s="4"/>
      <c r="C61" s="28" t="s">
        <v>124</v>
      </c>
      <c r="D61" s="28" t="s">
        <v>125</v>
      </c>
      <c r="E61" s="34">
        <v>45648.0</v>
      </c>
      <c r="F61" s="28">
        <v>24.0</v>
      </c>
      <c r="G61" s="28">
        <v>1125.0</v>
      </c>
      <c r="H61" s="35">
        <v>45889.0</v>
      </c>
      <c r="I61" s="28" t="b">
        <v>0</v>
      </c>
      <c r="J61" s="28" t="b">
        <v>0</v>
      </c>
      <c r="K61" s="28" t="b">
        <v>1</v>
      </c>
      <c r="L61" s="28">
        <v>1125.0</v>
      </c>
      <c r="M61" s="11">
        <f>L61*K61</f>
        <v>1125</v>
      </c>
      <c r="N61" s="11">
        <f>J61*L61</f>
        <v>0</v>
      </c>
      <c r="O61" s="11">
        <f>(L61*J61)+(L61*K61)</f>
        <v>1125</v>
      </c>
      <c r="P61" s="12">
        <v>0.1</v>
      </c>
      <c r="Q61" s="13">
        <f>L61*-P61</f>
        <v>-112.5</v>
      </c>
      <c r="R61" s="12">
        <v>0.0</v>
      </c>
      <c r="S61" s="13">
        <f>L61*-R61</f>
        <v>0</v>
      </c>
      <c r="T61" s="19">
        <f>Q61+S61</f>
        <v>-112.5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0</v>
      </c>
      <c r="AH61" s="13">
        <f>AG61+T61</f>
        <v>-112.5</v>
      </c>
      <c r="AI61" s="13">
        <f>L61+T61+AG61</f>
        <v>1012.5</v>
      </c>
      <c r="AJ61" s="36">
        <f>O61+AH61</f>
        <v>1012.5</v>
      </c>
      <c r="AK61" s="4"/>
      <c r="AL61" s="11">
        <f>G61-L61</f>
        <v>0</v>
      </c>
      <c r="AM61" s="11">
        <f>AL61+'June Propsk Statement'!AM61</f>
        <v>-1125</v>
      </c>
      <c r="AN61" s="1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ht="17.25" customHeight="1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5">SUM(L$61:L61)</f>
        <v>1125</v>
      </c>
      <c r="M62" s="31">
        <f t="shared" si="25"/>
        <v>1125</v>
      </c>
      <c r="N62" s="31">
        <f t="shared" si="25"/>
        <v>0</v>
      </c>
      <c r="O62" s="31">
        <f t="shared" si="25"/>
        <v>1125</v>
      </c>
      <c r="P62" s="31">
        <f t="shared" si="25"/>
        <v>0.1</v>
      </c>
      <c r="Q62" s="31">
        <f t="shared" si="25"/>
        <v>-112.5</v>
      </c>
      <c r="R62" s="31">
        <f t="shared" si="25"/>
        <v>0</v>
      </c>
      <c r="S62" s="31">
        <f t="shared" si="25"/>
        <v>0</v>
      </c>
      <c r="T62" s="31">
        <f t="shared" si="25"/>
        <v>-112.5</v>
      </c>
      <c r="U62" s="31">
        <f t="shared" si="25"/>
        <v>0</v>
      </c>
      <c r="V62" s="31">
        <f t="shared" si="25"/>
        <v>0</v>
      </c>
      <c r="W62" s="31">
        <f t="shared" si="25"/>
        <v>0</v>
      </c>
      <c r="X62" s="31">
        <f t="shared" si="25"/>
        <v>0</v>
      </c>
      <c r="Y62" s="31">
        <f t="shared" si="25"/>
        <v>0</v>
      </c>
      <c r="Z62" s="31">
        <f t="shared" si="25"/>
        <v>0</v>
      </c>
      <c r="AA62" s="31">
        <f t="shared" si="25"/>
        <v>0</v>
      </c>
      <c r="AB62" s="31">
        <f t="shared" si="25"/>
        <v>0</v>
      </c>
      <c r="AC62" s="31">
        <f t="shared" si="25"/>
        <v>0</v>
      </c>
      <c r="AD62" s="31">
        <f t="shared" si="25"/>
        <v>0</v>
      </c>
      <c r="AE62" s="31">
        <f t="shared" si="25"/>
        <v>0</v>
      </c>
      <c r="AF62" s="31">
        <f t="shared" si="25"/>
        <v>0</v>
      </c>
      <c r="AG62" s="31">
        <f t="shared" si="25"/>
        <v>0</v>
      </c>
      <c r="AH62" s="31">
        <f t="shared" si="25"/>
        <v>-112.5</v>
      </c>
      <c r="AI62" s="31">
        <f t="shared" si="25"/>
        <v>1012.5</v>
      </c>
      <c r="AJ62" s="38">
        <f t="shared" si="25"/>
        <v>1012.5</v>
      </c>
      <c r="AK62" s="31">
        <f t="shared" si="25"/>
        <v>0</v>
      </c>
      <c r="AL62" s="31">
        <f t="shared" si="25"/>
        <v>0</v>
      </c>
      <c r="AM62" s="31">
        <f>AL62+'June Propsk Statement'!AM62</f>
        <v>-1125</v>
      </c>
      <c r="AN62" s="80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1"/>
      <c r="BA62" s="1"/>
      <c r="B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21463.89</v>
      </c>
      <c r="H65" s="40"/>
      <c r="I65" s="40"/>
      <c r="J65" s="40"/>
      <c r="K65" s="40"/>
      <c r="L65" s="42">
        <f t="shared" ref="L65:O65" si="26">L57+L62</f>
        <v>21901.89</v>
      </c>
      <c r="M65" s="42">
        <f t="shared" si="26"/>
        <v>15881.89</v>
      </c>
      <c r="N65" s="42">
        <f t="shared" si="26"/>
        <v>6020</v>
      </c>
      <c r="O65" s="42">
        <f t="shared" si="26"/>
        <v>21901.89</v>
      </c>
      <c r="P65" s="40"/>
      <c r="Q65" s="42">
        <f>Q57+Q62</f>
        <v>-2190.189</v>
      </c>
      <c r="R65" s="40"/>
      <c r="S65" s="42">
        <f t="shared" ref="S65:T65" si="27">S57+S62</f>
        <v>-1038.8445</v>
      </c>
      <c r="T65" s="42">
        <f t="shared" si="27"/>
        <v>-3229.0335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8">AG57+AG62</f>
        <v>-2130.41</v>
      </c>
      <c r="AH65" s="42">
        <f t="shared" si="28"/>
        <v>-5359.4435</v>
      </c>
      <c r="AI65" s="42">
        <f t="shared" si="28"/>
        <v>16542.4465</v>
      </c>
      <c r="AJ65" s="42">
        <f t="shared" si="28"/>
        <v>16542.4465</v>
      </c>
      <c r="AK65" s="40"/>
      <c r="AL65" s="42">
        <f>AL57+AL62</f>
        <v>-438</v>
      </c>
      <c r="AM65" s="42">
        <f>AL65+'June Propsk Statement'!AM65</f>
        <v>-1125</v>
      </c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13"/>
      <c r="M66" s="13"/>
      <c r="N66" s="13"/>
      <c r="O66" s="13"/>
      <c r="P66" s="13"/>
      <c r="Q66" s="46"/>
      <c r="R66" s="13"/>
      <c r="S66" s="1"/>
      <c r="T66" s="1"/>
      <c r="U66" s="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>
      <c r="A67" s="24"/>
      <c r="B67" s="24"/>
      <c r="C67" s="54"/>
      <c r="D67" s="1"/>
      <c r="E67" s="125"/>
      <c r="F67" s="1"/>
      <c r="G67" s="1"/>
      <c r="H67" s="4"/>
      <c r="I67" s="4"/>
      <c r="J67" s="4"/>
      <c r="K67" s="4"/>
      <c r="L67" s="53"/>
      <c r="M67" s="13"/>
      <c r="N67" s="13"/>
      <c r="O67" s="13"/>
      <c r="P67" s="13"/>
      <c r="Q67" s="46"/>
      <c r="R67" s="13"/>
      <c r="S67" s="1"/>
      <c r="T67" s="1"/>
      <c r="U67" s="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>
      <c r="A68" s="24" t="s">
        <v>136</v>
      </c>
      <c r="B68" s="24" t="s">
        <v>163</v>
      </c>
      <c r="C68" s="54">
        <v>45861.0</v>
      </c>
      <c r="D68" s="47"/>
      <c r="E68" s="24">
        <v>16666.26</v>
      </c>
      <c r="F68" s="24" t="s">
        <v>214</v>
      </c>
      <c r="G68" s="1"/>
      <c r="H68" s="4"/>
      <c r="I68" s="4"/>
      <c r="J68" s="4"/>
      <c r="K68" s="4"/>
      <c r="L68" s="13"/>
      <c r="M68" s="13"/>
      <c r="N68" s="13"/>
      <c r="O68" s="13"/>
      <c r="P68" s="13"/>
      <c r="Q68" s="46"/>
      <c r="R68" s="13"/>
      <c r="S68" s="1"/>
      <c r="T68" s="1"/>
      <c r="U68" s="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>
      <c r="A69" s="24"/>
      <c r="B69" s="24"/>
      <c r="C69" s="45"/>
      <c r="D69" s="47"/>
      <c r="E69" s="24"/>
      <c r="F69" s="1"/>
      <c r="G69" s="1"/>
      <c r="H69" s="4"/>
      <c r="I69" s="4"/>
      <c r="J69" s="4"/>
      <c r="K69" s="4"/>
      <c r="L69" s="53"/>
      <c r="M69" s="13"/>
      <c r="N69" s="13"/>
      <c r="O69" s="13"/>
      <c r="P69" s="13"/>
      <c r="Q69" s="46"/>
      <c r="R69" s="13"/>
      <c r="S69" s="1"/>
      <c r="T69" s="1"/>
      <c r="U69" s="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>
      <c r="A70" s="1"/>
      <c r="B70" s="47"/>
      <c r="C70" s="46"/>
      <c r="D70" s="47"/>
      <c r="E70" s="47"/>
      <c r="F70" s="1"/>
      <c r="G70" s="1"/>
      <c r="H70" s="4"/>
      <c r="I70" s="4"/>
      <c r="J70" s="4"/>
      <c r="K70" s="4"/>
      <c r="L70" s="13"/>
      <c r="M70" s="13"/>
      <c r="N70" s="13"/>
      <c r="O70" s="13"/>
      <c r="P70" s="13"/>
      <c r="Q70" s="46"/>
      <c r="R70" s="13"/>
      <c r="S70" s="1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>
      <c r="A71" s="1"/>
      <c r="B71" s="47"/>
      <c r="C71" s="45"/>
      <c r="D71" s="47"/>
      <c r="E71" s="47"/>
      <c r="F71" s="7"/>
      <c r="G71" s="8"/>
      <c r="H71" s="4"/>
      <c r="I71" s="4"/>
      <c r="J71" s="4"/>
      <c r="K71" s="4"/>
      <c r="L71" s="13"/>
      <c r="M71" s="13"/>
      <c r="N71" s="13"/>
      <c r="O71" s="13"/>
      <c r="P71" s="13"/>
      <c r="Q71" s="46"/>
      <c r="R71" s="13"/>
      <c r="S71" s="1"/>
      <c r="T71" s="1"/>
      <c r="U71" s="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>
      <c r="A72" s="1"/>
      <c r="B72" s="47"/>
      <c r="C72" s="45"/>
      <c r="D72" s="47"/>
      <c r="E72" s="47"/>
      <c r="F72" s="46"/>
      <c r="G72" s="47"/>
      <c r="H72" s="4"/>
      <c r="I72" s="4"/>
      <c r="J72" s="4"/>
      <c r="K72" s="4"/>
      <c r="L72" s="13"/>
      <c r="M72" s="13"/>
      <c r="N72" s="13"/>
      <c r="O72" s="13"/>
      <c r="P72" s="13"/>
      <c r="Q72" s="46"/>
      <c r="R72" s="13"/>
      <c r="S72" s="1"/>
      <c r="T72" s="1"/>
      <c r="U72" s="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>
      <c r="A73" s="50" t="s">
        <v>128</v>
      </c>
      <c r="B73" s="47"/>
      <c r="C73" s="45"/>
      <c r="D73" s="47"/>
      <c r="E73" s="50">
        <f>SUM(E67:E72)</f>
        <v>16666.26</v>
      </c>
      <c r="F73" s="46"/>
      <c r="G73" s="47"/>
      <c r="H73" s="4"/>
      <c r="I73" s="4"/>
      <c r="J73" s="4"/>
      <c r="K73" s="4"/>
      <c r="L73" s="13"/>
      <c r="M73" s="13"/>
      <c r="N73" s="13"/>
      <c r="O73" s="13"/>
      <c r="P73" s="13"/>
      <c r="Q73" s="46"/>
      <c r="R73" s="13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>
      <c r="A74" s="4"/>
      <c r="B74" s="4"/>
      <c r="C74" s="4"/>
      <c r="D74" s="4"/>
      <c r="E74" s="4"/>
      <c r="F74" s="46"/>
      <c r="G74" s="47"/>
      <c r="H74" s="4"/>
      <c r="I74" s="4"/>
      <c r="J74" s="4"/>
      <c r="K74" s="4"/>
      <c r="L74" s="13"/>
      <c r="M74" s="13"/>
      <c r="N74" s="13"/>
      <c r="O74" s="13"/>
      <c r="P74" s="13"/>
      <c r="Q74" s="46"/>
      <c r="R74" s="13"/>
      <c r="S74" s="1"/>
      <c r="T74" s="1"/>
      <c r="U74" s="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>
      <c r="A75" s="28" t="s">
        <v>144</v>
      </c>
      <c r="B75" s="4"/>
      <c r="C75" s="4"/>
      <c r="D75" s="4"/>
      <c r="E75" s="59">
        <f>'June Propsk Statement'!E78</f>
        <v>-1343.7</v>
      </c>
      <c r="F75" s="46"/>
      <c r="G75" s="47"/>
      <c r="H75" s="4"/>
      <c r="I75" s="4"/>
      <c r="J75" s="4"/>
      <c r="K75" s="4"/>
      <c r="L75" s="13"/>
      <c r="M75" s="13"/>
      <c r="N75" s="13"/>
      <c r="O75" s="13"/>
      <c r="P75" s="13"/>
      <c r="Q75" s="46"/>
      <c r="R75" s="13"/>
      <c r="S75" s="1"/>
      <c r="T75" s="1"/>
      <c r="U75" s="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>
      <c r="A76" s="24" t="s">
        <v>130</v>
      </c>
      <c r="B76" s="47"/>
      <c r="C76" s="45"/>
      <c r="D76" s="47"/>
      <c r="E76" s="47">
        <f>E73*-1</f>
        <v>-16666.26</v>
      </c>
      <c r="F76" s="46"/>
      <c r="G76" s="47"/>
      <c r="H76" s="4"/>
      <c r="I76" s="4"/>
      <c r="J76" s="4"/>
      <c r="K76" s="4"/>
      <c r="L76" s="13"/>
      <c r="M76" s="13"/>
      <c r="N76" s="13"/>
      <c r="O76" s="13"/>
      <c r="P76" s="13"/>
      <c r="Q76" s="46"/>
      <c r="R76" s="13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>
      <c r="A77" s="24" t="s">
        <v>145</v>
      </c>
      <c r="B77" s="47"/>
      <c r="C77" s="45"/>
      <c r="D77" s="47"/>
      <c r="E77" s="20">
        <f>AJ57</f>
        <v>15529.9465</v>
      </c>
      <c r="F77" s="46"/>
      <c r="G77" s="13"/>
      <c r="H77" s="4"/>
      <c r="I77" s="4"/>
      <c r="J77" s="4"/>
      <c r="K77" s="4"/>
      <c r="L77" s="13"/>
      <c r="M77" s="13"/>
      <c r="N77" s="13"/>
      <c r="O77" s="13"/>
      <c r="P77" s="13"/>
      <c r="Q77" s="46"/>
      <c r="R77" s="13"/>
      <c r="S77" s="1"/>
      <c r="T77" s="1"/>
      <c r="U77" s="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>
      <c r="A78" s="50" t="s">
        <v>132</v>
      </c>
      <c r="B78" s="47"/>
      <c r="C78" s="45"/>
      <c r="D78" s="47"/>
      <c r="E78" s="50">
        <f>SUM(E75:E77)</f>
        <v>-2480.0135</v>
      </c>
      <c r="F78" s="46"/>
      <c r="G78" s="20"/>
      <c r="H78" s="4"/>
      <c r="I78" s="4"/>
      <c r="J78" s="4"/>
      <c r="K78" s="4"/>
      <c r="L78" s="53"/>
      <c r="M78" s="13"/>
      <c r="N78" s="13"/>
      <c r="O78" s="13"/>
      <c r="P78" s="13"/>
      <c r="Q78" s="46"/>
      <c r="R78" s="13"/>
      <c r="S78" s="1"/>
      <c r="T78" s="1"/>
      <c r="U78" s="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>
      <c r="A79" s="28" t="s">
        <v>133</v>
      </c>
      <c r="B79" s="4"/>
      <c r="C79" s="4"/>
      <c r="D79" s="4"/>
      <c r="E79" s="37">
        <f>AL65</f>
        <v>-438</v>
      </c>
      <c r="F79" s="46"/>
      <c r="G79" s="13"/>
      <c r="H79" s="4"/>
      <c r="I79" s="4"/>
      <c r="J79" s="4"/>
      <c r="K79" s="4"/>
      <c r="L79" s="13"/>
      <c r="M79" s="13"/>
      <c r="N79" s="13"/>
      <c r="O79" s="13"/>
      <c r="P79" s="13"/>
      <c r="Q79" s="46"/>
      <c r="R79" s="13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>
      <c r="A80" s="24" t="s">
        <v>134</v>
      </c>
      <c r="B80" s="1"/>
      <c r="C80" s="1"/>
      <c r="D80" s="47"/>
      <c r="E80" s="52">
        <f>E79+'June Propsk Statement'!E80</f>
        <v>-1125</v>
      </c>
      <c r="F80" s="46"/>
      <c r="G80" s="47"/>
      <c r="H80" s="1"/>
      <c r="I80" s="1"/>
      <c r="J80" s="1"/>
      <c r="K80" s="1"/>
      <c r="L80" s="53"/>
      <c r="M80" s="13"/>
      <c r="N80" s="13"/>
      <c r="O80" s="13"/>
      <c r="P80" s="13"/>
      <c r="Q80" s="46"/>
      <c r="R80" s="13"/>
      <c r="S80" s="1"/>
      <c r="T80" s="1"/>
      <c r="U80" s="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>
      <c r="A81" s="5"/>
      <c r="B81" s="47"/>
      <c r="C81" s="74"/>
      <c r="D81" s="62"/>
      <c r="E81" s="47"/>
      <c r="F81" s="46"/>
      <c r="G81" s="47"/>
      <c r="H81" s="1"/>
      <c r="I81" s="1"/>
      <c r="J81" s="1"/>
      <c r="K81" s="24"/>
      <c r="L81" s="53"/>
      <c r="M81" s="13"/>
      <c r="N81" s="13"/>
      <c r="O81" s="13"/>
      <c r="P81" s="13"/>
      <c r="Q81" s="46"/>
      <c r="R81" s="13"/>
      <c r="S81" s="1"/>
      <c r="T81" s="1"/>
      <c r="U81" s="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>
      <c r="A82" s="4"/>
      <c r="B82" s="4"/>
      <c r="C82" s="4"/>
      <c r="D82" s="4"/>
      <c r="E82" s="4"/>
      <c r="F82" s="4"/>
      <c r="G82" s="4"/>
      <c r="H82" s="1"/>
      <c r="I82" s="1"/>
      <c r="J82" s="1"/>
      <c r="K82" s="1"/>
      <c r="L82" s="13"/>
      <c r="M82" s="13"/>
      <c r="N82" s="13"/>
      <c r="O82" s="13"/>
      <c r="P82" s="13"/>
      <c r="Q82" s="46"/>
      <c r="R82" s="13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>
      <c r="A83" s="4"/>
      <c r="B83" s="4"/>
      <c r="C83" s="4"/>
      <c r="D83" s="4"/>
      <c r="E83" s="4"/>
      <c r="F83" s="4"/>
      <c r="G83" s="4"/>
      <c r="H83" s="1"/>
      <c r="I83" s="1"/>
      <c r="J83" s="1"/>
      <c r="K83" s="1"/>
      <c r="L83" s="13"/>
      <c r="M83" s="13"/>
      <c r="N83" s="13"/>
      <c r="O83" s="13"/>
      <c r="P83" s="13"/>
      <c r="Q83" s="46"/>
      <c r="R83" s="13"/>
      <c r="S83" s="1"/>
      <c r="T83" s="1"/>
      <c r="U83" s="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>
      <c r="A84" s="4"/>
      <c r="B84" s="4"/>
      <c r="C84" s="4"/>
      <c r="D84" s="4"/>
      <c r="E84" s="4"/>
      <c r="F84" s="4"/>
      <c r="G84" s="4"/>
      <c r="H84" s="7"/>
      <c r="I84" s="7"/>
      <c r="J84" s="8"/>
      <c r="K84" s="7"/>
      <c r="L84" s="53"/>
      <c r="M84" s="13"/>
      <c r="N84" s="13"/>
      <c r="O84" s="13"/>
      <c r="P84" s="13"/>
      <c r="Q84" s="46"/>
      <c r="R84" s="13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>
      <c r="A85" s="115"/>
      <c r="B85" s="1"/>
      <c r="C85" s="45"/>
      <c r="D85" s="1"/>
      <c r="E85" s="1"/>
      <c r="F85" s="4"/>
      <c r="G85" s="4"/>
      <c r="H85" s="47"/>
      <c r="I85" s="47"/>
      <c r="J85" s="47"/>
      <c r="K85" s="13"/>
      <c r="L85" s="13"/>
      <c r="M85" s="13"/>
      <c r="N85" s="13"/>
      <c r="O85" s="13"/>
      <c r="P85" s="13"/>
      <c r="Q85" s="46"/>
      <c r="R85" s="13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>
      <c r="A86" s="24"/>
      <c r="B86" s="24"/>
      <c r="C86" s="10"/>
      <c r="D86" s="1"/>
      <c r="E86" s="28"/>
      <c r="F86" s="4"/>
      <c r="G86" s="4"/>
      <c r="H86" s="47"/>
      <c r="I86" s="47"/>
      <c r="J86" s="47"/>
      <c r="K86" s="13"/>
      <c r="L86" s="13"/>
      <c r="M86" s="13"/>
      <c r="N86" s="13"/>
      <c r="O86" s="13"/>
      <c r="P86" s="13"/>
      <c r="Q86" s="46"/>
      <c r="R86" s="13"/>
      <c r="S86" s="1"/>
      <c r="T86" s="1"/>
      <c r="U86" s="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>
      <c r="A87" s="24"/>
      <c r="B87" s="1"/>
      <c r="C87" s="54"/>
      <c r="D87" s="47"/>
      <c r="E87" s="132"/>
      <c r="F87" s="4"/>
      <c r="G87" s="4"/>
      <c r="H87" s="47"/>
      <c r="I87" s="47"/>
      <c r="J87" s="47"/>
      <c r="K87" s="13"/>
      <c r="L87" s="53"/>
      <c r="M87" s="13"/>
      <c r="N87" s="13"/>
      <c r="O87" s="13"/>
      <c r="P87" s="13"/>
      <c r="Q87" s="46"/>
      <c r="R87" s="13"/>
      <c r="S87" s="1"/>
      <c r="T87" s="1"/>
      <c r="U87" s="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>
      <c r="A88" s="4"/>
      <c r="B88" s="4"/>
      <c r="C88" s="4"/>
      <c r="D88" s="4"/>
      <c r="E88" s="59"/>
      <c r="F88" s="4"/>
      <c r="G88" s="4"/>
      <c r="H88" s="47"/>
      <c r="I88" s="47"/>
      <c r="J88" s="47"/>
      <c r="K88" s="13"/>
      <c r="L88" s="13"/>
      <c r="M88" s="13"/>
      <c r="N88" s="13"/>
      <c r="O88" s="13"/>
      <c r="P88" s="13"/>
      <c r="Q88" s="46"/>
      <c r="R88" s="13"/>
      <c r="S88" s="47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>
      <c r="A89" s="1"/>
      <c r="B89" s="47"/>
      <c r="C89" s="46"/>
      <c r="D89" s="47"/>
      <c r="E89" s="52"/>
      <c r="F89" s="4"/>
      <c r="G89" s="4"/>
      <c r="H89" s="13"/>
      <c r="I89" s="13"/>
      <c r="J89" s="13"/>
      <c r="K89" s="53"/>
      <c r="L89" s="13"/>
      <c r="M89" s="13"/>
      <c r="N89" s="13"/>
      <c r="O89" s="13"/>
      <c r="P89" s="13"/>
      <c r="Q89" s="46"/>
      <c r="R89" s="13"/>
      <c r="S89" s="1"/>
      <c r="T89" s="1"/>
      <c r="U89" s="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>
      <c r="A90" s="1"/>
      <c r="B90" s="47"/>
      <c r="C90" s="45"/>
      <c r="D90" s="47"/>
      <c r="E90" s="52"/>
      <c r="F90" s="4"/>
      <c r="G90" s="4"/>
      <c r="H90" s="20"/>
      <c r="I90" s="20"/>
      <c r="J90" s="20"/>
      <c r="K90" s="13"/>
      <c r="L90" s="13"/>
      <c r="M90" s="13"/>
      <c r="N90" s="13"/>
      <c r="O90" s="13"/>
      <c r="P90" s="13"/>
      <c r="Q90" s="46"/>
      <c r="R90" s="13"/>
      <c r="S90" s="1"/>
      <c r="T90" s="1"/>
      <c r="U90" s="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>
      <c r="A91" s="1"/>
      <c r="B91" s="47"/>
      <c r="C91" s="45"/>
      <c r="D91" s="47"/>
      <c r="E91" s="52"/>
      <c r="F91" s="4"/>
      <c r="G91" s="4"/>
      <c r="H91" s="13"/>
      <c r="I91" s="13"/>
      <c r="J91" s="13"/>
      <c r="K91" s="53"/>
      <c r="L91" s="13"/>
      <c r="M91" s="13"/>
      <c r="N91" s="13"/>
      <c r="O91" s="13"/>
      <c r="P91" s="13"/>
      <c r="Q91" s="46"/>
      <c r="R91" s="13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>
      <c r="A92" s="56"/>
      <c r="B92" s="47"/>
      <c r="C92" s="45"/>
      <c r="D92" s="47"/>
      <c r="E92" s="56"/>
      <c r="F92" s="4"/>
      <c r="G92" s="4"/>
      <c r="H92" s="47"/>
      <c r="I92" s="47"/>
      <c r="J92" s="47"/>
      <c r="K92" s="13"/>
      <c r="L92" s="13"/>
      <c r="M92" s="13"/>
      <c r="N92" s="13"/>
      <c r="O92" s="13"/>
      <c r="P92" s="13"/>
      <c r="Q92" s="46"/>
      <c r="R92" s="13"/>
      <c r="S92" s="1"/>
      <c r="T92" s="1"/>
      <c r="U92" s="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>
      <c r="A93" s="28"/>
      <c r="B93" s="4"/>
      <c r="C93" s="4"/>
      <c r="D93" s="4"/>
      <c r="E93" s="4"/>
      <c r="F93" s="4"/>
      <c r="G93" s="4"/>
      <c r="H93" s="47"/>
      <c r="I93" s="47"/>
      <c r="J93" s="47"/>
      <c r="K93" s="13"/>
      <c r="L93" s="13"/>
      <c r="M93" s="13"/>
      <c r="N93" s="13"/>
      <c r="O93" s="13"/>
      <c r="P93" s="13"/>
      <c r="Q93" s="46"/>
      <c r="R93" s="13"/>
      <c r="S93" s="1"/>
      <c r="T93" s="1"/>
      <c r="U93" s="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>
      <c r="A94" s="24"/>
      <c r="B94" s="47"/>
      <c r="C94" s="45"/>
      <c r="D94" s="47"/>
      <c r="E94" s="4"/>
      <c r="F94" s="46"/>
      <c r="G94" s="47"/>
      <c r="H94" s="47"/>
      <c r="I94" s="47"/>
      <c r="J94" s="115"/>
      <c r="K94" s="1"/>
      <c r="L94" s="45"/>
      <c r="M94" s="1"/>
      <c r="N94" s="1"/>
      <c r="O94" s="46"/>
      <c r="P94" s="1"/>
      <c r="Q94" s="1"/>
      <c r="R94" s="20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>
      <c r="A95" s="24"/>
      <c r="B95" s="47"/>
      <c r="C95" s="45"/>
      <c r="D95" s="47"/>
      <c r="E95" s="47"/>
      <c r="F95" s="46"/>
      <c r="G95" s="47"/>
      <c r="H95" s="47"/>
      <c r="I95" s="47"/>
      <c r="J95" s="24"/>
      <c r="K95" s="24"/>
      <c r="L95" s="10"/>
      <c r="M95" s="1"/>
      <c r="N95" s="116"/>
      <c r="O95" s="46"/>
      <c r="P95" s="1"/>
      <c r="Q95" s="1"/>
      <c r="R95" s="13"/>
      <c r="S95" s="1"/>
      <c r="T95" s="1"/>
      <c r="U95" s="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>
      <c r="A96" s="9"/>
      <c r="B96" s="47"/>
      <c r="C96" s="74"/>
      <c r="D96" s="62"/>
      <c r="E96" s="47"/>
      <c r="F96" s="46"/>
      <c r="G96" s="47"/>
      <c r="H96" s="47"/>
      <c r="I96" s="47"/>
      <c r="J96" s="24"/>
      <c r="K96" s="1"/>
      <c r="L96" s="54"/>
      <c r="M96" s="54"/>
      <c r="N96" s="24"/>
      <c r="O96" s="46"/>
      <c r="P96" s="52"/>
      <c r="Q96" s="52"/>
      <c r="R96" s="52"/>
      <c r="S96" s="1"/>
      <c r="T96" s="1"/>
      <c r="U96" s="1"/>
      <c r="V96" s="1"/>
      <c r="W96" s="1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>
      <c r="A97" s="4"/>
      <c r="B97" s="4"/>
      <c r="C97" s="4"/>
      <c r="D97" s="4"/>
      <c r="E97" s="4"/>
      <c r="F97" s="4"/>
      <c r="G97" s="47"/>
      <c r="H97" s="47"/>
      <c r="I97" s="47"/>
      <c r="J97" s="1"/>
      <c r="K97" s="47"/>
      <c r="L97" s="54"/>
      <c r="M97" s="54"/>
      <c r="N97" s="24"/>
      <c r="O97" s="46"/>
      <c r="P97" s="52"/>
      <c r="Q97" s="52"/>
      <c r="R97" s="57"/>
      <c r="S97" s="1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>
      <c r="A98" s="4"/>
      <c r="B98" s="4"/>
      <c r="C98" s="4"/>
      <c r="D98" s="4"/>
      <c r="E98" s="4"/>
      <c r="F98" s="4"/>
      <c r="G98" s="47"/>
      <c r="H98" s="47"/>
      <c r="I98" s="47"/>
      <c r="J98" s="1"/>
      <c r="K98" s="47"/>
      <c r="L98" s="46"/>
      <c r="M98" s="47"/>
      <c r="N98" s="47"/>
      <c r="O98" s="46"/>
      <c r="P98" s="1"/>
      <c r="Q98" s="1"/>
      <c r="R98" s="1"/>
      <c r="S98" s="1"/>
      <c r="T98" s="1"/>
      <c r="U98" s="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>
      <c r="A99" s="4"/>
      <c r="B99" s="4"/>
      <c r="C99" s="4"/>
      <c r="D99" s="4"/>
      <c r="E99" s="4"/>
      <c r="F99" s="4"/>
      <c r="G99" s="13"/>
      <c r="H99" s="13"/>
      <c r="I99" s="13"/>
      <c r="J99" s="1"/>
      <c r="K99" s="47"/>
      <c r="L99" s="45"/>
      <c r="M99" s="47"/>
      <c r="N99" s="47"/>
      <c r="O99" s="46"/>
      <c r="P99" s="1"/>
      <c r="Q99" s="1"/>
      <c r="R99" s="1"/>
      <c r="S99" s="1"/>
      <c r="T99" s="1"/>
      <c r="U99" s="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>
      <c r="A100" s="4"/>
      <c r="B100" s="4"/>
      <c r="C100" s="4"/>
      <c r="D100" s="4"/>
      <c r="E100" s="4"/>
      <c r="F100" s="4"/>
      <c r="G100" s="20"/>
      <c r="H100" s="20"/>
      <c r="I100" s="20"/>
      <c r="J100" s="1"/>
      <c r="K100" s="47"/>
      <c r="L100" s="45"/>
      <c r="M100" s="47"/>
      <c r="N100" s="47"/>
      <c r="O100" s="4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>
      <c r="A101" s="4"/>
      <c r="B101" s="4"/>
      <c r="C101" s="4"/>
      <c r="D101" s="4"/>
      <c r="E101" s="4"/>
      <c r="F101" s="4"/>
      <c r="G101" s="13"/>
      <c r="H101" s="13"/>
      <c r="I101" s="13"/>
      <c r="J101" s="56"/>
      <c r="K101" s="47"/>
      <c r="L101" s="45"/>
      <c r="M101" s="47"/>
      <c r="N101" s="56"/>
      <c r="O101" s="4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>
      <c r="A102" s="4"/>
      <c r="B102" s="4"/>
      <c r="C102" s="4"/>
      <c r="D102" s="4"/>
      <c r="E102" s="4"/>
      <c r="F102" s="4"/>
      <c r="G102" s="13"/>
      <c r="H102" s="13"/>
      <c r="I102" s="13"/>
      <c r="J102" s="4"/>
      <c r="K102" s="4"/>
      <c r="L102" s="4"/>
      <c r="M102" s="4"/>
      <c r="N102" s="4"/>
      <c r="O102" s="4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>
      <c r="A103" s="4"/>
      <c r="B103" s="4"/>
      <c r="C103" s="4"/>
      <c r="D103" s="4"/>
      <c r="E103" s="4"/>
      <c r="F103" s="4"/>
      <c r="G103" s="20"/>
      <c r="H103" s="20"/>
      <c r="I103" s="20"/>
      <c r="J103" s="24"/>
      <c r="K103" s="47"/>
      <c r="L103" s="45"/>
      <c r="M103" s="47"/>
      <c r="N103" s="4"/>
      <c r="O103" s="4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>
      <c r="A104" s="4"/>
      <c r="B104" s="4"/>
      <c r="C104" s="4"/>
      <c r="D104" s="4"/>
      <c r="E104" s="4"/>
      <c r="F104" s="4"/>
      <c r="G104" s="20"/>
      <c r="H104" s="20"/>
      <c r="I104" s="20"/>
      <c r="J104" s="24"/>
      <c r="K104" s="47"/>
      <c r="L104" s="45"/>
      <c r="M104" s="47"/>
      <c r="N104" s="47"/>
      <c r="O104" s="4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>
      <c r="A105" s="4"/>
      <c r="B105" s="4"/>
      <c r="C105" s="4"/>
      <c r="D105" s="4"/>
      <c r="E105" s="4"/>
      <c r="F105" s="4"/>
      <c r="G105" s="13"/>
      <c r="H105" s="13"/>
      <c r="I105" s="13"/>
      <c r="J105" s="9"/>
      <c r="K105" s="47"/>
      <c r="L105" s="74"/>
      <c r="M105" s="62"/>
      <c r="N105" s="47"/>
      <c r="O105" s="4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>
      <c r="A106" s="4"/>
      <c r="B106" s="4"/>
      <c r="C106" s="4"/>
      <c r="D106" s="4"/>
      <c r="E106" s="4"/>
      <c r="F106" s="4"/>
      <c r="G106" s="20"/>
      <c r="H106" s="20"/>
      <c r="I106" s="2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>
      <c r="A107" s="4"/>
      <c r="B107" s="4"/>
      <c r="C107" s="4"/>
      <c r="D107" s="4"/>
      <c r="E107" s="4"/>
      <c r="F107" s="4"/>
      <c r="G107" s="20"/>
      <c r="H107" s="20"/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>
      <c r="A108" s="4"/>
      <c r="B108" s="4"/>
      <c r="C108" s="4"/>
      <c r="D108" s="4"/>
      <c r="E108" s="4"/>
      <c r="F108" s="4"/>
      <c r="G108" s="13"/>
      <c r="H108" s="13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25.63"/>
    <col customWidth="1" min="2" max="2" width="32.63"/>
    <col customWidth="1" min="7" max="8" width="10.38"/>
    <col customWidth="1" min="9" max="9" width="9.63"/>
    <col customWidth="1" min="13" max="13" width="11.25"/>
    <col customWidth="1" min="34" max="34" width="18.63"/>
    <col customWidth="1" min="35" max="35" width="18.25"/>
  </cols>
  <sheetData>
    <row r="1" hidden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  <c r="N1" s="3"/>
      <c r="O1" s="3"/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13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idden="1">
      <c r="A2" s="1"/>
      <c r="B2" s="1"/>
      <c r="C2" s="1"/>
      <c r="D2" s="1"/>
      <c r="E2" s="1"/>
      <c r="F2" s="1"/>
      <c r="G2" s="2" t="s">
        <v>1</v>
      </c>
      <c r="H2" s="1"/>
      <c r="I2" s="1"/>
      <c r="J2" s="1"/>
      <c r="K2" s="1"/>
      <c r="L2" s="5"/>
      <c r="M2" s="3"/>
      <c r="N2" s="3"/>
      <c r="O2" s="3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133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idden="1">
      <c r="A3" s="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5"/>
      <c r="M3" s="3"/>
      <c r="N3" s="3"/>
      <c r="O3" s="3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133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13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idden="1">
      <c r="A5" s="1"/>
      <c r="B5" s="1"/>
      <c r="C5" s="1"/>
      <c r="D5" s="1"/>
      <c r="E5" s="1"/>
      <c r="F5" s="1"/>
      <c r="G5" s="6" t="s">
        <v>3</v>
      </c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33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idden="1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33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hidden="1">
      <c r="A7" s="6" t="s">
        <v>4</v>
      </c>
      <c r="B7" s="6" t="s">
        <v>5</v>
      </c>
      <c r="C7" s="4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33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hidden="1">
      <c r="A8" s="6" t="s">
        <v>6</v>
      </c>
      <c r="B8" s="7" t="s">
        <v>215</v>
      </c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33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hidden="1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33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>
      <c r="A10" s="6"/>
      <c r="B10" s="6"/>
      <c r="C10" s="6" t="s">
        <v>8</v>
      </c>
      <c r="D10" s="6" t="s">
        <v>9</v>
      </c>
      <c r="E10" s="6" t="s">
        <v>10</v>
      </c>
      <c r="F10" s="8" t="s">
        <v>11</v>
      </c>
      <c r="G10" s="6" t="s">
        <v>12</v>
      </c>
      <c r="H10" s="6" t="s">
        <v>13</v>
      </c>
      <c r="I10" s="8" t="s">
        <v>14</v>
      </c>
      <c r="J10" s="8" t="s">
        <v>15</v>
      </c>
      <c r="K10" s="8" t="s">
        <v>16</v>
      </c>
      <c r="L10" s="6" t="s">
        <v>17</v>
      </c>
      <c r="M10" s="8" t="s">
        <v>18</v>
      </c>
      <c r="N10" s="8" t="s">
        <v>19</v>
      </c>
      <c r="O10" s="8" t="s">
        <v>20</v>
      </c>
      <c r="P10" s="7" t="s">
        <v>21</v>
      </c>
      <c r="Q10" s="7" t="s">
        <v>22</v>
      </c>
      <c r="R10" s="8" t="s">
        <v>23</v>
      </c>
      <c r="S10" s="7" t="s">
        <v>24</v>
      </c>
      <c r="T10" s="8" t="s">
        <v>25</v>
      </c>
      <c r="U10" s="7" t="s">
        <v>26</v>
      </c>
      <c r="V10" s="8" t="s">
        <v>27</v>
      </c>
      <c r="W10" s="7" t="s">
        <v>28</v>
      </c>
      <c r="X10" s="7" t="s">
        <v>29</v>
      </c>
      <c r="Y10" s="8" t="s">
        <v>30</v>
      </c>
      <c r="Z10" s="7" t="s">
        <v>31</v>
      </c>
      <c r="AA10" s="7" t="s">
        <v>32</v>
      </c>
      <c r="AB10" s="8" t="s">
        <v>33</v>
      </c>
      <c r="AC10" s="7" t="s">
        <v>34</v>
      </c>
      <c r="AD10" s="7" t="s">
        <v>35</v>
      </c>
      <c r="AE10" s="8" t="s">
        <v>36</v>
      </c>
      <c r="AF10" s="7" t="s">
        <v>37</v>
      </c>
      <c r="AG10" s="8" t="s">
        <v>38</v>
      </c>
      <c r="AH10" s="8" t="s">
        <v>39</v>
      </c>
      <c r="AI10" s="7" t="s">
        <v>40</v>
      </c>
      <c r="AJ10" s="8" t="s">
        <v>41</v>
      </c>
      <c r="AK10" s="6" t="s">
        <v>42</v>
      </c>
      <c r="AL10" s="6" t="s">
        <v>43</v>
      </c>
      <c r="AM10" s="7" t="s">
        <v>44</v>
      </c>
      <c r="AN10" s="134" t="s">
        <v>45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2"/>
      <c r="Q11" s="13"/>
      <c r="R11" s="12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4"/>
      <c r="AG11" s="13"/>
      <c r="AH11" s="13"/>
      <c r="AI11" s="13"/>
      <c r="AJ11" s="13"/>
      <c r="AK11" s="16"/>
      <c r="AL11" s="13"/>
      <c r="AM11" s="1"/>
      <c r="AN11" s="135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>
      <c r="A12" s="6" t="s">
        <v>46</v>
      </c>
      <c r="B12" s="6" t="s">
        <v>47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33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>
      <c r="A13" s="9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13"/>
      <c r="N13" s="13"/>
      <c r="O13" s="13"/>
      <c r="P13" s="12"/>
      <c r="Q13" s="13"/>
      <c r="R13" s="12"/>
      <c r="S13" s="13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"/>
      <c r="AG13" s="13"/>
      <c r="AH13" s="13"/>
      <c r="AI13" s="13"/>
      <c r="AJ13" s="13"/>
      <c r="AK13" s="16"/>
      <c r="AL13" s="13"/>
      <c r="AM13" s="1"/>
      <c r="AN13" s="135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>
      <c r="A14" s="69"/>
      <c r="B14" s="69"/>
      <c r="C14" s="69" t="s">
        <v>48</v>
      </c>
      <c r="D14" s="69" t="s">
        <v>169</v>
      </c>
      <c r="E14" s="70">
        <v>45416.0</v>
      </c>
      <c r="F14" s="69">
        <v>4.0</v>
      </c>
      <c r="G14" s="69">
        <v>795.0</v>
      </c>
      <c r="H14" s="70">
        <v>45904.0</v>
      </c>
      <c r="I14" s="69" t="b">
        <v>0</v>
      </c>
      <c r="J14" s="69" t="b">
        <v>1</v>
      </c>
      <c r="K14" s="69" t="b">
        <v>0</v>
      </c>
      <c r="L14" s="69">
        <v>795.0</v>
      </c>
      <c r="M14" s="11">
        <f t="shared" ref="M14:M43" si="1">L14*K14</f>
        <v>0</v>
      </c>
      <c r="N14" s="11">
        <f t="shared" ref="N14:N43" si="2">J14*L14</f>
        <v>795</v>
      </c>
      <c r="O14" s="11">
        <f t="shared" ref="O14:O43" si="3">(L14*J14)+(L14*K14)</f>
        <v>795</v>
      </c>
      <c r="P14" s="12">
        <v>0.1</v>
      </c>
      <c r="Q14" s="13">
        <f t="shared" ref="Q14:Q43" si="4">L14*-P14</f>
        <v>-79.5</v>
      </c>
      <c r="R14" s="12">
        <v>0.05</v>
      </c>
      <c r="S14" s="13">
        <f t="shared" ref="S14:S43" si="5">L14*-R14</f>
        <v>-39.75</v>
      </c>
      <c r="T14" s="19">
        <f t="shared" ref="T14:T43" si="6">Q14+S14</f>
        <v>-119.25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4"/>
      <c r="AG14" s="13">
        <f t="shared" ref="AG14:AG43" si="7">-V14+-Y14+-AB14+-AE14</f>
        <v>0</v>
      </c>
      <c r="AH14" s="13">
        <f t="shared" ref="AH14:AH43" si="8">AG14+T14</f>
        <v>-119.25</v>
      </c>
      <c r="AI14" s="13">
        <f t="shared" ref="AI14:AI43" si="9">L14+T14+AG14</f>
        <v>675.75</v>
      </c>
      <c r="AJ14" s="13">
        <f t="shared" ref="AJ14:AJ43" si="10">O14+AH14</f>
        <v>675.75</v>
      </c>
      <c r="AK14" s="16">
        <v>45722.0</v>
      </c>
      <c r="AL14" s="11">
        <f t="shared" ref="AL14:AL56" si="11">G14-L14</f>
        <v>0</v>
      </c>
      <c r="AM14" s="11">
        <f>AL14+'July Propsk Statement'!AM14</f>
        <v>0</v>
      </c>
      <c r="AN14" s="136"/>
      <c r="AO14" s="46"/>
      <c r="AP14" s="13"/>
      <c r="AQ14" s="1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>
      <c r="A15" s="69"/>
      <c r="B15" s="69"/>
      <c r="C15" s="17" t="s">
        <v>50</v>
      </c>
      <c r="D15" s="17" t="s">
        <v>170</v>
      </c>
      <c r="E15" s="18">
        <v>44959.0</v>
      </c>
      <c r="F15" s="17">
        <v>2.0</v>
      </c>
      <c r="G15" s="17">
        <v>740.0</v>
      </c>
      <c r="H15" s="18">
        <v>45902.0</v>
      </c>
      <c r="I15" s="17" t="b">
        <v>0</v>
      </c>
      <c r="J15" s="17" t="b">
        <v>1</v>
      </c>
      <c r="K15" s="17" t="b">
        <v>0</v>
      </c>
      <c r="L15" s="17">
        <v>740.0</v>
      </c>
      <c r="M15" s="11">
        <f t="shared" si="1"/>
        <v>0</v>
      </c>
      <c r="N15" s="11">
        <f t="shared" si="2"/>
        <v>740</v>
      </c>
      <c r="O15" s="11">
        <f t="shared" si="3"/>
        <v>740</v>
      </c>
      <c r="P15" s="12">
        <v>0.1</v>
      </c>
      <c r="Q15" s="13">
        <f t="shared" si="4"/>
        <v>-74</v>
      </c>
      <c r="R15" s="12">
        <v>0.05</v>
      </c>
      <c r="S15" s="13">
        <f t="shared" si="5"/>
        <v>-37</v>
      </c>
      <c r="T15" s="19">
        <f t="shared" si="6"/>
        <v>-111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4"/>
      <c r="AG15" s="13">
        <f t="shared" si="7"/>
        <v>0</v>
      </c>
      <c r="AH15" s="13">
        <f t="shared" si="8"/>
        <v>-111</v>
      </c>
      <c r="AI15" s="13">
        <f t="shared" si="9"/>
        <v>629</v>
      </c>
      <c r="AJ15" s="13">
        <f t="shared" si="10"/>
        <v>629</v>
      </c>
      <c r="AK15" s="16">
        <v>45722.0</v>
      </c>
      <c r="AL15" s="11">
        <f t="shared" si="11"/>
        <v>0</v>
      </c>
      <c r="AM15" s="11">
        <f>AL15+'July Propsk Statement'!AM15</f>
        <v>0</v>
      </c>
      <c r="AN15" s="136"/>
      <c r="AO15" s="46"/>
      <c r="AP15" s="13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>
      <c r="A16" s="69"/>
      <c r="B16" s="69"/>
      <c r="C16" s="17" t="s">
        <v>52</v>
      </c>
      <c r="D16" s="17" t="s">
        <v>171</v>
      </c>
      <c r="E16" s="18">
        <v>45152.0</v>
      </c>
      <c r="F16" s="17">
        <v>14.0</v>
      </c>
      <c r="G16" s="17">
        <v>740.0</v>
      </c>
      <c r="H16" s="18">
        <v>45915.0</v>
      </c>
      <c r="I16" s="17" t="b">
        <v>0</v>
      </c>
      <c r="J16" s="17" t="b">
        <v>1</v>
      </c>
      <c r="K16" s="17" t="b">
        <v>0</v>
      </c>
      <c r="L16" s="17">
        <v>740.0</v>
      </c>
      <c r="M16" s="11">
        <f t="shared" si="1"/>
        <v>0</v>
      </c>
      <c r="N16" s="11">
        <f t="shared" si="2"/>
        <v>740</v>
      </c>
      <c r="O16" s="11">
        <f t="shared" si="3"/>
        <v>740</v>
      </c>
      <c r="P16" s="12">
        <v>0.1</v>
      </c>
      <c r="Q16" s="13">
        <f t="shared" si="4"/>
        <v>-74</v>
      </c>
      <c r="R16" s="12">
        <v>0.05</v>
      </c>
      <c r="S16" s="13">
        <f t="shared" si="5"/>
        <v>-37</v>
      </c>
      <c r="T16" s="19">
        <f t="shared" si="6"/>
        <v>-111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"/>
      <c r="AG16" s="13">
        <f t="shared" si="7"/>
        <v>0</v>
      </c>
      <c r="AH16" s="13">
        <f t="shared" si="8"/>
        <v>-111</v>
      </c>
      <c r="AI16" s="13">
        <f t="shared" si="9"/>
        <v>629</v>
      </c>
      <c r="AJ16" s="13">
        <f t="shared" si="10"/>
        <v>629</v>
      </c>
      <c r="AK16" s="16">
        <v>45722.0</v>
      </c>
      <c r="AL16" s="11">
        <f t="shared" si="11"/>
        <v>0</v>
      </c>
      <c r="AM16" s="11">
        <f>AL16+'July Propsk Statement'!AM16</f>
        <v>0</v>
      </c>
      <c r="AN16" s="136"/>
      <c r="AO16" s="46"/>
      <c r="AP16" s="13"/>
      <c r="AQ16" s="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>
      <c r="A17" s="69"/>
      <c r="B17" s="69"/>
      <c r="C17" s="17" t="s">
        <v>54</v>
      </c>
      <c r="D17" s="17" t="s">
        <v>172</v>
      </c>
      <c r="E17" s="21">
        <v>44926.0</v>
      </c>
      <c r="F17" s="17">
        <v>31.0</v>
      </c>
      <c r="G17" s="17">
        <v>855.0</v>
      </c>
      <c r="H17" s="18">
        <v>45903.0</v>
      </c>
      <c r="I17" s="17" t="b">
        <v>0</v>
      </c>
      <c r="J17" s="17" t="b">
        <v>0</v>
      </c>
      <c r="K17" s="17" t="b">
        <v>1</v>
      </c>
      <c r="L17" s="17">
        <v>855.0</v>
      </c>
      <c r="M17" s="11">
        <f t="shared" si="1"/>
        <v>855</v>
      </c>
      <c r="N17" s="11">
        <f t="shared" si="2"/>
        <v>0</v>
      </c>
      <c r="O17" s="11">
        <f t="shared" si="3"/>
        <v>855</v>
      </c>
      <c r="P17" s="12">
        <v>0.1</v>
      </c>
      <c r="Q17" s="13">
        <f t="shared" si="4"/>
        <v>-85.5</v>
      </c>
      <c r="R17" s="12">
        <v>0.05</v>
      </c>
      <c r="S17" s="13">
        <f t="shared" si="5"/>
        <v>-42.75</v>
      </c>
      <c r="T17" s="19">
        <f t="shared" si="6"/>
        <v>-128.25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4"/>
      <c r="AG17" s="13">
        <f t="shared" si="7"/>
        <v>0</v>
      </c>
      <c r="AH17" s="13">
        <f t="shared" si="8"/>
        <v>-128.25</v>
      </c>
      <c r="AI17" s="13">
        <f t="shared" si="9"/>
        <v>726.75</v>
      </c>
      <c r="AJ17" s="13">
        <f t="shared" si="10"/>
        <v>726.75</v>
      </c>
      <c r="AK17" s="16">
        <v>45722.0</v>
      </c>
      <c r="AL17" s="11">
        <f t="shared" si="11"/>
        <v>0</v>
      </c>
      <c r="AM17" s="11">
        <f>AL17+'July Propsk Statement'!AM17</f>
        <v>0</v>
      </c>
      <c r="AN17" s="136"/>
      <c r="AO17" s="46"/>
      <c r="AP17" s="13"/>
      <c r="AQ17" s="1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>
      <c r="A18" s="69"/>
      <c r="B18" s="69"/>
      <c r="C18" s="9" t="s">
        <v>56</v>
      </c>
      <c r="D18" s="9" t="s">
        <v>173</v>
      </c>
      <c r="E18" s="10">
        <v>45521.0</v>
      </c>
      <c r="F18" s="9">
        <v>17.0</v>
      </c>
      <c r="G18" s="9">
        <v>740.0</v>
      </c>
      <c r="H18" s="10">
        <v>45917.0</v>
      </c>
      <c r="I18" s="17" t="b">
        <v>0</v>
      </c>
      <c r="J18" s="17" t="b">
        <v>0</v>
      </c>
      <c r="K18" s="17" t="b">
        <v>1</v>
      </c>
      <c r="L18" s="9">
        <v>740.0</v>
      </c>
      <c r="M18" s="11">
        <f t="shared" si="1"/>
        <v>740</v>
      </c>
      <c r="N18" s="11">
        <f t="shared" si="2"/>
        <v>0</v>
      </c>
      <c r="O18" s="11">
        <f t="shared" si="3"/>
        <v>740</v>
      </c>
      <c r="P18" s="12">
        <v>0.1</v>
      </c>
      <c r="Q18" s="13">
        <f t="shared" si="4"/>
        <v>-74</v>
      </c>
      <c r="R18" s="12">
        <v>0.05</v>
      </c>
      <c r="S18" s="13">
        <f t="shared" si="5"/>
        <v>-37</v>
      </c>
      <c r="T18" s="19">
        <f t="shared" si="6"/>
        <v>-111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"/>
      <c r="AG18" s="13">
        <f t="shared" si="7"/>
        <v>0</v>
      </c>
      <c r="AH18" s="13">
        <f t="shared" si="8"/>
        <v>-111</v>
      </c>
      <c r="AI18" s="13">
        <f t="shared" si="9"/>
        <v>629</v>
      </c>
      <c r="AJ18" s="13">
        <f t="shared" si="10"/>
        <v>629</v>
      </c>
      <c r="AK18" s="16">
        <v>45722.0</v>
      </c>
      <c r="AL18" s="11">
        <f t="shared" si="11"/>
        <v>0</v>
      </c>
      <c r="AM18" s="11">
        <f>AL18+'July Propsk Statement'!AM18</f>
        <v>0</v>
      </c>
      <c r="AN18" s="137"/>
      <c r="AO18" s="73"/>
      <c r="AP18" s="13"/>
      <c r="AQ18" s="1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>
      <c r="A19" s="69"/>
      <c r="B19" s="69"/>
      <c r="C19" s="17" t="s">
        <v>58</v>
      </c>
      <c r="D19" s="17" t="s">
        <v>174</v>
      </c>
      <c r="E19" s="21">
        <v>45625.0</v>
      </c>
      <c r="F19" s="17">
        <v>29.0</v>
      </c>
      <c r="G19" s="17">
        <v>740.0</v>
      </c>
      <c r="H19" s="18">
        <v>45897.0</v>
      </c>
      <c r="I19" s="17" t="b">
        <v>0</v>
      </c>
      <c r="J19" s="17" t="b">
        <v>0</v>
      </c>
      <c r="K19" s="17" t="b">
        <v>1</v>
      </c>
      <c r="L19" s="17">
        <v>740.0</v>
      </c>
      <c r="M19" s="11">
        <f t="shared" si="1"/>
        <v>740</v>
      </c>
      <c r="N19" s="11">
        <f t="shared" si="2"/>
        <v>0</v>
      </c>
      <c r="O19" s="11">
        <f t="shared" si="3"/>
        <v>740</v>
      </c>
      <c r="P19" s="12">
        <v>0.1</v>
      </c>
      <c r="Q19" s="13">
        <f t="shared" si="4"/>
        <v>-74</v>
      </c>
      <c r="R19" s="12">
        <v>0.05</v>
      </c>
      <c r="S19" s="13">
        <f t="shared" si="5"/>
        <v>-37</v>
      </c>
      <c r="T19" s="19">
        <f t="shared" si="6"/>
        <v>-111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4"/>
      <c r="AG19" s="13">
        <f t="shared" si="7"/>
        <v>0</v>
      </c>
      <c r="AH19" s="13">
        <f t="shared" si="8"/>
        <v>-111</v>
      </c>
      <c r="AI19" s="13">
        <f t="shared" si="9"/>
        <v>629</v>
      </c>
      <c r="AJ19" s="13">
        <f t="shared" si="10"/>
        <v>629</v>
      </c>
      <c r="AK19" s="16">
        <v>45722.0</v>
      </c>
      <c r="AL19" s="11">
        <f t="shared" si="11"/>
        <v>0</v>
      </c>
      <c r="AM19" s="11">
        <f>AL19+'July Propsk Statement'!AM19</f>
        <v>0</v>
      </c>
      <c r="AN19" s="136"/>
      <c r="AO19" s="46"/>
      <c r="AP19" s="13"/>
      <c r="AQ19" s="1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>
      <c r="A20" s="69"/>
      <c r="B20" s="69"/>
      <c r="C20" s="9" t="s">
        <v>60</v>
      </c>
      <c r="D20" s="9" t="s">
        <v>97</v>
      </c>
      <c r="E20" s="10"/>
      <c r="F20" s="9"/>
      <c r="G20" s="9"/>
      <c r="H20" s="10"/>
      <c r="I20" s="9" t="b">
        <v>0</v>
      </c>
      <c r="J20" s="9" t="b">
        <v>0</v>
      </c>
      <c r="K20" s="9" t="b">
        <v>0</v>
      </c>
      <c r="L20" s="9"/>
      <c r="M20" s="11">
        <f t="shared" si="1"/>
        <v>0</v>
      </c>
      <c r="N20" s="11">
        <f t="shared" si="2"/>
        <v>0</v>
      </c>
      <c r="O20" s="11">
        <f t="shared" si="3"/>
        <v>0</v>
      </c>
      <c r="P20" s="12">
        <v>0.1</v>
      </c>
      <c r="Q20" s="13">
        <f t="shared" si="4"/>
        <v>0</v>
      </c>
      <c r="R20" s="12">
        <v>0.05</v>
      </c>
      <c r="S20" s="13">
        <f t="shared" si="5"/>
        <v>0</v>
      </c>
      <c r="T20" s="19">
        <f t="shared" si="6"/>
        <v>0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13">
        <f t="shared" si="7"/>
        <v>0</v>
      </c>
      <c r="AH20" s="13">
        <f t="shared" si="8"/>
        <v>0</v>
      </c>
      <c r="AI20" s="13">
        <f t="shared" si="9"/>
        <v>0</v>
      </c>
      <c r="AJ20" s="13">
        <f t="shared" si="10"/>
        <v>0</v>
      </c>
      <c r="AK20" s="16">
        <v>45722.0</v>
      </c>
      <c r="AL20" s="11">
        <f t="shared" si="11"/>
        <v>0</v>
      </c>
      <c r="AM20" s="11">
        <f>AL20+'July Propsk Statement'!AM20</f>
        <v>0</v>
      </c>
      <c r="AN20" s="138" t="s">
        <v>135</v>
      </c>
      <c r="AO20" s="73"/>
      <c r="AP20" s="13"/>
      <c r="AQ20" s="2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>
      <c r="A21" s="69"/>
      <c r="B21" s="69"/>
      <c r="C21" s="9" t="s">
        <v>62</v>
      </c>
      <c r="D21" s="9" t="s">
        <v>178</v>
      </c>
      <c r="E21" s="10">
        <v>45477.0</v>
      </c>
      <c r="F21" s="9">
        <v>4.0</v>
      </c>
      <c r="G21" s="9">
        <v>675.0</v>
      </c>
      <c r="H21" s="10">
        <v>45904.0</v>
      </c>
      <c r="I21" s="9" t="b">
        <v>0</v>
      </c>
      <c r="J21" s="9" t="b">
        <v>0</v>
      </c>
      <c r="K21" s="9" t="b">
        <v>1</v>
      </c>
      <c r="L21" s="9">
        <v>675.0</v>
      </c>
      <c r="M21" s="11">
        <f t="shared" si="1"/>
        <v>675</v>
      </c>
      <c r="N21" s="11">
        <f t="shared" si="2"/>
        <v>0</v>
      </c>
      <c r="O21" s="11">
        <f t="shared" si="3"/>
        <v>675</v>
      </c>
      <c r="P21" s="12">
        <v>0.1</v>
      </c>
      <c r="Q21" s="13">
        <f t="shared" si="4"/>
        <v>-67.5</v>
      </c>
      <c r="R21" s="12">
        <v>0.05</v>
      </c>
      <c r="S21" s="13">
        <f t="shared" si="5"/>
        <v>-33.75</v>
      </c>
      <c r="T21" s="19">
        <f t="shared" si="6"/>
        <v>-101.25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4"/>
      <c r="AG21" s="13">
        <f t="shared" si="7"/>
        <v>0</v>
      </c>
      <c r="AH21" s="13">
        <f t="shared" si="8"/>
        <v>-101.25</v>
      </c>
      <c r="AI21" s="13">
        <f t="shared" si="9"/>
        <v>573.75</v>
      </c>
      <c r="AJ21" s="13">
        <f t="shared" si="10"/>
        <v>573.75</v>
      </c>
      <c r="AK21" s="16">
        <v>45722.0</v>
      </c>
      <c r="AL21" s="11">
        <f t="shared" si="11"/>
        <v>0</v>
      </c>
      <c r="AM21" s="11">
        <f>AL21+'July Propsk Statement'!AM21</f>
        <v>0</v>
      </c>
      <c r="AN21" s="136"/>
      <c r="AO21" s="46"/>
      <c r="AP21" s="13"/>
      <c r="AQ21" s="1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>
      <c r="A22" s="69"/>
      <c r="B22" s="69"/>
      <c r="C22" s="17" t="s">
        <v>64</v>
      </c>
      <c r="D22" s="17" t="s">
        <v>179</v>
      </c>
      <c r="E22" s="18">
        <v>45474.0</v>
      </c>
      <c r="F22" s="17">
        <v>1.0</v>
      </c>
      <c r="G22" s="17">
        <v>700.0</v>
      </c>
      <c r="H22" s="18">
        <v>45901.0</v>
      </c>
      <c r="I22" s="17" t="b">
        <v>0</v>
      </c>
      <c r="J22" s="17" t="b">
        <v>0</v>
      </c>
      <c r="K22" s="17" t="b">
        <v>1</v>
      </c>
      <c r="L22" s="17">
        <v>700.0</v>
      </c>
      <c r="M22" s="11">
        <f t="shared" si="1"/>
        <v>700</v>
      </c>
      <c r="N22" s="11">
        <f t="shared" si="2"/>
        <v>0</v>
      </c>
      <c r="O22" s="11">
        <f t="shared" si="3"/>
        <v>700</v>
      </c>
      <c r="P22" s="12">
        <v>0.1</v>
      </c>
      <c r="Q22" s="13">
        <f t="shared" si="4"/>
        <v>-70</v>
      </c>
      <c r="R22" s="12">
        <v>0.05</v>
      </c>
      <c r="S22" s="13">
        <f t="shared" si="5"/>
        <v>-35</v>
      </c>
      <c r="T22" s="19">
        <f t="shared" si="6"/>
        <v>-105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4"/>
      <c r="AG22" s="13">
        <f t="shared" si="7"/>
        <v>0</v>
      </c>
      <c r="AH22" s="13">
        <f t="shared" si="8"/>
        <v>-105</v>
      </c>
      <c r="AI22" s="13">
        <f t="shared" si="9"/>
        <v>595</v>
      </c>
      <c r="AJ22" s="13">
        <f t="shared" si="10"/>
        <v>595</v>
      </c>
      <c r="AK22" s="16">
        <v>45722.0</v>
      </c>
      <c r="AL22" s="11">
        <f t="shared" si="11"/>
        <v>0</v>
      </c>
      <c r="AM22" s="11">
        <f>AL22+'July Propsk Statement'!AM22</f>
        <v>0</v>
      </c>
      <c r="AN22" s="136"/>
      <c r="AO22" s="46"/>
      <c r="AP22" s="13"/>
      <c r="AQ22" s="1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>
      <c r="A23" s="69"/>
      <c r="B23" s="69"/>
      <c r="C23" s="17" t="s">
        <v>66</v>
      </c>
      <c r="D23" s="17" t="s">
        <v>216</v>
      </c>
      <c r="E23" s="18">
        <v>45903.0</v>
      </c>
      <c r="F23" s="17">
        <v>3.0</v>
      </c>
      <c r="G23" s="17">
        <v>1278.2</v>
      </c>
      <c r="H23" s="18">
        <v>45903.0</v>
      </c>
      <c r="I23" s="17" t="b">
        <v>0</v>
      </c>
      <c r="J23" s="17" t="b">
        <v>0</v>
      </c>
      <c r="K23" s="17" t="b">
        <v>1</v>
      </c>
      <c r="L23" s="17">
        <v>1278.2</v>
      </c>
      <c r="M23" s="11">
        <f t="shared" si="1"/>
        <v>1278.2</v>
      </c>
      <c r="N23" s="11">
        <f t="shared" si="2"/>
        <v>0</v>
      </c>
      <c r="O23" s="11">
        <f t="shared" si="3"/>
        <v>1278.2</v>
      </c>
      <c r="P23" s="12">
        <v>0.1</v>
      </c>
      <c r="Q23" s="13">
        <f t="shared" si="4"/>
        <v>-127.82</v>
      </c>
      <c r="R23" s="12">
        <v>0.05</v>
      </c>
      <c r="S23" s="13">
        <f t="shared" si="5"/>
        <v>-63.91</v>
      </c>
      <c r="T23" s="19">
        <f t="shared" si="6"/>
        <v>-191.73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4"/>
      <c r="AG23" s="13">
        <f t="shared" si="7"/>
        <v>0</v>
      </c>
      <c r="AH23" s="13">
        <f t="shared" si="8"/>
        <v>-191.73</v>
      </c>
      <c r="AI23" s="13">
        <f t="shared" si="9"/>
        <v>1086.47</v>
      </c>
      <c r="AJ23" s="13">
        <f t="shared" si="10"/>
        <v>1086.47</v>
      </c>
      <c r="AK23" s="16">
        <v>45722.0</v>
      </c>
      <c r="AL23" s="11">
        <f t="shared" si="11"/>
        <v>0</v>
      </c>
      <c r="AM23" s="11">
        <f>AL23+'July Propsk Statement'!AM23</f>
        <v>0</v>
      </c>
      <c r="AN23" s="139" t="s">
        <v>217</v>
      </c>
      <c r="AO23" s="46"/>
      <c r="AP23" s="13"/>
      <c r="AQ23" s="1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>
      <c r="A24" s="69"/>
      <c r="B24" s="69"/>
      <c r="C24" s="17" t="s">
        <v>68</v>
      </c>
      <c r="D24" s="17" t="s">
        <v>182</v>
      </c>
      <c r="E24" s="18">
        <v>45199.0</v>
      </c>
      <c r="F24" s="17">
        <v>30.0</v>
      </c>
      <c r="G24" s="17">
        <v>795.0</v>
      </c>
      <c r="H24" s="18">
        <v>45898.0</v>
      </c>
      <c r="I24" s="17" t="b">
        <v>0</v>
      </c>
      <c r="J24" s="17" t="b">
        <v>0</v>
      </c>
      <c r="K24" s="17" t="b">
        <v>1</v>
      </c>
      <c r="L24" s="17">
        <v>795.0</v>
      </c>
      <c r="M24" s="11">
        <f t="shared" si="1"/>
        <v>795</v>
      </c>
      <c r="N24" s="11">
        <f t="shared" si="2"/>
        <v>0</v>
      </c>
      <c r="O24" s="11">
        <f t="shared" si="3"/>
        <v>795</v>
      </c>
      <c r="P24" s="12">
        <v>0.1</v>
      </c>
      <c r="Q24" s="13">
        <f t="shared" si="4"/>
        <v>-79.5</v>
      </c>
      <c r="R24" s="12">
        <v>0.05</v>
      </c>
      <c r="S24" s="13">
        <f t="shared" si="5"/>
        <v>-39.75</v>
      </c>
      <c r="T24" s="19">
        <f t="shared" si="6"/>
        <v>-119.25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"/>
      <c r="AG24" s="13">
        <f t="shared" si="7"/>
        <v>0</v>
      </c>
      <c r="AH24" s="13">
        <f t="shared" si="8"/>
        <v>-119.25</v>
      </c>
      <c r="AI24" s="13">
        <f t="shared" si="9"/>
        <v>675.75</v>
      </c>
      <c r="AJ24" s="13">
        <f t="shared" si="10"/>
        <v>675.75</v>
      </c>
      <c r="AK24" s="16">
        <v>45722.0</v>
      </c>
      <c r="AL24" s="11">
        <f t="shared" si="11"/>
        <v>0</v>
      </c>
      <c r="AM24" s="11">
        <f>AL24+'July Propsk Statement'!AM24</f>
        <v>0</v>
      </c>
      <c r="AN24" s="136"/>
      <c r="AO24" s="46"/>
      <c r="AP24" s="13"/>
      <c r="AQ24" s="1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>
      <c r="A25" s="69"/>
      <c r="B25" s="69"/>
      <c r="C25" s="17" t="s">
        <v>70</v>
      </c>
      <c r="D25" s="17" t="s">
        <v>185</v>
      </c>
      <c r="E25" s="18">
        <v>45877.0</v>
      </c>
      <c r="F25" s="17">
        <v>8.0</v>
      </c>
      <c r="G25" s="17">
        <v>795.0</v>
      </c>
      <c r="H25" s="18">
        <v>45911.0</v>
      </c>
      <c r="I25" s="17" t="b">
        <v>0</v>
      </c>
      <c r="J25" s="17" t="b">
        <v>0</v>
      </c>
      <c r="K25" s="17" t="b">
        <v>1</v>
      </c>
      <c r="L25" s="17">
        <v>795.0</v>
      </c>
      <c r="M25" s="11">
        <f t="shared" si="1"/>
        <v>795</v>
      </c>
      <c r="N25" s="11">
        <f t="shared" si="2"/>
        <v>0</v>
      </c>
      <c r="O25" s="11">
        <f t="shared" si="3"/>
        <v>795</v>
      </c>
      <c r="P25" s="12">
        <v>0.1</v>
      </c>
      <c r="Q25" s="13">
        <f t="shared" si="4"/>
        <v>-79.5</v>
      </c>
      <c r="R25" s="12">
        <v>0.05</v>
      </c>
      <c r="S25" s="13">
        <f t="shared" si="5"/>
        <v>-39.75</v>
      </c>
      <c r="T25" s="19">
        <f t="shared" si="6"/>
        <v>-119.25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"/>
      <c r="AG25" s="13">
        <f t="shared" si="7"/>
        <v>0</v>
      </c>
      <c r="AH25" s="13">
        <f t="shared" si="8"/>
        <v>-119.25</v>
      </c>
      <c r="AI25" s="13">
        <f t="shared" si="9"/>
        <v>675.75</v>
      </c>
      <c r="AJ25" s="13">
        <f t="shared" si="10"/>
        <v>675.75</v>
      </c>
      <c r="AK25" s="16">
        <v>45722.0</v>
      </c>
      <c r="AL25" s="11">
        <f t="shared" si="11"/>
        <v>0</v>
      </c>
      <c r="AM25" s="11">
        <f>AL25+'July Propsk Statement'!AM25</f>
        <v>0</v>
      </c>
      <c r="AN25" s="136"/>
      <c r="AO25" s="46"/>
      <c r="AP25" s="13"/>
      <c r="AQ25" s="1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>
      <c r="A26" s="69"/>
      <c r="B26" s="69"/>
      <c r="C26" s="9" t="s">
        <v>72</v>
      </c>
      <c r="D26" s="9" t="s">
        <v>190</v>
      </c>
      <c r="E26" s="10">
        <v>45297.0</v>
      </c>
      <c r="F26" s="9">
        <v>6.0</v>
      </c>
      <c r="G26" s="9">
        <v>800.0</v>
      </c>
      <c r="H26" s="10">
        <v>45908.0</v>
      </c>
      <c r="I26" s="9" t="b">
        <v>0</v>
      </c>
      <c r="J26" s="9" t="b">
        <v>0</v>
      </c>
      <c r="K26" s="9" t="b">
        <v>1</v>
      </c>
      <c r="L26" s="9">
        <v>800.0</v>
      </c>
      <c r="M26" s="11">
        <f t="shared" si="1"/>
        <v>800</v>
      </c>
      <c r="N26" s="11">
        <f t="shared" si="2"/>
        <v>0</v>
      </c>
      <c r="O26" s="11">
        <f t="shared" si="3"/>
        <v>800</v>
      </c>
      <c r="P26" s="12">
        <v>0.1</v>
      </c>
      <c r="Q26" s="13">
        <f t="shared" si="4"/>
        <v>-80</v>
      </c>
      <c r="R26" s="12">
        <v>0.05</v>
      </c>
      <c r="S26" s="13">
        <f t="shared" si="5"/>
        <v>-40</v>
      </c>
      <c r="T26" s="19">
        <f t="shared" si="6"/>
        <v>-120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4"/>
      <c r="AG26" s="13">
        <f t="shared" si="7"/>
        <v>0</v>
      </c>
      <c r="AH26" s="13">
        <f t="shared" si="8"/>
        <v>-120</v>
      </c>
      <c r="AI26" s="13">
        <f t="shared" si="9"/>
        <v>680</v>
      </c>
      <c r="AJ26" s="13">
        <f t="shared" si="10"/>
        <v>680</v>
      </c>
      <c r="AK26" s="16">
        <v>45722.0</v>
      </c>
      <c r="AL26" s="11">
        <f t="shared" si="11"/>
        <v>0</v>
      </c>
      <c r="AM26" s="11">
        <f>AL26+'July Propsk Statement'!AM26</f>
        <v>0</v>
      </c>
      <c r="AN26" s="136"/>
      <c r="AO26" s="46"/>
      <c r="AP26" s="13"/>
      <c r="AQ26" s="1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>
      <c r="A27" s="69"/>
      <c r="B27" s="69"/>
      <c r="C27" s="9" t="s">
        <v>74</v>
      </c>
      <c r="D27" s="9" t="s">
        <v>191</v>
      </c>
      <c r="E27" s="22">
        <v>44893.0</v>
      </c>
      <c r="F27" s="9">
        <v>28.0</v>
      </c>
      <c r="G27" s="9">
        <v>795.0</v>
      </c>
      <c r="H27" s="10">
        <v>45895.0</v>
      </c>
      <c r="I27" s="9" t="b">
        <v>0</v>
      </c>
      <c r="J27" s="9" t="b">
        <v>1</v>
      </c>
      <c r="K27" s="9" t="b">
        <v>0</v>
      </c>
      <c r="L27" s="9">
        <v>795.0</v>
      </c>
      <c r="M27" s="11">
        <f t="shared" si="1"/>
        <v>0</v>
      </c>
      <c r="N27" s="11">
        <f t="shared" si="2"/>
        <v>795</v>
      </c>
      <c r="O27" s="11">
        <f t="shared" si="3"/>
        <v>795</v>
      </c>
      <c r="P27" s="12">
        <v>0.1</v>
      </c>
      <c r="Q27" s="13">
        <f t="shared" si="4"/>
        <v>-79.5</v>
      </c>
      <c r="R27" s="12">
        <v>0.05</v>
      </c>
      <c r="S27" s="13">
        <f t="shared" si="5"/>
        <v>-39.75</v>
      </c>
      <c r="T27" s="19">
        <f t="shared" si="6"/>
        <v>-119.25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4"/>
      <c r="AG27" s="13">
        <f t="shared" si="7"/>
        <v>0</v>
      </c>
      <c r="AH27" s="13">
        <f t="shared" si="8"/>
        <v>-119.25</v>
      </c>
      <c r="AI27" s="13">
        <f t="shared" si="9"/>
        <v>675.75</v>
      </c>
      <c r="AJ27" s="13">
        <f t="shared" si="10"/>
        <v>675.75</v>
      </c>
      <c r="AK27" s="16">
        <v>45722.0</v>
      </c>
      <c r="AL27" s="11">
        <f t="shared" si="11"/>
        <v>0</v>
      </c>
      <c r="AM27" s="11">
        <f>AL27+'July Propsk Statement'!AM27</f>
        <v>0</v>
      </c>
      <c r="AN27" s="136"/>
      <c r="AO27" s="46"/>
      <c r="AP27" s="13"/>
      <c r="AQ27" s="1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>
      <c r="A28" s="69"/>
      <c r="B28" s="69"/>
      <c r="C28" s="17" t="s">
        <v>76</v>
      </c>
      <c r="D28" s="17" t="s">
        <v>77</v>
      </c>
      <c r="E28" s="18">
        <v>45188.0</v>
      </c>
      <c r="F28" s="17">
        <v>19.0</v>
      </c>
      <c r="G28" s="17">
        <v>740.0</v>
      </c>
      <c r="H28" s="18">
        <v>45919.0</v>
      </c>
      <c r="I28" s="17" t="b">
        <v>0</v>
      </c>
      <c r="J28" s="17" t="b">
        <v>0</v>
      </c>
      <c r="K28" s="17" t="b">
        <v>1</v>
      </c>
      <c r="L28" s="17">
        <v>740.0</v>
      </c>
      <c r="M28" s="11">
        <f t="shared" si="1"/>
        <v>740</v>
      </c>
      <c r="N28" s="11">
        <f t="shared" si="2"/>
        <v>0</v>
      </c>
      <c r="O28" s="11">
        <f t="shared" si="3"/>
        <v>740</v>
      </c>
      <c r="P28" s="12">
        <v>0.1</v>
      </c>
      <c r="Q28" s="13">
        <f t="shared" si="4"/>
        <v>-74</v>
      </c>
      <c r="R28" s="12">
        <v>0.05</v>
      </c>
      <c r="S28" s="13">
        <f t="shared" si="5"/>
        <v>-37</v>
      </c>
      <c r="T28" s="19">
        <f t="shared" si="6"/>
        <v>-111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4"/>
      <c r="AG28" s="13">
        <f t="shared" si="7"/>
        <v>0</v>
      </c>
      <c r="AH28" s="13">
        <f t="shared" si="8"/>
        <v>-111</v>
      </c>
      <c r="AI28" s="13">
        <f t="shared" si="9"/>
        <v>629</v>
      </c>
      <c r="AJ28" s="13">
        <f t="shared" si="10"/>
        <v>629</v>
      </c>
      <c r="AK28" s="16">
        <v>45722.0</v>
      </c>
      <c r="AL28" s="11">
        <f t="shared" si="11"/>
        <v>0</v>
      </c>
      <c r="AM28" s="11">
        <f>AL28+'July Propsk Statement'!AM28</f>
        <v>0</v>
      </c>
      <c r="AN28" s="137"/>
      <c r="AO28" s="73"/>
      <c r="AP28" s="13"/>
      <c r="AQ28" s="2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>
      <c r="A29" s="69"/>
      <c r="B29" s="69"/>
      <c r="C29" s="9" t="s">
        <v>78</v>
      </c>
      <c r="D29" s="9" t="s">
        <v>97</v>
      </c>
      <c r="E29" s="10"/>
      <c r="F29" s="9"/>
      <c r="G29" s="9"/>
      <c r="H29" s="10"/>
      <c r="I29" s="17" t="b">
        <v>0</v>
      </c>
      <c r="J29" s="17" t="b">
        <v>0</v>
      </c>
      <c r="K29" s="17" t="b">
        <v>1</v>
      </c>
      <c r="L29" s="9"/>
      <c r="M29" s="11">
        <f t="shared" si="1"/>
        <v>0</v>
      </c>
      <c r="N29" s="11">
        <f t="shared" si="2"/>
        <v>0</v>
      </c>
      <c r="O29" s="11">
        <f t="shared" si="3"/>
        <v>0</v>
      </c>
      <c r="P29" s="12">
        <v>0.1</v>
      </c>
      <c r="Q29" s="13">
        <f t="shared" si="4"/>
        <v>0</v>
      </c>
      <c r="R29" s="12">
        <v>0.05</v>
      </c>
      <c r="S29" s="13">
        <f t="shared" si="5"/>
        <v>0</v>
      </c>
      <c r="T29" s="19">
        <f t="shared" si="6"/>
        <v>0</v>
      </c>
      <c r="U29" s="15" t="s">
        <v>153</v>
      </c>
      <c r="V29" s="15">
        <v>200.0</v>
      </c>
      <c r="W29" s="15" t="s">
        <v>218</v>
      </c>
      <c r="X29" s="15" t="s">
        <v>177</v>
      </c>
      <c r="Y29" s="15">
        <v>160.0</v>
      </c>
      <c r="Z29" s="15"/>
      <c r="AA29" s="15"/>
      <c r="AB29" s="15"/>
      <c r="AC29" s="15"/>
      <c r="AD29" s="15"/>
      <c r="AE29" s="15"/>
      <c r="AF29" s="4"/>
      <c r="AG29" s="13">
        <f t="shared" si="7"/>
        <v>-360</v>
      </c>
      <c r="AH29" s="13">
        <f t="shared" si="8"/>
        <v>-360</v>
      </c>
      <c r="AI29" s="13">
        <f t="shared" si="9"/>
        <v>-360</v>
      </c>
      <c r="AJ29" s="13">
        <f t="shared" si="10"/>
        <v>-360</v>
      </c>
      <c r="AK29" s="16">
        <v>45722.0</v>
      </c>
      <c r="AL29" s="11">
        <f t="shared" si="11"/>
        <v>0</v>
      </c>
      <c r="AM29" s="11">
        <f>AL29+'July Propsk Statement'!AM29</f>
        <v>0</v>
      </c>
      <c r="AN29" s="138" t="s">
        <v>135</v>
      </c>
      <c r="AO29" s="46"/>
      <c r="AP29" s="13"/>
      <c r="AQ29" s="1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>
      <c r="A30" s="69"/>
      <c r="B30" s="69"/>
      <c r="C30" s="17" t="s">
        <v>80</v>
      </c>
      <c r="D30" s="17" t="s">
        <v>193</v>
      </c>
      <c r="E30" s="21">
        <v>45647.0</v>
      </c>
      <c r="F30" s="17">
        <v>21.0</v>
      </c>
      <c r="G30" s="17">
        <v>700.0</v>
      </c>
      <c r="H30" s="18"/>
      <c r="I30" s="17" t="b">
        <v>0</v>
      </c>
      <c r="J30" s="17" t="b">
        <v>0</v>
      </c>
      <c r="K30" s="17" t="b">
        <v>1</v>
      </c>
      <c r="L30" s="17"/>
      <c r="M30" s="11">
        <f t="shared" si="1"/>
        <v>0</v>
      </c>
      <c r="N30" s="11">
        <f t="shared" si="2"/>
        <v>0</v>
      </c>
      <c r="O30" s="11">
        <f t="shared" si="3"/>
        <v>0</v>
      </c>
      <c r="P30" s="12">
        <v>0.1</v>
      </c>
      <c r="Q30" s="13">
        <f t="shared" si="4"/>
        <v>0</v>
      </c>
      <c r="R30" s="12">
        <v>0.05</v>
      </c>
      <c r="S30" s="13">
        <f t="shared" si="5"/>
        <v>0</v>
      </c>
      <c r="T30" s="19">
        <f t="shared" si="6"/>
        <v>0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4"/>
      <c r="AG30" s="13">
        <f t="shared" si="7"/>
        <v>0</v>
      </c>
      <c r="AH30" s="13">
        <f t="shared" si="8"/>
        <v>0</v>
      </c>
      <c r="AI30" s="13">
        <f t="shared" si="9"/>
        <v>0</v>
      </c>
      <c r="AJ30" s="13">
        <f t="shared" si="10"/>
        <v>0</v>
      </c>
      <c r="AK30" s="16">
        <v>45722.0</v>
      </c>
      <c r="AL30" s="11">
        <f t="shared" si="11"/>
        <v>700</v>
      </c>
      <c r="AM30" s="11">
        <f>AL30+'July Propsk Statement'!AM30</f>
        <v>700</v>
      </c>
      <c r="AN30" s="136"/>
      <c r="AO30" s="74"/>
      <c r="AP30" s="13"/>
      <c r="AQ30" s="1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>
      <c r="A31" s="69"/>
      <c r="B31" s="69"/>
      <c r="C31" s="17" t="s">
        <v>82</v>
      </c>
      <c r="D31" s="17" t="s">
        <v>194</v>
      </c>
      <c r="E31" s="18">
        <v>45703.0</v>
      </c>
      <c r="F31" s="17">
        <v>15.0</v>
      </c>
      <c r="G31" s="17">
        <v>795.0</v>
      </c>
      <c r="H31" s="18">
        <v>45910.0</v>
      </c>
      <c r="I31" s="17" t="b">
        <v>0</v>
      </c>
      <c r="J31" s="17" t="b">
        <v>0</v>
      </c>
      <c r="K31" s="17" t="b">
        <v>1</v>
      </c>
      <c r="L31" s="17">
        <v>795.0</v>
      </c>
      <c r="M31" s="11">
        <f t="shared" si="1"/>
        <v>795</v>
      </c>
      <c r="N31" s="11">
        <f t="shared" si="2"/>
        <v>0</v>
      </c>
      <c r="O31" s="11">
        <f t="shared" si="3"/>
        <v>795</v>
      </c>
      <c r="P31" s="12">
        <v>0.1</v>
      </c>
      <c r="Q31" s="13">
        <f t="shared" si="4"/>
        <v>-79.5</v>
      </c>
      <c r="R31" s="12">
        <v>0.05</v>
      </c>
      <c r="S31" s="13">
        <f t="shared" si="5"/>
        <v>-39.75</v>
      </c>
      <c r="T31" s="19">
        <f t="shared" si="6"/>
        <v>-119.25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"/>
      <c r="AG31" s="13">
        <f t="shared" si="7"/>
        <v>0</v>
      </c>
      <c r="AH31" s="13">
        <f t="shared" si="8"/>
        <v>-119.25</v>
      </c>
      <c r="AI31" s="13">
        <f t="shared" si="9"/>
        <v>675.75</v>
      </c>
      <c r="AJ31" s="13">
        <f t="shared" si="10"/>
        <v>675.75</v>
      </c>
      <c r="AK31" s="16">
        <v>45722.0</v>
      </c>
      <c r="AL31" s="11">
        <f t="shared" si="11"/>
        <v>0</v>
      </c>
      <c r="AM31" s="11">
        <f>AL31+'July Propsk Statement'!AM31</f>
        <v>0</v>
      </c>
      <c r="AN31" s="136"/>
      <c r="AO31" s="74"/>
      <c r="AP31" s="13"/>
      <c r="AQ31" s="1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>
      <c r="A32" s="69"/>
      <c r="B32" s="69"/>
      <c r="C32" s="17" t="s">
        <v>84</v>
      </c>
      <c r="D32" s="17" t="s">
        <v>219</v>
      </c>
      <c r="E32" s="18">
        <v>45887.0</v>
      </c>
      <c r="F32" s="17">
        <v>3.0</v>
      </c>
      <c r="G32" s="17">
        <v>795.0</v>
      </c>
      <c r="H32" s="18"/>
      <c r="I32" s="17"/>
      <c r="J32" s="17"/>
      <c r="K32" s="17"/>
      <c r="L32" s="17"/>
      <c r="M32" s="11">
        <f t="shared" si="1"/>
        <v>0</v>
      </c>
      <c r="N32" s="11">
        <f t="shared" si="2"/>
        <v>0</v>
      </c>
      <c r="O32" s="11">
        <f t="shared" si="3"/>
        <v>0</v>
      </c>
      <c r="P32" s="12">
        <v>0.1</v>
      </c>
      <c r="Q32" s="13">
        <f t="shared" si="4"/>
        <v>0</v>
      </c>
      <c r="R32" s="12">
        <v>0.05</v>
      </c>
      <c r="S32" s="13">
        <f t="shared" si="5"/>
        <v>0</v>
      </c>
      <c r="T32" s="19">
        <f t="shared" si="6"/>
        <v>0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"/>
      <c r="AG32" s="13">
        <f t="shared" si="7"/>
        <v>0</v>
      </c>
      <c r="AH32" s="13">
        <f t="shared" si="8"/>
        <v>0</v>
      </c>
      <c r="AI32" s="13">
        <f t="shared" si="9"/>
        <v>0</v>
      </c>
      <c r="AJ32" s="13">
        <f t="shared" si="10"/>
        <v>0</v>
      </c>
      <c r="AK32" s="16">
        <v>45722.0</v>
      </c>
      <c r="AL32" s="11">
        <f t="shared" si="11"/>
        <v>795</v>
      </c>
      <c r="AM32" s="11">
        <f>AL32+'July Propsk Statement'!AM32</f>
        <v>795</v>
      </c>
      <c r="AN32" s="136"/>
      <c r="AO32" s="46"/>
      <c r="AP32" s="13"/>
      <c r="AQ32" s="1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>
      <c r="A33" s="69"/>
      <c r="B33" s="69"/>
      <c r="C33" s="17" t="s">
        <v>86</v>
      </c>
      <c r="D33" s="17" t="s">
        <v>196</v>
      </c>
      <c r="E33" s="18">
        <v>45721.0</v>
      </c>
      <c r="F33" s="17">
        <v>5.0</v>
      </c>
      <c r="G33" s="17">
        <v>700.0</v>
      </c>
      <c r="H33" s="18">
        <v>45901.0</v>
      </c>
      <c r="I33" s="17" t="b">
        <v>0</v>
      </c>
      <c r="J33" s="17" t="b">
        <v>0</v>
      </c>
      <c r="K33" s="17" t="b">
        <v>1</v>
      </c>
      <c r="L33" s="17">
        <v>700.0</v>
      </c>
      <c r="M33" s="11">
        <f t="shared" si="1"/>
        <v>700</v>
      </c>
      <c r="N33" s="11">
        <f t="shared" si="2"/>
        <v>0</v>
      </c>
      <c r="O33" s="11">
        <f t="shared" si="3"/>
        <v>700</v>
      </c>
      <c r="P33" s="12">
        <v>0.1</v>
      </c>
      <c r="Q33" s="13">
        <f t="shared" si="4"/>
        <v>-70</v>
      </c>
      <c r="R33" s="12">
        <v>0.05</v>
      </c>
      <c r="S33" s="13">
        <f t="shared" si="5"/>
        <v>-35</v>
      </c>
      <c r="T33" s="19">
        <f t="shared" si="6"/>
        <v>-105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"/>
      <c r="AG33" s="13">
        <f t="shared" si="7"/>
        <v>0</v>
      </c>
      <c r="AH33" s="13">
        <f t="shared" si="8"/>
        <v>-105</v>
      </c>
      <c r="AI33" s="13">
        <f t="shared" si="9"/>
        <v>595</v>
      </c>
      <c r="AJ33" s="13">
        <f t="shared" si="10"/>
        <v>595</v>
      </c>
      <c r="AK33" s="16">
        <v>45722.0</v>
      </c>
      <c r="AL33" s="11">
        <f t="shared" si="11"/>
        <v>0</v>
      </c>
      <c r="AM33" s="11">
        <f>AL33+'July Propsk Statement'!AM33</f>
        <v>0</v>
      </c>
      <c r="AN33" s="136"/>
      <c r="AO33" s="46"/>
      <c r="AP33" s="13"/>
      <c r="AQ33" s="1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>
      <c r="A34" s="69"/>
      <c r="B34" s="69"/>
      <c r="C34" s="17" t="s">
        <v>88</v>
      </c>
      <c r="D34" s="17" t="s">
        <v>89</v>
      </c>
      <c r="E34" s="18">
        <v>45488.0</v>
      </c>
      <c r="F34" s="17">
        <v>15.0</v>
      </c>
      <c r="G34" s="17">
        <v>795.0</v>
      </c>
      <c r="H34" s="18">
        <v>45915.0</v>
      </c>
      <c r="I34" s="17" t="b">
        <v>0</v>
      </c>
      <c r="J34" s="17" t="b">
        <v>0</v>
      </c>
      <c r="K34" s="17" t="b">
        <v>1</v>
      </c>
      <c r="L34" s="17">
        <v>795.0</v>
      </c>
      <c r="M34" s="11">
        <f t="shared" si="1"/>
        <v>795</v>
      </c>
      <c r="N34" s="11">
        <f t="shared" si="2"/>
        <v>0</v>
      </c>
      <c r="O34" s="11">
        <f t="shared" si="3"/>
        <v>795</v>
      </c>
      <c r="P34" s="12">
        <v>0.1</v>
      </c>
      <c r="Q34" s="13">
        <f t="shared" si="4"/>
        <v>-79.5</v>
      </c>
      <c r="R34" s="12">
        <v>0.05</v>
      </c>
      <c r="S34" s="13">
        <f t="shared" si="5"/>
        <v>-39.75</v>
      </c>
      <c r="T34" s="19">
        <f t="shared" si="6"/>
        <v>-119.25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4"/>
      <c r="AG34" s="13">
        <f t="shared" si="7"/>
        <v>0</v>
      </c>
      <c r="AH34" s="13">
        <f t="shared" si="8"/>
        <v>-119.25</v>
      </c>
      <c r="AI34" s="13">
        <f t="shared" si="9"/>
        <v>675.75</v>
      </c>
      <c r="AJ34" s="13">
        <f t="shared" si="10"/>
        <v>675.75</v>
      </c>
      <c r="AK34" s="16">
        <v>45722.0</v>
      </c>
      <c r="AL34" s="11">
        <f t="shared" si="11"/>
        <v>0</v>
      </c>
      <c r="AM34" s="11">
        <f>AL34+'July Propsk Statement'!AM34</f>
        <v>0</v>
      </c>
      <c r="AN34" s="136"/>
      <c r="AO34" s="74"/>
      <c r="AP34" s="13"/>
      <c r="AQ34" s="1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>
      <c r="A35" s="69"/>
      <c r="B35" s="69"/>
      <c r="C35" s="9" t="s">
        <v>90</v>
      </c>
      <c r="D35" s="9" t="s">
        <v>197</v>
      </c>
      <c r="E35" s="10">
        <v>44986.0</v>
      </c>
      <c r="F35" s="9">
        <v>1.0</v>
      </c>
      <c r="G35" s="9">
        <v>740.0</v>
      </c>
      <c r="H35" s="10">
        <v>45897.0</v>
      </c>
      <c r="I35" s="17" t="b">
        <v>0</v>
      </c>
      <c r="J35" s="17" t="b">
        <v>0</v>
      </c>
      <c r="K35" s="17" t="b">
        <v>1</v>
      </c>
      <c r="L35" s="9">
        <v>740.0</v>
      </c>
      <c r="M35" s="11">
        <f t="shared" si="1"/>
        <v>740</v>
      </c>
      <c r="N35" s="11">
        <f t="shared" si="2"/>
        <v>0</v>
      </c>
      <c r="O35" s="11">
        <f t="shared" si="3"/>
        <v>740</v>
      </c>
      <c r="P35" s="12">
        <v>0.1</v>
      </c>
      <c r="Q35" s="13">
        <f t="shared" si="4"/>
        <v>-74</v>
      </c>
      <c r="R35" s="12">
        <v>0.05</v>
      </c>
      <c r="S35" s="13">
        <f t="shared" si="5"/>
        <v>-37</v>
      </c>
      <c r="T35" s="19">
        <f t="shared" si="6"/>
        <v>-111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4"/>
      <c r="AG35" s="13">
        <f t="shared" si="7"/>
        <v>0</v>
      </c>
      <c r="AH35" s="13">
        <f t="shared" si="8"/>
        <v>-111</v>
      </c>
      <c r="AI35" s="13">
        <f t="shared" si="9"/>
        <v>629</v>
      </c>
      <c r="AJ35" s="13">
        <f t="shared" si="10"/>
        <v>629</v>
      </c>
      <c r="AK35" s="16">
        <v>45722.0</v>
      </c>
      <c r="AL35" s="11">
        <f t="shared" si="11"/>
        <v>0</v>
      </c>
      <c r="AM35" s="11">
        <f>AL35+'July Propsk Statement'!AM35</f>
        <v>0</v>
      </c>
      <c r="AN35" s="136"/>
      <c r="AO35" s="46"/>
      <c r="AP35" s="13"/>
      <c r="AQ35" s="1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>
      <c r="A36" s="69"/>
      <c r="B36" s="69"/>
      <c r="C36" s="9" t="s">
        <v>92</v>
      </c>
      <c r="D36" s="9" t="s">
        <v>198</v>
      </c>
      <c r="E36" s="10">
        <v>45828.0</v>
      </c>
      <c r="F36" s="9">
        <v>20.0</v>
      </c>
      <c r="G36" s="9">
        <v>795.0</v>
      </c>
      <c r="H36" s="10">
        <v>45909.0</v>
      </c>
      <c r="I36" s="17" t="b">
        <v>0</v>
      </c>
      <c r="J36" s="17" t="b">
        <v>0</v>
      </c>
      <c r="K36" s="17" t="b">
        <v>1</v>
      </c>
      <c r="L36" s="9">
        <v>795.0</v>
      </c>
      <c r="M36" s="11">
        <f t="shared" si="1"/>
        <v>795</v>
      </c>
      <c r="N36" s="11">
        <f t="shared" si="2"/>
        <v>0</v>
      </c>
      <c r="O36" s="11">
        <f t="shared" si="3"/>
        <v>795</v>
      </c>
      <c r="P36" s="12">
        <v>0.1</v>
      </c>
      <c r="Q36" s="13">
        <f t="shared" si="4"/>
        <v>-79.5</v>
      </c>
      <c r="R36" s="12">
        <v>0.05</v>
      </c>
      <c r="S36" s="13">
        <f t="shared" si="5"/>
        <v>-39.75</v>
      </c>
      <c r="T36" s="19">
        <f t="shared" si="6"/>
        <v>-119.25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4"/>
      <c r="AG36" s="13">
        <f t="shared" si="7"/>
        <v>0</v>
      </c>
      <c r="AH36" s="13">
        <f t="shared" si="8"/>
        <v>-119.25</v>
      </c>
      <c r="AI36" s="13">
        <f t="shared" si="9"/>
        <v>675.75</v>
      </c>
      <c r="AJ36" s="13">
        <f t="shared" si="10"/>
        <v>675.75</v>
      </c>
      <c r="AK36" s="16">
        <v>45722.0</v>
      </c>
      <c r="AL36" s="11">
        <f t="shared" si="11"/>
        <v>0</v>
      </c>
      <c r="AM36" s="11">
        <f>AL36+'July Propsk Statement'!AM36</f>
        <v>0</v>
      </c>
      <c r="AN36" s="136"/>
      <c r="AO36" s="46"/>
      <c r="AP36" s="13"/>
      <c r="AQ36" s="1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>
      <c r="A37" s="69"/>
      <c r="B37" s="69"/>
      <c r="C37" s="9" t="s">
        <v>94</v>
      </c>
      <c r="D37" s="9" t="s">
        <v>95</v>
      </c>
      <c r="E37" s="10">
        <v>45367.0</v>
      </c>
      <c r="F37" s="9">
        <v>16.0</v>
      </c>
      <c r="G37" s="9">
        <v>810.0</v>
      </c>
      <c r="H37" s="10">
        <v>45916.0</v>
      </c>
      <c r="I37" s="17" t="b">
        <v>0</v>
      </c>
      <c r="J37" s="17" t="b">
        <v>0</v>
      </c>
      <c r="K37" s="17" t="b">
        <v>1</v>
      </c>
      <c r="L37" s="9">
        <v>810.0</v>
      </c>
      <c r="M37" s="11">
        <f t="shared" si="1"/>
        <v>810</v>
      </c>
      <c r="N37" s="11">
        <f t="shared" si="2"/>
        <v>0</v>
      </c>
      <c r="O37" s="11">
        <f t="shared" si="3"/>
        <v>810</v>
      </c>
      <c r="P37" s="12">
        <v>0.1</v>
      </c>
      <c r="Q37" s="13">
        <f t="shared" si="4"/>
        <v>-81</v>
      </c>
      <c r="R37" s="12">
        <v>0.05</v>
      </c>
      <c r="S37" s="13">
        <f t="shared" si="5"/>
        <v>-40.5</v>
      </c>
      <c r="T37" s="19">
        <f t="shared" si="6"/>
        <v>-121.5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4"/>
      <c r="AG37" s="13">
        <f t="shared" si="7"/>
        <v>0</v>
      </c>
      <c r="AH37" s="13">
        <f t="shared" si="8"/>
        <v>-121.5</v>
      </c>
      <c r="AI37" s="13">
        <f t="shared" si="9"/>
        <v>688.5</v>
      </c>
      <c r="AJ37" s="13">
        <f t="shared" si="10"/>
        <v>688.5</v>
      </c>
      <c r="AK37" s="16">
        <v>45722.0</v>
      </c>
      <c r="AL37" s="11">
        <f t="shared" si="11"/>
        <v>0</v>
      </c>
      <c r="AM37" s="11">
        <f>AL37+'July Propsk Statement'!AM37</f>
        <v>0</v>
      </c>
      <c r="AN37" s="136"/>
      <c r="AO37" s="74"/>
      <c r="AP37" s="13"/>
      <c r="AQ37" s="1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>
      <c r="A38" s="69"/>
      <c r="B38" s="69"/>
      <c r="C38" s="9" t="s">
        <v>96</v>
      </c>
      <c r="D38" s="9" t="s">
        <v>220</v>
      </c>
      <c r="E38" s="10">
        <v>45923.0</v>
      </c>
      <c r="F38" s="9">
        <v>7.0</v>
      </c>
      <c r="G38" s="9" t="s">
        <v>97</v>
      </c>
      <c r="H38" s="9"/>
      <c r="I38" s="9" t="b">
        <v>0</v>
      </c>
      <c r="J38" s="9" t="b">
        <v>0</v>
      </c>
      <c r="K38" s="9" t="b">
        <v>1</v>
      </c>
      <c r="L38" s="9"/>
      <c r="M38" s="11">
        <f t="shared" si="1"/>
        <v>0</v>
      </c>
      <c r="N38" s="11">
        <f t="shared" si="2"/>
        <v>0</v>
      </c>
      <c r="O38" s="11">
        <f t="shared" si="3"/>
        <v>0</v>
      </c>
      <c r="P38" s="12">
        <v>0.1</v>
      </c>
      <c r="Q38" s="13">
        <f t="shared" si="4"/>
        <v>0</v>
      </c>
      <c r="R38" s="12">
        <v>0.05</v>
      </c>
      <c r="S38" s="13">
        <f t="shared" si="5"/>
        <v>0</v>
      </c>
      <c r="T38" s="19">
        <f t="shared" si="6"/>
        <v>0</v>
      </c>
      <c r="U38" s="15" t="s">
        <v>153</v>
      </c>
      <c r="V38" s="15">
        <v>200.0</v>
      </c>
      <c r="W38" s="15" t="s">
        <v>153</v>
      </c>
      <c r="X38" s="15" t="s">
        <v>177</v>
      </c>
      <c r="Y38" s="15">
        <v>160.0</v>
      </c>
      <c r="Z38" s="15"/>
      <c r="AA38" s="23"/>
      <c r="AB38" s="23"/>
      <c r="AC38" s="23"/>
      <c r="AD38" s="23"/>
      <c r="AE38" s="23"/>
      <c r="AF38" s="4"/>
      <c r="AG38" s="13">
        <f t="shared" si="7"/>
        <v>-360</v>
      </c>
      <c r="AH38" s="13">
        <f t="shared" si="8"/>
        <v>-360</v>
      </c>
      <c r="AI38" s="13">
        <f t="shared" si="9"/>
        <v>-360</v>
      </c>
      <c r="AJ38" s="13">
        <f t="shared" si="10"/>
        <v>-360</v>
      </c>
      <c r="AK38" s="16"/>
      <c r="AL38" s="11">
        <f t="shared" si="11"/>
        <v>0</v>
      </c>
      <c r="AM38" s="11">
        <f>AL38+'July Propsk Statement'!AM38</f>
        <v>0</v>
      </c>
      <c r="AN38" s="136"/>
      <c r="AO38" s="46"/>
      <c r="AP38" s="13"/>
      <c r="AQ38" s="2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>
      <c r="A39" s="69"/>
      <c r="B39" s="69"/>
      <c r="C39" s="9" t="s">
        <v>99</v>
      </c>
      <c r="D39" s="9" t="s">
        <v>199</v>
      </c>
      <c r="E39" s="10">
        <v>45381.0</v>
      </c>
      <c r="F39" s="9">
        <v>30.0</v>
      </c>
      <c r="G39" s="9">
        <v>675.0</v>
      </c>
      <c r="H39" s="10">
        <v>45897.0</v>
      </c>
      <c r="I39" s="9" t="b">
        <v>0</v>
      </c>
      <c r="J39" s="9" t="b">
        <v>1</v>
      </c>
      <c r="K39" s="9" t="b">
        <v>0</v>
      </c>
      <c r="L39" s="9">
        <v>675.0</v>
      </c>
      <c r="M39" s="11">
        <f t="shared" si="1"/>
        <v>0</v>
      </c>
      <c r="N39" s="11">
        <f t="shared" si="2"/>
        <v>675</v>
      </c>
      <c r="O39" s="11">
        <f t="shared" si="3"/>
        <v>675</v>
      </c>
      <c r="P39" s="12">
        <v>0.1</v>
      </c>
      <c r="Q39" s="13">
        <f t="shared" si="4"/>
        <v>-67.5</v>
      </c>
      <c r="R39" s="12">
        <v>0.05</v>
      </c>
      <c r="S39" s="13">
        <f t="shared" si="5"/>
        <v>-33.75</v>
      </c>
      <c r="T39" s="19">
        <f t="shared" si="6"/>
        <v>-101.25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4"/>
      <c r="AG39" s="13">
        <f t="shared" si="7"/>
        <v>0</v>
      </c>
      <c r="AH39" s="13">
        <f t="shared" si="8"/>
        <v>-101.25</v>
      </c>
      <c r="AI39" s="13">
        <f t="shared" si="9"/>
        <v>573.75</v>
      </c>
      <c r="AJ39" s="13">
        <f t="shared" si="10"/>
        <v>573.75</v>
      </c>
      <c r="AK39" s="16">
        <v>45722.0</v>
      </c>
      <c r="AL39" s="11">
        <f t="shared" si="11"/>
        <v>0</v>
      </c>
      <c r="AM39" s="11">
        <f>AL39+'July Propsk Statement'!AM39</f>
        <v>0</v>
      </c>
      <c r="AN39" s="136"/>
      <c r="AO39" s="46"/>
      <c r="AP39" s="13"/>
      <c r="AQ39" s="1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>
      <c r="A40" s="69"/>
      <c r="B40" s="69"/>
      <c r="C40" s="17" t="s">
        <v>101</v>
      </c>
      <c r="D40" s="17" t="s">
        <v>200</v>
      </c>
      <c r="E40" s="18">
        <v>45567.0</v>
      </c>
      <c r="F40" s="17">
        <v>2.0</v>
      </c>
      <c r="G40" s="17">
        <v>700.0</v>
      </c>
      <c r="H40" s="18">
        <v>45902.0</v>
      </c>
      <c r="I40" s="17" t="b">
        <v>0</v>
      </c>
      <c r="J40" s="17" t="b">
        <v>0</v>
      </c>
      <c r="K40" s="17" t="b">
        <v>1</v>
      </c>
      <c r="L40" s="17">
        <v>700.0</v>
      </c>
      <c r="M40" s="11">
        <f t="shared" si="1"/>
        <v>700</v>
      </c>
      <c r="N40" s="11">
        <f t="shared" si="2"/>
        <v>0</v>
      </c>
      <c r="O40" s="11">
        <f t="shared" si="3"/>
        <v>700</v>
      </c>
      <c r="P40" s="12">
        <v>0.1</v>
      </c>
      <c r="Q40" s="13">
        <f t="shared" si="4"/>
        <v>-70</v>
      </c>
      <c r="R40" s="12">
        <v>0.05</v>
      </c>
      <c r="S40" s="13">
        <f t="shared" si="5"/>
        <v>-35</v>
      </c>
      <c r="T40" s="19">
        <f t="shared" si="6"/>
        <v>-105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"/>
      <c r="AG40" s="13">
        <f t="shared" si="7"/>
        <v>0</v>
      </c>
      <c r="AH40" s="13">
        <f t="shared" si="8"/>
        <v>-105</v>
      </c>
      <c r="AI40" s="13">
        <f t="shared" si="9"/>
        <v>595</v>
      </c>
      <c r="AJ40" s="13">
        <f t="shared" si="10"/>
        <v>595</v>
      </c>
      <c r="AK40" s="16">
        <v>45722.0</v>
      </c>
      <c r="AL40" s="11">
        <f t="shared" si="11"/>
        <v>0</v>
      </c>
      <c r="AM40" s="11">
        <f>AL40+'July Propsk Statement'!AM40</f>
        <v>0</v>
      </c>
      <c r="AN40" s="136"/>
      <c r="AO40" s="46"/>
      <c r="AP40" s="13"/>
      <c r="AQ40" s="1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>
      <c r="A41" s="69"/>
      <c r="B41" s="69"/>
      <c r="C41" s="17" t="s">
        <v>103</v>
      </c>
      <c r="D41" s="17" t="s">
        <v>201</v>
      </c>
      <c r="E41" s="18">
        <v>45069.0</v>
      </c>
      <c r="F41" s="17">
        <v>23.0</v>
      </c>
      <c r="G41" s="17">
        <v>740.0</v>
      </c>
      <c r="H41" s="18">
        <v>45899.0</v>
      </c>
      <c r="I41" s="17" t="b">
        <v>0</v>
      </c>
      <c r="J41" s="17" t="b">
        <v>1</v>
      </c>
      <c r="K41" s="17" t="b">
        <v>0</v>
      </c>
      <c r="L41" s="17">
        <v>740.0</v>
      </c>
      <c r="M41" s="11">
        <f t="shared" si="1"/>
        <v>0</v>
      </c>
      <c r="N41" s="11">
        <f t="shared" si="2"/>
        <v>740</v>
      </c>
      <c r="O41" s="11">
        <f t="shared" si="3"/>
        <v>740</v>
      </c>
      <c r="P41" s="12">
        <v>0.1</v>
      </c>
      <c r="Q41" s="13">
        <f t="shared" si="4"/>
        <v>-74</v>
      </c>
      <c r="R41" s="12">
        <v>0.05</v>
      </c>
      <c r="S41" s="13">
        <f t="shared" si="5"/>
        <v>-37</v>
      </c>
      <c r="T41" s="19">
        <f t="shared" si="6"/>
        <v>-111</v>
      </c>
      <c r="U41" s="15" t="s">
        <v>221</v>
      </c>
      <c r="V41" s="15">
        <v>160.0</v>
      </c>
      <c r="W41" s="15"/>
      <c r="X41" s="15"/>
      <c r="Y41" s="15"/>
      <c r="Z41" s="15"/>
      <c r="AA41" s="15"/>
      <c r="AB41" s="15"/>
      <c r="AC41" s="15"/>
      <c r="AD41" s="15"/>
      <c r="AE41" s="15"/>
      <c r="AF41" s="4"/>
      <c r="AG41" s="13">
        <f t="shared" si="7"/>
        <v>-160</v>
      </c>
      <c r="AH41" s="13">
        <f t="shared" si="8"/>
        <v>-271</v>
      </c>
      <c r="AI41" s="13">
        <f t="shared" si="9"/>
        <v>469</v>
      </c>
      <c r="AJ41" s="13">
        <f t="shared" si="10"/>
        <v>469</v>
      </c>
      <c r="AK41" s="16">
        <v>45722.0</v>
      </c>
      <c r="AL41" s="11">
        <f t="shared" si="11"/>
        <v>0</v>
      </c>
      <c r="AM41" s="11">
        <f>AL41+'July Propsk Statement'!AM41</f>
        <v>0</v>
      </c>
      <c r="AN41" s="136"/>
      <c r="AO41" s="46"/>
      <c r="AP41" s="13"/>
      <c r="AQ41" s="1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>
      <c r="A42" s="69"/>
      <c r="B42" s="69"/>
      <c r="C42" s="17" t="s">
        <v>105</v>
      </c>
      <c r="D42" s="17" t="s">
        <v>202</v>
      </c>
      <c r="E42" s="18">
        <v>45201.0</v>
      </c>
      <c r="F42" s="17">
        <v>2.0</v>
      </c>
      <c r="G42" s="17">
        <v>740.0</v>
      </c>
      <c r="H42" s="18">
        <v>45902.0</v>
      </c>
      <c r="I42" s="17" t="b">
        <v>0</v>
      </c>
      <c r="J42" s="17" t="b">
        <v>0</v>
      </c>
      <c r="K42" s="17" t="b">
        <v>1</v>
      </c>
      <c r="L42" s="17">
        <v>740.0</v>
      </c>
      <c r="M42" s="11">
        <f t="shared" si="1"/>
        <v>740</v>
      </c>
      <c r="N42" s="11">
        <f t="shared" si="2"/>
        <v>0</v>
      </c>
      <c r="O42" s="11">
        <f t="shared" si="3"/>
        <v>740</v>
      </c>
      <c r="P42" s="12">
        <v>0.1</v>
      </c>
      <c r="Q42" s="13">
        <f t="shared" si="4"/>
        <v>-74</v>
      </c>
      <c r="R42" s="12">
        <v>0.05</v>
      </c>
      <c r="S42" s="13">
        <f t="shared" si="5"/>
        <v>-37</v>
      </c>
      <c r="T42" s="19">
        <f t="shared" si="6"/>
        <v>-111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"/>
      <c r="AG42" s="13">
        <f t="shared" si="7"/>
        <v>0</v>
      </c>
      <c r="AH42" s="13">
        <f t="shared" si="8"/>
        <v>-111</v>
      </c>
      <c r="AI42" s="13">
        <f t="shared" si="9"/>
        <v>629</v>
      </c>
      <c r="AJ42" s="13">
        <f t="shared" si="10"/>
        <v>629</v>
      </c>
      <c r="AK42" s="16">
        <v>45722.0</v>
      </c>
      <c r="AL42" s="11">
        <f t="shared" si="11"/>
        <v>0</v>
      </c>
      <c r="AM42" s="11">
        <f>AL42+'July Propsk Statement'!AM42</f>
        <v>0</v>
      </c>
      <c r="AN42" s="136"/>
      <c r="AO42" s="46"/>
      <c r="AP42" s="13"/>
      <c r="AQ42" s="1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>
      <c r="A43" s="69"/>
      <c r="B43" s="69"/>
      <c r="C43" s="17" t="s">
        <v>107</v>
      </c>
      <c r="D43" s="17" t="s">
        <v>203</v>
      </c>
      <c r="E43" s="18">
        <v>44965.0</v>
      </c>
      <c r="F43" s="17">
        <v>8.0</v>
      </c>
      <c r="G43" s="17">
        <v>740.0</v>
      </c>
      <c r="H43" s="18">
        <v>45910.0</v>
      </c>
      <c r="I43" s="17" t="b">
        <v>0</v>
      </c>
      <c r="J43" s="17" t="b">
        <v>1</v>
      </c>
      <c r="K43" s="17" t="b">
        <v>0</v>
      </c>
      <c r="L43" s="17">
        <v>740.0</v>
      </c>
      <c r="M43" s="11">
        <f t="shared" si="1"/>
        <v>0</v>
      </c>
      <c r="N43" s="11">
        <f t="shared" si="2"/>
        <v>740</v>
      </c>
      <c r="O43" s="11">
        <f t="shared" si="3"/>
        <v>740</v>
      </c>
      <c r="P43" s="12">
        <v>0.1</v>
      </c>
      <c r="Q43" s="13">
        <f t="shared" si="4"/>
        <v>-74</v>
      </c>
      <c r="R43" s="12">
        <v>0.05</v>
      </c>
      <c r="S43" s="13">
        <f t="shared" si="5"/>
        <v>-37</v>
      </c>
      <c r="T43" s="19">
        <f t="shared" si="6"/>
        <v>-111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"/>
      <c r="AG43" s="13">
        <f t="shared" si="7"/>
        <v>0</v>
      </c>
      <c r="AH43" s="13">
        <f t="shared" si="8"/>
        <v>-111</v>
      </c>
      <c r="AI43" s="13">
        <f t="shared" si="9"/>
        <v>629</v>
      </c>
      <c r="AJ43" s="13">
        <f t="shared" si="10"/>
        <v>629</v>
      </c>
      <c r="AK43" s="16">
        <v>45722.0</v>
      </c>
      <c r="AL43" s="11">
        <f t="shared" si="11"/>
        <v>0</v>
      </c>
      <c r="AM43" s="11">
        <f>AL43+'July Propsk Statement'!AM43</f>
        <v>0</v>
      </c>
      <c r="AN43" s="136"/>
      <c r="AO43" s="46"/>
      <c r="AP43" s="13"/>
      <c r="AQ43" s="1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>
      <c r="A44" s="25"/>
      <c r="B44" s="25"/>
      <c r="C44" s="26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4"/>
      <c r="AG44" s="25"/>
      <c r="AH44" s="25"/>
      <c r="AI44" s="25"/>
      <c r="AJ44" s="25"/>
      <c r="AK44" s="25"/>
      <c r="AL44" s="11">
        <f t="shared" si="11"/>
        <v>0</v>
      </c>
      <c r="AM44" s="11">
        <f>AL44+'July Propsk Statement'!AM44</f>
        <v>0</v>
      </c>
      <c r="AN44" s="135"/>
      <c r="AO44" s="1"/>
      <c r="AP44" s="13"/>
      <c r="AQ44" s="1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>
      <c r="A45" s="69"/>
      <c r="B45" s="69"/>
      <c r="C45" s="24" t="s">
        <v>109</v>
      </c>
      <c r="D45" s="24" t="s">
        <v>97</v>
      </c>
      <c r="E45" s="1"/>
      <c r="F45" s="1"/>
      <c r="G45" s="1"/>
      <c r="H45" s="1"/>
      <c r="I45" s="1"/>
      <c r="J45" s="1"/>
      <c r="K45" s="1"/>
      <c r="L45" s="1"/>
      <c r="M45" s="11">
        <f t="shared" ref="M45:M56" si="12">L45*K45</f>
        <v>0</v>
      </c>
      <c r="N45" s="11">
        <f t="shared" ref="N45:N56" si="13">J45*L45</f>
        <v>0</v>
      </c>
      <c r="O45" s="11">
        <f t="shared" ref="O45:O56" si="14">(L45*J45)+(L45*K45)</f>
        <v>0</v>
      </c>
      <c r="P45" s="12">
        <v>0.1</v>
      </c>
      <c r="Q45" s="13">
        <f t="shared" ref="Q45:Q56" si="15">L45*-P45</f>
        <v>0</v>
      </c>
      <c r="R45" s="12">
        <v>0.05</v>
      </c>
      <c r="S45" s="13">
        <f t="shared" ref="S45:S56" si="16">L45*-R45</f>
        <v>0</v>
      </c>
      <c r="T45" s="19">
        <f t="shared" ref="T45:T56" si="17">Q45+S45</f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3">
        <f t="shared" ref="AG45:AG56" si="18">-V45+-Y45+-AB45+-AE45</f>
        <v>0</v>
      </c>
      <c r="AH45" s="13">
        <f t="shared" ref="AH45:AH56" si="19">AG45+T45</f>
        <v>0</v>
      </c>
      <c r="AI45" s="13">
        <f t="shared" ref="AI45:AI56" si="20">L45+T45+AG45</f>
        <v>0</v>
      </c>
      <c r="AJ45" s="13">
        <f t="shared" ref="AJ45:AJ56" si="21">O45+AH45</f>
        <v>0</v>
      </c>
      <c r="AK45" s="1"/>
      <c r="AL45" s="11">
        <f t="shared" si="11"/>
        <v>0</v>
      </c>
      <c r="AM45" s="11">
        <f>AL45+'July Propsk Statement'!AM45</f>
        <v>0</v>
      </c>
      <c r="AN45" s="135"/>
      <c r="AO45" s="1"/>
      <c r="AP45" s="13"/>
      <c r="AQ45" s="1"/>
      <c r="AR45" s="1"/>
      <c r="AS45" s="1"/>
      <c r="AT45" s="1"/>
      <c r="AU45" s="1"/>
      <c r="AV45" s="4"/>
      <c r="AW45" s="4"/>
      <c r="AX45" s="4"/>
      <c r="AY45" s="4"/>
      <c r="AZ45" s="4"/>
      <c r="BA45" s="4"/>
      <c r="BB45" s="4"/>
    </row>
    <row r="46">
      <c r="A46" s="69"/>
      <c r="B46" s="69"/>
      <c r="C46" s="28" t="s">
        <v>111</v>
      </c>
      <c r="D46" s="28" t="s">
        <v>97</v>
      </c>
      <c r="E46" s="4"/>
      <c r="F46" s="4"/>
      <c r="G46" s="4"/>
      <c r="H46" s="4"/>
      <c r="I46" s="4"/>
      <c r="J46" s="4"/>
      <c r="K46" s="4"/>
      <c r="L46" s="4"/>
      <c r="M46" s="11">
        <f t="shared" si="12"/>
        <v>0</v>
      </c>
      <c r="N46" s="11">
        <f t="shared" si="13"/>
        <v>0</v>
      </c>
      <c r="O46" s="11">
        <f t="shared" si="14"/>
        <v>0</v>
      </c>
      <c r="P46" s="12">
        <v>0.1</v>
      </c>
      <c r="Q46" s="13">
        <f t="shared" si="15"/>
        <v>0</v>
      </c>
      <c r="R46" s="12">
        <v>0.05</v>
      </c>
      <c r="S46" s="13">
        <f t="shared" si="16"/>
        <v>0</v>
      </c>
      <c r="T46" s="19">
        <f t="shared" si="17"/>
        <v>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3">
        <f t="shared" si="18"/>
        <v>0</v>
      </c>
      <c r="AH46" s="13">
        <f t="shared" si="19"/>
        <v>0</v>
      </c>
      <c r="AI46" s="13">
        <f t="shared" si="20"/>
        <v>0</v>
      </c>
      <c r="AJ46" s="13">
        <f t="shared" si="21"/>
        <v>0</v>
      </c>
      <c r="AK46" s="4"/>
      <c r="AL46" s="11">
        <f t="shared" si="11"/>
        <v>0</v>
      </c>
      <c r="AM46" s="11">
        <f>AL46+'July Propsk Statement'!AM46</f>
        <v>0</v>
      </c>
      <c r="AN46" s="133"/>
      <c r="AO46" s="4"/>
      <c r="AP46" s="13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>
      <c r="A47" s="69"/>
      <c r="B47" s="69"/>
      <c r="C47" s="28" t="s">
        <v>112</v>
      </c>
      <c r="D47" s="9" t="s">
        <v>178</v>
      </c>
      <c r="E47" s="35"/>
      <c r="F47" s="28">
        <v>4.0</v>
      </c>
      <c r="G47" s="28">
        <v>60.0</v>
      </c>
      <c r="H47" s="35">
        <v>45904.0</v>
      </c>
      <c r="I47" s="28" t="b">
        <v>0</v>
      </c>
      <c r="J47" s="28" t="b">
        <v>0</v>
      </c>
      <c r="K47" s="28" t="b">
        <v>1</v>
      </c>
      <c r="L47" s="28">
        <v>60.0</v>
      </c>
      <c r="M47" s="11">
        <f t="shared" si="12"/>
        <v>60</v>
      </c>
      <c r="N47" s="11">
        <f t="shared" si="13"/>
        <v>0</v>
      </c>
      <c r="O47" s="11">
        <f t="shared" si="14"/>
        <v>60</v>
      </c>
      <c r="P47" s="12">
        <v>0.1</v>
      </c>
      <c r="Q47" s="13">
        <f t="shared" si="15"/>
        <v>-6</v>
      </c>
      <c r="R47" s="12">
        <v>0.05</v>
      </c>
      <c r="S47" s="13">
        <f t="shared" si="16"/>
        <v>-3</v>
      </c>
      <c r="T47" s="19">
        <f t="shared" si="17"/>
        <v>-9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>
        <f t="shared" si="18"/>
        <v>0</v>
      </c>
      <c r="AH47" s="13">
        <f t="shared" si="19"/>
        <v>-9</v>
      </c>
      <c r="AI47" s="13">
        <f t="shared" si="20"/>
        <v>51</v>
      </c>
      <c r="AJ47" s="13">
        <f t="shared" si="21"/>
        <v>51</v>
      </c>
      <c r="AK47" s="4"/>
      <c r="AL47" s="11">
        <f t="shared" si="11"/>
        <v>0</v>
      </c>
      <c r="AM47" s="11">
        <f>AL47+'July Propsk Statement'!AM47</f>
        <v>0</v>
      </c>
      <c r="AN47" s="133"/>
      <c r="AO47" s="4"/>
      <c r="AP47" s="13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>
      <c r="A48" s="69"/>
      <c r="B48" s="69"/>
      <c r="C48" s="28" t="s">
        <v>113</v>
      </c>
      <c r="D48" s="17" t="s">
        <v>194</v>
      </c>
      <c r="E48" s="4"/>
      <c r="F48" s="28">
        <v>10.0</v>
      </c>
      <c r="G48" s="28">
        <v>60.0</v>
      </c>
      <c r="H48" s="35">
        <v>45910.0</v>
      </c>
      <c r="I48" s="28" t="b">
        <v>0</v>
      </c>
      <c r="J48" s="28" t="b">
        <v>0</v>
      </c>
      <c r="K48" s="28" t="b">
        <v>1</v>
      </c>
      <c r="L48" s="28">
        <v>60.0</v>
      </c>
      <c r="M48" s="11">
        <f t="shared" si="12"/>
        <v>60</v>
      </c>
      <c r="N48" s="11">
        <f t="shared" si="13"/>
        <v>0</v>
      </c>
      <c r="O48" s="11">
        <f t="shared" si="14"/>
        <v>60</v>
      </c>
      <c r="P48" s="12">
        <v>0.1</v>
      </c>
      <c r="Q48" s="13">
        <f t="shared" si="15"/>
        <v>-6</v>
      </c>
      <c r="R48" s="12">
        <v>0.05</v>
      </c>
      <c r="S48" s="13">
        <f t="shared" si="16"/>
        <v>-3</v>
      </c>
      <c r="T48" s="19">
        <f t="shared" si="17"/>
        <v>-9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3">
        <f t="shared" si="18"/>
        <v>0</v>
      </c>
      <c r="AH48" s="13">
        <f t="shared" si="19"/>
        <v>-9</v>
      </c>
      <c r="AI48" s="13">
        <f t="shared" si="20"/>
        <v>51</v>
      </c>
      <c r="AJ48" s="13">
        <f t="shared" si="21"/>
        <v>51</v>
      </c>
      <c r="AK48" s="4"/>
      <c r="AL48" s="11">
        <f t="shared" si="11"/>
        <v>0</v>
      </c>
      <c r="AM48" s="11">
        <f>AL48+'July Propsk Statement'!AM48</f>
        <v>0</v>
      </c>
      <c r="AN48" s="133"/>
      <c r="AO48" s="4"/>
      <c r="AP48" s="13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>
      <c r="A49" s="69"/>
      <c r="B49" s="69"/>
      <c r="C49" s="28" t="s">
        <v>114</v>
      </c>
      <c r="D49" s="28" t="s">
        <v>97</v>
      </c>
      <c r="E49" s="4"/>
      <c r="F49" s="4"/>
      <c r="G49" s="4"/>
      <c r="H49" s="4"/>
      <c r="I49" s="4"/>
      <c r="J49" s="4"/>
      <c r="K49" s="4"/>
      <c r="L49" s="4"/>
      <c r="M49" s="11">
        <f t="shared" si="12"/>
        <v>0</v>
      </c>
      <c r="N49" s="11">
        <f t="shared" si="13"/>
        <v>0</v>
      </c>
      <c r="O49" s="11">
        <f t="shared" si="14"/>
        <v>0</v>
      </c>
      <c r="P49" s="12">
        <v>0.1</v>
      </c>
      <c r="Q49" s="13">
        <f t="shared" si="15"/>
        <v>0</v>
      </c>
      <c r="R49" s="12">
        <v>0.05</v>
      </c>
      <c r="S49" s="13">
        <f t="shared" si="16"/>
        <v>0</v>
      </c>
      <c r="T49" s="19">
        <f t="shared" si="17"/>
        <v>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3">
        <f t="shared" si="18"/>
        <v>0</v>
      </c>
      <c r="AH49" s="13">
        <f t="shared" si="19"/>
        <v>0</v>
      </c>
      <c r="AI49" s="13">
        <f t="shared" si="20"/>
        <v>0</v>
      </c>
      <c r="AJ49" s="13">
        <f t="shared" si="21"/>
        <v>0</v>
      </c>
      <c r="AK49" s="4"/>
      <c r="AL49" s="11">
        <f t="shared" si="11"/>
        <v>0</v>
      </c>
      <c r="AM49" s="11">
        <f>AL49+'July Propsk Statement'!AM49</f>
        <v>0</v>
      </c>
      <c r="AN49" s="133"/>
      <c r="AO49" s="4"/>
      <c r="AP49" s="13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>
      <c r="A50" s="69"/>
      <c r="B50" s="69"/>
      <c r="C50" s="28" t="s">
        <v>115</v>
      </c>
      <c r="D50" s="28" t="s">
        <v>97</v>
      </c>
      <c r="E50" s="4"/>
      <c r="F50" s="18"/>
      <c r="G50" s="17"/>
      <c r="H50" s="17"/>
      <c r="I50" s="18"/>
      <c r="J50" s="4"/>
      <c r="K50" s="4"/>
      <c r="L50" s="4"/>
      <c r="M50" s="11">
        <f t="shared" si="12"/>
        <v>0</v>
      </c>
      <c r="N50" s="11">
        <f t="shared" si="13"/>
        <v>0</v>
      </c>
      <c r="O50" s="11">
        <f t="shared" si="14"/>
        <v>0</v>
      </c>
      <c r="P50" s="12">
        <v>0.1</v>
      </c>
      <c r="Q50" s="13">
        <f t="shared" si="15"/>
        <v>0</v>
      </c>
      <c r="R50" s="12">
        <v>0.05</v>
      </c>
      <c r="S50" s="13">
        <f t="shared" si="16"/>
        <v>0</v>
      </c>
      <c r="T50" s="19">
        <f t="shared" si="17"/>
        <v>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3">
        <f t="shared" si="18"/>
        <v>0</v>
      </c>
      <c r="AH50" s="13">
        <f t="shared" si="19"/>
        <v>0</v>
      </c>
      <c r="AI50" s="13">
        <f t="shared" si="20"/>
        <v>0</v>
      </c>
      <c r="AJ50" s="13">
        <f t="shared" si="21"/>
        <v>0</v>
      </c>
      <c r="AK50" s="4"/>
      <c r="AL50" s="11">
        <f t="shared" si="11"/>
        <v>0</v>
      </c>
      <c r="AM50" s="11">
        <f>AL50+'July Propsk Statement'!AM50</f>
        <v>0</v>
      </c>
      <c r="AN50" s="133"/>
      <c r="AO50" s="4"/>
      <c r="AP50" s="13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>
      <c r="A51" s="69"/>
      <c r="B51" s="69"/>
      <c r="C51" s="28" t="s">
        <v>116</v>
      </c>
      <c r="D51" s="28" t="s">
        <v>97</v>
      </c>
      <c r="E51" s="4"/>
      <c r="F51" s="4"/>
      <c r="G51" s="4"/>
      <c r="H51" s="4"/>
      <c r="I51" s="4"/>
      <c r="J51" s="4"/>
      <c r="K51" s="4"/>
      <c r="L51" s="4"/>
      <c r="M51" s="11">
        <f t="shared" si="12"/>
        <v>0</v>
      </c>
      <c r="N51" s="11">
        <f t="shared" si="13"/>
        <v>0</v>
      </c>
      <c r="O51" s="11">
        <f t="shared" si="14"/>
        <v>0</v>
      </c>
      <c r="P51" s="12">
        <v>0.1</v>
      </c>
      <c r="Q51" s="13">
        <f t="shared" si="15"/>
        <v>0</v>
      </c>
      <c r="R51" s="12">
        <v>0.05</v>
      </c>
      <c r="S51" s="13">
        <f t="shared" si="16"/>
        <v>0</v>
      </c>
      <c r="T51" s="19">
        <f t="shared" si="17"/>
        <v>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3">
        <f t="shared" si="18"/>
        <v>0</v>
      </c>
      <c r="AH51" s="13">
        <f t="shared" si="19"/>
        <v>0</v>
      </c>
      <c r="AI51" s="13">
        <f t="shared" si="20"/>
        <v>0</v>
      </c>
      <c r="AJ51" s="13">
        <f t="shared" si="21"/>
        <v>0</v>
      </c>
      <c r="AK51" s="4"/>
      <c r="AL51" s="11">
        <f t="shared" si="11"/>
        <v>0</v>
      </c>
      <c r="AM51" s="11">
        <f>AL51+'July Propsk Statement'!AM51</f>
        <v>0</v>
      </c>
      <c r="AN51" s="133"/>
      <c r="AO51" s="4"/>
      <c r="AP51" s="13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>
      <c r="A52" s="69"/>
      <c r="B52" s="69"/>
      <c r="C52" s="28" t="s">
        <v>117</v>
      </c>
      <c r="D52" s="28" t="s">
        <v>97</v>
      </c>
      <c r="E52" s="4"/>
      <c r="F52" s="4"/>
      <c r="G52" s="4"/>
      <c r="H52" s="4"/>
      <c r="I52" s="4"/>
      <c r="J52" s="4"/>
      <c r="K52" s="4"/>
      <c r="L52" s="4"/>
      <c r="M52" s="11">
        <f t="shared" si="12"/>
        <v>0</v>
      </c>
      <c r="N52" s="11">
        <f t="shared" si="13"/>
        <v>0</v>
      </c>
      <c r="O52" s="11">
        <f t="shared" si="14"/>
        <v>0</v>
      </c>
      <c r="P52" s="12">
        <v>0.1</v>
      </c>
      <c r="Q52" s="13">
        <f t="shared" si="15"/>
        <v>0</v>
      </c>
      <c r="R52" s="12">
        <v>0.05</v>
      </c>
      <c r="S52" s="13">
        <f t="shared" si="16"/>
        <v>0</v>
      </c>
      <c r="T52" s="19">
        <f t="shared" si="17"/>
        <v>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3">
        <f t="shared" si="18"/>
        <v>0</v>
      </c>
      <c r="AH52" s="13">
        <f t="shared" si="19"/>
        <v>0</v>
      </c>
      <c r="AI52" s="13">
        <f t="shared" si="20"/>
        <v>0</v>
      </c>
      <c r="AJ52" s="13">
        <f t="shared" si="21"/>
        <v>0</v>
      </c>
      <c r="AK52" s="4"/>
      <c r="AL52" s="11">
        <f t="shared" si="11"/>
        <v>0</v>
      </c>
      <c r="AM52" s="11">
        <f>AL52+'July Propsk Statement'!AM52</f>
        <v>0</v>
      </c>
      <c r="AN52" s="133"/>
      <c r="AO52" s="4"/>
      <c r="AP52" s="13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>
      <c r="A53" s="69"/>
      <c r="B53" s="69"/>
      <c r="C53" s="28" t="s">
        <v>118</v>
      </c>
      <c r="D53" s="28" t="s">
        <v>97</v>
      </c>
      <c r="E53" s="4"/>
      <c r="F53" s="4"/>
      <c r="G53" s="4"/>
      <c r="H53" s="4"/>
      <c r="I53" s="4"/>
      <c r="J53" s="4"/>
      <c r="K53" s="4"/>
      <c r="L53" s="4"/>
      <c r="M53" s="11">
        <f t="shared" si="12"/>
        <v>0</v>
      </c>
      <c r="N53" s="11">
        <f t="shared" si="13"/>
        <v>0</v>
      </c>
      <c r="O53" s="11">
        <f t="shared" si="14"/>
        <v>0</v>
      </c>
      <c r="P53" s="12">
        <v>0.1</v>
      </c>
      <c r="Q53" s="13">
        <f t="shared" si="15"/>
        <v>0</v>
      </c>
      <c r="R53" s="12">
        <v>0.05</v>
      </c>
      <c r="S53" s="13">
        <f t="shared" si="16"/>
        <v>0</v>
      </c>
      <c r="T53" s="19">
        <f t="shared" si="17"/>
        <v>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3">
        <f t="shared" si="18"/>
        <v>0</v>
      </c>
      <c r="AH53" s="13">
        <f t="shared" si="19"/>
        <v>0</v>
      </c>
      <c r="AI53" s="13">
        <f t="shared" si="20"/>
        <v>0</v>
      </c>
      <c r="AJ53" s="13">
        <f t="shared" si="21"/>
        <v>0</v>
      </c>
      <c r="AK53" s="4"/>
      <c r="AL53" s="11">
        <f t="shared" si="11"/>
        <v>0</v>
      </c>
      <c r="AM53" s="11">
        <f>AL53+'July Propsk Statement'!AM53</f>
        <v>0</v>
      </c>
      <c r="AN53" s="133"/>
      <c r="AO53" s="4"/>
      <c r="AP53" s="13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>
      <c r="A54" s="69"/>
      <c r="B54" s="69"/>
      <c r="C54" s="28" t="s">
        <v>119</v>
      </c>
      <c r="D54" s="28" t="s">
        <v>97</v>
      </c>
      <c r="E54" s="4"/>
      <c r="F54" s="4"/>
      <c r="G54" s="4"/>
      <c r="H54" s="4"/>
      <c r="I54" s="4"/>
      <c r="J54" s="4"/>
      <c r="K54" s="4"/>
      <c r="L54" s="4"/>
      <c r="M54" s="11">
        <f t="shared" si="12"/>
        <v>0</v>
      </c>
      <c r="N54" s="11">
        <f t="shared" si="13"/>
        <v>0</v>
      </c>
      <c r="O54" s="11">
        <f t="shared" si="14"/>
        <v>0</v>
      </c>
      <c r="P54" s="12">
        <v>0.1</v>
      </c>
      <c r="Q54" s="13">
        <f t="shared" si="15"/>
        <v>0</v>
      </c>
      <c r="R54" s="12">
        <v>0.05</v>
      </c>
      <c r="S54" s="13">
        <f t="shared" si="16"/>
        <v>0</v>
      </c>
      <c r="T54" s="19">
        <f t="shared" si="17"/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3">
        <f t="shared" si="18"/>
        <v>0</v>
      </c>
      <c r="AH54" s="13">
        <f t="shared" si="19"/>
        <v>0</v>
      </c>
      <c r="AI54" s="13">
        <f t="shared" si="20"/>
        <v>0</v>
      </c>
      <c r="AJ54" s="13">
        <f t="shared" si="21"/>
        <v>0</v>
      </c>
      <c r="AK54" s="4"/>
      <c r="AL54" s="11">
        <f t="shared" si="11"/>
        <v>0</v>
      </c>
      <c r="AM54" s="11">
        <f>AL54+'July Propsk Statement'!AM54</f>
        <v>0</v>
      </c>
      <c r="AN54" s="133"/>
      <c r="AO54" s="4"/>
      <c r="AP54" s="13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>
      <c r="A55" s="69"/>
      <c r="B55" s="69"/>
      <c r="C55" s="28" t="s">
        <v>120</v>
      </c>
      <c r="D55" s="28" t="s">
        <v>97</v>
      </c>
      <c r="E55" s="4"/>
      <c r="F55" s="4"/>
      <c r="G55" s="4"/>
      <c r="H55" s="4"/>
      <c r="I55" s="4"/>
      <c r="J55" s="4"/>
      <c r="K55" s="4"/>
      <c r="L55" s="4"/>
      <c r="M55" s="11">
        <f t="shared" si="12"/>
        <v>0</v>
      </c>
      <c r="N55" s="11">
        <f t="shared" si="13"/>
        <v>0</v>
      </c>
      <c r="O55" s="11">
        <f t="shared" si="14"/>
        <v>0</v>
      </c>
      <c r="P55" s="12">
        <v>0.1</v>
      </c>
      <c r="Q55" s="13">
        <f t="shared" si="15"/>
        <v>0</v>
      </c>
      <c r="R55" s="12">
        <v>0.05</v>
      </c>
      <c r="S55" s="13">
        <f t="shared" si="16"/>
        <v>0</v>
      </c>
      <c r="T55" s="19">
        <f t="shared" si="17"/>
        <v>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3">
        <f t="shared" si="18"/>
        <v>0</v>
      </c>
      <c r="AH55" s="13">
        <f t="shared" si="19"/>
        <v>0</v>
      </c>
      <c r="AI55" s="13">
        <f t="shared" si="20"/>
        <v>0</v>
      </c>
      <c r="AJ55" s="13">
        <f t="shared" si="21"/>
        <v>0</v>
      </c>
      <c r="AK55" s="4"/>
      <c r="AL55" s="11">
        <f t="shared" si="11"/>
        <v>0</v>
      </c>
      <c r="AM55" s="11">
        <f>AL55+'July Propsk Statement'!AM55</f>
        <v>0</v>
      </c>
      <c r="AN55" s="133"/>
      <c r="AO55" s="4"/>
      <c r="AP55" s="13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>
      <c r="A56" s="69"/>
      <c r="B56" s="69"/>
      <c r="C56" s="28" t="s">
        <v>121</v>
      </c>
      <c r="D56" s="28" t="s">
        <v>97</v>
      </c>
      <c r="E56" s="4"/>
      <c r="F56" s="4"/>
      <c r="G56" s="4"/>
      <c r="H56" s="4"/>
      <c r="I56" s="4"/>
      <c r="J56" s="4"/>
      <c r="K56" s="4"/>
      <c r="L56" s="4"/>
      <c r="M56" s="11">
        <f t="shared" si="12"/>
        <v>0</v>
      </c>
      <c r="N56" s="11">
        <f t="shared" si="13"/>
        <v>0</v>
      </c>
      <c r="O56" s="11">
        <f t="shared" si="14"/>
        <v>0</v>
      </c>
      <c r="P56" s="12">
        <v>0.1</v>
      </c>
      <c r="Q56" s="13">
        <f t="shared" si="15"/>
        <v>0</v>
      </c>
      <c r="R56" s="12">
        <v>0.05</v>
      </c>
      <c r="S56" s="13">
        <f t="shared" si="16"/>
        <v>0</v>
      </c>
      <c r="T56" s="19">
        <f t="shared" si="17"/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3">
        <f t="shared" si="18"/>
        <v>0</v>
      </c>
      <c r="AH56" s="13">
        <f t="shared" si="19"/>
        <v>0</v>
      </c>
      <c r="AI56" s="13">
        <f t="shared" si="20"/>
        <v>0</v>
      </c>
      <c r="AJ56" s="13">
        <f t="shared" si="21"/>
        <v>0</v>
      </c>
      <c r="AK56" s="4"/>
      <c r="AL56" s="11">
        <f t="shared" si="11"/>
        <v>0</v>
      </c>
      <c r="AM56" s="11">
        <f>AL56+'July Propsk Statement'!AM56</f>
        <v>0</v>
      </c>
      <c r="AN56" s="133"/>
      <c r="AO56" s="4"/>
      <c r="AP56" s="13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>
      <c r="A57" s="29"/>
      <c r="B57" s="29"/>
      <c r="C57" s="29" t="s">
        <v>122</v>
      </c>
      <c r="D57" s="30"/>
      <c r="E57" s="31"/>
      <c r="F57" s="31"/>
      <c r="G57" s="31">
        <f>SUM(G14:G56)</f>
        <v>21033.2</v>
      </c>
      <c r="H57" s="31"/>
      <c r="I57" s="31"/>
      <c r="J57" s="31"/>
      <c r="K57" s="31"/>
      <c r="L57" s="31">
        <f t="shared" ref="L57:O57" si="22">SUM(L14:L56)</f>
        <v>19538.2</v>
      </c>
      <c r="M57" s="31">
        <f t="shared" si="22"/>
        <v>14313.2</v>
      </c>
      <c r="N57" s="31">
        <f t="shared" si="22"/>
        <v>5225</v>
      </c>
      <c r="O57" s="31">
        <f t="shared" si="22"/>
        <v>19538.2</v>
      </c>
      <c r="P57" s="31"/>
      <c r="Q57" s="31">
        <f>SUM(Q14:Q56)</f>
        <v>-1953.82</v>
      </c>
      <c r="R57" s="31"/>
      <c r="S57" s="31">
        <f t="shared" ref="S57:T57" si="23">SUM(S14:S56)</f>
        <v>-976.91</v>
      </c>
      <c r="T57" s="31">
        <f t="shared" si="23"/>
        <v>-2930.73</v>
      </c>
      <c r="U57" s="31"/>
      <c r="V57" s="31">
        <f>SUM(V14:V56)</f>
        <v>560</v>
      </c>
      <c r="W57" s="31"/>
      <c r="X57" s="31"/>
      <c r="Y57" s="31">
        <f>SUM(Y14:Y56)</f>
        <v>320</v>
      </c>
      <c r="Z57" s="31"/>
      <c r="AA57" s="31"/>
      <c r="AB57" s="31">
        <f>SUM(AB14:AB56)</f>
        <v>0</v>
      </c>
      <c r="AC57" s="31"/>
      <c r="AD57" s="31"/>
      <c r="AE57" s="31">
        <f>SUM(AE14:AE56)</f>
        <v>0</v>
      </c>
      <c r="AF57" s="31"/>
      <c r="AG57" s="31">
        <f t="shared" ref="AG57:AJ57" si="24">SUM(AG14:AG56)</f>
        <v>-880</v>
      </c>
      <c r="AH57" s="31">
        <f t="shared" si="24"/>
        <v>-3810.73</v>
      </c>
      <c r="AI57" s="31">
        <f t="shared" si="24"/>
        <v>15727.47</v>
      </c>
      <c r="AJ57" s="31">
        <f t="shared" si="24"/>
        <v>15727.47</v>
      </c>
      <c r="AK57" s="31"/>
      <c r="AL57" s="31">
        <f>SUM(AL14:AL56)</f>
        <v>1495</v>
      </c>
      <c r="AM57" s="31">
        <f>AL57+'July Propsk Statement'!AM57</f>
        <v>1495</v>
      </c>
      <c r="AN57" s="133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1"/>
      <c r="BA57" s="1"/>
      <c r="B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133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>
      <c r="A59" s="6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133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>
      <c r="A60" s="6" t="s">
        <v>46</v>
      </c>
      <c r="B60" s="7" t="s">
        <v>123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133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>
      <c r="A61" s="4"/>
      <c r="B61" s="4"/>
      <c r="C61" s="28" t="s">
        <v>124</v>
      </c>
      <c r="D61" s="28" t="s">
        <v>125</v>
      </c>
      <c r="E61" s="34">
        <v>45648.0</v>
      </c>
      <c r="F61" s="28">
        <v>24.0</v>
      </c>
      <c r="G61" s="28">
        <v>1125.0</v>
      </c>
      <c r="H61" s="35"/>
      <c r="I61" s="28" t="b">
        <v>0</v>
      </c>
      <c r="J61" s="28" t="b">
        <v>0</v>
      </c>
      <c r="K61" s="28" t="b">
        <v>1</v>
      </c>
      <c r="L61" s="4"/>
      <c r="M61" s="11">
        <f>L61*K61</f>
        <v>0</v>
      </c>
      <c r="N61" s="11">
        <f>J61*L61</f>
        <v>0</v>
      </c>
      <c r="O61" s="11">
        <f>(L61*J61)+(L61*K61)</f>
        <v>0</v>
      </c>
      <c r="P61" s="12">
        <v>0.1</v>
      </c>
      <c r="Q61" s="13">
        <f>L61*-P61</f>
        <v>0</v>
      </c>
      <c r="R61" s="12">
        <v>0.0</v>
      </c>
      <c r="S61" s="13">
        <f>L61*-R61</f>
        <v>0</v>
      </c>
      <c r="T61" s="19">
        <f>Q61+S61</f>
        <v>0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3">
        <f>-V61+-Y61+-AB61+-AE61</f>
        <v>0</v>
      </c>
      <c r="AH61" s="13">
        <f>AG61+T61</f>
        <v>0</v>
      </c>
      <c r="AI61" s="13">
        <f>L61+T61+AG61</f>
        <v>0</v>
      </c>
      <c r="AJ61" s="36">
        <f>O61+AH61</f>
        <v>0</v>
      </c>
      <c r="AK61" s="4"/>
      <c r="AL61" s="11">
        <f>G61-L61</f>
        <v>1125</v>
      </c>
      <c r="AM61" s="11">
        <f>AL61+'July Propsk Statement'!AM61</f>
        <v>0</v>
      </c>
      <c r="AN61" s="139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ht="17.25" customHeight="1">
      <c r="A62" s="29"/>
      <c r="B62" s="29"/>
      <c r="C62" s="29" t="s">
        <v>122</v>
      </c>
      <c r="D62" s="30"/>
      <c r="E62" s="31"/>
      <c r="F62" s="31"/>
      <c r="G62" s="31">
        <f>SUM(G$61:G61)</f>
        <v>1125</v>
      </c>
      <c r="H62" s="31"/>
      <c r="I62" s="31"/>
      <c r="J62" s="31"/>
      <c r="K62" s="31"/>
      <c r="L62" s="31">
        <f t="shared" ref="L62:AL62" si="25">SUM(L$61:L61)</f>
        <v>0</v>
      </c>
      <c r="M62" s="31">
        <f t="shared" si="25"/>
        <v>0</v>
      </c>
      <c r="N62" s="31">
        <f t="shared" si="25"/>
        <v>0</v>
      </c>
      <c r="O62" s="31">
        <f t="shared" si="25"/>
        <v>0</v>
      </c>
      <c r="P62" s="31">
        <f t="shared" si="25"/>
        <v>0.1</v>
      </c>
      <c r="Q62" s="31">
        <f t="shared" si="25"/>
        <v>0</v>
      </c>
      <c r="R62" s="31">
        <f t="shared" si="25"/>
        <v>0</v>
      </c>
      <c r="S62" s="31">
        <f t="shared" si="25"/>
        <v>0</v>
      </c>
      <c r="T62" s="31">
        <f t="shared" si="25"/>
        <v>0</v>
      </c>
      <c r="U62" s="31">
        <f t="shared" si="25"/>
        <v>0</v>
      </c>
      <c r="V62" s="31">
        <f t="shared" si="25"/>
        <v>0</v>
      </c>
      <c r="W62" s="31">
        <f t="shared" si="25"/>
        <v>0</v>
      </c>
      <c r="X62" s="31">
        <f t="shared" si="25"/>
        <v>0</v>
      </c>
      <c r="Y62" s="31">
        <f t="shared" si="25"/>
        <v>0</v>
      </c>
      <c r="Z62" s="31">
        <f t="shared" si="25"/>
        <v>0</v>
      </c>
      <c r="AA62" s="31">
        <f t="shared" si="25"/>
        <v>0</v>
      </c>
      <c r="AB62" s="31">
        <f t="shared" si="25"/>
        <v>0</v>
      </c>
      <c r="AC62" s="31">
        <f t="shared" si="25"/>
        <v>0</v>
      </c>
      <c r="AD62" s="31">
        <f t="shared" si="25"/>
        <v>0</v>
      </c>
      <c r="AE62" s="31">
        <f t="shared" si="25"/>
        <v>0</v>
      </c>
      <c r="AF62" s="31">
        <f t="shared" si="25"/>
        <v>0</v>
      </c>
      <c r="AG62" s="31">
        <f t="shared" si="25"/>
        <v>0</v>
      </c>
      <c r="AH62" s="31">
        <f t="shared" si="25"/>
        <v>0</v>
      </c>
      <c r="AI62" s="31">
        <f t="shared" si="25"/>
        <v>0</v>
      </c>
      <c r="AJ62" s="38">
        <f t="shared" si="25"/>
        <v>0</v>
      </c>
      <c r="AK62" s="31">
        <f t="shared" si="25"/>
        <v>0</v>
      </c>
      <c r="AL62" s="31">
        <f t="shared" si="25"/>
        <v>1125</v>
      </c>
      <c r="AM62" s="31">
        <f>AL62+'July Propsk Statement'!AM62</f>
        <v>0</v>
      </c>
      <c r="AN62" s="133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1"/>
      <c r="BA62" s="1"/>
      <c r="B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133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>
      <c r="A64" s="4"/>
      <c r="B64" s="2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133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>
      <c r="A65" s="40"/>
      <c r="B65" s="41" t="s">
        <v>126</v>
      </c>
      <c r="C65" s="40"/>
      <c r="D65" s="40"/>
      <c r="E65" s="40"/>
      <c r="F65" s="40"/>
      <c r="G65" s="42">
        <f>G57+G62</f>
        <v>22158.2</v>
      </c>
      <c r="H65" s="40"/>
      <c r="I65" s="40"/>
      <c r="J65" s="40"/>
      <c r="K65" s="40"/>
      <c r="L65" s="42">
        <f t="shared" ref="L65:O65" si="26">L57+L62</f>
        <v>19538.2</v>
      </c>
      <c r="M65" s="42">
        <f t="shared" si="26"/>
        <v>14313.2</v>
      </c>
      <c r="N65" s="42">
        <f t="shared" si="26"/>
        <v>5225</v>
      </c>
      <c r="O65" s="42">
        <f t="shared" si="26"/>
        <v>19538.2</v>
      </c>
      <c r="P65" s="40"/>
      <c r="Q65" s="42">
        <f>Q57+Q62</f>
        <v>-1953.82</v>
      </c>
      <c r="R65" s="40"/>
      <c r="S65" s="42">
        <f t="shared" ref="S65:T65" si="27">S57+S62</f>
        <v>-976.91</v>
      </c>
      <c r="T65" s="42">
        <f t="shared" si="27"/>
        <v>-2930.73</v>
      </c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2">
        <f t="shared" ref="AG65:AJ65" si="28">AG57+AG62</f>
        <v>-880</v>
      </c>
      <c r="AH65" s="42">
        <f t="shared" si="28"/>
        <v>-3810.73</v>
      </c>
      <c r="AI65" s="42">
        <f t="shared" si="28"/>
        <v>15727.47</v>
      </c>
      <c r="AJ65" s="42">
        <f t="shared" si="28"/>
        <v>15727.47</v>
      </c>
      <c r="AK65" s="40"/>
      <c r="AL65" s="42">
        <f>AL57+AL62</f>
        <v>2620</v>
      </c>
      <c r="AM65" s="42">
        <f>AL65+'July Propsk Statement'!AM65</f>
        <v>1495</v>
      </c>
      <c r="AN65" s="140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13"/>
      <c r="M66" s="13"/>
      <c r="N66" s="13"/>
      <c r="O66" s="13"/>
      <c r="P66" s="13"/>
      <c r="Q66" s="46"/>
      <c r="R66" s="13"/>
      <c r="S66" s="1"/>
      <c r="T66" s="1"/>
      <c r="U66" s="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133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>
      <c r="A67" s="24" t="s">
        <v>136</v>
      </c>
      <c r="B67" s="24"/>
      <c r="C67" s="54"/>
      <c r="D67" s="54">
        <v>45919.0</v>
      </c>
      <c r="E67" s="141">
        <v>11490.47</v>
      </c>
      <c r="F67" s="1"/>
      <c r="G67" s="1"/>
      <c r="H67" s="4"/>
      <c r="I67" s="4"/>
      <c r="J67" s="4"/>
      <c r="K67" s="4"/>
      <c r="L67" s="53"/>
      <c r="M67" s="13"/>
      <c r="N67" s="13"/>
      <c r="O67" s="13"/>
      <c r="P67" s="13"/>
      <c r="Q67" s="46"/>
      <c r="R67" s="13"/>
      <c r="S67" s="1"/>
      <c r="T67" s="1"/>
      <c r="U67" s="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133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>
      <c r="A68" s="24"/>
      <c r="B68" s="24"/>
      <c r="C68" s="54"/>
      <c r="D68" s="47"/>
      <c r="E68" s="24"/>
      <c r="F68" s="24"/>
      <c r="G68" s="1"/>
      <c r="H68" s="4"/>
      <c r="I68" s="4"/>
      <c r="J68" s="4"/>
      <c r="K68" s="4"/>
      <c r="L68" s="13"/>
      <c r="M68" s="13"/>
      <c r="N68" s="13"/>
      <c r="O68" s="13"/>
      <c r="P68" s="13"/>
      <c r="Q68" s="46"/>
      <c r="R68" s="13"/>
      <c r="S68" s="1"/>
      <c r="T68" s="1"/>
      <c r="U68" s="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133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>
      <c r="A69" s="24"/>
      <c r="B69" s="24"/>
      <c r="C69" s="45"/>
      <c r="D69" s="47"/>
      <c r="E69" s="24"/>
      <c r="F69" s="1"/>
      <c r="G69" s="1"/>
      <c r="H69" s="4"/>
      <c r="I69" s="4"/>
      <c r="J69" s="4"/>
      <c r="K69" s="4"/>
      <c r="L69" s="53"/>
      <c r="M69" s="13"/>
      <c r="N69" s="13"/>
      <c r="O69" s="13"/>
      <c r="P69" s="13"/>
      <c r="Q69" s="46"/>
      <c r="R69" s="13"/>
      <c r="S69" s="1"/>
      <c r="T69" s="1"/>
      <c r="U69" s="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133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>
      <c r="A70" s="1"/>
      <c r="B70" s="47"/>
      <c r="C70" s="46"/>
      <c r="D70" s="47"/>
      <c r="E70" s="47"/>
      <c r="F70" s="1"/>
      <c r="G70" s="1"/>
      <c r="H70" s="4"/>
      <c r="I70" s="4"/>
      <c r="J70" s="4"/>
      <c r="K70" s="4"/>
      <c r="L70" s="13"/>
      <c r="M70" s="13"/>
      <c r="N70" s="13"/>
      <c r="O70" s="13"/>
      <c r="P70" s="13"/>
      <c r="Q70" s="46"/>
      <c r="R70" s="13"/>
      <c r="S70" s="1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133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>
      <c r="A71" s="1"/>
      <c r="B71" s="47"/>
      <c r="C71" s="45"/>
      <c r="D71" s="47"/>
      <c r="E71" s="47"/>
      <c r="F71" s="7"/>
      <c r="G71" s="8"/>
      <c r="H71" s="4"/>
      <c r="I71" s="4"/>
      <c r="J71" s="4"/>
      <c r="K71" s="4"/>
      <c r="L71" s="13"/>
      <c r="M71" s="13"/>
      <c r="N71" s="13"/>
      <c r="O71" s="13"/>
      <c r="P71" s="13"/>
      <c r="Q71" s="46"/>
      <c r="R71" s="13"/>
      <c r="S71" s="1"/>
      <c r="T71" s="1"/>
      <c r="U71" s="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133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>
      <c r="A72" s="1"/>
      <c r="B72" s="47"/>
      <c r="C72" s="45"/>
      <c r="D72" s="47"/>
      <c r="E72" s="47"/>
      <c r="F72" s="46"/>
      <c r="G72" s="47"/>
      <c r="H72" s="4"/>
      <c r="I72" s="4"/>
      <c r="J72" s="4"/>
      <c r="K72" s="4"/>
      <c r="L72" s="13"/>
      <c r="M72" s="13"/>
      <c r="N72" s="13"/>
      <c r="O72" s="13"/>
      <c r="P72" s="13"/>
      <c r="Q72" s="46"/>
      <c r="R72" s="13"/>
      <c r="S72" s="1"/>
      <c r="T72" s="1"/>
      <c r="U72" s="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133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>
      <c r="A73" s="50" t="s">
        <v>128</v>
      </c>
      <c r="B73" s="47"/>
      <c r="C73" s="45"/>
      <c r="D73" s="47"/>
      <c r="E73" s="50">
        <f>SUM(E67:E72)</f>
        <v>11490.47</v>
      </c>
      <c r="F73" s="46"/>
      <c r="G73" s="47"/>
      <c r="H73" s="4"/>
      <c r="I73" s="4"/>
      <c r="J73" s="4"/>
      <c r="K73" s="4"/>
      <c r="L73" s="13"/>
      <c r="M73" s="13"/>
      <c r="N73" s="13"/>
      <c r="O73" s="13"/>
      <c r="P73" s="13"/>
      <c r="Q73" s="46"/>
      <c r="R73" s="13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133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>
      <c r="A74" s="4"/>
      <c r="B74" s="4"/>
      <c r="C74" s="4"/>
      <c r="D74" s="4"/>
      <c r="E74" s="4"/>
      <c r="F74" s="46"/>
      <c r="G74" s="47"/>
      <c r="H74" s="4"/>
      <c r="I74" s="4"/>
      <c r="J74" s="4"/>
      <c r="K74" s="4"/>
      <c r="L74" s="13"/>
      <c r="M74" s="13"/>
      <c r="N74" s="13"/>
      <c r="O74" s="13"/>
      <c r="P74" s="13"/>
      <c r="Q74" s="46"/>
      <c r="R74" s="13"/>
      <c r="S74" s="1"/>
      <c r="T74" s="1"/>
      <c r="U74" s="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133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>
      <c r="A75" s="28" t="s">
        <v>144</v>
      </c>
      <c r="B75" s="4"/>
      <c r="C75" s="4"/>
      <c r="D75" s="4"/>
      <c r="E75" s="59">
        <f>'July Propsk Statement'!E78</f>
        <v>-2480.0135</v>
      </c>
      <c r="F75" s="46"/>
      <c r="G75" s="47"/>
      <c r="H75" s="4"/>
      <c r="I75" s="4"/>
      <c r="J75" s="4"/>
      <c r="K75" s="4"/>
      <c r="L75" s="13"/>
      <c r="M75" s="13"/>
      <c r="N75" s="13"/>
      <c r="O75" s="13"/>
      <c r="P75" s="13"/>
      <c r="Q75" s="46"/>
      <c r="R75" s="13"/>
      <c r="S75" s="1"/>
      <c r="T75" s="1"/>
      <c r="U75" s="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133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>
      <c r="A76" s="24" t="s">
        <v>130</v>
      </c>
      <c r="B76" s="47"/>
      <c r="C76" s="45"/>
      <c r="D76" s="47"/>
      <c r="E76" s="47">
        <f>E73*-1</f>
        <v>-11490.47</v>
      </c>
      <c r="F76" s="46"/>
      <c r="G76" s="47"/>
      <c r="H76" s="4"/>
      <c r="I76" s="4"/>
      <c r="J76" s="4"/>
      <c r="K76" s="4"/>
      <c r="L76" s="13"/>
      <c r="M76" s="13"/>
      <c r="N76" s="13"/>
      <c r="O76" s="13"/>
      <c r="P76" s="13"/>
      <c r="Q76" s="46"/>
      <c r="R76" s="13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133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>
      <c r="A77" s="24" t="s">
        <v>145</v>
      </c>
      <c r="B77" s="47"/>
      <c r="C77" s="45"/>
      <c r="D77" s="47"/>
      <c r="E77" s="20">
        <f>AJ57</f>
        <v>15727.47</v>
      </c>
      <c r="F77" s="46"/>
      <c r="G77" s="13"/>
      <c r="H77" s="4"/>
      <c r="I77" s="4"/>
      <c r="J77" s="4"/>
      <c r="K77" s="4"/>
      <c r="L77" s="13"/>
      <c r="M77" s="13"/>
      <c r="N77" s="13"/>
      <c r="O77" s="13"/>
      <c r="P77" s="13"/>
      <c r="Q77" s="46"/>
      <c r="R77" s="13"/>
      <c r="S77" s="1"/>
      <c r="T77" s="1"/>
      <c r="U77" s="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133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>
      <c r="A78" s="50" t="s">
        <v>132</v>
      </c>
      <c r="B78" s="47"/>
      <c r="C78" s="45"/>
      <c r="D78" s="47"/>
      <c r="E78" s="50">
        <f>SUM(E75:E77)</f>
        <v>1756.9865</v>
      </c>
      <c r="F78" s="46"/>
      <c r="G78" s="20"/>
      <c r="H78" s="4"/>
      <c r="I78" s="4"/>
      <c r="J78" s="4"/>
      <c r="K78" s="4"/>
      <c r="L78" s="53"/>
      <c r="M78" s="13"/>
      <c r="N78" s="13"/>
      <c r="O78" s="13"/>
      <c r="P78" s="13"/>
      <c r="Q78" s="46"/>
      <c r="R78" s="13"/>
      <c r="S78" s="1"/>
      <c r="T78" s="1"/>
      <c r="U78" s="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133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>
      <c r="A79" s="28" t="s">
        <v>133</v>
      </c>
      <c r="B79" s="4"/>
      <c r="C79" s="4"/>
      <c r="D79" s="4"/>
      <c r="E79" s="37">
        <f>AL65</f>
        <v>2620</v>
      </c>
      <c r="F79" s="46"/>
      <c r="G79" s="13"/>
      <c r="H79" s="4"/>
      <c r="I79" s="4"/>
      <c r="J79" s="4"/>
      <c r="K79" s="4"/>
      <c r="L79" s="13"/>
      <c r="M79" s="13"/>
      <c r="N79" s="13"/>
      <c r="O79" s="13"/>
      <c r="P79" s="13"/>
      <c r="Q79" s="46"/>
      <c r="R79" s="13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133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>
      <c r="A80" s="24" t="s">
        <v>134</v>
      </c>
      <c r="B80" s="1"/>
      <c r="C80" s="1"/>
      <c r="D80" s="47"/>
      <c r="E80" s="52">
        <f>E79+'July Propsk Statement'!E80</f>
        <v>1495</v>
      </c>
      <c r="F80" s="46"/>
      <c r="G80" s="47"/>
      <c r="H80" s="1"/>
      <c r="I80" s="1"/>
      <c r="J80" s="1"/>
      <c r="K80" s="1"/>
      <c r="L80" s="53"/>
      <c r="M80" s="13"/>
      <c r="N80" s="13"/>
      <c r="O80" s="13"/>
      <c r="P80" s="13"/>
      <c r="Q80" s="46"/>
      <c r="R80" s="13"/>
      <c r="S80" s="1"/>
      <c r="T80" s="1"/>
      <c r="U80" s="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133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>
      <c r="A81" s="1"/>
      <c r="B81" s="47"/>
      <c r="C81" s="45"/>
      <c r="D81" s="47"/>
      <c r="E81" s="47"/>
      <c r="F81" s="46"/>
      <c r="G81" s="20"/>
      <c r="H81" s="20"/>
      <c r="I81" s="20"/>
      <c r="J81" s="20"/>
      <c r="K81" s="13"/>
      <c r="L81" s="13"/>
      <c r="M81" s="13"/>
      <c r="N81" s="13"/>
      <c r="O81" s="13"/>
      <c r="P81" s="13"/>
      <c r="Q81" s="46"/>
      <c r="R81" s="13"/>
      <c r="S81" s="1"/>
      <c r="T81" s="1"/>
      <c r="U81" s="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133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>
      <c r="A82" s="50" t="s">
        <v>128</v>
      </c>
      <c r="B82" s="47"/>
      <c r="C82" s="45"/>
      <c r="D82" s="47"/>
      <c r="E82" s="50">
        <f>SUM(E76:E81)</f>
        <v>10108.9865</v>
      </c>
      <c r="F82" s="46"/>
      <c r="G82" s="20"/>
      <c r="H82" s="20"/>
      <c r="I82" s="20"/>
      <c r="J82" s="20"/>
      <c r="K82" s="13"/>
      <c r="L82" s="13"/>
      <c r="M82" s="13"/>
      <c r="N82" s="13"/>
      <c r="O82" s="13"/>
      <c r="P82" s="13"/>
      <c r="Q82" s="46"/>
      <c r="R82" s="13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133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>
      <c r="A83" s="4"/>
      <c r="B83" s="4"/>
      <c r="C83" s="4"/>
      <c r="D83" s="4"/>
      <c r="E83" s="4"/>
      <c r="F83" s="46"/>
      <c r="G83" s="13"/>
      <c r="H83" s="13"/>
      <c r="I83" s="13"/>
      <c r="J83" s="13"/>
      <c r="K83" s="53"/>
      <c r="L83" s="53"/>
      <c r="M83" s="13"/>
      <c r="N83" s="13"/>
      <c r="O83" s="13"/>
      <c r="P83" s="13"/>
      <c r="Q83" s="46"/>
      <c r="R83" s="13"/>
      <c r="S83" s="1"/>
      <c r="T83" s="1"/>
      <c r="U83" s="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133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>
      <c r="A84" s="24"/>
      <c r="B84" s="47"/>
      <c r="C84" s="45"/>
      <c r="D84" s="47"/>
      <c r="E84" s="4"/>
      <c r="F84" s="46"/>
      <c r="G84" s="20"/>
      <c r="H84" s="20"/>
      <c r="I84" s="20"/>
      <c r="J84" s="20"/>
      <c r="K84" s="13"/>
      <c r="L84" s="13"/>
      <c r="M84" s="13"/>
      <c r="N84" s="13"/>
      <c r="O84" s="13"/>
      <c r="P84" s="13"/>
      <c r="Q84" s="46"/>
      <c r="R84" s="13"/>
      <c r="S84" s="1"/>
      <c r="T84" s="1"/>
      <c r="U84" s="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133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133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>
      <c r="A86" s="115"/>
      <c r="B86" s="1"/>
      <c r="C86" s="45"/>
      <c r="D86" s="1"/>
      <c r="E86" s="1"/>
      <c r="F86" s="46"/>
      <c r="G86" s="20"/>
      <c r="H86" s="20"/>
      <c r="I86" s="20"/>
      <c r="J86" s="20"/>
      <c r="K86" s="13"/>
      <c r="L86" s="13"/>
      <c r="M86" s="13"/>
      <c r="N86" s="13"/>
      <c r="O86" s="13"/>
      <c r="P86" s="13"/>
      <c r="Q86" s="46"/>
      <c r="R86" s="13"/>
      <c r="S86" s="1"/>
      <c r="T86" s="1"/>
      <c r="U86" s="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133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>
      <c r="A87" s="24"/>
      <c r="B87" s="24"/>
      <c r="C87" s="10"/>
      <c r="D87" s="1"/>
      <c r="E87" s="28"/>
      <c r="F87" s="46"/>
      <c r="G87" s="13"/>
      <c r="H87" s="13"/>
      <c r="I87" s="13"/>
      <c r="J87" s="13"/>
      <c r="K87" s="53"/>
      <c r="L87" s="53"/>
      <c r="M87" s="13"/>
      <c r="N87" s="13"/>
      <c r="O87" s="13"/>
      <c r="P87" s="13"/>
      <c r="Q87" s="46"/>
      <c r="R87" s="13"/>
      <c r="S87" s="1"/>
      <c r="T87" s="1"/>
      <c r="U87" s="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133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>
      <c r="A88" s="24"/>
      <c r="B88" s="1"/>
      <c r="C88" s="54"/>
      <c r="D88" s="47"/>
      <c r="E88" s="132"/>
      <c r="F88" s="46"/>
      <c r="G88" s="20"/>
      <c r="H88" s="20"/>
      <c r="I88" s="20"/>
      <c r="J88" s="24"/>
      <c r="K88" s="47"/>
      <c r="L88" s="45"/>
      <c r="M88" s="47"/>
      <c r="N88" s="47"/>
      <c r="O88" s="13"/>
      <c r="P88" s="13"/>
      <c r="Q88" s="46"/>
      <c r="R88" s="13"/>
      <c r="S88" s="47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133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>
      <c r="A89" s="4"/>
      <c r="B89" s="4"/>
      <c r="C89" s="4"/>
      <c r="D89" s="4"/>
      <c r="E89" s="59"/>
      <c r="F89" s="46"/>
      <c r="G89" s="47"/>
      <c r="H89" s="47"/>
      <c r="I89" s="47"/>
      <c r="J89" s="9"/>
      <c r="K89" s="47"/>
      <c r="L89" s="74"/>
      <c r="M89" s="10"/>
      <c r="N89" s="24"/>
      <c r="O89" s="13"/>
      <c r="P89" s="13"/>
      <c r="Q89" s="46"/>
      <c r="R89" s="13"/>
      <c r="S89" s="1"/>
      <c r="T89" s="1"/>
      <c r="U89" s="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133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>
      <c r="A90" s="1"/>
      <c r="B90" s="47"/>
      <c r="C90" s="46"/>
      <c r="D90" s="47"/>
      <c r="E90" s="52"/>
      <c r="F90" s="46"/>
      <c r="G90" s="47"/>
      <c r="H90" s="47"/>
      <c r="I90" s="47"/>
      <c r="J90" s="5"/>
      <c r="K90" s="1"/>
      <c r="L90" s="74"/>
      <c r="M90" s="10"/>
      <c r="N90" s="24"/>
      <c r="O90" s="13"/>
      <c r="P90" s="13"/>
      <c r="Q90" s="46"/>
      <c r="R90" s="13"/>
      <c r="S90" s="1"/>
      <c r="T90" s="1"/>
      <c r="U90" s="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133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>
      <c r="A91" s="1"/>
      <c r="B91" s="47"/>
      <c r="C91" s="45"/>
      <c r="D91" s="47"/>
      <c r="E91" s="52"/>
      <c r="F91" s="46"/>
      <c r="G91" s="47"/>
      <c r="H91" s="47"/>
      <c r="I91" s="47"/>
      <c r="J91" s="47"/>
      <c r="K91" s="13"/>
      <c r="L91" s="13"/>
      <c r="M91" s="13"/>
      <c r="N91" s="13"/>
      <c r="O91" s="13"/>
      <c r="P91" s="13"/>
      <c r="Q91" s="46"/>
      <c r="R91" s="13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133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>
      <c r="A92" s="1"/>
      <c r="B92" s="47"/>
      <c r="C92" s="45"/>
      <c r="D92" s="47"/>
      <c r="E92" s="52"/>
      <c r="F92" s="46"/>
      <c r="G92" s="47"/>
      <c r="H92" s="47"/>
      <c r="I92" s="47"/>
      <c r="J92" s="47"/>
      <c r="K92" s="13"/>
      <c r="L92" s="13"/>
      <c r="M92" s="13"/>
      <c r="N92" s="13"/>
      <c r="O92" s="13"/>
      <c r="P92" s="13"/>
      <c r="Q92" s="46"/>
      <c r="R92" s="13"/>
      <c r="S92" s="1"/>
      <c r="T92" s="1"/>
      <c r="U92" s="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133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>
      <c r="A93" s="56"/>
      <c r="B93" s="47"/>
      <c r="C93" s="45"/>
      <c r="D93" s="47"/>
      <c r="E93" s="56"/>
      <c r="F93" s="46"/>
      <c r="G93" s="47"/>
      <c r="H93" s="47"/>
      <c r="I93" s="47"/>
      <c r="J93" s="47"/>
      <c r="K93" s="13"/>
      <c r="L93" s="13"/>
      <c r="M93" s="13"/>
      <c r="N93" s="13"/>
      <c r="O93" s="13"/>
      <c r="P93" s="13"/>
      <c r="Q93" s="46"/>
      <c r="R93" s="13"/>
      <c r="S93" s="1"/>
      <c r="T93" s="1"/>
      <c r="U93" s="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133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>
      <c r="A94" s="28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0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133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>
      <c r="A95" s="24"/>
      <c r="B95" s="47"/>
      <c r="C95" s="45"/>
      <c r="D95" s="47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3"/>
      <c r="S95" s="1"/>
      <c r="T95" s="1"/>
      <c r="U95" s="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133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>
      <c r="A96" s="24"/>
      <c r="B96" s="47"/>
      <c r="C96" s="45"/>
      <c r="D96" s="47"/>
      <c r="E96" s="47"/>
      <c r="F96" s="52"/>
      <c r="G96" s="52"/>
      <c r="H96" s="52"/>
      <c r="I96" s="52"/>
      <c r="J96" s="52"/>
      <c r="K96" s="20"/>
      <c r="L96" s="20"/>
      <c r="M96" s="52"/>
      <c r="N96" s="52"/>
      <c r="O96" s="52"/>
      <c r="P96" s="52"/>
      <c r="Q96" s="52"/>
      <c r="R96" s="52"/>
      <c r="S96" s="1"/>
      <c r="T96" s="1"/>
      <c r="U96" s="1"/>
      <c r="V96" s="1"/>
      <c r="W96" s="1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133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>
      <c r="A97" s="9"/>
      <c r="B97" s="47"/>
      <c r="C97" s="74"/>
      <c r="D97" s="62"/>
      <c r="E97" s="47"/>
      <c r="F97" s="52"/>
      <c r="G97" s="52"/>
      <c r="H97" s="52"/>
      <c r="I97" s="52"/>
      <c r="J97" s="57"/>
      <c r="K97" s="58"/>
      <c r="L97" s="58"/>
      <c r="M97" s="57"/>
      <c r="N97" s="52"/>
      <c r="O97" s="52"/>
      <c r="P97" s="52"/>
      <c r="Q97" s="52"/>
      <c r="R97" s="57"/>
      <c r="S97" s="1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133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133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>
      <c r="A99" s="56"/>
      <c r="B99" s="4"/>
      <c r="C99" s="4"/>
      <c r="D99" s="4"/>
      <c r="E99" s="5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133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133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133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>
      <c r="A102" s="110"/>
      <c r="B102" s="4"/>
      <c r="C102" s="4"/>
      <c r="D102" s="4"/>
      <c r="E102" s="5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133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133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133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133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133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133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133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133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133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133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133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133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133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133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133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133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133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133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133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133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133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133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133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133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133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133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133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133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133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133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133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133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133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133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133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133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133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133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133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133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133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133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133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133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133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133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133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133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133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133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133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133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133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133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133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133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133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133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133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133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133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133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133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133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133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133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133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133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133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133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133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133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133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133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133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133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133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133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133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133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133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133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133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133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133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133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133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133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133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133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133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133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133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133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133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133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133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133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133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133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133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133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133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133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133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133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133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133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133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133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133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133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133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133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133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133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133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133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133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133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133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133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133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133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133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133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133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133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133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133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133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133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133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133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133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133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133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133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133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133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133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133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133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133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133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133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133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133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133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133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133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133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133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133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133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133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133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133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133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133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133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133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133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133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133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133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133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133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133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133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133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133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133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133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133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133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133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133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133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133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133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133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133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133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133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133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133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133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133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133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133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133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133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133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133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133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133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133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133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133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133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133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133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133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133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133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133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133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133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133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133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133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133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133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133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133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133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133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133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133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133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133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133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133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133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133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133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133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133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133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133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133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133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133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133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133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133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133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133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133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133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133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133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133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133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133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133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133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133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133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133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133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133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133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133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133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133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133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133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133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133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133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133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133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133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133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133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133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133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133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133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133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133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133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133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133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133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133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133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133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133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133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133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133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133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133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133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133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133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133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133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133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133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133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133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133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133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133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133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133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133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133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133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133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133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133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133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133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133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133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133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133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133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133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133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133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133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133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133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133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133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133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133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133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133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133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133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133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133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133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133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133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133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133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133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133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133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133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133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133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133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133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133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133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133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133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133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133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133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133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133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133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133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133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133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133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133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133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133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133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133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133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133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133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133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133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133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133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133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133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133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133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133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133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133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133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133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133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133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133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133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133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133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133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133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133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133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133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133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133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133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133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133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133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133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133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133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133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133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133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133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133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133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133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133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133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133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133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133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133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133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133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133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133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133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133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133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133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133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133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133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133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133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133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133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133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133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133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133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133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133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133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133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133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133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133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133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133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133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133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133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133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133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133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133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133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133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133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133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133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133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133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133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133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133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133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133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133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133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133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133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133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133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133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133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133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133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133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133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133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133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133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133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133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133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133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133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133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133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133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133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133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133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133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133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133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133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133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133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133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133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133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133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133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133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133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133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133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133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133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133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133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133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133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133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133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133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133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133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133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133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133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133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133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133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133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133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133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133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133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133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133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133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133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133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133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133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133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133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133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133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133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133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133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133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133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133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133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133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133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133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133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133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133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133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133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133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133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133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133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133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133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133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133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133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133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133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133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133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133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133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133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133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133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133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133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133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133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133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133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133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133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133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133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133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133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133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133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133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133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133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133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133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133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133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133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133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133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133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133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133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133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133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133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133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133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133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133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133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133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133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133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133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133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133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133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133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133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133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133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133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133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133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133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133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133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133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133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133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133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133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133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133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133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133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133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133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133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133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133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133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133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133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133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133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133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133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133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133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133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133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133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133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133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133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133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133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133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133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133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133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133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133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133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133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133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133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133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133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133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133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133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133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133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133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133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133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133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133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133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133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133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133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133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133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133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133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133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133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133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133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133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133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133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133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133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133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133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133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133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133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133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133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133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133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133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133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133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133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133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133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133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133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133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133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133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133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133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133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133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133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133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133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133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133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133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133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133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133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133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133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133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133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133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133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133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133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133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133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133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133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133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133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133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133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133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133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133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133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133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133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133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133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133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133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133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133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133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133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133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133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133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133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133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133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133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133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133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133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133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133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133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133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133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133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133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133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133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133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133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133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133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133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133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133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133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133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133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133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133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133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133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133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133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133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133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133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133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133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133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133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133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133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133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133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133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133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133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133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133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133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133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133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133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133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133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133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133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133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133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133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133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133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133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133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133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133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133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133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133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133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133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133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133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133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133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133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133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133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133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133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133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133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133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133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133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133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133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133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133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133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133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133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133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133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133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133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133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133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133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133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133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133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133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133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133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133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133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133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133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133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133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133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133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133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133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133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133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133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133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133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133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133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133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133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133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133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133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133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133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133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133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133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133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133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133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133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133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133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133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133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133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133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133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133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133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133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133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133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133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133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133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133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133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133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133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133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133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133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133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133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133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133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133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133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133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133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133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133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133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133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133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133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133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133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133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133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133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</row>
  </sheetData>
  <drawing r:id="rId1"/>
</worksheet>
</file>