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24645" windowHeight="1258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H65" i="1" l="1"/>
  <c r="I65" i="1"/>
  <c r="G65" i="1"/>
  <c r="F65" i="1"/>
  <c r="E65" i="1"/>
  <c r="E70" i="1"/>
  <c r="F70" i="1" s="1"/>
  <c r="F66" i="1"/>
  <c r="E69" i="1"/>
  <c r="F69" i="1" s="1"/>
  <c r="E68" i="1"/>
  <c r="F68" i="1" s="1"/>
  <c r="E67" i="1"/>
  <c r="F67" i="1" s="1"/>
  <c r="E66" i="1"/>
  <c r="L65" i="1" l="1"/>
  <c r="J65" i="1"/>
  <c r="K65" i="1"/>
  <c r="F11" i="1"/>
  <c r="E12" i="1"/>
  <c r="E13" i="1"/>
  <c r="E14" i="1"/>
  <c r="F14" i="1" s="1"/>
  <c r="E15" i="1"/>
  <c r="F15" i="1" s="1"/>
  <c r="E16" i="1"/>
  <c r="F16" i="1" s="1"/>
  <c r="E17" i="1"/>
  <c r="F17" i="1" s="1"/>
  <c r="E18" i="1"/>
  <c r="E19" i="1"/>
  <c r="E20" i="1"/>
  <c r="E21" i="1"/>
  <c r="E22" i="1"/>
  <c r="F22" i="1" s="1"/>
  <c r="E23" i="1"/>
  <c r="F23" i="1" s="1"/>
  <c r="E24" i="1"/>
  <c r="F24" i="1" s="1"/>
  <c r="E25" i="1"/>
  <c r="E26" i="1"/>
  <c r="E27" i="1"/>
  <c r="F27" i="1" s="1"/>
  <c r="E28" i="1"/>
  <c r="E29" i="1"/>
  <c r="F29" i="1" s="1"/>
  <c r="E30" i="1"/>
  <c r="F30" i="1" s="1"/>
  <c r="E31" i="1"/>
  <c r="F31" i="1" s="1"/>
  <c r="E32" i="1"/>
  <c r="F32" i="1" s="1"/>
  <c r="E33" i="1"/>
  <c r="E34" i="1"/>
  <c r="F34" i="1" s="1"/>
  <c r="E35" i="1"/>
  <c r="F35" i="1" s="1"/>
  <c r="E36" i="1"/>
  <c r="E37" i="1"/>
  <c r="E38" i="1"/>
  <c r="F38" i="1" s="1"/>
  <c r="E39" i="1"/>
  <c r="F39" i="1" s="1"/>
  <c r="E40" i="1"/>
  <c r="F40" i="1" s="1"/>
  <c r="E41" i="1"/>
  <c r="F41" i="1" s="1"/>
  <c r="E3" i="1"/>
  <c r="E4" i="1"/>
  <c r="E5" i="1"/>
  <c r="F5" i="1" s="1"/>
  <c r="E6" i="1"/>
  <c r="E7" i="1"/>
  <c r="F7" i="1" s="1"/>
  <c r="E8" i="1"/>
  <c r="F8" i="1" s="1"/>
  <c r="E9" i="1"/>
  <c r="F9" i="1" s="1"/>
  <c r="E10" i="1"/>
  <c r="F10" i="1" s="1"/>
  <c r="F18" i="1"/>
  <c r="F19" i="1"/>
  <c r="F20" i="1"/>
  <c r="F21" i="1"/>
  <c r="F28" i="1"/>
  <c r="F37" i="1"/>
  <c r="C42" i="1"/>
  <c r="C43" i="1" s="1"/>
  <c r="D42" i="1"/>
  <c r="D43" i="1" s="1"/>
  <c r="B42" i="1"/>
  <c r="B43" i="1" s="1"/>
  <c r="C84" i="1"/>
  <c r="C85" i="1" s="1"/>
  <c r="H70" i="1" s="1"/>
  <c r="K70" i="1" s="1"/>
  <c r="D84" i="1"/>
  <c r="D85" i="1" s="1"/>
  <c r="I70" i="1" s="1"/>
  <c r="L70" i="1" s="1"/>
  <c r="B84" i="1"/>
  <c r="B85" i="1" s="1"/>
  <c r="G70" i="1" s="1"/>
  <c r="J70" i="1" s="1"/>
  <c r="E83" i="1"/>
  <c r="F83" i="1" s="1"/>
  <c r="E82" i="1"/>
  <c r="F82" i="1" s="1"/>
  <c r="E81" i="1"/>
  <c r="F81" i="1" s="1"/>
  <c r="E80" i="1"/>
  <c r="F80" i="1" s="1"/>
  <c r="E79" i="1"/>
  <c r="F79" i="1" s="1"/>
  <c r="E78" i="1"/>
  <c r="F78" i="1" s="1"/>
  <c r="E77" i="1"/>
  <c r="F77" i="1" s="1"/>
  <c r="E76" i="1"/>
  <c r="F76" i="1" s="1"/>
  <c r="E75" i="1"/>
  <c r="F75" i="1" s="1"/>
  <c r="E74" i="1"/>
  <c r="F74" i="1" s="1"/>
  <c r="E73" i="1"/>
  <c r="F73" i="1" s="1"/>
  <c r="E72" i="1"/>
  <c r="F72" i="1" s="1"/>
  <c r="E71" i="1"/>
  <c r="E64" i="1"/>
  <c r="F64" i="1" s="1"/>
  <c r="E63" i="1"/>
  <c r="F63" i="1" s="1"/>
  <c r="E62" i="1"/>
  <c r="F62" i="1" s="1"/>
  <c r="E61" i="1"/>
  <c r="F61" i="1" s="1"/>
  <c r="E60" i="1"/>
  <c r="F60" i="1" s="1"/>
  <c r="E59" i="1"/>
  <c r="F59" i="1" s="1"/>
  <c r="E58" i="1"/>
  <c r="F58" i="1" s="1"/>
  <c r="E57" i="1"/>
  <c r="F36" i="1"/>
  <c r="F33" i="1"/>
  <c r="F26" i="1"/>
  <c r="F25" i="1"/>
  <c r="F13" i="1"/>
  <c r="F12" i="1"/>
  <c r="E11" i="1"/>
  <c r="F6" i="1"/>
  <c r="F4" i="1"/>
  <c r="F3" i="1"/>
  <c r="E84" i="1" l="1"/>
  <c r="E85" i="1" s="1"/>
  <c r="F71" i="1"/>
  <c r="G66" i="1"/>
  <c r="G67" i="1"/>
  <c r="G69" i="1"/>
  <c r="J69" i="1" s="1"/>
  <c r="G68" i="1"/>
  <c r="J68" i="1" s="1"/>
  <c r="G71" i="1"/>
  <c r="J71" i="1" s="1"/>
  <c r="I66" i="1"/>
  <c r="L66" i="1" s="1"/>
  <c r="I67" i="1"/>
  <c r="I68" i="1"/>
  <c r="I69" i="1"/>
  <c r="H68" i="1"/>
  <c r="H69" i="1"/>
  <c r="K69" i="1" s="1"/>
  <c r="H66" i="1"/>
  <c r="H67" i="1"/>
  <c r="K67" i="1" s="1"/>
  <c r="I74" i="1"/>
  <c r="L74" i="1" s="1"/>
  <c r="I80" i="1"/>
  <c r="I77" i="1"/>
  <c r="I76" i="1"/>
  <c r="I78" i="1"/>
  <c r="L78" i="1" s="1"/>
  <c r="I62" i="1"/>
  <c r="I59" i="1"/>
  <c r="L59" i="1" s="1"/>
  <c r="I79" i="1"/>
  <c r="I73" i="1"/>
  <c r="L73" i="1" s="1"/>
  <c r="I58" i="1"/>
  <c r="I71" i="1"/>
  <c r="I60" i="1"/>
  <c r="I64" i="1"/>
  <c r="I72" i="1"/>
  <c r="I57" i="1"/>
  <c r="I82" i="1"/>
  <c r="L82" i="1" s="1"/>
  <c r="I75" i="1"/>
  <c r="L75" i="1" s="1"/>
  <c r="I81" i="1"/>
  <c r="I83" i="1"/>
  <c r="I63" i="1"/>
  <c r="I61" i="1"/>
  <c r="G59" i="1"/>
  <c r="G77" i="1"/>
  <c r="J77" i="1" s="1"/>
  <c r="G76" i="1"/>
  <c r="J76" i="1" s="1"/>
  <c r="G58" i="1"/>
  <c r="J58" i="1" s="1"/>
  <c r="G78" i="1"/>
  <c r="G74" i="1"/>
  <c r="G80" i="1"/>
  <c r="G79" i="1"/>
  <c r="G73" i="1"/>
  <c r="G62" i="1"/>
  <c r="G75" i="1"/>
  <c r="G63" i="1"/>
  <c r="J63" i="1" s="1"/>
  <c r="G81" i="1"/>
  <c r="G64" i="1"/>
  <c r="G72" i="1"/>
  <c r="G60" i="1"/>
  <c r="J60" i="1" s="1"/>
  <c r="G82" i="1"/>
  <c r="G83" i="1"/>
  <c r="G57" i="1"/>
  <c r="J57" i="1" s="1"/>
  <c r="G61" i="1"/>
  <c r="J61" i="1" s="1"/>
  <c r="H76" i="1"/>
  <c r="H78" i="1"/>
  <c r="H74" i="1"/>
  <c r="H77" i="1"/>
  <c r="H59" i="1"/>
  <c r="H73" i="1"/>
  <c r="H79" i="1"/>
  <c r="K79" i="1" s="1"/>
  <c r="H62" i="1"/>
  <c r="K62" i="1" s="1"/>
  <c r="H58" i="1"/>
  <c r="H80" i="1"/>
  <c r="K80" i="1" s="1"/>
  <c r="H63" i="1"/>
  <c r="H57" i="1"/>
  <c r="H81" i="1"/>
  <c r="K81" i="1" s="1"/>
  <c r="H83" i="1"/>
  <c r="K83" i="1" s="1"/>
  <c r="H64" i="1"/>
  <c r="K64" i="1" s="1"/>
  <c r="H72" i="1"/>
  <c r="K72" i="1" s="1"/>
  <c r="H60" i="1"/>
  <c r="H71" i="1"/>
  <c r="H75" i="1"/>
  <c r="H82" i="1"/>
  <c r="H61" i="1"/>
  <c r="F84" i="1"/>
  <c r="F85" i="1" s="1"/>
  <c r="J9" i="1"/>
  <c r="F42" i="1"/>
  <c r="F43" i="1" s="1"/>
  <c r="J7" i="1"/>
  <c r="E42" i="1"/>
  <c r="E43" i="1" s="1"/>
  <c r="J6" i="1"/>
  <c r="J8" i="1"/>
  <c r="F57" i="1"/>
  <c r="J4" i="1"/>
  <c r="I9" i="1"/>
  <c r="I8" i="1"/>
  <c r="I6" i="1"/>
  <c r="I7" i="1"/>
  <c r="J5" i="1"/>
  <c r="I5" i="1"/>
  <c r="I4" i="1"/>
  <c r="J3" i="1"/>
  <c r="I3" i="1"/>
  <c r="K66" i="1" l="1"/>
  <c r="K61" i="1"/>
  <c r="J73" i="1"/>
  <c r="L72" i="1"/>
  <c r="K57" i="1"/>
  <c r="L64" i="1"/>
  <c r="K68" i="1"/>
  <c r="J67" i="1"/>
  <c r="J75" i="1"/>
  <c r="L79" i="1"/>
  <c r="J83" i="1"/>
  <c r="L57" i="1"/>
  <c r="J59" i="1"/>
  <c r="L62" i="1"/>
  <c r="K75" i="1"/>
  <c r="K63" i="1"/>
  <c r="K74" i="1"/>
  <c r="J72" i="1"/>
  <c r="J80" i="1"/>
  <c r="L63" i="1"/>
  <c r="L60" i="1"/>
  <c r="L76" i="1"/>
  <c r="L69" i="1"/>
  <c r="J66" i="1"/>
  <c r="J62" i="1"/>
  <c r="J82" i="1"/>
  <c r="K82" i="1"/>
  <c r="J79" i="1"/>
  <c r="K78" i="1"/>
  <c r="J64" i="1"/>
  <c r="J74" i="1"/>
  <c r="L83" i="1"/>
  <c r="L71" i="1"/>
  <c r="L77" i="1"/>
  <c r="L68" i="1"/>
  <c r="K73" i="1"/>
  <c r="K59" i="1"/>
  <c r="K77" i="1"/>
  <c r="L61" i="1"/>
  <c r="K71" i="1"/>
  <c r="K60" i="1"/>
  <c r="K58" i="1"/>
  <c r="K76" i="1"/>
  <c r="J81" i="1"/>
  <c r="J78" i="1"/>
  <c r="L81" i="1"/>
  <c r="L58" i="1"/>
  <c r="L80" i="1"/>
  <c r="L67" i="1"/>
  <c r="I84" i="1"/>
  <c r="I85" i="1" s="1"/>
  <c r="H84" i="1"/>
  <c r="H85" i="1" s="1"/>
  <c r="G84" i="1"/>
  <c r="G85" i="1" s="1"/>
  <c r="K84" i="1" l="1"/>
  <c r="K85" i="1" s="1"/>
  <c r="J84" i="1"/>
  <c r="J85" i="1" s="1"/>
  <c r="L84" i="1"/>
  <c r="L85" i="1" s="1"/>
</calcChain>
</file>

<file path=xl/sharedStrings.xml><?xml version="1.0" encoding="utf-8"?>
<sst xmlns="http://schemas.openxmlformats.org/spreadsheetml/2006/main" count="140" uniqueCount="94">
  <si>
    <t>Thomas Hughes</t>
  </si>
  <si>
    <t>Mark Robinson</t>
  </si>
  <si>
    <t>Matthew Ryder</t>
  </si>
  <si>
    <t>Programming</t>
  </si>
  <si>
    <t>C/C++</t>
  </si>
  <si>
    <t>Java</t>
  </si>
  <si>
    <t>VB/C#.Net</t>
  </si>
  <si>
    <t>Programming fundamentals</t>
  </si>
  <si>
    <t>Good programming practices</t>
  </si>
  <si>
    <t>Algorithm optimisation</t>
  </si>
  <si>
    <t>Visual Studio</t>
  </si>
  <si>
    <t>NetBeans</t>
  </si>
  <si>
    <t>Eclipse</t>
  </si>
  <si>
    <t>Databases</t>
  </si>
  <si>
    <t>Embedding SQL in applications</t>
  </si>
  <si>
    <t>SQL</t>
  </si>
  <si>
    <t>Access</t>
  </si>
  <si>
    <t>MySQL</t>
  </si>
  <si>
    <t>SQLite</t>
  </si>
  <si>
    <t>Web</t>
  </si>
  <si>
    <t>HTML</t>
  </si>
  <si>
    <t>PHP</t>
  </si>
  <si>
    <t>ASP/ASP.Net</t>
  </si>
  <si>
    <t>JavaScript</t>
  </si>
  <si>
    <t>Silverlight</t>
  </si>
  <si>
    <t>Dreamweaver</t>
  </si>
  <si>
    <t>Apanta</t>
  </si>
  <si>
    <t>Expression Studio</t>
  </si>
  <si>
    <t>SEO</t>
  </si>
  <si>
    <t>IIS</t>
  </si>
  <si>
    <t>Apache</t>
  </si>
  <si>
    <t>Technical software design</t>
  </si>
  <si>
    <t>Database design</t>
  </si>
  <si>
    <t>UI design</t>
  </si>
  <si>
    <t>UML</t>
  </si>
  <si>
    <t>JSP</t>
  </si>
  <si>
    <t>Flowcharts</t>
  </si>
  <si>
    <t>Testing</t>
  </si>
  <si>
    <t>Unit tests</t>
  </si>
  <si>
    <t>Test plan</t>
  </si>
  <si>
    <t>Documentation</t>
  </si>
  <si>
    <t>Analysis documentation</t>
  </si>
  <si>
    <t>User documentation</t>
  </si>
  <si>
    <t>Maintenance documentation</t>
  </si>
  <si>
    <t>Project evaluation</t>
  </si>
  <si>
    <t>Misc</t>
  </si>
  <si>
    <t>Microsoft Word</t>
  </si>
  <si>
    <t>Microsoft Visio</t>
  </si>
  <si>
    <t>Photoshop</t>
  </si>
  <si>
    <t>Total</t>
  </si>
  <si>
    <t>Average</t>
  </si>
  <si>
    <t>Skill</t>
  </si>
  <si>
    <t>Raw values</t>
  </si>
  <si>
    <t>Section scores</t>
  </si>
  <si>
    <t>Section</t>
  </si>
  <si>
    <t>Comments</t>
  </si>
  <si>
    <t>Web technologies should be avoided</t>
  </si>
  <si>
    <t>Notes</t>
  </si>
  <si>
    <t>Minimum individual skill level is 2 as a non-user will not be able to create a polished product</t>
  </si>
  <si>
    <t xml:space="preserve">Minimum practical team skill level is 3 (one expert, or one user and one novice) </t>
  </si>
  <si>
    <t>Due to the team having insufficient skills in web technologies these will be avoided and so will not be mentioned after this</t>
  </si>
  <si>
    <t>Embedding SQL into the application will be required to make use of other database skills so these will also be avoided</t>
  </si>
  <si>
    <t>Eclipse shall not be used as staff members are more skilled with Visual Studio and Netbeans</t>
  </si>
  <si>
    <t>Raw data</t>
  </si>
  <si>
    <t>All skills in bright red should not be used if possible</t>
  </si>
  <si>
    <t>It would be unwise for Thomas to program on this project</t>
  </si>
  <si>
    <t>N/A</t>
  </si>
  <si>
    <t>Analysis</t>
  </si>
  <si>
    <t>VS would be a good choice of IDE</t>
  </si>
  <si>
    <t>Netbeans would be equally suitible as it is primarily a Java IDE and so only Mark must be an expert</t>
  </si>
  <si>
    <t>Using C# is a possibility as Matt is a good general programer and an expert in C#, if it is chosen Matt should be lead programmer</t>
  </si>
  <si>
    <t>Using Java is a possibility as Mark is a good general programmer and an expert in Java, if it is chosen Mark should be lead programmer</t>
  </si>
  <si>
    <t>Matt would be the best choice of UI designer as he has good UI design, graphic design and general programming skills</t>
  </si>
  <si>
    <t>UML diagrams will be produced by the programmer as both Mark and Matt are good at using it and the contents of a class diagram is highly dependent on the language used</t>
  </si>
  <si>
    <t>JSP should be avoided if possible however ude to its simplicity it could be used as a mthod of presenting data to the client in which case Mark will create the diagrams</t>
  </si>
  <si>
    <t>Implementation level diagrams should be created by the programmer as they are most familiar with the code, any other flow diagrams will be delegated based on workload</t>
  </si>
  <si>
    <t>Load Balancing Suitibility</t>
  </si>
  <si>
    <t>Matt will do any graphic design work required</t>
  </si>
  <si>
    <t>Tom will be responsible for the project evaluation</t>
  </si>
  <si>
    <t>Algorithm optimisation will be the responsibility of the programmer</t>
  </si>
  <si>
    <t>Processed data</t>
  </si>
  <si>
    <t>If C/C++ is to be used either Mark or Matt will act as lead programmer with the other supporting, however it would be best to avoid these languages altogether</t>
  </si>
  <si>
    <t>SQLite shall not be used</t>
  </si>
  <si>
    <t>As all database scores are very similar apart from SQL and MySQL, Mark will be responsible for database design due to his higher SQL score however this may be subject to change if MySQL is used</t>
  </si>
  <si>
    <t>Considering all the Access scores are the same or higher it would be better to use Access for all database related operations</t>
  </si>
  <si>
    <t>As Mark as the highest raw and processed SQL metric he will handle SQL, however embedded SQL could be handled by the programmer with Mark acting as a consultant/troubleshooter</t>
  </si>
  <si>
    <t>Writing maintainance documentation requires a very good understanding of the code and so will be the responsibility of the programmer, however the other members could consult on and proof read it</t>
  </si>
  <si>
    <t>As no member has significant skills embedding SQL into applications this score has been made up of general programming experience as well as SQL and embedding SQL scores, the programmer will lead these operations with the assistance of the other team members</t>
  </si>
  <si>
    <t>As all the scores are very similar the SQLscire will be used to delegate tasks relating to access and therefore Mark will handle it working closely with the programmer</t>
  </si>
  <si>
    <t>Unit tests test the technical functionality of the code and therefore will be the responsibility of the programmer as all the skills scores are similar</t>
  </si>
  <si>
    <t>The test plan shall be written by both Mark and Matthew with the programmer writing the technical tests and the other writing the usability/black box tests</t>
  </si>
  <si>
    <t>User documentation should be written by Thomas and proof read by Matthew for technical correctness as he will have better knowledge of the code</t>
  </si>
  <si>
    <t>Analysis documentation should pirmarily be the responsibility of Thomas however due to its nature all team members should have input to make sure that assumptions are not made</t>
  </si>
  <si>
    <t>Mark will be responsible for creating diagrams where ever workload and knowledge allows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</si>
</sst>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6" x14ac:knownFonts="1">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1"/>
      <color rgb="FFFA7D00"/>
      <name val="Calibri"/>
      <family val="2"/>
      <scheme val="minor"/>
    </font>
    <font>
      <sz val="11"/>
      <name val="Calibri"/>
      <family val="2"/>
      <scheme val="minor"/>
    </font>
  </fonts>
  <fills count="4">
    <fill>
      <patternFill patternType="none"/>
    </fill>
    <fill>
      <patternFill patternType="gray125"/>
    </fill>
    <fill>
      <patternFill patternType="solid">
        <fgColor rgb="FFF2F2F2"/>
      </patternFill>
    </fill>
    <fill>
      <patternFill patternType="solid">
        <fgColor theme="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ck">
        <color theme="4"/>
      </top>
      <bottom/>
      <diagonal/>
    </border>
  </borders>
  <cellStyleXfs count="5">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0" applyNumberFormat="0" applyFill="0" applyBorder="0" applyAlignment="0" applyProtection="0"/>
    <xf numFmtId="0" fontId="4" fillId="2" borderId="3" applyNumberFormat="0" applyAlignment="0" applyProtection="0"/>
  </cellStyleXfs>
  <cellXfs count="40">
    <xf numFmtId="0" fontId="0" fillId="0" borderId="0" xfId="0"/>
    <xf numFmtId="0" fontId="0" fillId="0" borderId="0" xfId="0" applyAlignment="1"/>
    <xf numFmtId="0" fontId="4" fillId="2" borderId="3" xfId="4"/>
    <xf numFmtId="0" fontId="1" fillId="0" borderId="1" xfId="1"/>
    <xf numFmtId="0" fontId="0" fillId="0" borderId="0" xfId="0"/>
    <xf numFmtId="0" fontId="3" fillId="0" borderId="0" xfId="3"/>
    <xf numFmtId="0" fontId="5" fillId="0" borderId="0" xfId="0" applyFont="1"/>
    <xf numFmtId="164" fontId="4" fillId="2" borderId="3" xfId="4" applyNumberFormat="1"/>
    <xf numFmtId="164" fontId="0" fillId="0" borderId="0" xfId="0" applyNumberFormat="1"/>
    <xf numFmtId="164" fontId="5" fillId="0" borderId="0" xfId="0" applyNumberFormat="1" applyFont="1"/>
    <xf numFmtId="0" fontId="3" fillId="0" borderId="0" xfId="3" applyBorder="1"/>
    <xf numFmtId="164" fontId="0" fillId="0" borderId="0" xfId="0" applyNumberFormat="1" applyBorder="1"/>
    <xf numFmtId="0" fontId="0" fillId="0" borderId="0" xfId="0" applyBorder="1"/>
    <xf numFmtId="0" fontId="3" fillId="0" borderId="4" xfId="3" applyBorder="1"/>
    <xf numFmtId="0" fontId="0" fillId="0" borderId="4" xfId="0" applyFont="1" applyBorder="1"/>
    <xf numFmtId="0" fontId="0" fillId="0" borderId="6" xfId="0" applyFont="1" applyBorder="1"/>
    <xf numFmtId="164" fontId="0" fillId="0" borderId="7" xfId="0" applyNumberFormat="1" applyBorder="1"/>
    <xf numFmtId="0" fontId="0" fillId="0" borderId="7" xfId="0" applyBorder="1"/>
    <xf numFmtId="0" fontId="0" fillId="3" borderId="0" xfId="0" applyFill="1"/>
    <xf numFmtId="0" fontId="5" fillId="0" borderId="0" xfId="0" applyFont="1"/>
    <xf numFmtId="0" fontId="0" fillId="0" borderId="0" xfId="0"/>
    <xf numFmtId="0" fontId="0" fillId="0" borderId="0" xfId="0" applyFill="1" applyBorder="1" applyAlignment="1"/>
    <xf numFmtId="0" fontId="5" fillId="0" borderId="0" xfId="0" applyFont="1"/>
    <xf numFmtId="0" fontId="2" fillId="0" borderId="2" xfId="2" applyAlignment="1">
      <alignment horizontal="center"/>
    </xf>
    <xf numFmtId="0" fontId="3" fillId="0" borderId="0" xfId="3" applyBorder="1" applyAlignment="1">
      <alignment horizontal="center"/>
    </xf>
    <xf numFmtId="0" fontId="3" fillId="0" borderId="5" xfId="3"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2" fillId="0" borderId="9" xfId="2" applyBorder="1" applyAlignment="1">
      <alignment horizontal="center"/>
    </xf>
    <xf numFmtId="0" fontId="2" fillId="0" borderId="10" xfId="2" applyBorder="1" applyAlignment="1">
      <alignment horizontal="center"/>
    </xf>
    <xf numFmtId="0" fontId="2" fillId="0" borderId="11" xfId="2" applyBorder="1" applyAlignment="1">
      <alignment horizontal="center"/>
    </xf>
    <xf numFmtId="0" fontId="0" fillId="0" borderId="0" xfId="0" applyBorder="1"/>
    <xf numFmtId="0" fontId="0" fillId="0" borderId="5" xfId="0" applyBorder="1"/>
    <xf numFmtId="0" fontId="0" fillId="0" borderId="7" xfId="0" applyBorder="1"/>
    <xf numFmtId="0" fontId="0" fillId="0" borderId="8" xfId="0" applyBorder="1"/>
    <xf numFmtId="0" fontId="0" fillId="0" borderId="0" xfId="0"/>
    <xf numFmtId="0" fontId="0" fillId="0" borderId="0" xfId="0" applyAlignment="1"/>
    <xf numFmtId="0" fontId="1" fillId="0" borderId="1" xfId="1"/>
    <xf numFmtId="0" fontId="0" fillId="0" borderId="12" xfId="0" applyBorder="1"/>
    <xf numFmtId="0" fontId="0" fillId="0" borderId="0" xfId="0" applyFill="1" applyBorder="1"/>
  </cellXfs>
  <cellStyles count="5">
    <cellStyle name="Calculation" xfId="4" builtinId="22"/>
    <cellStyle name="Heading 1" xfId="1" builtinId="16"/>
    <cellStyle name="Heading 2" xfId="2" builtinId="17"/>
    <cellStyle name="Heading 4" xfId="3" builtinId="19"/>
    <cellStyle name="Normal" xfId="0" builtinId="0"/>
  </cellStyles>
  <dxfs count="276">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numFmt numFmtId="0" formatCode="General"/>
      <fill>
        <patternFill>
          <bgColor rgb="FFFF0000"/>
        </patternFill>
      </fill>
    </dxf>
    <dxf>
      <numFmt numFmtId="0" formatCode="General"/>
      <fill>
        <patternFill>
          <bgColor rgb="FFFF0000"/>
        </patternFill>
      </fill>
    </dxf>
    <dxf>
      <numFmt numFmtId="0" formatCode="General"/>
      <fill>
        <patternFill>
          <bgColor rgb="FFFF0000"/>
        </patternFill>
      </fill>
    </dxf>
    <dxf>
      <numFmt numFmtId="0" formatCode="General"/>
      <fill>
        <patternFill>
          <bgColor rgb="FFFF0000"/>
        </patternFill>
      </fill>
    </dxf>
    <dxf>
      <numFmt numFmtId="0" formatCode="General"/>
      <fill>
        <patternFill>
          <bgColor rgb="FFFF0000"/>
        </patternFill>
      </fill>
    </dxf>
    <dxf>
      <numFmt numFmtId="0" formatCode="General"/>
      <fill>
        <patternFill>
          <bgColor rgb="FFFF0000"/>
        </patternFill>
      </fill>
    </dxf>
    <dxf>
      <numFmt numFmtId="0" formatCode="General"/>
      <fill>
        <patternFill>
          <bgColor rgb="FFFF0000"/>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ill>
        <patternFill>
          <bgColor rgb="FF63BE7B"/>
        </patternFill>
      </fill>
    </dxf>
    <dxf>
      <fill>
        <patternFill>
          <fgColor theme="5"/>
          <bgColor rgb="FFF8696B"/>
        </patternFill>
      </fill>
    </dxf>
    <dxf>
      <fill>
        <patternFill>
          <bgColor rgb="FF63BE7B"/>
        </patternFill>
      </fill>
    </dxf>
    <dxf>
      <fill>
        <patternFill>
          <fgColor theme="5"/>
          <bgColor rgb="FFF8696B"/>
        </patternFill>
      </fill>
    </dxf>
    <dxf>
      <fill>
        <patternFill>
          <bgColor rgb="FF63BE7B"/>
        </patternFill>
      </fill>
    </dxf>
    <dxf>
      <fill>
        <patternFill>
          <fgColor theme="5"/>
          <bgColor rgb="FFF8696B"/>
        </patternFill>
      </fill>
    </dxf>
    <dxf>
      <fill>
        <patternFill>
          <bgColor rgb="FF63BE7B"/>
        </patternFill>
      </fill>
    </dxf>
    <dxf>
      <fill>
        <patternFill>
          <fgColor theme="5"/>
          <bgColor rgb="FFF8696B"/>
        </patternFill>
      </fill>
    </dxf>
    <dxf>
      <font>
        <color auto="1"/>
      </font>
      <fill>
        <patternFill>
          <bgColor rgb="FFFF0000"/>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font>
        <color auto="1"/>
      </font>
      <fill>
        <patternFill>
          <bgColor rgb="FFF8696B"/>
        </patternFill>
      </fill>
    </dxf>
    <dxf>
      <numFmt numFmtId="0" formatCode="General"/>
      <fill>
        <patternFill>
          <bgColor rgb="FFFF0000"/>
        </patternFill>
      </fill>
    </dxf>
    <dxf>
      <numFmt numFmtId="0" formatCode="General"/>
      <fill>
        <patternFill>
          <bgColor rgb="FFFF0000"/>
        </patternFill>
      </fill>
    </dxf>
    <dxf>
      <numFmt numFmtId="0" formatCode="General"/>
      <fill>
        <patternFill>
          <bgColor rgb="FFFF0000"/>
        </patternFill>
      </fill>
    </dxf>
    <dxf>
      <numFmt numFmtId="0" formatCode="General"/>
      <fill>
        <patternFill>
          <bgColor rgb="FFFF0000"/>
        </patternFill>
      </fill>
    </dxf>
    <dxf>
      <numFmt numFmtId="0" formatCode="General"/>
      <fill>
        <patternFill>
          <bgColor rgb="FFFF0000"/>
        </patternFill>
      </fill>
    </dxf>
    <dxf>
      <numFmt numFmtId="0" formatCode="General"/>
      <fill>
        <patternFill>
          <bgColor rgb="FFFF0000"/>
        </patternFill>
      </fill>
    </dxf>
    <dxf>
      <numFmt numFmtId="0" formatCode="General"/>
      <fill>
        <patternFill>
          <bgColor rgb="FFFF0000"/>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ont>
        <color auto="1"/>
      </font>
      <fill>
        <patternFill>
          <bgColor rgb="FFF8696B"/>
        </patternFill>
      </fill>
    </dxf>
    <dxf>
      <font>
        <color auto="1"/>
      </font>
      <fill>
        <patternFill>
          <bgColor rgb="FFFF0000"/>
        </patternFill>
      </fill>
    </dxf>
    <dxf>
      <font>
        <color auto="1"/>
      </font>
      <fill>
        <patternFill>
          <bgColor rgb="FFF8696B"/>
        </patternFill>
      </fill>
    </dxf>
    <dxf>
      <fill>
        <patternFill>
          <bgColor rgb="FF63BE7B"/>
        </patternFill>
      </fill>
    </dxf>
    <dxf>
      <fill>
        <patternFill>
          <fgColor theme="5"/>
          <bgColor rgb="FFF8696B"/>
        </patternFill>
      </fill>
    </dxf>
    <dxf>
      <fill>
        <patternFill>
          <bgColor rgb="FF63BE7B"/>
        </patternFill>
      </fill>
    </dxf>
    <dxf>
      <fill>
        <patternFill>
          <fgColor theme="5"/>
          <bgColor rgb="FFF8696B"/>
        </patternFill>
      </fill>
    </dxf>
    <dxf>
      <fill>
        <patternFill>
          <bgColor rgb="FF63BE7B"/>
        </patternFill>
      </fill>
    </dxf>
    <dxf>
      <fill>
        <patternFill>
          <fgColor theme="5"/>
          <bgColor rgb="FFF8696B"/>
        </patternFill>
      </fill>
    </dxf>
  </dxfs>
  <tableStyles count="0" defaultTableStyle="TableStyleMedium2" defaultPivotStyle="PivotStyleLight16"/>
  <colors>
    <mruColors>
      <color rgb="FFF8696B"/>
      <color rgb="FFFFC7CE"/>
      <color rgb="FF63BE7B"/>
      <color rgb="FFC7BE7B"/>
      <color rgb="FFE23E3E"/>
      <color rgb="FFFF252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6"/>
  <sheetViews>
    <sheetView tabSelected="1" topLeftCell="A55" zoomScale="70" zoomScaleNormal="70" workbookViewId="0">
      <selection activeCell="N82" sqref="N82:P82"/>
    </sheetView>
  </sheetViews>
  <sheetFormatPr defaultRowHeight="15" x14ac:dyDescent="0.25"/>
  <cols>
    <col min="1" max="1" width="41.85546875" customWidth="1"/>
    <col min="2" max="2" width="17.42578125" customWidth="1"/>
    <col min="3" max="3" width="15.28515625" customWidth="1"/>
    <col min="4" max="4" width="15.42578125" customWidth="1"/>
    <col min="7" max="7" width="19" customWidth="1"/>
    <col min="8" max="8" width="18.28515625" customWidth="1"/>
    <col min="9" max="9" width="18.140625" customWidth="1"/>
    <col min="10" max="10" width="19.28515625" customWidth="1"/>
    <col min="11" max="11" width="18.5703125" customWidth="1"/>
    <col min="12" max="12" width="17.85546875" customWidth="1"/>
    <col min="14" max="14" width="34.42578125" customWidth="1"/>
    <col min="15" max="15" width="99.28515625" customWidth="1"/>
    <col min="16" max="16" width="148.28515625" customWidth="1"/>
  </cols>
  <sheetData>
    <row r="1" spans="1:14" ht="18" thickBot="1" x14ac:dyDescent="0.35">
      <c r="A1" s="23" t="s">
        <v>52</v>
      </c>
      <c r="B1" s="23"/>
      <c r="C1" s="23"/>
      <c r="D1" s="23"/>
      <c r="E1" s="23"/>
      <c r="F1" s="23"/>
      <c r="H1" s="28" t="s">
        <v>53</v>
      </c>
      <c r="I1" s="29"/>
      <c r="J1" s="29"/>
      <c r="K1" s="29"/>
      <c r="L1" s="29"/>
      <c r="M1" s="29"/>
      <c r="N1" s="30"/>
    </row>
    <row r="2" spans="1:14" ht="15.75" thickTop="1" x14ac:dyDescent="0.25">
      <c r="A2" s="5" t="s">
        <v>51</v>
      </c>
      <c r="B2" s="5" t="s">
        <v>0</v>
      </c>
      <c r="C2" s="5" t="s">
        <v>1</v>
      </c>
      <c r="D2" s="5" t="s">
        <v>2</v>
      </c>
      <c r="E2" s="5" t="s">
        <v>49</v>
      </c>
      <c r="F2" s="5" t="s">
        <v>50</v>
      </c>
      <c r="H2" s="13" t="s">
        <v>54</v>
      </c>
      <c r="I2" s="10" t="s">
        <v>49</v>
      </c>
      <c r="J2" s="10" t="s">
        <v>50</v>
      </c>
      <c r="K2" s="24" t="s">
        <v>55</v>
      </c>
      <c r="L2" s="24"/>
      <c r="M2" s="24"/>
      <c r="N2" s="25"/>
    </row>
    <row r="3" spans="1:14" x14ac:dyDescent="0.25">
      <c r="A3" t="s">
        <v>4</v>
      </c>
      <c r="B3">
        <v>1</v>
      </c>
      <c r="C3">
        <v>2</v>
      </c>
      <c r="D3">
        <v>2</v>
      </c>
      <c r="E3">
        <f t="shared" ref="E3:E41" si="0">B3+C3+D3</f>
        <v>5</v>
      </c>
      <c r="F3" s="8">
        <f>E3/3</f>
        <v>1.6666666666666667</v>
      </c>
      <c r="H3" s="14" t="s">
        <v>3</v>
      </c>
      <c r="I3" s="12">
        <f>SUM(E3:E11)</f>
        <v>57</v>
      </c>
      <c r="J3" s="11">
        <f>AVERAGE(F3:F12)</f>
        <v>1.9999999999999996</v>
      </c>
      <c r="K3" s="26"/>
      <c r="L3" s="26"/>
      <c r="M3" s="26"/>
      <c r="N3" s="27"/>
    </row>
    <row r="4" spans="1:14" x14ac:dyDescent="0.25">
      <c r="A4" t="s">
        <v>5</v>
      </c>
      <c r="B4">
        <v>2</v>
      </c>
      <c r="C4">
        <v>3</v>
      </c>
      <c r="D4">
        <v>2</v>
      </c>
      <c r="E4">
        <f t="shared" si="0"/>
        <v>7</v>
      </c>
      <c r="F4" s="8">
        <f t="shared" ref="F4:F41" si="1">E4/3</f>
        <v>2.3333333333333335</v>
      </c>
      <c r="H4" s="14" t="s">
        <v>13</v>
      </c>
      <c r="I4" s="12">
        <f>SUM(E12:E16)</f>
        <v>20</v>
      </c>
      <c r="J4" s="11">
        <f>AVERAGE(F12:F16)</f>
        <v>1.3333333333333335</v>
      </c>
      <c r="K4" s="26"/>
      <c r="L4" s="26"/>
      <c r="M4" s="26"/>
      <c r="N4" s="27"/>
    </row>
    <row r="5" spans="1:14" x14ac:dyDescent="0.25">
      <c r="A5" t="s">
        <v>6</v>
      </c>
      <c r="B5">
        <v>2</v>
      </c>
      <c r="C5">
        <v>2</v>
      </c>
      <c r="D5">
        <v>3</v>
      </c>
      <c r="E5">
        <f t="shared" si="0"/>
        <v>7</v>
      </c>
      <c r="F5" s="8">
        <f t="shared" si="1"/>
        <v>2.3333333333333335</v>
      </c>
      <c r="H5" s="14" t="s">
        <v>19</v>
      </c>
      <c r="I5" s="12">
        <f>SUM(E17:E28)</f>
        <v>24</v>
      </c>
      <c r="J5" s="11">
        <f>AVERAGE(F17:F27)</f>
        <v>0.54545454545454541</v>
      </c>
      <c r="K5" s="26" t="s">
        <v>56</v>
      </c>
      <c r="L5" s="26"/>
      <c r="M5" s="26"/>
      <c r="N5" s="27"/>
    </row>
    <row r="6" spans="1:14" x14ac:dyDescent="0.25">
      <c r="A6" t="s">
        <v>7</v>
      </c>
      <c r="B6">
        <v>2</v>
      </c>
      <c r="C6">
        <v>3</v>
      </c>
      <c r="D6">
        <v>3</v>
      </c>
      <c r="E6">
        <f t="shared" si="0"/>
        <v>8</v>
      </c>
      <c r="F6" s="8">
        <f t="shared" si="1"/>
        <v>2.6666666666666665</v>
      </c>
      <c r="H6" s="14" t="s">
        <v>31</v>
      </c>
      <c r="I6" s="12">
        <f>SUM(E28:E32)</f>
        <v>32</v>
      </c>
      <c r="J6" s="11">
        <f>AVERAGE(F28:F32)</f>
        <v>2.1333333333333333</v>
      </c>
      <c r="K6" s="31"/>
      <c r="L6" s="31"/>
      <c r="M6" s="31"/>
      <c r="N6" s="32"/>
    </row>
    <row r="7" spans="1:14" x14ac:dyDescent="0.25">
      <c r="A7" t="s">
        <v>8</v>
      </c>
      <c r="B7">
        <v>2</v>
      </c>
      <c r="C7">
        <v>3</v>
      </c>
      <c r="D7">
        <v>3</v>
      </c>
      <c r="E7">
        <f t="shared" si="0"/>
        <v>8</v>
      </c>
      <c r="F7" s="8">
        <f t="shared" si="1"/>
        <v>2.6666666666666665</v>
      </c>
      <c r="H7" s="14" t="s">
        <v>37</v>
      </c>
      <c r="I7" s="12">
        <f>SUM(E33:E34)</f>
        <v>13</v>
      </c>
      <c r="J7" s="11">
        <f>AVERAGE(F33:F34)</f>
        <v>2.166666666666667</v>
      </c>
      <c r="K7" s="31"/>
      <c r="L7" s="31"/>
      <c r="M7" s="31"/>
      <c r="N7" s="32"/>
    </row>
    <row r="8" spans="1:14" x14ac:dyDescent="0.25">
      <c r="A8" t="s">
        <v>9</v>
      </c>
      <c r="B8">
        <v>2</v>
      </c>
      <c r="C8">
        <v>2</v>
      </c>
      <c r="D8">
        <v>2</v>
      </c>
      <c r="E8">
        <f t="shared" si="0"/>
        <v>6</v>
      </c>
      <c r="F8" s="8">
        <f t="shared" si="1"/>
        <v>2</v>
      </c>
      <c r="H8" s="14" t="s">
        <v>40</v>
      </c>
      <c r="I8" s="12">
        <f>SUM(E35:E38)</f>
        <v>28</v>
      </c>
      <c r="J8" s="11">
        <f>AVERAGE(F35:F38)</f>
        <v>2.3333333333333335</v>
      </c>
      <c r="K8" s="31"/>
      <c r="L8" s="31"/>
      <c r="M8" s="31"/>
      <c r="N8" s="32"/>
    </row>
    <row r="9" spans="1:14" ht="15.75" thickBot="1" x14ac:dyDescent="0.3">
      <c r="A9" t="s">
        <v>10</v>
      </c>
      <c r="B9">
        <v>2</v>
      </c>
      <c r="C9">
        <v>3</v>
      </c>
      <c r="D9">
        <v>3</v>
      </c>
      <c r="E9">
        <f t="shared" si="0"/>
        <v>8</v>
      </c>
      <c r="F9" s="8">
        <f t="shared" si="1"/>
        <v>2.6666666666666665</v>
      </c>
      <c r="H9" s="15" t="s">
        <v>45</v>
      </c>
      <c r="I9" s="17">
        <f>SUM(E39:E41)</f>
        <v>21</v>
      </c>
      <c r="J9" s="16">
        <f>AVERAGE(F39:F41)</f>
        <v>2.3333333333333335</v>
      </c>
      <c r="K9" s="33"/>
      <c r="L9" s="33"/>
      <c r="M9" s="33"/>
      <c r="N9" s="34"/>
    </row>
    <row r="10" spans="1:14" x14ac:dyDescent="0.25">
      <c r="A10" t="s">
        <v>11</v>
      </c>
      <c r="B10">
        <v>2</v>
      </c>
      <c r="C10">
        <v>3</v>
      </c>
      <c r="D10">
        <v>2</v>
      </c>
      <c r="E10">
        <f t="shared" si="0"/>
        <v>7</v>
      </c>
      <c r="F10" s="8">
        <f t="shared" si="1"/>
        <v>2.3333333333333335</v>
      </c>
    </row>
    <row r="11" spans="1:14" x14ac:dyDescent="0.25">
      <c r="A11" t="s">
        <v>12</v>
      </c>
      <c r="B11">
        <v>0</v>
      </c>
      <c r="C11">
        <v>0</v>
      </c>
      <c r="D11">
        <v>1</v>
      </c>
      <c r="E11">
        <f t="shared" si="0"/>
        <v>1</v>
      </c>
      <c r="F11" s="8">
        <f t="shared" si="1"/>
        <v>0.33333333333333331</v>
      </c>
      <c r="I11" s="4"/>
    </row>
    <row r="12" spans="1:14" x14ac:dyDescent="0.25">
      <c r="A12" t="s">
        <v>14</v>
      </c>
      <c r="B12">
        <v>1</v>
      </c>
      <c r="C12">
        <v>1</v>
      </c>
      <c r="D12">
        <v>1</v>
      </c>
      <c r="E12">
        <f t="shared" si="0"/>
        <v>3</v>
      </c>
      <c r="F12" s="8">
        <f t="shared" si="1"/>
        <v>1</v>
      </c>
    </row>
    <row r="13" spans="1:14" x14ac:dyDescent="0.25">
      <c r="A13" t="s">
        <v>15</v>
      </c>
      <c r="B13">
        <v>2</v>
      </c>
      <c r="C13">
        <v>3</v>
      </c>
      <c r="D13">
        <v>2</v>
      </c>
      <c r="E13">
        <f t="shared" si="0"/>
        <v>7</v>
      </c>
      <c r="F13" s="8">
        <f t="shared" si="1"/>
        <v>2.3333333333333335</v>
      </c>
    </row>
    <row r="14" spans="1:14" x14ac:dyDescent="0.25">
      <c r="A14" t="s">
        <v>16</v>
      </c>
      <c r="B14">
        <v>2</v>
      </c>
      <c r="C14">
        <v>2</v>
      </c>
      <c r="D14">
        <v>2</v>
      </c>
      <c r="E14">
        <f t="shared" si="0"/>
        <v>6</v>
      </c>
      <c r="F14" s="8">
        <f t="shared" si="1"/>
        <v>2</v>
      </c>
    </row>
    <row r="15" spans="1:14" x14ac:dyDescent="0.25">
      <c r="A15" t="s">
        <v>17</v>
      </c>
      <c r="B15">
        <v>2</v>
      </c>
      <c r="C15">
        <v>0</v>
      </c>
      <c r="D15">
        <v>2</v>
      </c>
      <c r="E15">
        <f t="shared" si="0"/>
        <v>4</v>
      </c>
      <c r="F15" s="8">
        <f t="shared" si="1"/>
        <v>1.3333333333333333</v>
      </c>
    </row>
    <row r="16" spans="1:14" x14ac:dyDescent="0.25">
      <c r="A16" t="s">
        <v>18</v>
      </c>
      <c r="B16">
        <v>0</v>
      </c>
      <c r="C16">
        <v>0</v>
      </c>
      <c r="D16">
        <v>0</v>
      </c>
      <c r="E16">
        <f t="shared" si="0"/>
        <v>0</v>
      </c>
      <c r="F16" s="8">
        <f t="shared" si="1"/>
        <v>0</v>
      </c>
    </row>
    <row r="17" spans="1:6" x14ac:dyDescent="0.25">
      <c r="A17" t="s">
        <v>20</v>
      </c>
      <c r="B17">
        <v>1</v>
      </c>
      <c r="C17">
        <v>2</v>
      </c>
      <c r="D17">
        <v>3</v>
      </c>
      <c r="E17">
        <f t="shared" si="0"/>
        <v>6</v>
      </c>
      <c r="F17" s="8">
        <f t="shared" si="1"/>
        <v>2</v>
      </c>
    </row>
    <row r="18" spans="1:6" x14ac:dyDescent="0.25">
      <c r="A18" t="s">
        <v>21</v>
      </c>
      <c r="B18">
        <v>0</v>
      </c>
      <c r="C18">
        <v>0</v>
      </c>
      <c r="D18">
        <v>3</v>
      </c>
      <c r="E18">
        <f t="shared" si="0"/>
        <v>3</v>
      </c>
      <c r="F18" s="8">
        <f t="shared" si="1"/>
        <v>1</v>
      </c>
    </row>
    <row r="19" spans="1:6" x14ac:dyDescent="0.25">
      <c r="A19" t="s">
        <v>22</v>
      </c>
      <c r="B19">
        <v>0</v>
      </c>
      <c r="C19">
        <v>1</v>
      </c>
      <c r="D19">
        <v>1</v>
      </c>
      <c r="E19">
        <f t="shared" si="0"/>
        <v>2</v>
      </c>
      <c r="F19" s="8">
        <f t="shared" si="1"/>
        <v>0.66666666666666663</v>
      </c>
    </row>
    <row r="20" spans="1:6" x14ac:dyDescent="0.25">
      <c r="A20" t="s">
        <v>23</v>
      </c>
      <c r="B20">
        <v>0</v>
      </c>
      <c r="C20">
        <v>0</v>
      </c>
      <c r="D20">
        <v>2</v>
      </c>
      <c r="E20">
        <f t="shared" si="0"/>
        <v>2</v>
      </c>
      <c r="F20" s="8">
        <f t="shared" si="1"/>
        <v>0.66666666666666663</v>
      </c>
    </row>
    <row r="21" spans="1:6" x14ac:dyDescent="0.25">
      <c r="A21" t="s">
        <v>24</v>
      </c>
      <c r="B21">
        <v>0</v>
      </c>
      <c r="C21">
        <v>0</v>
      </c>
      <c r="D21">
        <v>0</v>
      </c>
      <c r="E21">
        <f t="shared" si="0"/>
        <v>0</v>
      </c>
      <c r="F21" s="8">
        <f t="shared" si="1"/>
        <v>0</v>
      </c>
    </row>
    <row r="22" spans="1:6" x14ac:dyDescent="0.25">
      <c r="A22" t="s">
        <v>25</v>
      </c>
      <c r="B22">
        <v>1</v>
      </c>
      <c r="C22">
        <v>0</v>
      </c>
      <c r="D22">
        <v>3</v>
      </c>
      <c r="E22">
        <f t="shared" si="0"/>
        <v>4</v>
      </c>
      <c r="F22" s="8">
        <f t="shared" si="1"/>
        <v>1.3333333333333333</v>
      </c>
    </row>
    <row r="23" spans="1:6" x14ac:dyDescent="0.25">
      <c r="A23" t="s">
        <v>26</v>
      </c>
      <c r="B23">
        <v>0</v>
      </c>
      <c r="C23">
        <v>0</v>
      </c>
      <c r="D23">
        <v>0</v>
      </c>
      <c r="E23">
        <f t="shared" si="0"/>
        <v>0</v>
      </c>
      <c r="F23" s="8">
        <f t="shared" si="1"/>
        <v>0</v>
      </c>
    </row>
    <row r="24" spans="1:6" x14ac:dyDescent="0.25">
      <c r="A24" t="s">
        <v>27</v>
      </c>
      <c r="B24">
        <v>0</v>
      </c>
      <c r="C24">
        <v>0</v>
      </c>
      <c r="D24">
        <v>0</v>
      </c>
      <c r="E24">
        <f t="shared" si="0"/>
        <v>0</v>
      </c>
      <c r="F24" s="8">
        <f t="shared" si="1"/>
        <v>0</v>
      </c>
    </row>
    <row r="25" spans="1:6" x14ac:dyDescent="0.25">
      <c r="A25" t="s">
        <v>28</v>
      </c>
      <c r="B25">
        <v>0</v>
      </c>
      <c r="C25">
        <v>0</v>
      </c>
      <c r="D25">
        <v>0</v>
      </c>
      <c r="E25">
        <f t="shared" si="0"/>
        <v>0</v>
      </c>
      <c r="F25" s="8">
        <f t="shared" si="1"/>
        <v>0</v>
      </c>
    </row>
    <row r="26" spans="1:6" x14ac:dyDescent="0.25">
      <c r="A26" t="s">
        <v>29</v>
      </c>
      <c r="B26">
        <v>0</v>
      </c>
      <c r="C26">
        <v>0</v>
      </c>
      <c r="D26">
        <v>0</v>
      </c>
      <c r="E26">
        <f t="shared" si="0"/>
        <v>0</v>
      </c>
      <c r="F26" s="8">
        <f t="shared" si="1"/>
        <v>0</v>
      </c>
    </row>
    <row r="27" spans="1:6" x14ac:dyDescent="0.25">
      <c r="A27" t="s">
        <v>30</v>
      </c>
      <c r="B27">
        <v>0</v>
      </c>
      <c r="C27">
        <v>0</v>
      </c>
      <c r="D27">
        <v>1</v>
      </c>
      <c r="E27">
        <f t="shared" si="0"/>
        <v>1</v>
      </c>
      <c r="F27" s="8">
        <f t="shared" si="1"/>
        <v>0.33333333333333331</v>
      </c>
    </row>
    <row r="28" spans="1:6" x14ac:dyDescent="0.25">
      <c r="A28" t="s">
        <v>32</v>
      </c>
      <c r="B28">
        <v>2</v>
      </c>
      <c r="C28">
        <v>2</v>
      </c>
      <c r="D28">
        <v>2</v>
      </c>
      <c r="E28">
        <f t="shared" si="0"/>
        <v>6</v>
      </c>
      <c r="F28" s="8">
        <f t="shared" si="1"/>
        <v>2</v>
      </c>
    </row>
    <row r="29" spans="1:6" x14ac:dyDescent="0.25">
      <c r="A29" t="s">
        <v>33</v>
      </c>
      <c r="B29">
        <v>3</v>
      </c>
      <c r="C29">
        <v>2</v>
      </c>
      <c r="D29">
        <v>3</v>
      </c>
      <c r="E29">
        <f t="shared" si="0"/>
        <v>8</v>
      </c>
      <c r="F29" s="8">
        <f t="shared" si="1"/>
        <v>2.6666666666666665</v>
      </c>
    </row>
    <row r="30" spans="1:6" x14ac:dyDescent="0.25">
      <c r="A30" t="s">
        <v>34</v>
      </c>
      <c r="B30">
        <v>2</v>
      </c>
      <c r="C30">
        <v>3</v>
      </c>
      <c r="D30">
        <v>3</v>
      </c>
      <c r="E30">
        <f t="shared" si="0"/>
        <v>8</v>
      </c>
      <c r="F30" s="8">
        <f t="shared" si="1"/>
        <v>2.6666666666666665</v>
      </c>
    </row>
    <row r="31" spans="1:6" x14ac:dyDescent="0.25">
      <c r="A31" t="s">
        <v>35</v>
      </c>
      <c r="B31">
        <v>1</v>
      </c>
      <c r="C31">
        <v>3</v>
      </c>
      <c r="D31">
        <v>0</v>
      </c>
      <c r="E31">
        <f t="shared" si="0"/>
        <v>4</v>
      </c>
      <c r="F31" s="8">
        <f t="shared" si="1"/>
        <v>1.3333333333333333</v>
      </c>
    </row>
    <row r="32" spans="1:6" x14ac:dyDescent="0.25">
      <c r="A32" t="s">
        <v>36</v>
      </c>
      <c r="B32">
        <v>3</v>
      </c>
      <c r="C32">
        <v>2</v>
      </c>
      <c r="D32">
        <v>1</v>
      </c>
      <c r="E32">
        <f t="shared" si="0"/>
        <v>6</v>
      </c>
      <c r="F32" s="8">
        <f t="shared" si="1"/>
        <v>2</v>
      </c>
    </row>
    <row r="33" spans="1:7" x14ac:dyDescent="0.25">
      <c r="A33" t="s">
        <v>38</v>
      </c>
      <c r="B33">
        <v>2</v>
      </c>
      <c r="C33">
        <v>2</v>
      </c>
      <c r="D33">
        <v>2</v>
      </c>
      <c r="E33">
        <f t="shared" si="0"/>
        <v>6</v>
      </c>
      <c r="F33" s="8">
        <f t="shared" si="1"/>
        <v>2</v>
      </c>
    </row>
    <row r="34" spans="1:7" x14ac:dyDescent="0.25">
      <c r="A34" t="s">
        <v>39</v>
      </c>
      <c r="B34">
        <v>2</v>
      </c>
      <c r="C34">
        <v>2</v>
      </c>
      <c r="D34">
        <v>3</v>
      </c>
      <c r="E34">
        <f t="shared" si="0"/>
        <v>7</v>
      </c>
      <c r="F34" s="8">
        <f t="shared" si="1"/>
        <v>2.3333333333333335</v>
      </c>
    </row>
    <row r="35" spans="1:7" x14ac:dyDescent="0.25">
      <c r="A35" t="s">
        <v>41</v>
      </c>
      <c r="B35">
        <v>3</v>
      </c>
      <c r="C35">
        <v>2</v>
      </c>
      <c r="D35">
        <v>2</v>
      </c>
      <c r="E35">
        <f t="shared" si="0"/>
        <v>7</v>
      </c>
      <c r="F35" s="8">
        <f t="shared" si="1"/>
        <v>2.3333333333333335</v>
      </c>
    </row>
    <row r="36" spans="1:7" x14ac:dyDescent="0.25">
      <c r="A36" t="s">
        <v>42</v>
      </c>
      <c r="B36">
        <v>3</v>
      </c>
      <c r="C36">
        <v>2</v>
      </c>
      <c r="D36">
        <v>3</v>
      </c>
      <c r="E36">
        <f t="shared" si="0"/>
        <v>8</v>
      </c>
      <c r="F36" s="8">
        <f t="shared" si="1"/>
        <v>2.6666666666666665</v>
      </c>
    </row>
    <row r="37" spans="1:7" x14ac:dyDescent="0.25">
      <c r="A37" t="s">
        <v>43</v>
      </c>
      <c r="B37">
        <v>3</v>
      </c>
      <c r="C37">
        <v>2</v>
      </c>
      <c r="D37">
        <v>2</v>
      </c>
      <c r="E37">
        <f t="shared" si="0"/>
        <v>7</v>
      </c>
      <c r="F37" s="8">
        <f t="shared" si="1"/>
        <v>2.3333333333333335</v>
      </c>
    </row>
    <row r="38" spans="1:7" x14ac:dyDescent="0.25">
      <c r="A38" t="s">
        <v>44</v>
      </c>
      <c r="B38">
        <v>3</v>
      </c>
      <c r="C38">
        <v>1</v>
      </c>
      <c r="D38">
        <v>2</v>
      </c>
      <c r="E38">
        <f t="shared" si="0"/>
        <v>6</v>
      </c>
      <c r="F38" s="8">
        <f t="shared" si="1"/>
        <v>2</v>
      </c>
    </row>
    <row r="39" spans="1:7" x14ac:dyDescent="0.25">
      <c r="A39" t="s">
        <v>46</v>
      </c>
      <c r="B39">
        <v>3</v>
      </c>
      <c r="C39">
        <v>3</v>
      </c>
      <c r="D39">
        <v>3</v>
      </c>
      <c r="E39">
        <f t="shared" si="0"/>
        <v>9</v>
      </c>
      <c r="F39" s="8">
        <f t="shared" si="1"/>
        <v>3</v>
      </c>
    </row>
    <row r="40" spans="1:7" x14ac:dyDescent="0.25">
      <c r="A40" t="s">
        <v>47</v>
      </c>
      <c r="B40">
        <v>2</v>
      </c>
      <c r="C40">
        <v>3</v>
      </c>
      <c r="D40">
        <v>2</v>
      </c>
      <c r="E40">
        <f t="shared" si="0"/>
        <v>7</v>
      </c>
      <c r="F40" s="8">
        <f t="shared" si="1"/>
        <v>2.3333333333333335</v>
      </c>
    </row>
    <row r="41" spans="1:7" x14ac:dyDescent="0.25">
      <c r="A41" t="s">
        <v>48</v>
      </c>
      <c r="B41">
        <v>1</v>
      </c>
      <c r="C41">
        <v>1</v>
      </c>
      <c r="D41">
        <v>3</v>
      </c>
      <c r="E41">
        <f t="shared" si="0"/>
        <v>5</v>
      </c>
      <c r="F41" s="8">
        <f t="shared" si="1"/>
        <v>1.6666666666666667</v>
      </c>
    </row>
    <row r="42" spans="1:7" x14ac:dyDescent="0.25">
      <c r="A42" s="2" t="s">
        <v>49</v>
      </c>
      <c r="B42" s="2">
        <f>SUM(B3:B41)</f>
        <v>57</v>
      </c>
      <c r="C42" s="2">
        <f t="shared" ref="C42:F42" si="2">SUM(C3:C41)</f>
        <v>60</v>
      </c>
      <c r="D42" s="2">
        <f t="shared" si="2"/>
        <v>72</v>
      </c>
      <c r="E42" s="2">
        <f t="shared" si="2"/>
        <v>189</v>
      </c>
      <c r="F42" s="2">
        <f t="shared" si="2"/>
        <v>62.999999999999993</v>
      </c>
    </row>
    <row r="43" spans="1:7" x14ac:dyDescent="0.25">
      <c r="A43" s="2" t="s">
        <v>50</v>
      </c>
      <c r="B43" s="7">
        <f>B42/COUNT(B3:B42)</f>
        <v>1.425</v>
      </c>
      <c r="C43" s="7">
        <f t="shared" ref="C43:F43" si="3">C42/COUNT(C3:C42)</f>
        <v>1.5</v>
      </c>
      <c r="D43" s="7">
        <f t="shared" si="3"/>
        <v>1.8</v>
      </c>
      <c r="E43" s="7">
        <f t="shared" si="3"/>
        <v>4.7249999999999996</v>
      </c>
      <c r="F43" s="7">
        <f t="shared" si="3"/>
        <v>1.5749999999999997</v>
      </c>
    </row>
    <row r="45" spans="1:7" ht="20.25" thickBot="1" x14ac:dyDescent="0.35">
      <c r="A45" s="3" t="s">
        <v>57</v>
      </c>
    </row>
    <row r="46" spans="1:7" ht="15.75" thickTop="1" x14ac:dyDescent="0.25">
      <c r="A46" s="35" t="s">
        <v>64</v>
      </c>
      <c r="B46" s="35"/>
      <c r="C46" s="35"/>
      <c r="D46" s="35"/>
      <c r="E46" s="35"/>
      <c r="F46" s="35"/>
      <c r="G46" s="35"/>
    </row>
    <row r="47" spans="1:7" x14ac:dyDescent="0.25">
      <c r="A47" s="35" t="s">
        <v>59</v>
      </c>
      <c r="B47" s="35"/>
      <c r="C47" s="35"/>
      <c r="D47" s="35"/>
      <c r="E47" s="35"/>
      <c r="F47" s="35"/>
      <c r="G47" s="35"/>
    </row>
    <row r="48" spans="1:7" x14ac:dyDescent="0.25">
      <c r="A48" s="35" t="s">
        <v>58</v>
      </c>
      <c r="B48" s="35"/>
      <c r="C48" s="35"/>
      <c r="D48" s="35"/>
      <c r="E48" s="35"/>
      <c r="F48" s="35"/>
      <c r="G48" s="35"/>
    </row>
    <row r="49" spans="1:16" x14ac:dyDescent="0.25">
      <c r="A49" s="36"/>
      <c r="B49" s="36"/>
      <c r="C49" s="36"/>
      <c r="D49" s="36"/>
      <c r="E49" s="36"/>
      <c r="F49" s="36"/>
      <c r="G49" s="36"/>
    </row>
    <row r="50" spans="1:16" x14ac:dyDescent="0.25">
      <c r="A50" s="21" t="s">
        <v>60</v>
      </c>
      <c r="B50" s="21"/>
      <c r="C50" s="21"/>
      <c r="D50" s="21"/>
      <c r="E50" s="21"/>
      <c r="F50" s="21"/>
      <c r="G50" s="21"/>
    </row>
    <row r="51" spans="1:16" x14ac:dyDescent="0.25">
      <c r="A51" s="21" t="s">
        <v>61</v>
      </c>
      <c r="B51" s="21"/>
      <c r="C51" s="21"/>
      <c r="D51" s="21"/>
      <c r="E51" s="21"/>
      <c r="F51" s="21"/>
      <c r="G51" s="21"/>
    </row>
    <row r="52" spans="1:16" x14ac:dyDescent="0.25">
      <c r="A52" s="22" t="s">
        <v>62</v>
      </c>
      <c r="B52" s="22"/>
      <c r="C52" s="22"/>
      <c r="D52" s="22"/>
      <c r="E52" s="22"/>
      <c r="F52" s="22"/>
      <c r="G52" s="22"/>
      <c r="H52" s="6"/>
    </row>
    <row r="53" spans="1:16" x14ac:dyDescent="0.25">
      <c r="A53" s="22"/>
      <c r="B53" s="22"/>
      <c r="C53" s="22"/>
      <c r="D53" s="6"/>
      <c r="E53" s="6"/>
      <c r="F53" s="6"/>
      <c r="G53" s="6"/>
      <c r="H53" s="6"/>
    </row>
    <row r="54" spans="1:16" x14ac:dyDescent="0.25">
      <c r="A54" s="22"/>
      <c r="B54" s="22"/>
      <c r="C54" s="22"/>
      <c r="D54" s="6"/>
      <c r="E54" s="6"/>
      <c r="F54" s="6"/>
      <c r="G54" s="6"/>
      <c r="H54" s="6"/>
    </row>
    <row r="55" spans="1:16" ht="20.25" thickBot="1" x14ac:dyDescent="0.35">
      <c r="A55" s="6"/>
      <c r="B55" s="23" t="s">
        <v>63</v>
      </c>
      <c r="C55" s="23"/>
      <c r="D55" s="23"/>
      <c r="E55" s="23"/>
      <c r="F55" s="23"/>
      <c r="G55" s="23" t="s">
        <v>80</v>
      </c>
      <c r="H55" s="23"/>
      <c r="I55" s="23"/>
      <c r="J55" s="23" t="s">
        <v>76</v>
      </c>
      <c r="K55" s="23"/>
      <c r="L55" s="23"/>
      <c r="N55" s="37" t="s">
        <v>67</v>
      </c>
      <c r="O55" s="37"/>
      <c r="P55" s="37"/>
    </row>
    <row r="56" spans="1:16" ht="15.75" thickTop="1" x14ac:dyDescent="0.25">
      <c r="A56" s="5" t="s">
        <v>51</v>
      </c>
      <c r="B56" s="5" t="s">
        <v>0</v>
      </c>
      <c r="C56" s="5" t="s">
        <v>1</v>
      </c>
      <c r="D56" s="5" t="s">
        <v>2</v>
      </c>
      <c r="E56" s="5" t="s">
        <v>49</v>
      </c>
      <c r="F56" s="5" t="s">
        <v>50</v>
      </c>
      <c r="G56" s="5" t="s">
        <v>0</v>
      </c>
      <c r="H56" s="5" t="s">
        <v>1</v>
      </c>
      <c r="I56" s="5" t="s">
        <v>2</v>
      </c>
      <c r="J56" s="5" t="s">
        <v>0</v>
      </c>
      <c r="K56" s="5" t="s">
        <v>1</v>
      </c>
      <c r="L56" s="5" t="s">
        <v>2</v>
      </c>
      <c r="N56" s="38"/>
      <c r="O56" s="38"/>
      <c r="P56" s="38"/>
    </row>
    <row r="57" spans="1:16" x14ac:dyDescent="0.25">
      <c r="A57" s="6" t="s">
        <v>4</v>
      </c>
      <c r="B57">
        <v>1</v>
      </c>
      <c r="C57">
        <v>2</v>
      </c>
      <c r="D57">
        <v>2</v>
      </c>
      <c r="E57">
        <f>B57+C57+D57</f>
        <v>5</v>
      </c>
      <c r="F57" s="8">
        <f>E57/3</f>
        <v>1.6666666666666667</v>
      </c>
      <c r="G57" s="9">
        <f>B57/B$85</f>
        <v>0.49090909090909085</v>
      </c>
      <c r="H57" s="9">
        <f>C57/C$85</f>
        <v>0.94736842105263153</v>
      </c>
      <c r="I57" s="9">
        <f>D57/D$85</f>
        <v>0.93103448275862055</v>
      </c>
      <c r="J57" s="18" t="b">
        <f>IF(IF(B57&gt;1,1,0)+IF(G57&gt;=(H57*0.9),1,0)+IF(G57&gt;=(I57*0.9),1,0)&gt;2,TRUE,FALSE)</f>
        <v>0</v>
      </c>
      <c r="K57" s="18" t="b">
        <f>IF(IF(C57&gt;1,1,0)+IF(H57&gt;=(G57*0.9),1,0)+IF(H57&gt;=(I57*0.9),1,0)&gt;2,TRUE,FALSE)</f>
        <v>1</v>
      </c>
      <c r="L57" s="18" t="b">
        <f>IF(IF(D57&gt;1,1,0)+IF(I57&gt;=(G57*0.9),1,0)+IF(I57&gt;=(H57*0.9),1,0)&gt;2,TRUE,FALSE)</f>
        <v>1</v>
      </c>
      <c r="N57" s="35" t="s">
        <v>81</v>
      </c>
      <c r="O57" s="35"/>
      <c r="P57" s="35"/>
    </row>
    <row r="58" spans="1:16" x14ac:dyDescent="0.25">
      <c r="A58" s="6" t="s">
        <v>5</v>
      </c>
      <c r="B58">
        <v>2</v>
      </c>
      <c r="C58">
        <v>3</v>
      </c>
      <c r="D58">
        <v>2</v>
      </c>
      <c r="E58">
        <f t="shared" ref="E58:E69" si="4">B58+C58+D58</f>
        <v>7</v>
      </c>
      <c r="F58" s="8">
        <f t="shared" ref="F58:F69" si="5">E58/3</f>
        <v>2.3333333333333335</v>
      </c>
      <c r="G58" s="9">
        <f>(2*B58+B64)/3/B$85</f>
        <v>0.9818181818181817</v>
      </c>
      <c r="H58" s="9">
        <f>(2*C58+C64)/3/C$85</f>
        <v>1.4210526315789473</v>
      </c>
      <c r="I58" s="9">
        <f>(2*D58+D64)/3/D$85</f>
        <v>0.93103448275862055</v>
      </c>
      <c r="J58" s="18" t="b">
        <f t="shared" ref="J58:J82" si="6">IF(IF(B58&gt;1,1,0)+IF(G58&gt;=(H58*0.9),1,0)+IF(G58&gt;=(I58*0.9),1,0)&gt;2,TRUE,FALSE)</f>
        <v>0</v>
      </c>
      <c r="K58" s="18" t="b">
        <f t="shared" ref="K58:K82" si="7">IF(IF(C58&gt;1,1,0)+IF(H58&gt;=(G58*0.9),1,0)+IF(H58&gt;=(I58*0.9),1,0)&gt;2,TRUE,FALSE)</f>
        <v>1</v>
      </c>
      <c r="L58" s="18" t="b">
        <f t="shared" ref="L58:L82" si="8">IF(IF(D58&gt;1,1,0)+IF(I58&gt;=(G58*0.9),1,0)+IF(I58&gt;=(H58*0.9),1,0)&gt;2,TRUE,FALSE)</f>
        <v>0</v>
      </c>
      <c r="N58" s="35" t="s">
        <v>71</v>
      </c>
      <c r="O58" s="35"/>
      <c r="P58" s="35"/>
    </row>
    <row r="59" spans="1:16" x14ac:dyDescent="0.25">
      <c r="A59" s="6" t="s">
        <v>6</v>
      </c>
      <c r="B59">
        <v>2</v>
      </c>
      <c r="C59">
        <v>2</v>
      </c>
      <c r="D59">
        <v>3</v>
      </c>
      <c r="E59">
        <f t="shared" si="4"/>
        <v>7</v>
      </c>
      <c r="F59" s="8">
        <f t="shared" si="5"/>
        <v>2.3333333333333335</v>
      </c>
      <c r="G59" s="9">
        <f>(2*B59+B63)/3/B$85</f>
        <v>0.9818181818181817</v>
      </c>
      <c r="H59" s="9">
        <f>(2*C59+C63)/3/C$85</f>
        <v>1.1052631578947369</v>
      </c>
      <c r="I59" s="9">
        <f>(2*D59+D63)/3/D$85</f>
        <v>1.3965517241379308</v>
      </c>
      <c r="J59" s="18" t="b">
        <f t="shared" si="6"/>
        <v>0</v>
      </c>
      <c r="K59" s="18" t="b">
        <f t="shared" si="7"/>
        <v>0</v>
      </c>
      <c r="L59" s="18" t="b">
        <f t="shared" si="8"/>
        <v>1</v>
      </c>
      <c r="N59" s="35" t="s">
        <v>70</v>
      </c>
      <c r="O59" s="35"/>
      <c r="P59" s="35"/>
    </row>
    <row r="60" spans="1:16" x14ac:dyDescent="0.25">
      <c r="A60" s="6" t="s">
        <v>7</v>
      </c>
      <c r="B60">
        <v>2</v>
      </c>
      <c r="C60">
        <v>3</v>
      </c>
      <c r="D60">
        <v>3</v>
      </c>
      <c r="E60">
        <f t="shared" si="4"/>
        <v>8</v>
      </c>
      <c r="F60" s="8">
        <f t="shared" si="5"/>
        <v>2.6666666666666665</v>
      </c>
      <c r="G60" s="9">
        <f>B60/B$85</f>
        <v>0.9818181818181817</v>
      </c>
      <c r="H60" s="9">
        <f>C60/C$85</f>
        <v>1.4210526315789473</v>
      </c>
      <c r="I60" s="9">
        <f>D60/D$85</f>
        <v>1.3965517241379308</v>
      </c>
      <c r="J60" s="18" t="b">
        <f t="shared" si="6"/>
        <v>0</v>
      </c>
      <c r="K60" s="18" t="b">
        <f t="shared" si="7"/>
        <v>1</v>
      </c>
      <c r="L60" s="18" t="b">
        <f t="shared" si="8"/>
        <v>1</v>
      </c>
      <c r="N60" s="39" t="s">
        <v>65</v>
      </c>
      <c r="O60" s="39"/>
      <c r="P60" s="39"/>
    </row>
    <row r="61" spans="1:16" x14ac:dyDescent="0.25">
      <c r="A61" s="6" t="s">
        <v>8</v>
      </c>
      <c r="B61">
        <v>2</v>
      </c>
      <c r="C61">
        <v>3</v>
      </c>
      <c r="D61">
        <v>3</v>
      </c>
      <c r="E61">
        <f t="shared" si="4"/>
        <v>8</v>
      </c>
      <c r="F61" s="8">
        <f t="shared" si="5"/>
        <v>2.6666666666666665</v>
      </c>
      <c r="G61" s="9">
        <f>B61/B$85</f>
        <v>0.9818181818181817</v>
      </c>
      <c r="H61" s="9">
        <f>C61/C$85</f>
        <v>1.4210526315789473</v>
      </c>
      <c r="I61" s="9">
        <f>D61/D$85</f>
        <v>1.3965517241379308</v>
      </c>
      <c r="J61" s="18" t="b">
        <f t="shared" si="6"/>
        <v>0</v>
      </c>
      <c r="K61" s="18" t="b">
        <f t="shared" si="7"/>
        <v>1</v>
      </c>
      <c r="L61" s="18" t="b">
        <f t="shared" si="8"/>
        <v>1</v>
      </c>
      <c r="N61" s="39" t="s">
        <v>65</v>
      </c>
      <c r="O61" s="39"/>
      <c r="P61" s="39"/>
    </row>
    <row r="62" spans="1:16" x14ac:dyDescent="0.25">
      <c r="A62" s="6" t="s">
        <v>9</v>
      </c>
      <c r="B62">
        <v>2</v>
      </c>
      <c r="C62">
        <v>2</v>
      </c>
      <c r="D62">
        <v>2</v>
      </c>
      <c r="E62">
        <f t="shared" si="4"/>
        <v>6</v>
      </c>
      <c r="F62" s="8">
        <f t="shared" si="5"/>
        <v>2</v>
      </c>
      <c r="G62" s="9">
        <f>(B62+(2*B60)+B61)/4/B$85</f>
        <v>0.9818181818181817</v>
      </c>
      <c r="H62" s="9">
        <f>(C62+(2*C60)+C61)/4/C$85</f>
        <v>1.3026315789473684</v>
      </c>
      <c r="I62" s="9">
        <f>(D62+(2*D60)+D61)/4/D$85</f>
        <v>1.2801724137931034</v>
      </c>
      <c r="J62" s="18" t="b">
        <f t="shared" si="6"/>
        <v>0</v>
      </c>
      <c r="K62" s="18" t="b">
        <f t="shared" si="7"/>
        <v>1</v>
      </c>
      <c r="L62" s="18" t="b">
        <f t="shared" si="8"/>
        <v>1</v>
      </c>
      <c r="N62" s="39" t="s">
        <v>79</v>
      </c>
      <c r="O62" s="39"/>
      <c r="P62" s="39"/>
    </row>
    <row r="63" spans="1:16" x14ac:dyDescent="0.25">
      <c r="A63" s="6" t="s">
        <v>10</v>
      </c>
      <c r="B63">
        <v>2</v>
      </c>
      <c r="C63">
        <v>3</v>
      </c>
      <c r="D63">
        <v>3</v>
      </c>
      <c r="E63">
        <f t="shared" si="4"/>
        <v>8</v>
      </c>
      <c r="F63" s="8">
        <f t="shared" si="5"/>
        <v>2.6666666666666665</v>
      </c>
      <c r="G63" s="9">
        <f>B63/B$85</f>
        <v>0.9818181818181817</v>
      </c>
      <c r="H63" s="9">
        <f>C63/C$85</f>
        <v>1.4210526315789473</v>
      </c>
      <c r="I63" s="9">
        <f>D63/D$85</f>
        <v>1.3965517241379308</v>
      </c>
      <c r="J63" s="18" t="b">
        <f t="shared" si="6"/>
        <v>0</v>
      </c>
      <c r="K63" s="18" t="b">
        <f t="shared" si="7"/>
        <v>1</v>
      </c>
      <c r="L63" s="18" t="b">
        <f t="shared" si="8"/>
        <v>1</v>
      </c>
      <c r="N63" s="39" t="s">
        <v>68</v>
      </c>
      <c r="O63" s="39"/>
      <c r="P63" s="39"/>
    </row>
    <row r="64" spans="1:16" x14ac:dyDescent="0.25">
      <c r="A64" s="6" t="s">
        <v>11</v>
      </c>
      <c r="B64">
        <v>2</v>
      </c>
      <c r="C64">
        <v>3</v>
      </c>
      <c r="D64">
        <v>2</v>
      </c>
      <c r="E64">
        <f t="shared" si="4"/>
        <v>7</v>
      </c>
      <c r="F64" s="8">
        <f t="shared" si="5"/>
        <v>2.3333333333333335</v>
      </c>
      <c r="G64" s="9">
        <f>B64/B$85</f>
        <v>0.9818181818181817</v>
      </c>
      <c r="H64" s="9">
        <f>C64/C$85</f>
        <v>1.4210526315789473</v>
      </c>
      <c r="I64" s="9">
        <f>D64/D$85</f>
        <v>0.93103448275862055</v>
      </c>
      <c r="J64" s="18" t="b">
        <f t="shared" si="6"/>
        <v>0</v>
      </c>
      <c r="K64" s="18" t="b">
        <f t="shared" si="7"/>
        <v>1</v>
      </c>
      <c r="L64" s="18" t="b">
        <f t="shared" si="8"/>
        <v>0</v>
      </c>
      <c r="N64" s="39" t="s">
        <v>69</v>
      </c>
      <c r="O64" s="39"/>
      <c r="P64" s="39"/>
    </row>
    <row r="65" spans="1:16" x14ac:dyDescent="0.25">
      <c r="A65" s="19" t="s">
        <v>14</v>
      </c>
      <c r="B65" s="19">
        <v>1</v>
      </c>
      <c r="C65" s="19">
        <v>1</v>
      </c>
      <c r="D65" s="19">
        <v>1</v>
      </c>
      <c r="E65" s="20">
        <f t="shared" si="4"/>
        <v>3</v>
      </c>
      <c r="F65" s="8">
        <f t="shared" si="5"/>
        <v>1</v>
      </c>
      <c r="G65" s="9">
        <f>((3*B65)+(2*B66)+B59+B58+B57)/8/B$85</f>
        <v>0.73636363636363633</v>
      </c>
      <c r="H65" s="9">
        <f t="shared" ref="H65:I65" si="9">((3*C65)+(2*C66)+C59+C58+C57)/8/C$85</f>
        <v>0.94736842105263153</v>
      </c>
      <c r="I65" s="9">
        <f t="shared" si="9"/>
        <v>0.81465517241379304</v>
      </c>
      <c r="J65" s="18" t="b">
        <f t="shared" si="6"/>
        <v>0</v>
      </c>
      <c r="K65" s="18" t="b">
        <f t="shared" si="7"/>
        <v>0</v>
      </c>
      <c r="L65" s="18" t="b">
        <f t="shared" si="8"/>
        <v>0</v>
      </c>
      <c r="N65" s="39" t="s">
        <v>87</v>
      </c>
      <c r="O65" s="39"/>
      <c r="P65" s="39"/>
    </row>
    <row r="66" spans="1:16" x14ac:dyDescent="0.25">
      <c r="A66" s="20" t="s">
        <v>15</v>
      </c>
      <c r="B66" s="20">
        <v>2</v>
      </c>
      <c r="C66" s="20">
        <v>3</v>
      </c>
      <c r="D66" s="20">
        <v>2</v>
      </c>
      <c r="E66" s="20">
        <f>B66+C66+D66</f>
        <v>7</v>
      </c>
      <c r="F66" s="8">
        <f>E66/3</f>
        <v>2.3333333333333335</v>
      </c>
      <c r="G66" s="9">
        <f>B66/B$85</f>
        <v>0.9818181818181817</v>
      </c>
      <c r="H66" s="9">
        <f>C66/C$85</f>
        <v>1.4210526315789473</v>
      </c>
      <c r="I66" s="9">
        <f>D66/D$85</f>
        <v>0.93103448275862055</v>
      </c>
      <c r="J66" s="18" t="b">
        <f>IF(IF(B66&gt;1,1,0)+IF(G66&gt;=(H66*0.9),1,0)+IF(G66&gt;=(I66*0.9),1,0)&gt;2,TRUE,FALSE)</f>
        <v>0</v>
      </c>
      <c r="K66" s="18" t="b">
        <f>IF(IF(C66&gt;1,1,0)+IF(H66&gt;=(G66*0.9),1,0)+IF(H66&gt;=(I66*0.9),1,0)&gt;2,TRUE,FALSE)</f>
        <v>1</v>
      </c>
      <c r="L66" s="18" t="b">
        <f>IF(IF(D66&gt;1,1,0)+IF(I66&gt;=(G66*0.9),1,0)+IF(I66&gt;=(H66*0.9),1,0)&gt;2,TRUE,FALSE)</f>
        <v>0</v>
      </c>
      <c r="N66" s="39" t="s">
        <v>85</v>
      </c>
      <c r="O66" s="39"/>
      <c r="P66" s="39"/>
    </row>
    <row r="67" spans="1:16" x14ac:dyDescent="0.25">
      <c r="A67" s="20" t="s">
        <v>16</v>
      </c>
      <c r="B67" s="20">
        <v>2</v>
      </c>
      <c r="C67" s="20">
        <v>2</v>
      </c>
      <c r="D67" s="20">
        <v>2</v>
      </c>
      <c r="E67" s="20">
        <f>B67+C67+D67</f>
        <v>6</v>
      </c>
      <c r="F67" s="8">
        <f>E67/3</f>
        <v>2</v>
      </c>
      <c r="G67" s="9">
        <f>B67/B$85</f>
        <v>0.9818181818181817</v>
      </c>
      <c r="H67" s="9">
        <f>C67/C$85</f>
        <v>0.94736842105263153</v>
      </c>
      <c r="I67" s="9">
        <f>D67/D$85</f>
        <v>0.93103448275862055</v>
      </c>
      <c r="J67" s="18" t="b">
        <f>IF(IF(B67&gt;1,1,0)+IF(G67&gt;=(H67*0.9),1,0)+IF(G67&gt;=(I67*0.9),1,0)&gt;2,TRUE,FALSE)</f>
        <v>1</v>
      </c>
      <c r="K67" s="18" t="b">
        <f>IF(IF(C67&gt;1,1,0)+IF(H67&gt;=(G67*0.9),1,0)+IF(H67&gt;=(I67*0.9),1,0)&gt;2,TRUE,FALSE)</f>
        <v>1</v>
      </c>
      <c r="L67" s="18" t="b">
        <f>IF(IF(D67&gt;1,1,0)+IF(I67&gt;=(G67*0.9),1,0)+IF(I67&gt;=(H67*0.9),1,0)&gt;2,TRUE,FALSE)</f>
        <v>1</v>
      </c>
      <c r="M67" s="20"/>
      <c r="N67" s="39" t="s">
        <v>88</v>
      </c>
      <c r="O67" s="39"/>
      <c r="P67" s="39"/>
    </row>
    <row r="68" spans="1:16" x14ac:dyDescent="0.25">
      <c r="A68" s="20" t="s">
        <v>17</v>
      </c>
      <c r="B68" s="20">
        <v>2</v>
      </c>
      <c r="C68" s="20">
        <v>0</v>
      </c>
      <c r="D68" s="20">
        <v>2</v>
      </c>
      <c r="E68" s="20">
        <f>B68+C68+D68</f>
        <v>4</v>
      </c>
      <c r="F68" s="8">
        <f>E68/3</f>
        <v>1.3333333333333333</v>
      </c>
      <c r="G68" s="9">
        <f>B68/B$85</f>
        <v>0.9818181818181817</v>
      </c>
      <c r="H68" s="9">
        <f>C68/C$85</f>
        <v>0</v>
      </c>
      <c r="I68" s="9">
        <f>D68/D$85</f>
        <v>0.93103448275862055</v>
      </c>
      <c r="J68" s="18" t="b">
        <f>IF(IF(B68&gt;1,1,0)+IF(G68&gt;=(H68*0.9),1,0)+IF(G68&gt;=(I68*0.9),1,0)&gt;2,TRUE,FALSE)</f>
        <v>1</v>
      </c>
      <c r="K68" s="18" t="b">
        <f>IF(IF(C68&gt;1,1,0)+IF(H68&gt;=(G68*0.9),1,0)+IF(H68&gt;=(I68*0.9),1,0)&gt;2,TRUE,FALSE)</f>
        <v>0</v>
      </c>
      <c r="L68" s="18" t="b">
        <f>IF(IF(D68&gt;1,1,0)+IF(I68&gt;=(G68*0.9),1,0)+IF(I68&gt;=(H68*0.9),1,0)&gt;2,TRUE,FALSE)</f>
        <v>1</v>
      </c>
      <c r="M68" s="20"/>
      <c r="N68" s="39" t="s">
        <v>84</v>
      </c>
      <c r="O68" s="39"/>
      <c r="P68" s="39"/>
    </row>
    <row r="69" spans="1:16" x14ac:dyDescent="0.25">
      <c r="A69" s="20" t="s">
        <v>18</v>
      </c>
      <c r="B69" s="20">
        <v>0</v>
      </c>
      <c r="C69" s="20">
        <v>0</v>
      </c>
      <c r="D69" s="20">
        <v>0</v>
      </c>
      <c r="E69" s="20">
        <f>B69+C69+D69</f>
        <v>0</v>
      </c>
      <c r="F69" s="8">
        <f>E69/3</f>
        <v>0</v>
      </c>
      <c r="G69" s="9">
        <f>B69/B$85</f>
        <v>0</v>
      </c>
      <c r="H69" s="9">
        <f>C69/C$85</f>
        <v>0</v>
      </c>
      <c r="I69" s="9">
        <f>D69/D$85</f>
        <v>0</v>
      </c>
      <c r="J69" s="18" t="b">
        <f>IF(IF(B69&gt;1,1,0)+IF(G69&gt;=(H69*0.9),1,0)+IF(G69&gt;=(I69*0.9),1,0)&gt;2,TRUE,FALSE)</f>
        <v>0</v>
      </c>
      <c r="K69" s="18" t="b">
        <f>IF(IF(C69&gt;1,1,0)+IF(H69&gt;=(G69*0.9),1,0)+IF(H69&gt;=(I69*0.9),1,0)&gt;2,TRUE,FALSE)</f>
        <v>0</v>
      </c>
      <c r="L69" s="18" t="b">
        <f>IF(IF(D69&gt;1,1,0)+IF(I69&gt;=(G69*0.9),1,0)+IF(I69&gt;=(H69*0.9),1,0)&gt;2,TRUE,FALSE)</f>
        <v>0</v>
      </c>
      <c r="M69" s="20"/>
      <c r="N69" s="35" t="s">
        <v>82</v>
      </c>
      <c r="O69" s="35"/>
      <c r="P69" s="35"/>
    </row>
    <row r="70" spans="1:16" x14ac:dyDescent="0.25">
      <c r="A70" s="20" t="s">
        <v>32</v>
      </c>
      <c r="B70" s="20">
        <v>2</v>
      </c>
      <c r="C70" s="20">
        <v>2</v>
      </c>
      <c r="D70" s="20">
        <v>2</v>
      </c>
      <c r="E70" s="20">
        <f>B70+C70+D70</f>
        <v>6</v>
      </c>
      <c r="F70" s="8">
        <f>E70/3</f>
        <v>2</v>
      </c>
      <c r="G70" s="9">
        <f>B70/B$85</f>
        <v>0.9818181818181817</v>
      </c>
      <c r="H70" s="9">
        <f>C70/C$85</f>
        <v>0.94736842105263153</v>
      </c>
      <c r="I70" s="9">
        <f>D70/D$85</f>
        <v>0.93103448275862055</v>
      </c>
      <c r="J70" s="18" t="b">
        <f>IF(IF(B70&gt;1,1,0)+IF(G70&gt;=(H70*0.9),1,0)+IF(G70&gt;=(I70*0.9),1,0)&gt;2,TRUE,FALSE)</f>
        <v>1</v>
      </c>
      <c r="K70" s="18" t="b">
        <f>IF(IF(C70&gt;1,1,0)+IF(H70&gt;=(G70*0.9),1,0)+IF(H70&gt;=(I70*0.9),1,0)&gt;2,TRUE,FALSE)</f>
        <v>1</v>
      </c>
      <c r="L70" s="18" t="b">
        <f>IF(IF(D70&gt;1,1,0)+IF(I70&gt;=(G70*0.9),1,0)+IF(I70&gt;=(H70*0.9),1,0)&gt;2,TRUE,FALSE)</f>
        <v>1</v>
      </c>
      <c r="M70" s="20"/>
      <c r="N70" s="35" t="s">
        <v>83</v>
      </c>
      <c r="O70" s="35"/>
      <c r="P70" s="35"/>
    </row>
    <row r="71" spans="1:16" x14ac:dyDescent="0.25">
      <c r="A71" s="19" t="s">
        <v>33</v>
      </c>
      <c r="B71" s="20">
        <v>3</v>
      </c>
      <c r="C71" s="20">
        <v>2</v>
      </c>
      <c r="D71" s="20">
        <v>3</v>
      </c>
      <c r="E71" s="20">
        <f t="shared" ref="E71:E83" si="10">B71+C71+D71</f>
        <v>8</v>
      </c>
      <c r="F71" s="8">
        <f>E71/3</f>
        <v>2.6666666666666665</v>
      </c>
      <c r="G71" s="9">
        <f>B71/B$85</f>
        <v>1.4727272727272727</v>
      </c>
      <c r="H71" s="9">
        <f>C71/C$85</f>
        <v>0.94736842105263153</v>
      </c>
      <c r="I71" s="9">
        <f>D71/D$85</f>
        <v>1.3965517241379308</v>
      </c>
      <c r="J71" s="18" t="b">
        <f>IF(IF(B71&gt;1,1,0)+IF(G71&gt;=(H71*0.9),1,0)+IF(G71&gt;=(I71*0.9),1,0)&gt;2,TRUE,FALSE)</f>
        <v>1</v>
      </c>
      <c r="K71" s="18" t="b">
        <f>IF(IF(C71&gt;1,1,0)+IF(H71&gt;=(G71*0.9),1,0)+IF(H71&gt;=(I71*0.9),1,0)&gt;2,TRUE,FALSE)</f>
        <v>0</v>
      </c>
      <c r="L71" s="18" t="b">
        <f>IF(IF(D71&gt;1,1,0)+IF(I71&gt;=(G71*0.9),1,0)+IF(I71&gt;=(H71*0.9),1,0)&gt;2,TRUE,FALSE)</f>
        <v>1</v>
      </c>
      <c r="M71" s="20"/>
      <c r="N71" s="39" t="s">
        <v>72</v>
      </c>
      <c r="O71" s="39"/>
      <c r="P71" s="39"/>
    </row>
    <row r="72" spans="1:16" x14ac:dyDescent="0.25">
      <c r="A72" s="19" t="s">
        <v>34</v>
      </c>
      <c r="B72" s="20">
        <v>2</v>
      </c>
      <c r="C72" s="20">
        <v>3</v>
      </c>
      <c r="D72" s="20">
        <v>3</v>
      </c>
      <c r="E72" s="20">
        <f t="shared" si="10"/>
        <v>8</v>
      </c>
      <c r="F72" s="8">
        <f t="shared" ref="F71:F83" si="11">E72/3</f>
        <v>2.6666666666666665</v>
      </c>
      <c r="G72" s="9">
        <f>B72/B$85</f>
        <v>0.9818181818181817</v>
      </c>
      <c r="H72" s="9">
        <f>C72/C$85</f>
        <v>1.4210526315789473</v>
      </c>
      <c r="I72" s="9">
        <f>D72/D$85</f>
        <v>1.3965517241379308</v>
      </c>
      <c r="J72" s="18" t="b">
        <f>IF(IF(B72&gt;1,1,0)+IF(G72&gt;=(H72*0.9),1,0)+IF(G72&gt;=(I72*0.9),1,0)&gt;2,TRUE,FALSE)</f>
        <v>0</v>
      </c>
      <c r="K72" s="18" t="b">
        <f>IF(IF(C72&gt;1,1,0)+IF(H72&gt;=(G72*0.9),1,0)+IF(H72&gt;=(I72*0.9),1,0)&gt;2,TRUE,FALSE)</f>
        <v>1</v>
      </c>
      <c r="L72" s="18" t="b">
        <f>IF(IF(D72&gt;1,1,0)+IF(I72&gt;=(G72*0.9),1,0)+IF(I72&gt;=(H72*0.9),1,0)&gt;2,TRUE,FALSE)</f>
        <v>1</v>
      </c>
      <c r="M72" s="20"/>
      <c r="N72" s="39" t="s">
        <v>73</v>
      </c>
      <c r="O72" s="39"/>
      <c r="P72" s="39"/>
    </row>
    <row r="73" spans="1:16" x14ac:dyDescent="0.25">
      <c r="A73" s="19" t="s">
        <v>35</v>
      </c>
      <c r="B73" s="20">
        <v>1</v>
      </c>
      <c r="C73" s="20">
        <v>3</v>
      </c>
      <c r="D73" s="20">
        <v>0</v>
      </c>
      <c r="E73" s="20">
        <f t="shared" si="10"/>
        <v>4</v>
      </c>
      <c r="F73" s="8">
        <f t="shared" si="11"/>
        <v>1.3333333333333333</v>
      </c>
      <c r="G73" s="9">
        <f>(2*B73+B82)/3/B$85</f>
        <v>0.65454545454545443</v>
      </c>
      <c r="H73" s="9">
        <f>(2*C73+C82)/3/C$85</f>
        <v>1.4210526315789473</v>
      </c>
      <c r="I73" s="9">
        <f>(2*D73+D82)/3/D$85</f>
        <v>0.31034482758620685</v>
      </c>
      <c r="J73" s="18" t="b">
        <f>IF(IF(B73&gt;1,1,0)+IF(G73&gt;=(H73*0.9),1,0)+IF(G73&gt;=(I73*0.9),1,0)&gt;2,TRUE,FALSE)</f>
        <v>0</v>
      </c>
      <c r="K73" s="18" t="b">
        <f>IF(IF(C73&gt;1,1,0)+IF(H73&gt;=(G73*0.9),1,0)+IF(H73&gt;=(I73*0.9),1,0)&gt;2,TRUE,FALSE)</f>
        <v>1</v>
      </c>
      <c r="L73" s="18" t="b">
        <f>IF(IF(D73&gt;1,1,0)+IF(I73&gt;=(G73*0.9),1,0)+IF(I73&gt;=(H73*0.9),1,0)&gt;2,TRUE,FALSE)</f>
        <v>0</v>
      </c>
      <c r="M73" s="20"/>
      <c r="N73" s="39" t="s">
        <v>74</v>
      </c>
      <c r="O73" s="39"/>
      <c r="P73" s="39"/>
    </row>
    <row r="74" spans="1:16" x14ac:dyDescent="0.25">
      <c r="A74" s="19" t="s">
        <v>36</v>
      </c>
      <c r="B74" s="20">
        <v>3</v>
      </c>
      <c r="C74" s="20">
        <v>2</v>
      </c>
      <c r="D74" s="20">
        <v>1</v>
      </c>
      <c r="E74" s="20">
        <f t="shared" si="10"/>
        <v>6</v>
      </c>
      <c r="F74" s="8">
        <f t="shared" si="11"/>
        <v>2</v>
      </c>
      <c r="G74" s="9">
        <f>(2*B74+B82)/3/B$85</f>
        <v>1.3090909090909089</v>
      </c>
      <c r="H74" s="9">
        <f>(2*C74+C82)/3/C$85</f>
        <v>1.1052631578947369</v>
      </c>
      <c r="I74" s="9">
        <f>(2*D74+D82)/3/D$85</f>
        <v>0.6206896551724137</v>
      </c>
      <c r="J74" s="18" t="b">
        <f>IF(IF(B74&gt;1,1,0)+IF(G74&gt;=(H74*0.9),1,0)+IF(G74&gt;=(I74*0.9),1,0)&gt;2,TRUE,FALSE)</f>
        <v>1</v>
      </c>
      <c r="K74" s="18" t="b">
        <f>IF(IF(C74&gt;1,1,0)+IF(H74&gt;=(G74*0.9),1,0)+IF(H74&gt;=(I74*0.9),1,0)&gt;2,TRUE,FALSE)</f>
        <v>0</v>
      </c>
      <c r="L74" s="18" t="b">
        <f>IF(IF(D74&gt;1,1,0)+IF(I74&gt;=(G74*0.9),1,0)+IF(I74&gt;=(H74*0.9),1,0)&gt;2,TRUE,FALSE)</f>
        <v>0</v>
      </c>
      <c r="M74" s="20"/>
      <c r="N74" s="39" t="s">
        <v>75</v>
      </c>
      <c r="O74" s="39"/>
      <c r="P74" s="39"/>
    </row>
    <row r="75" spans="1:16" x14ac:dyDescent="0.25">
      <c r="A75" s="19" t="s">
        <v>38</v>
      </c>
      <c r="B75" s="20">
        <v>2</v>
      </c>
      <c r="C75" s="20">
        <v>2</v>
      </c>
      <c r="D75" s="20">
        <v>2</v>
      </c>
      <c r="E75" s="20">
        <f t="shared" si="10"/>
        <v>6</v>
      </c>
      <c r="F75" s="8">
        <f t="shared" si="11"/>
        <v>2</v>
      </c>
      <c r="G75" s="9">
        <f>B75/B$85</f>
        <v>0.9818181818181817</v>
      </c>
      <c r="H75" s="9">
        <f>C75/C$85</f>
        <v>0.94736842105263153</v>
      </c>
      <c r="I75" s="9">
        <f>D75/D$85</f>
        <v>0.93103448275862055</v>
      </c>
      <c r="J75" s="18" t="b">
        <f>IF(IF(B75&gt;1,1,0)+IF(G75&gt;=(H75*0.9),1,0)+IF(G75&gt;=(I75*0.9),1,0)&gt;2,TRUE,FALSE)</f>
        <v>1</v>
      </c>
      <c r="K75" s="18" t="b">
        <f>IF(IF(C75&gt;1,1,0)+IF(H75&gt;=(G75*0.9),1,0)+IF(H75&gt;=(I75*0.9),1,0)&gt;2,TRUE,FALSE)</f>
        <v>1</v>
      </c>
      <c r="L75" s="18" t="b">
        <f>IF(IF(D75&gt;1,1,0)+IF(I75&gt;=(G75*0.9),1,0)+IF(I75&gt;=(H75*0.9),1,0)&gt;2,TRUE,FALSE)</f>
        <v>1</v>
      </c>
      <c r="M75" s="20"/>
      <c r="N75" s="39" t="s">
        <v>89</v>
      </c>
      <c r="O75" s="39"/>
      <c r="P75" s="39"/>
    </row>
    <row r="76" spans="1:16" x14ac:dyDescent="0.25">
      <c r="A76" s="19" t="s">
        <v>39</v>
      </c>
      <c r="B76" s="20">
        <v>2</v>
      </c>
      <c r="C76" s="20">
        <v>2</v>
      </c>
      <c r="D76" s="20">
        <v>3</v>
      </c>
      <c r="E76" s="20">
        <f t="shared" si="10"/>
        <v>7</v>
      </c>
      <c r="F76" s="8">
        <f t="shared" si="11"/>
        <v>2.3333333333333335</v>
      </c>
      <c r="G76" s="9">
        <f>(B76+B81+B60+B61)/4/B$85</f>
        <v>1.1045454545454545</v>
      </c>
      <c r="H76" s="9">
        <f>(C76+C81+C60+C61)/4/C$85</f>
        <v>1.3026315789473684</v>
      </c>
      <c r="I76" s="9">
        <f>(D76+D81+D60+D61)/4/D$85</f>
        <v>1.3965517241379308</v>
      </c>
      <c r="J76" s="18" t="b">
        <f>IF(IF(B76&gt;1,1,0)+IF(G76&gt;=(H76*0.9),1,0)+IF(G76&gt;=(I76*0.9),1,0)&gt;2,TRUE,FALSE)</f>
        <v>0</v>
      </c>
      <c r="K76" s="18" t="b">
        <f>IF(IF(C76&gt;1,1,0)+IF(H76&gt;=(G76*0.9),1,0)+IF(H76&gt;=(I76*0.9),1,0)&gt;2,TRUE,FALSE)</f>
        <v>1</v>
      </c>
      <c r="L76" s="18" t="b">
        <f>IF(IF(D76&gt;1,1,0)+IF(I76&gt;=(G76*0.9),1,0)+IF(I76&gt;=(H76*0.9),1,0)&gt;2,TRUE,FALSE)</f>
        <v>1</v>
      </c>
      <c r="M76" s="20"/>
      <c r="N76" s="39" t="s">
        <v>90</v>
      </c>
      <c r="O76" s="39"/>
      <c r="P76" s="39"/>
    </row>
    <row r="77" spans="1:16" x14ac:dyDescent="0.25">
      <c r="A77" s="19" t="s">
        <v>41</v>
      </c>
      <c r="B77" s="20">
        <v>3</v>
      </c>
      <c r="C77" s="20">
        <v>2</v>
      </c>
      <c r="D77" s="20">
        <v>2</v>
      </c>
      <c r="E77" s="20">
        <f t="shared" si="10"/>
        <v>7</v>
      </c>
      <c r="F77" s="8">
        <f t="shared" si="11"/>
        <v>2.3333333333333335</v>
      </c>
      <c r="G77" s="9">
        <f>(B77+B81)/2/B$85</f>
        <v>1.4727272727272727</v>
      </c>
      <c r="H77" s="9">
        <f>(C77+C81)/2/C$85</f>
        <v>1.1842105263157894</v>
      </c>
      <c r="I77" s="9">
        <f>(D77+D81)/2/D$85</f>
        <v>1.1637931034482758</v>
      </c>
      <c r="J77" s="18" t="b">
        <f>IF(IF(B77&gt;1,1,0)+IF(G77&gt;=(H77*0.9),1,0)+IF(G77&gt;=(I77*0.9),1,0)&gt;2,TRUE,FALSE)</f>
        <v>1</v>
      </c>
      <c r="K77" s="18" t="b">
        <f>IF(IF(C77&gt;1,1,0)+IF(H77&gt;=(G77*0.9),1,0)+IF(H77&gt;=(I77*0.9),1,0)&gt;2,TRUE,FALSE)</f>
        <v>0</v>
      </c>
      <c r="L77" s="18" t="b">
        <f>IF(IF(D77&gt;1,1,0)+IF(I77&gt;=(G77*0.9),1,0)+IF(I77&gt;=(H77*0.9),1,0)&gt;2,TRUE,FALSE)</f>
        <v>0</v>
      </c>
      <c r="M77" s="20"/>
      <c r="N77" s="39" t="s">
        <v>92</v>
      </c>
      <c r="O77" s="39"/>
      <c r="P77" s="39"/>
    </row>
    <row r="78" spans="1:16" x14ac:dyDescent="0.25">
      <c r="A78" s="19" t="s">
        <v>42</v>
      </c>
      <c r="B78" s="20">
        <v>3</v>
      </c>
      <c r="C78" s="20">
        <v>2</v>
      </c>
      <c r="D78" s="20">
        <v>3</v>
      </c>
      <c r="E78" s="20">
        <f t="shared" si="10"/>
        <v>8</v>
      </c>
      <c r="F78" s="8">
        <f t="shared" si="11"/>
        <v>2.6666666666666665</v>
      </c>
      <c r="G78" s="9">
        <f>(B78+B81)/2/B$85</f>
        <v>1.4727272727272727</v>
      </c>
      <c r="H78" s="9">
        <f>(C78+C81)/2/C$85</f>
        <v>1.1842105263157894</v>
      </c>
      <c r="I78" s="9">
        <f>(D78+D81)/2/D$85</f>
        <v>1.3965517241379308</v>
      </c>
      <c r="J78" s="18" t="b">
        <f>IF(IF(B78&gt;1,1,0)+IF(G78&gt;=(H78*0.9),1,0)+IF(G78&gt;=(I78*0.9),1,0)&gt;2,TRUE,FALSE)</f>
        <v>1</v>
      </c>
      <c r="K78" s="18" t="b">
        <f>IF(IF(C78&gt;1,1,0)+IF(H78&gt;=(G78*0.9),1,0)+IF(H78&gt;=(I78*0.9),1,0)&gt;2,TRUE,FALSE)</f>
        <v>0</v>
      </c>
      <c r="L78" s="18" t="b">
        <f>IF(IF(D78&gt;1,1,0)+IF(I78&gt;=(G78*0.9),1,0)+IF(I78&gt;=(H78*0.9),1,0)&gt;2,TRUE,FALSE)</f>
        <v>1</v>
      </c>
      <c r="M78" s="20"/>
      <c r="N78" s="39" t="s">
        <v>91</v>
      </c>
      <c r="O78" s="39"/>
      <c r="P78" s="39"/>
    </row>
    <row r="79" spans="1:16" x14ac:dyDescent="0.25">
      <c r="A79" s="19" t="s">
        <v>43</v>
      </c>
      <c r="B79" s="20">
        <v>3</v>
      </c>
      <c r="C79" s="20">
        <v>2</v>
      </c>
      <c r="D79" s="20">
        <v>2</v>
      </c>
      <c r="E79" s="20">
        <f t="shared" si="10"/>
        <v>7</v>
      </c>
      <c r="F79" s="8">
        <f t="shared" si="11"/>
        <v>2.3333333333333335</v>
      </c>
      <c r="G79" s="9">
        <f>(B79+B60+B81)/3/B$85</f>
        <v>1.3090909090909089</v>
      </c>
      <c r="H79" s="9">
        <f>(C79+C60+C81)/3/C$85</f>
        <v>1.263157894736842</v>
      </c>
      <c r="I79" s="9">
        <f>(D79+D60+D81)/3/D$85</f>
        <v>1.2413793103448274</v>
      </c>
      <c r="J79" s="18" t="b">
        <f>IF(IF(B79&gt;1,1,0)+IF(G79&gt;=(H79*0.9),1,0)+IF(G79&gt;=(I79*0.9),1,0)&gt;2,TRUE,FALSE)</f>
        <v>1</v>
      </c>
      <c r="K79" s="18" t="b">
        <f>IF(IF(C79&gt;1,1,0)+IF(H79&gt;=(G79*0.9),1,0)+IF(H79&gt;=(I79*0.9),1,0)&gt;2,TRUE,FALSE)</f>
        <v>1</v>
      </c>
      <c r="L79" s="18" t="b">
        <f>IF(IF(D79&gt;1,1,0)+IF(I79&gt;=(G79*0.9),1,0)+IF(I79&gt;=(H79*0.9),1,0)&gt;2,TRUE,FALSE)</f>
        <v>1</v>
      </c>
      <c r="M79" s="20"/>
      <c r="N79" s="35" t="s">
        <v>86</v>
      </c>
      <c r="O79" s="35"/>
      <c r="P79" s="35"/>
    </row>
    <row r="80" spans="1:16" x14ac:dyDescent="0.25">
      <c r="A80" s="19" t="s">
        <v>44</v>
      </c>
      <c r="B80" s="20">
        <v>3</v>
      </c>
      <c r="C80" s="20">
        <v>1</v>
      </c>
      <c r="D80" s="20">
        <v>2</v>
      </c>
      <c r="E80" s="20">
        <f t="shared" si="10"/>
        <v>6</v>
      </c>
      <c r="F80" s="8">
        <f t="shared" si="11"/>
        <v>2</v>
      </c>
      <c r="G80" s="9">
        <f>(B80+B81)/2/B$85</f>
        <v>1.4727272727272727</v>
      </c>
      <c r="H80" s="9">
        <f>(C80+C81)/2/C$85</f>
        <v>0.94736842105263153</v>
      </c>
      <c r="I80" s="9">
        <f>(D80+D81)/2/D$85</f>
        <v>1.1637931034482758</v>
      </c>
      <c r="J80" s="18" t="b">
        <f>IF(IF(B80&gt;1,1,0)+IF(G80&gt;=(H80*0.9),1,0)+IF(G80&gt;=(I80*0.9),1,0)&gt;2,TRUE,FALSE)</f>
        <v>1</v>
      </c>
      <c r="K80" s="18" t="b">
        <f>IF(IF(C80&gt;1,1,0)+IF(H80&gt;=(G80*0.9),1,0)+IF(H80&gt;=(I80*0.9),1,0)&gt;2,TRUE,FALSE)</f>
        <v>0</v>
      </c>
      <c r="L80" s="18" t="b">
        <f>IF(IF(D80&gt;1,1,0)+IF(I80&gt;=(G80*0.9),1,0)+IF(I80&gt;=(H80*0.9),1,0)&gt;2,TRUE,FALSE)</f>
        <v>0</v>
      </c>
      <c r="M80" s="20"/>
      <c r="N80" s="35" t="s">
        <v>78</v>
      </c>
      <c r="O80" s="35"/>
      <c r="P80" s="35"/>
    </row>
    <row r="81" spans="1:16" x14ac:dyDescent="0.25">
      <c r="A81" s="19" t="s">
        <v>46</v>
      </c>
      <c r="B81" s="20">
        <v>3</v>
      </c>
      <c r="C81" s="20">
        <v>3</v>
      </c>
      <c r="D81" s="20">
        <v>3</v>
      </c>
      <c r="E81" s="20">
        <f t="shared" si="10"/>
        <v>9</v>
      </c>
      <c r="F81" s="8">
        <f t="shared" si="11"/>
        <v>3</v>
      </c>
      <c r="G81" s="9">
        <f>B81/B$85</f>
        <v>1.4727272727272727</v>
      </c>
      <c r="H81" s="9">
        <f>C81/C$85</f>
        <v>1.4210526315789473</v>
      </c>
      <c r="I81" s="9">
        <f>D81/D$85</f>
        <v>1.3965517241379308</v>
      </c>
      <c r="J81" s="18" t="b">
        <f>IF(IF(B81&gt;1,1,0)+IF(G81&gt;=(H81*0.9),1,0)+IF(G81&gt;=(I81*0.9),1,0)&gt;2,TRUE,FALSE)</f>
        <v>1</v>
      </c>
      <c r="K81" s="18" t="b">
        <f>IF(IF(C81&gt;1,1,0)+IF(H81&gt;=(G81*0.9),1,0)+IF(H81&gt;=(I81*0.9),1,0)&gt;2,TRUE,FALSE)</f>
        <v>1</v>
      </c>
      <c r="L81" s="18" t="b">
        <f>IF(IF(D81&gt;1,1,0)+IF(I81&gt;=(G81*0.9),1,0)+IF(I81&gt;=(H81*0.9),1,0)&gt;2,TRUE,FALSE)</f>
        <v>1</v>
      </c>
      <c r="M81" s="20"/>
      <c r="N81" s="35" t="s">
        <v>66</v>
      </c>
      <c r="O81" s="35"/>
      <c r="P81" s="35"/>
    </row>
    <row r="82" spans="1:16" x14ac:dyDescent="0.25">
      <c r="A82" s="19" t="s">
        <v>47</v>
      </c>
      <c r="B82" s="20">
        <v>2</v>
      </c>
      <c r="C82" s="20">
        <v>3</v>
      </c>
      <c r="D82" s="20">
        <v>2</v>
      </c>
      <c r="E82" s="20">
        <f t="shared" si="10"/>
        <v>7</v>
      </c>
      <c r="F82" s="8">
        <f t="shared" si="11"/>
        <v>2.3333333333333335</v>
      </c>
      <c r="G82" s="9">
        <f>B82/B$85</f>
        <v>0.9818181818181817</v>
      </c>
      <c r="H82" s="9">
        <f>C82/C$85</f>
        <v>1.4210526315789473</v>
      </c>
      <c r="I82" s="9">
        <f>D82/D$85</f>
        <v>0.93103448275862055</v>
      </c>
      <c r="J82" s="18" t="b">
        <f>IF(IF(B82&gt;1,1,0)+IF(G82&gt;=(H82*0.9),1,0)+IF(G82&gt;=(I82*0.9),1,0)&gt;2,TRUE,FALSE)</f>
        <v>0</v>
      </c>
      <c r="K82" s="18" t="b">
        <f>IF(IF(C82&gt;1,1,0)+IF(H82&gt;=(G82*0.9),1,0)+IF(H82&gt;=(I82*0.9),1,0)&gt;2,TRUE,FALSE)</f>
        <v>1</v>
      </c>
      <c r="L82" s="18" t="b">
        <f>IF(IF(D82&gt;1,1,0)+IF(I82&gt;=(G82*0.9),1,0)+IF(I82&gt;=(H82*0.9),1,0)&gt;2,TRUE,FALSE)</f>
        <v>0</v>
      </c>
      <c r="M82" s="20"/>
      <c r="N82" s="35" t="s">
        <v>93</v>
      </c>
      <c r="O82" s="35"/>
      <c r="P82" s="35"/>
    </row>
    <row r="83" spans="1:16" x14ac:dyDescent="0.25">
      <c r="A83" s="19" t="s">
        <v>48</v>
      </c>
      <c r="B83" s="20">
        <v>1</v>
      </c>
      <c r="C83" s="20">
        <v>1</v>
      </c>
      <c r="D83" s="20">
        <v>3</v>
      </c>
      <c r="E83" s="20">
        <f t="shared" si="10"/>
        <v>5</v>
      </c>
      <c r="F83" s="8">
        <f t="shared" si="11"/>
        <v>1.6666666666666667</v>
      </c>
      <c r="G83" s="9">
        <f>B83/B$85</f>
        <v>0.49090909090909085</v>
      </c>
      <c r="H83" s="9">
        <f>C83/C$85</f>
        <v>0.47368421052631576</v>
      </c>
      <c r="I83" s="9">
        <f>D83/D$85</f>
        <v>1.3965517241379308</v>
      </c>
      <c r="J83" s="18" t="b">
        <f>IF(IF(B83&gt;1,1,0)+IF(G83&gt;=(H83*0.9),1,0)+IF(G83&gt;=(I83*0.9),1,0)&gt;2,TRUE,FALSE)</f>
        <v>0</v>
      </c>
      <c r="K83" s="18" t="b">
        <f>IF(IF(C83&gt;1,1,0)+IF(H83&gt;=(G83*0.9),1,0)+IF(H83&gt;=(I83*0.9),1,0)&gt;2,TRUE,FALSE)</f>
        <v>0</v>
      </c>
      <c r="L83" s="18" t="b">
        <f>IF(IF(D83&gt;1,1,0)+IF(I83&gt;=(G83*0.9),1,0)+IF(I83&gt;=(H83*0.9),1,0)&gt;2,TRUE,FALSE)</f>
        <v>1</v>
      </c>
      <c r="M83" s="20"/>
      <c r="N83" s="35" t="s">
        <v>77</v>
      </c>
      <c r="O83" s="35"/>
      <c r="P83" s="35"/>
    </row>
    <row r="84" spans="1:16" x14ac:dyDescent="0.25">
      <c r="A84" s="2" t="s">
        <v>49</v>
      </c>
      <c r="B84" s="2">
        <f>SUM(B57:B83)</f>
        <v>55</v>
      </c>
      <c r="C84" s="2">
        <f>SUM(C57:C83)</f>
        <v>57</v>
      </c>
      <c r="D84" s="2">
        <f>SUM(D57:D83)</f>
        <v>58</v>
      </c>
      <c r="E84" s="2">
        <f>SUM(E57:E83)</f>
        <v>170</v>
      </c>
      <c r="F84" s="2">
        <f>SUM(F57:F83)</f>
        <v>56.666666666666671</v>
      </c>
      <c r="G84" s="2">
        <f>SUM(G57:G83)</f>
        <v>27.204545454545453</v>
      </c>
      <c r="H84" s="2">
        <f>SUM(H57:H83)</f>
        <v>29.763157894736842</v>
      </c>
      <c r="I84" s="2">
        <f>SUM(I57:I83)</f>
        <v>28.939655172413801</v>
      </c>
      <c r="J84" s="20">
        <f>COUNTIF(J57:J83,TRUE)</f>
        <v>11</v>
      </c>
      <c r="K84" s="20">
        <f>COUNTIF(K57:K83,TRUE)</f>
        <v>17</v>
      </c>
      <c r="L84" s="20">
        <f>COUNTIF(L57:L83,TRUE)</f>
        <v>17</v>
      </c>
      <c r="M84" s="20"/>
      <c r="N84" s="35"/>
      <c r="O84" s="35"/>
      <c r="P84" s="35"/>
    </row>
    <row r="85" spans="1:16" x14ac:dyDescent="0.25">
      <c r="A85" s="2" t="s">
        <v>50</v>
      </c>
      <c r="B85" s="7">
        <f>B84/COUNT(B57:B83)</f>
        <v>2.0370370370370372</v>
      </c>
      <c r="C85" s="7">
        <f>C84/COUNT(C57:C83)</f>
        <v>2.1111111111111112</v>
      </c>
      <c r="D85" s="7">
        <f>D84/COUNT(D57:D83)</f>
        <v>2.1481481481481484</v>
      </c>
      <c r="E85" s="7">
        <f>E84/COUNT(E57:E83)</f>
        <v>6.2962962962962967</v>
      </c>
      <c r="F85" s="7">
        <f>F84/COUNT(F57:F83)</f>
        <v>2.0987654320987654</v>
      </c>
      <c r="G85" s="7">
        <f>G84/COUNT(G57:G83)</f>
        <v>1.0075757575757576</v>
      </c>
      <c r="H85" s="7">
        <f>H84/COUNT(H57:H83)</f>
        <v>1.1023391812865497</v>
      </c>
      <c r="I85" s="7">
        <f>I84/COUNT(I57:I83)</f>
        <v>1.0718390804597704</v>
      </c>
      <c r="J85" s="20">
        <f>COUNTIF(J58:J84,FALSE)</f>
        <v>15</v>
      </c>
      <c r="K85" s="20">
        <f>COUNTIF(K58:K84,FALSE)</f>
        <v>10</v>
      </c>
      <c r="L85" s="20">
        <f>COUNTIF(L58:L84,FALSE)</f>
        <v>10</v>
      </c>
      <c r="M85" s="20"/>
      <c r="N85" s="20"/>
      <c r="O85" s="20"/>
      <c r="P85" s="20"/>
    </row>
    <row r="86" spans="1:16" x14ac:dyDescent="0.25">
      <c r="G86" s="6"/>
      <c r="H86" s="6"/>
      <c r="N86" s="35"/>
      <c r="O86" s="35"/>
      <c r="P86" s="35"/>
    </row>
    <row r="87" spans="1:16" x14ac:dyDescent="0.25">
      <c r="G87" s="6"/>
      <c r="H87" s="6"/>
      <c r="N87" s="35"/>
      <c r="O87" s="35"/>
      <c r="P87" s="35"/>
    </row>
    <row r="88" spans="1:16" x14ac:dyDescent="0.25">
      <c r="G88" s="6"/>
      <c r="H88" s="6"/>
      <c r="N88" s="35"/>
      <c r="O88" s="35"/>
      <c r="P88" s="35"/>
    </row>
    <row r="89" spans="1:16" x14ac:dyDescent="0.25">
      <c r="G89" s="6"/>
      <c r="H89" s="6"/>
      <c r="N89" s="35"/>
      <c r="O89" s="35"/>
      <c r="P89" s="35"/>
    </row>
    <row r="90" spans="1:16" x14ac:dyDescent="0.25">
      <c r="G90" s="6"/>
      <c r="H90" s="6"/>
      <c r="N90" s="35"/>
      <c r="O90" s="35"/>
      <c r="P90" s="35"/>
    </row>
    <row r="91" spans="1:16" x14ac:dyDescent="0.25">
      <c r="G91" s="6"/>
      <c r="H91" s="6"/>
      <c r="N91" s="35"/>
      <c r="O91" s="35"/>
      <c r="P91" s="35"/>
    </row>
    <row r="92" spans="1:16" x14ac:dyDescent="0.25">
      <c r="G92" s="6"/>
      <c r="H92" s="6"/>
    </row>
    <row r="93" spans="1:16" x14ac:dyDescent="0.25">
      <c r="G93" s="6"/>
      <c r="H93" s="6"/>
    </row>
    <row r="94" spans="1:16" x14ac:dyDescent="0.25">
      <c r="G94" s="6"/>
      <c r="H94" s="6"/>
    </row>
    <row r="95" spans="1:16" x14ac:dyDescent="0.25">
      <c r="G95" s="6"/>
      <c r="H95" s="6"/>
    </row>
    <row r="96" spans="1:16" x14ac:dyDescent="0.25">
      <c r="G96" s="6"/>
      <c r="H96" s="6"/>
    </row>
    <row r="98" spans="1:1" x14ac:dyDescent="0.25">
      <c r="A98" s="1"/>
    </row>
    <row r="99" spans="1:1" x14ac:dyDescent="0.25">
      <c r="A99" s="1"/>
    </row>
    <row r="100" spans="1:1" x14ac:dyDescent="0.25">
      <c r="A100" s="1"/>
    </row>
    <row r="101" spans="1:1" x14ac:dyDescent="0.25">
      <c r="A101" s="1"/>
    </row>
    <row r="102" spans="1:1" x14ac:dyDescent="0.25">
      <c r="A102" s="1"/>
    </row>
    <row r="103" spans="1:1" x14ac:dyDescent="0.25">
      <c r="A103" s="1"/>
    </row>
    <row r="104" spans="1:1" x14ac:dyDescent="0.25">
      <c r="A104" s="1"/>
    </row>
    <row r="105" spans="1:1" x14ac:dyDescent="0.25">
      <c r="A105" s="1"/>
    </row>
    <row r="106" spans="1:1" x14ac:dyDescent="0.25">
      <c r="A106" s="1"/>
    </row>
    <row r="107" spans="1:1" x14ac:dyDescent="0.25">
      <c r="A107" s="1"/>
    </row>
    <row r="108" spans="1:1" x14ac:dyDescent="0.25">
      <c r="A108" s="1"/>
    </row>
    <row r="109" spans="1:1" x14ac:dyDescent="0.25">
      <c r="A109" s="1"/>
    </row>
    <row r="110" spans="1:1" x14ac:dyDescent="0.25">
      <c r="A110" s="1"/>
    </row>
    <row r="111" spans="1:1" x14ac:dyDescent="0.25">
      <c r="A111" s="1"/>
    </row>
    <row r="112" spans="1:1" x14ac:dyDescent="0.25">
      <c r="A112" s="1"/>
    </row>
    <row r="113" spans="1:1" x14ac:dyDescent="0.25">
      <c r="A113" s="1"/>
    </row>
    <row r="114" spans="1:1" x14ac:dyDescent="0.25">
      <c r="A114" s="1"/>
    </row>
    <row r="115" spans="1:1" x14ac:dyDescent="0.25">
      <c r="A115" s="1"/>
    </row>
    <row r="116" spans="1:1" x14ac:dyDescent="0.25">
      <c r="A116" s="1"/>
    </row>
    <row r="117" spans="1:1" x14ac:dyDescent="0.25">
      <c r="A117" s="1"/>
    </row>
    <row r="118" spans="1:1" x14ac:dyDescent="0.25">
      <c r="A118" s="1"/>
    </row>
    <row r="119" spans="1:1" x14ac:dyDescent="0.25">
      <c r="A119" s="1"/>
    </row>
    <row r="120" spans="1:1" x14ac:dyDescent="0.25">
      <c r="A120" s="1"/>
    </row>
    <row r="121" spans="1:1" x14ac:dyDescent="0.25">
      <c r="A121" s="1"/>
    </row>
    <row r="122" spans="1:1" x14ac:dyDescent="0.25">
      <c r="A122" s="1"/>
    </row>
    <row r="123" spans="1:1" x14ac:dyDescent="0.25">
      <c r="A123" s="1"/>
    </row>
    <row r="124" spans="1:1" x14ac:dyDescent="0.25">
      <c r="A124" s="1"/>
    </row>
    <row r="125" spans="1:1" x14ac:dyDescent="0.25">
      <c r="A125" s="1"/>
    </row>
    <row r="126" spans="1:1" x14ac:dyDescent="0.25">
      <c r="A126" s="1"/>
    </row>
    <row r="127" spans="1:1" x14ac:dyDescent="0.25">
      <c r="A127" s="1"/>
    </row>
    <row r="128" spans="1:1" x14ac:dyDescent="0.25">
      <c r="A128" s="1"/>
    </row>
    <row r="129" spans="1:1" x14ac:dyDescent="0.25">
      <c r="A129" s="1"/>
    </row>
    <row r="130" spans="1:1" x14ac:dyDescent="0.25">
      <c r="A130" s="1"/>
    </row>
    <row r="131" spans="1:1" x14ac:dyDescent="0.25">
      <c r="A131" s="1"/>
    </row>
    <row r="132" spans="1:1" x14ac:dyDescent="0.25">
      <c r="A132" s="1"/>
    </row>
    <row r="133" spans="1:1" x14ac:dyDescent="0.25">
      <c r="A133" s="1"/>
    </row>
    <row r="134" spans="1:1" x14ac:dyDescent="0.25">
      <c r="A134" s="1"/>
    </row>
    <row r="135" spans="1:1" x14ac:dyDescent="0.25">
      <c r="A135" s="1"/>
    </row>
    <row r="136" spans="1:1" x14ac:dyDescent="0.25">
      <c r="A136" s="1"/>
    </row>
    <row r="137" spans="1:1" x14ac:dyDescent="0.25">
      <c r="A137" s="1"/>
    </row>
    <row r="138" spans="1:1" x14ac:dyDescent="0.25">
      <c r="A138" s="1"/>
    </row>
    <row r="139" spans="1:1" x14ac:dyDescent="0.25">
      <c r="A139" s="1"/>
    </row>
    <row r="140" spans="1:1" x14ac:dyDescent="0.25">
      <c r="A140" s="1"/>
    </row>
    <row r="141" spans="1:1" x14ac:dyDescent="0.25">
      <c r="A141" s="1"/>
    </row>
    <row r="142" spans="1:1" x14ac:dyDescent="0.25">
      <c r="A142" s="1"/>
    </row>
    <row r="143" spans="1:1" x14ac:dyDescent="0.25">
      <c r="A143" s="1"/>
    </row>
    <row r="144" spans="1:1" x14ac:dyDescent="0.25">
      <c r="A144" s="1"/>
    </row>
    <row r="145" spans="1:1" x14ac:dyDescent="0.25">
      <c r="A145" s="1"/>
    </row>
    <row r="146" spans="1:1" x14ac:dyDescent="0.25">
      <c r="A146" s="1"/>
    </row>
    <row r="147" spans="1:1" x14ac:dyDescent="0.25">
      <c r="A147" s="1"/>
    </row>
    <row r="148" spans="1:1" x14ac:dyDescent="0.25">
      <c r="A148" s="1"/>
    </row>
    <row r="149" spans="1:1" x14ac:dyDescent="0.25">
      <c r="A149" s="1"/>
    </row>
    <row r="150" spans="1:1" x14ac:dyDescent="0.25">
      <c r="A150" s="1"/>
    </row>
    <row r="151" spans="1:1" x14ac:dyDescent="0.25">
      <c r="A151" s="1"/>
    </row>
    <row r="152" spans="1:1" x14ac:dyDescent="0.25">
      <c r="A152" s="1"/>
    </row>
    <row r="153" spans="1:1" x14ac:dyDescent="0.25">
      <c r="A153" s="1"/>
    </row>
    <row r="154" spans="1:1" x14ac:dyDescent="0.25">
      <c r="A154" s="1"/>
    </row>
    <row r="155" spans="1:1" x14ac:dyDescent="0.25">
      <c r="A155" s="1"/>
    </row>
    <row r="156" spans="1:1" x14ac:dyDescent="0.25">
      <c r="A156" s="1"/>
    </row>
    <row r="157" spans="1:1" x14ac:dyDescent="0.25">
      <c r="A157" s="1"/>
    </row>
    <row r="158" spans="1:1" x14ac:dyDescent="0.25">
      <c r="A158" s="1"/>
    </row>
    <row r="159" spans="1:1" x14ac:dyDescent="0.25">
      <c r="A159" s="1"/>
    </row>
    <row r="160" spans="1:1" x14ac:dyDescent="0.25">
      <c r="A160" s="1"/>
    </row>
    <row r="161" spans="1:1" x14ac:dyDescent="0.25">
      <c r="A161" s="1"/>
    </row>
    <row r="162" spans="1:1" x14ac:dyDescent="0.25">
      <c r="A162" s="1"/>
    </row>
    <row r="163" spans="1:1" x14ac:dyDescent="0.25">
      <c r="A163" s="1"/>
    </row>
    <row r="164" spans="1:1" x14ac:dyDescent="0.25">
      <c r="A164" s="1"/>
    </row>
    <row r="165" spans="1:1" x14ac:dyDescent="0.25">
      <c r="A165" s="1"/>
    </row>
    <row r="166" spans="1:1" x14ac:dyDescent="0.25">
      <c r="A166" s="1"/>
    </row>
    <row r="167" spans="1:1" x14ac:dyDescent="0.25">
      <c r="A167" s="1"/>
    </row>
    <row r="168" spans="1:1" x14ac:dyDescent="0.25">
      <c r="A168" s="1"/>
    </row>
    <row r="169" spans="1:1" x14ac:dyDescent="0.25">
      <c r="A169" s="1"/>
    </row>
    <row r="170" spans="1:1" x14ac:dyDescent="0.25">
      <c r="A170" s="1"/>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sheetData>
  <mergeCells count="58">
    <mergeCell ref="N67:P67"/>
    <mergeCell ref="N69:P69"/>
    <mergeCell ref="N65:P65"/>
    <mergeCell ref="N68:P68"/>
    <mergeCell ref="N66:P66"/>
    <mergeCell ref="N87:P87"/>
    <mergeCell ref="N88:P88"/>
    <mergeCell ref="N89:P89"/>
    <mergeCell ref="N90:P90"/>
    <mergeCell ref="N91:P91"/>
    <mergeCell ref="N78:P78"/>
    <mergeCell ref="N79:P79"/>
    <mergeCell ref="N80:P80"/>
    <mergeCell ref="N81:P81"/>
    <mergeCell ref="N82:P82"/>
    <mergeCell ref="N83:P83"/>
    <mergeCell ref="N84:P84"/>
    <mergeCell ref="N86:P86"/>
    <mergeCell ref="N75:P75"/>
    <mergeCell ref="N76:P76"/>
    <mergeCell ref="N77:P77"/>
    <mergeCell ref="N70:P70"/>
    <mergeCell ref="N71:P71"/>
    <mergeCell ref="N72:P72"/>
    <mergeCell ref="N73:P73"/>
    <mergeCell ref="N74:P74"/>
    <mergeCell ref="N60:P60"/>
    <mergeCell ref="N61:P61"/>
    <mergeCell ref="N62:P62"/>
    <mergeCell ref="N63:P63"/>
    <mergeCell ref="N64:P64"/>
    <mergeCell ref="N55:P55"/>
    <mergeCell ref="N56:P56"/>
    <mergeCell ref="N57:P57"/>
    <mergeCell ref="N58:P58"/>
    <mergeCell ref="N59:P59"/>
    <mergeCell ref="B55:F55"/>
    <mergeCell ref="G55:I55"/>
    <mergeCell ref="J55:L55"/>
    <mergeCell ref="H1:N1"/>
    <mergeCell ref="K4:N4"/>
    <mergeCell ref="K5:N5"/>
    <mergeCell ref="K6:N6"/>
    <mergeCell ref="K7:N7"/>
    <mergeCell ref="K8:N8"/>
    <mergeCell ref="K9:N9"/>
    <mergeCell ref="A54:C54"/>
    <mergeCell ref="A46:G46"/>
    <mergeCell ref="A47:G47"/>
    <mergeCell ref="A48:G48"/>
    <mergeCell ref="A53:C53"/>
    <mergeCell ref="A49:G49"/>
    <mergeCell ref="A50:G50"/>
    <mergeCell ref="A51:G51"/>
    <mergeCell ref="A52:G52"/>
    <mergeCell ref="A1:F1"/>
    <mergeCell ref="K2:N2"/>
    <mergeCell ref="K3:N3"/>
  </mergeCells>
  <conditionalFormatting sqref="H10:I10">
    <cfRule type="colorScale" priority="525">
      <colorScale>
        <cfvo type="min"/>
        <cfvo type="percentile" val="50"/>
        <cfvo type="max"/>
        <color rgb="FFF8696B"/>
        <color rgb="FFFFEB84"/>
        <color rgb="FF63BE7B"/>
      </colorScale>
    </cfRule>
  </conditionalFormatting>
  <conditionalFormatting sqref="H11:I11">
    <cfRule type="colorScale" priority="524">
      <colorScale>
        <cfvo type="min"/>
        <cfvo type="percentile" val="50"/>
        <cfvo type="max"/>
        <color rgb="FFF8696B"/>
        <color rgb="FFFFEB84"/>
        <color rgb="FF63BE7B"/>
      </colorScale>
    </cfRule>
  </conditionalFormatting>
  <conditionalFormatting sqref="H12:I12">
    <cfRule type="colorScale" priority="523">
      <colorScale>
        <cfvo type="min"/>
        <cfvo type="percentile" val="50"/>
        <cfvo type="max"/>
        <color rgb="FFF8696B"/>
        <color rgb="FFFFEB84"/>
        <color rgb="FF63BE7B"/>
      </colorScale>
    </cfRule>
  </conditionalFormatting>
  <conditionalFormatting sqref="H13:I13">
    <cfRule type="colorScale" priority="522">
      <colorScale>
        <cfvo type="min"/>
        <cfvo type="percentile" val="50"/>
        <cfvo type="max"/>
        <color rgb="FFF8696B"/>
        <color rgb="FFFFEB84"/>
        <color rgb="FF63BE7B"/>
      </colorScale>
    </cfRule>
  </conditionalFormatting>
  <conditionalFormatting sqref="H14:I14">
    <cfRule type="colorScale" priority="521">
      <colorScale>
        <cfvo type="min"/>
        <cfvo type="percentile" val="50"/>
        <cfvo type="max"/>
        <color rgb="FFF8696B"/>
        <color rgb="FFFFEB84"/>
        <color rgb="FF63BE7B"/>
      </colorScale>
    </cfRule>
  </conditionalFormatting>
  <conditionalFormatting sqref="H15:I15">
    <cfRule type="colorScale" priority="520">
      <colorScale>
        <cfvo type="min"/>
        <cfvo type="percentile" val="50"/>
        <cfvo type="max"/>
        <color rgb="FFF8696B"/>
        <color rgb="FFFFEB84"/>
        <color rgb="FF63BE7B"/>
      </colorScale>
    </cfRule>
  </conditionalFormatting>
  <conditionalFormatting sqref="H16:I16">
    <cfRule type="colorScale" priority="519">
      <colorScale>
        <cfvo type="min"/>
        <cfvo type="percentile" val="50"/>
        <cfvo type="max"/>
        <color rgb="FFF8696B"/>
        <color rgb="FFFFEB84"/>
        <color rgb="FF63BE7B"/>
      </colorScale>
    </cfRule>
  </conditionalFormatting>
  <conditionalFormatting sqref="H17:I17">
    <cfRule type="colorScale" priority="518">
      <colorScale>
        <cfvo type="min"/>
        <cfvo type="percentile" val="50"/>
        <cfvo type="max"/>
        <color rgb="FFF8696B"/>
        <color rgb="FFFFEB84"/>
        <color rgb="FF63BE7B"/>
      </colorScale>
    </cfRule>
  </conditionalFormatting>
  <conditionalFormatting sqref="H18:I18">
    <cfRule type="colorScale" priority="517">
      <colorScale>
        <cfvo type="min"/>
        <cfvo type="percentile" val="50"/>
        <cfvo type="max"/>
        <color rgb="FFF8696B"/>
        <color rgb="FFFFEB84"/>
        <color rgb="FF63BE7B"/>
      </colorScale>
    </cfRule>
  </conditionalFormatting>
  <conditionalFormatting sqref="H19:I21">
    <cfRule type="colorScale" priority="516">
      <colorScale>
        <cfvo type="min"/>
        <cfvo type="percentile" val="50"/>
        <cfvo type="max"/>
        <color rgb="FFF8696B"/>
        <color rgb="FFFFEB84"/>
        <color rgb="FF63BE7B"/>
      </colorScale>
    </cfRule>
  </conditionalFormatting>
  <conditionalFormatting sqref="H28:I30">
    <cfRule type="colorScale" priority="514">
      <colorScale>
        <cfvo type="min"/>
        <cfvo type="percentile" val="50"/>
        <cfvo type="max"/>
        <color rgb="FFF8696B"/>
        <color rgb="FFFFEB84"/>
        <color rgb="FF63BE7B"/>
      </colorScale>
    </cfRule>
  </conditionalFormatting>
  <conditionalFormatting sqref="H31:I34">
    <cfRule type="colorScale" priority="513">
      <colorScale>
        <cfvo type="min"/>
        <cfvo type="percentile" val="50"/>
        <cfvo type="max"/>
        <color rgb="FFF8696B"/>
        <color rgb="FFFFEB84"/>
        <color rgb="FF63BE7B"/>
      </colorScale>
    </cfRule>
  </conditionalFormatting>
  <conditionalFormatting sqref="H35:I38">
    <cfRule type="colorScale" priority="512">
      <colorScale>
        <cfvo type="min"/>
        <cfvo type="percentile" val="50"/>
        <cfvo type="max"/>
        <color rgb="FFF8696B"/>
        <color rgb="FFFFEB84"/>
        <color rgb="FF63BE7B"/>
      </colorScale>
    </cfRule>
  </conditionalFormatting>
  <conditionalFormatting sqref="H39:I41">
    <cfRule type="colorScale" priority="511">
      <colorScale>
        <cfvo type="min"/>
        <cfvo type="percentile" val="50"/>
        <cfvo type="max"/>
        <color rgb="FFF8696B"/>
        <color rgb="FFFFEB84"/>
        <color rgb="FF63BE7B"/>
      </colorScale>
    </cfRule>
  </conditionalFormatting>
  <conditionalFormatting sqref="H22:I24">
    <cfRule type="colorScale" priority="504">
      <colorScale>
        <cfvo type="min"/>
        <cfvo type="percentile" val="50"/>
        <cfvo type="max"/>
        <color rgb="FFF8696B"/>
        <color rgb="FFFFEB84"/>
        <color rgb="FF63BE7B"/>
      </colorScale>
    </cfRule>
  </conditionalFormatting>
  <conditionalFormatting sqref="H25:I27">
    <cfRule type="colorScale" priority="503">
      <colorScale>
        <cfvo type="min"/>
        <cfvo type="percentile" val="50"/>
        <cfvo type="max"/>
        <color rgb="FFF8696B"/>
        <color rgb="FFFFEB84"/>
        <color rgb="FF63BE7B"/>
      </colorScale>
    </cfRule>
  </conditionalFormatting>
  <conditionalFormatting sqref="G57:I57">
    <cfRule type="colorScale" priority="306">
      <colorScale>
        <cfvo type="min"/>
        <cfvo type="percentile" val="50"/>
        <cfvo type="max"/>
        <color rgb="FFF8696B"/>
        <color rgb="FFFFEB84"/>
        <color rgb="FF63BE7B"/>
      </colorScale>
    </cfRule>
  </conditionalFormatting>
  <conditionalFormatting sqref="G58:I58">
    <cfRule type="colorScale" priority="305">
      <colorScale>
        <cfvo type="min"/>
        <cfvo type="percentile" val="50"/>
        <cfvo type="max"/>
        <color rgb="FFF8696B"/>
        <color rgb="FFFFEB84"/>
        <color rgb="FF63BE7B"/>
      </colorScale>
    </cfRule>
  </conditionalFormatting>
  <conditionalFormatting sqref="G59:I59">
    <cfRule type="colorScale" priority="304">
      <colorScale>
        <cfvo type="min"/>
        <cfvo type="percentile" val="50"/>
        <cfvo type="max"/>
        <color rgb="FFF8696B"/>
        <color rgb="FFFFEB84"/>
        <color rgb="FF63BE7B"/>
      </colorScale>
    </cfRule>
  </conditionalFormatting>
  <conditionalFormatting sqref="G60:I60">
    <cfRule type="colorScale" priority="303">
      <colorScale>
        <cfvo type="min"/>
        <cfvo type="percentile" val="50"/>
        <cfvo type="max"/>
        <color rgb="FFF8696B"/>
        <color rgb="FFFFEB84"/>
        <color rgb="FF63BE7B"/>
      </colorScale>
    </cfRule>
  </conditionalFormatting>
  <conditionalFormatting sqref="G61:I61">
    <cfRule type="colorScale" priority="302">
      <colorScale>
        <cfvo type="min"/>
        <cfvo type="percentile" val="50"/>
        <cfvo type="max"/>
        <color rgb="FFF8696B"/>
        <color rgb="FFFFEB84"/>
        <color rgb="FF63BE7B"/>
      </colorScale>
    </cfRule>
  </conditionalFormatting>
  <conditionalFormatting sqref="G62:I62">
    <cfRule type="colorScale" priority="301">
      <colorScale>
        <cfvo type="min"/>
        <cfvo type="percentile" val="50"/>
        <cfvo type="max"/>
        <color rgb="FFF8696B"/>
        <color rgb="FFFFEB84"/>
        <color rgb="FF63BE7B"/>
      </colorScale>
    </cfRule>
  </conditionalFormatting>
  <conditionalFormatting sqref="G63:I63">
    <cfRule type="colorScale" priority="300">
      <colorScale>
        <cfvo type="min"/>
        <cfvo type="percentile" val="50"/>
        <cfvo type="max"/>
        <color rgb="FFF8696B"/>
        <color rgb="FFFFEB84"/>
        <color rgb="FF63BE7B"/>
      </colorScale>
    </cfRule>
  </conditionalFormatting>
  <conditionalFormatting sqref="H71:I71">
    <cfRule type="colorScale" priority="298">
      <colorScale>
        <cfvo type="min"/>
        <cfvo type="percentile" val="50"/>
        <cfvo type="max"/>
        <color rgb="FFF8696B"/>
        <color rgb="FFFFEB84"/>
        <color rgb="FF63BE7B"/>
      </colorScale>
    </cfRule>
  </conditionalFormatting>
  <conditionalFormatting sqref="G72:I72">
    <cfRule type="colorScale" priority="297">
      <colorScale>
        <cfvo type="min"/>
        <cfvo type="percentile" val="50"/>
        <cfvo type="max"/>
        <color rgb="FFF8696B"/>
        <color rgb="FFFFEB84"/>
        <color rgb="FF63BE7B"/>
      </colorScale>
    </cfRule>
  </conditionalFormatting>
  <conditionalFormatting sqref="G73:I73">
    <cfRule type="colorScale" priority="296">
      <colorScale>
        <cfvo type="min"/>
        <cfvo type="percentile" val="50"/>
        <cfvo type="max"/>
        <color rgb="FFF8696B"/>
        <color rgb="FFFFEB84"/>
        <color rgb="FF63BE7B"/>
      </colorScale>
    </cfRule>
  </conditionalFormatting>
  <conditionalFormatting sqref="G74:I74">
    <cfRule type="colorScale" priority="295">
      <colorScale>
        <cfvo type="min"/>
        <cfvo type="percentile" val="50"/>
        <cfvo type="max"/>
        <color rgb="FFF8696B"/>
        <color rgb="FFFFEB84"/>
        <color rgb="FF63BE7B"/>
      </colorScale>
    </cfRule>
  </conditionalFormatting>
  <conditionalFormatting sqref="G75:I75">
    <cfRule type="colorScale" priority="294">
      <colorScale>
        <cfvo type="min"/>
        <cfvo type="percentile" val="50"/>
        <cfvo type="max"/>
        <color rgb="FFF8696B"/>
        <color rgb="FFFFEB84"/>
        <color rgb="FF63BE7B"/>
      </colorScale>
    </cfRule>
  </conditionalFormatting>
  <conditionalFormatting sqref="G76:I76">
    <cfRule type="colorScale" priority="293">
      <colorScale>
        <cfvo type="min"/>
        <cfvo type="percentile" val="50"/>
        <cfvo type="max"/>
        <color rgb="FFF8696B"/>
        <color rgb="FFFFEB84"/>
        <color rgb="FF63BE7B"/>
      </colorScale>
    </cfRule>
  </conditionalFormatting>
  <conditionalFormatting sqref="G77:I77">
    <cfRule type="colorScale" priority="292">
      <colorScale>
        <cfvo type="min"/>
        <cfvo type="percentile" val="50"/>
        <cfvo type="max"/>
        <color rgb="FFF8696B"/>
        <color rgb="FFFFEB84"/>
        <color rgb="FF63BE7B"/>
      </colorScale>
    </cfRule>
  </conditionalFormatting>
  <conditionalFormatting sqref="G78:I78">
    <cfRule type="colorScale" priority="291">
      <colorScale>
        <cfvo type="min"/>
        <cfvo type="percentile" val="50"/>
        <cfvo type="max"/>
        <color rgb="FFF8696B"/>
        <color rgb="FFFFEB84"/>
        <color rgb="FF63BE7B"/>
      </colorScale>
    </cfRule>
  </conditionalFormatting>
  <conditionalFormatting sqref="G79:I79">
    <cfRule type="colorScale" priority="290">
      <colorScale>
        <cfvo type="min"/>
        <cfvo type="percentile" val="50"/>
        <cfvo type="max"/>
        <color rgb="FFF8696B"/>
        <color rgb="FFFFEB84"/>
        <color rgb="FF63BE7B"/>
      </colorScale>
    </cfRule>
  </conditionalFormatting>
  <conditionalFormatting sqref="G80:I80">
    <cfRule type="colorScale" priority="289">
      <colorScale>
        <cfvo type="min"/>
        <cfvo type="percentile" val="50"/>
        <cfvo type="max"/>
        <color rgb="FFF8696B"/>
        <color rgb="FFFFEB84"/>
        <color rgb="FF63BE7B"/>
      </colorScale>
    </cfRule>
  </conditionalFormatting>
  <conditionalFormatting sqref="G81:I81">
    <cfRule type="colorScale" priority="288">
      <colorScale>
        <cfvo type="min"/>
        <cfvo type="percentile" val="50"/>
        <cfvo type="max"/>
        <color rgb="FFF8696B"/>
        <color rgb="FFFFEB84"/>
        <color rgb="FF63BE7B"/>
      </colorScale>
    </cfRule>
  </conditionalFormatting>
  <conditionalFormatting sqref="G82:I82">
    <cfRule type="colorScale" priority="287">
      <colorScale>
        <cfvo type="min"/>
        <cfvo type="percentile" val="50"/>
        <cfvo type="max"/>
        <color rgb="FFF8696B"/>
        <color rgb="FFFFEB84"/>
        <color rgb="FF63BE7B"/>
      </colorScale>
    </cfRule>
  </conditionalFormatting>
  <conditionalFormatting sqref="G83:I83">
    <cfRule type="colorScale" priority="286">
      <colorScale>
        <cfvo type="min"/>
        <cfvo type="percentile" val="50"/>
        <cfvo type="max"/>
        <color rgb="FFF8696B"/>
        <color rgb="FFFFEB84"/>
        <color rgb="FF63BE7B"/>
      </colorScale>
    </cfRule>
  </conditionalFormatting>
  <conditionalFormatting sqref="J57:L83">
    <cfRule type="containsText" dxfId="271" priority="283" operator="containsText" text="FALSE">
      <formula>NOT(ISERROR(SEARCH("FALSE",J57)))</formula>
    </cfRule>
    <cfRule type="containsText" dxfId="270" priority="285" operator="containsText" text="TRUE">
      <formula>NOT(ISERROR(SEARCH("TRUE",J57)))</formula>
    </cfRule>
  </conditionalFormatting>
  <conditionalFormatting sqref="B11:D11">
    <cfRule type="cellIs" dxfId="269" priority="199" operator="lessThan">
      <formula>1</formula>
    </cfRule>
  </conditionalFormatting>
  <conditionalFormatting sqref="A11:F11 A66:E66 A70:E70">
    <cfRule type="expression" dxfId="268" priority="197">
      <formula>(IF($B11&gt;=2,1,0)+IF($C11&gt;=2,1,0)+IF($D11&gt;=2,1,0))&lt;1</formula>
    </cfRule>
  </conditionalFormatting>
  <conditionalFormatting sqref="E11">
    <cfRule type="cellIs" dxfId="267" priority="198" operator="lessThan">
      <formula>3</formula>
    </cfRule>
  </conditionalFormatting>
  <conditionalFormatting sqref="B12:D12">
    <cfRule type="cellIs" dxfId="266" priority="175" operator="lessThan">
      <formula>1</formula>
    </cfRule>
  </conditionalFormatting>
  <conditionalFormatting sqref="A12:F12">
    <cfRule type="expression" dxfId="265" priority="173">
      <formula>(IF($B12&gt;=2,1,0)+IF($C12&gt;=2,1,0)+IF($D12&gt;=2,1,0))&lt;1</formula>
    </cfRule>
  </conditionalFormatting>
  <conditionalFormatting sqref="E12">
    <cfRule type="cellIs" dxfId="264" priority="174" operator="lessThan">
      <formula>3</formula>
    </cfRule>
  </conditionalFormatting>
  <conditionalFormatting sqref="B13:D13">
    <cfRule type="cellIs" dxfId="263" priority="172" operator="lessThan">
      <formula>1</formula>
    </cfRule>
  </conditionalFormatting>
  <conditionalFormatting sqref="A13:F13">
    <cfRule type="expression" dxfId="262" priority="170">
      <formula>(IF($B13&gt;=2,1,0)+IF($C13&gt;=2,1,0)+IF($D13&gt;=2,1,0))&lt;1</formula>
    </cfRule>
  </conditionalFormatting>
  <conditionalFormatting sqref="E13">
    <cfRule type="cellIs" dxfId="261" priority="171" operator="lessThan">
      <formula>3</formula>
    </cfRule>
  </conditionalFormatting>
  <conditionalFormatting sqref="B14:D14">
    <cfRule type="cellIs" dxfId="260" priority="169" operator="lessThan">
      <formula>1</formula>
    </cfRule>
  </conditionalFormatting>
  <conditionalFormatting sqref="A14:F14">
    <cfRule type="expression" dxfId="259" priority="167">
      <formula>(IF($B14&gt;=2,1,0)+IF($C14&gt;=2,1,0)+IF($D14&gt;=2,1,0))&lt;1</formula>
    </cfRule>
  </conditionalFormatting>
  <conditionalFormatting sqref="E14">
    <cfRule type="cellIs" dxfId="258" priority="168" operator="lessThan">
      <formula>3</formula>
    </cfRule>
  </conditionalFormatting>
  <conditionalFormatting sqref="B15:D15">
    <cfRule type="cellIs" dxfId="257" priority="166" operator="lessThan">
      <formula>1</formula>
    </cfRule>
  </conditionalFormatting>
  <conditionalFormatting sqref="A15:F15">
    <cfRule type="expression" dxfId="256" priority="164">
      <formula>(IF($B15&gt;=2,1,0)+IF($C15&gt;=2,1,0)+IF($D15&gt;=2,1,0))&lt;1</formula>
    </cfRule>
  </conditionalFormatting>
  <conditionalFormatting sqref="E15">
    <cfRule type="cellIs" dxfId="255" priority="165" operator="lessThan">
      <formula>3</formula>
    </cfRule>
  </conditionalFormatting>
  <conditionalFormatting sqref="B16:D16">
    <cfRule type="cellIs" dxfId="254" priority="163" operator="lessThan">
      <formula>1</formula>
    </cfRule>
  </conditionalFormatting>
  <conditionalFormatting sqref="A16:F16">
    <cfRule type="expression" dxfId="253" priority="161">
      <formula>(IF($B16&gt;=2,1,0)+IF($C16&gt;=2,1,0)+IF($D16&gt;=2,1,0))&lt;1</formula>
    </cfRule>
  </conditionalFormatting>
  <conditionalFormatting sqref="E16">
    <cfRule type="cellIs" dxfId="252" priority="162" operator="lessThan">
      <formula>3</formula>
    </cfRule>
  </conditionalFormatting>
  <conditionalFormatting sqref="B17:D17">
    <cfRule type="cellIs" dxfId="251" priority="160" operator="lessThan">
      <formula>1</formula>
    </cfRule>
  </conditionalFormatting>
  <conditionalFormatting sqref="A17:F17">
    <cfRule type="expression" dxfId="250" priority="158">
      <formula>(IF($B17&gt;=2,1,0)+IF($C17&gt;=2,1,0)+IF($D17&gt;=2,1,0))&lt;1</formula>
    </cfRule>
  </conditionalFormatting>
  <conditionalFormatting sqref="E17">
    <cfRule type="cellIs" dxfId="249" priority="159" operator="lessThan">
      <formula>3</formula>
    </cfRule>
  </conditionalFormatting>
  <conditionalFormatting sqref="B18:D18">
    <cfRule type="cellIs" dxfId="248" priority="157" operator="lessThan">
      <formula>1</formula>
    </cfRule>
  </conditionalFormatting>
  <conditionalFormatting sqref="A18:F18">
    <cfRule type="expression" dxfId="247" priority="155">
      <formula>(IF($B18&gt;=2,1,0)+IF($C18&gt;=2,1,0)+IF($D18&gt;=2,1,0))&lt;1</formula>
    </cfRule>
  </conditionalFormatting>
  <conditionalFormatting sqref="E18">
    <cfRule type="cellIs" dxfId="246" priority="156" operator="lessThan">
      <formula>3</formula>
    </cfRule>
  </conditionalFormatting>
  <conditionalFormatting sqref="B3:D3">
    <cfRule type="cellIs" dxfId="245" priority="154" operator="lessThan">
      <formula>1</formula>
    </cfRule>
  </conditionalFormatting>
  <conditionalFormatting sqref="A3:F3">
    <cfRule type="expression" dxfId="244" priority="152">
      <formula>(IF($B3&gt;=2,1,0)+IF($C3&gt;=2,1,0)+IF($D3&gt;=2,1,0))&lt;1</formula>
    </cfRule>
  </conditionalFormatting>
  <conditionalFormatting sqref="E3">
    <cfRule type="cellIs" dxfId="243" priority="153" operator="lessThan">
      <formula>3</formula>
    </cfRule>
  </conditionalFormatting>
  <conditionalFormatting sqref="B4:D4">
    <cfRule type="cellIs" dxfId="242" priority="151" operator="lessThan">
      <formula>1</formula>
    </cfRule>
  </conditionalFormatting>
  <conditionalFormatting sqref="A4:F4">
    <cfRule type="expression" dxfId="241" priority="149">
      <formula>(IF($B4&gt;=2,1,0)+IF($C4&gt;=2,1,0)+IF($D4&gt;=2,1,0))&lt;1</formula>
    </cfRule>
  </conditionalFormatting>
  <conditionalFormatting sqref="E4">
    <cfRule type="cellIs" dxfId="240" priority="150" operator="lessThan">
      <formula>3</formula>
    </cfRule>
  </conditionalFormatting>
  <conditionalFormatting sqref="B5:D5">
    <cfRule type="cellIs" dxfId="239" priority="148" operator="lessThan">
      <formula>1</formula>
    </cfRule>
  </conditionalFormatting>
  <conditionalFormatting sqref="A5:F5">
    <cfRule type="expression" dxfId="238" priority="146">
      <formula>(IF($B5&gt;=2,1,0)+IF($C5&gt;=2,1,0)+IF($D5&gt;=2,1,0))&lt;1</formula>
    </cfRule>
  </conditionalFormatting>
  <conditionalFormatting sqref="E5">
    <cfRule type="cellIs" dxfId="237" priority="147" operator="lessThan">
      <formula>3</formula>
    </cfRule>
  </conditionalFormatting>
  <conditionalFormatting sqref="B6:D6">
    <cfRule type="cellIs" dxfId="236" priority="145" operator="lessThan">
      <formula>1</formula>
    </cfRule>
  </conditionalFormatting>
  <conditionalFormatting sqref="A6:F6">
    <cfRule type="expression" dxfId="235" priority="143">
      <formula>(IF($B6&gt;=2,1,0)+IF($C6&gt;=2,1,0)+IF($D6&gt;=2,1,0))&lt;1</formula>
    </cfRule>
  </conditionalFormatting>
  <conditionalFormatting sqref="E6">
    <cfRule type="cellIs" dxfId="234" priority="144" operator="lessThan">
      <formula>3</formula>
    </cfRule>
  </conditionalFormatting>
  <conditionalFormatting sqref="B7:D7">
    <cfRule type="cellIs" dxfId="233" priority="142" operator="lessThan">
      <formula>1</formula>
    </cfRule>
  </conditionalFormatting>
  <conditionalFormatting sqref="A7:F7">
    <cfRule type="expression" dxfId="232" priority="140">
      <formula>(IF($B7&gt;=2,1,0)+IF($C7&gt;=2,1,0)+IF($D7&gt;=2,1,0))&lt;1</formula>
    </cfRule>
  </conditionalFormatting>
  <conditionalFormatting sqref="E7">
    <cfRule type="cellIs" dxfId="231" priority="141" operator="lessThan">
      <formula>3</formula>
    </cfRule>
  </conditionalFormatting>
  <conditionalFormatting sqref="B8:D8">
    <cfRule type="cellIs" dxfId="230" priority="139" operator="lessThan">
      <formula>1</formula>
    </cfRule>
  </conditionalFormatting>
  <conditionalFormatting sqref="A8:F8">
    <cfRule type="expression" dxfId="229" priority="137">
      <formula>(IF($B8&gt;=2,1,0)+IF($C8&gt;=2,1,0)+IF($D8&gt;=2,1,0))&lt;1</formula>
    </cfRule>
  </conditionalFormatting>
  <conditionalFormatting sqref="E8">
    <cfRule type="cellIs" dxfId="228" priority="138" operator="lessThan">
      <formula>3</formula>
    </cfRule>
  </conditionalFormatting>
  <conditionalFormatting sqref="B9:D9">
    <cfRule type="cellIs" dxfId="227" priority="136" operator="lessThan">
      <formula>1</formula>
    </cfRule>
  </conditionalFormatting>
  <conditionalFormatting sqref="A9:F9">
    <cfRule type="expression" dxfId="226" priority="134">
      <formula>(IF($B9&gt;=2,1,0)+IF($C9&gt;=2,1,0)+IF($D9&gt;=2,1,0))&lt;1</formula>
    </cfRule>
  </conditionalFormatting>
  <conditionalFormatting sqref="E9">
    <cfRule type="cellIs" dxfId="225" priority="135" operator="lessThan">
      <formula>3</formula>
    </cfRule>
  </conditionalFormatting>
  <conditionalFormatting sqref="B10:D10">
    <cfRule type="cellIs" dxfId="224" priority="133" operator="lessThan">
      <formula>1</formula>
    </cfRule>
  </conditionalFormatting>
  <conditionalFormatting sqref="A10:F10">
    <cfRule type="expression" dxfId="223" priority="131">
      <formula>(IF($B10&gt;=2,1,0)+IF($C10&gt;=2,1,0)+IF($D10&gt;=2,1,0))&lt;1</formula>
    </cfRule>
  </conditionalFormatting>
  <conditionalFormatting sqref="E10">
    <cfRule type="cellIs" dxfId="222" priority="132" operator="lessThan">
      <formula>3</formula>
    </cfRule>
  </conditionalFormatting>
  <conditionalFormatting sqref="B19:D19">
    <cfRule type="cellIs" dxfId="221" priority="130" operator="lessThan">
      <formula>1</formula>
    </cfRule>
  </conditionalFormatting>
  <conditionalFormatting sqref="A19:F19">
    <cfRule type="expression" dxfId="220" priority="128">
      <formula>(IF($B19&gt;=2,1,0)+IF($C19&gt;=2,1,0)+IF($D19&gt;=2,1,0))&lt;1</formula>
    </cfRule>
  </conditionalFormatting>
  <conditionalFormatting sqref="E19">
    <cfRule type="cellIs" dxfId="219" priority="129" operator="lessThan">
      <formula>3</formula>
    </cfRule>
  </conditionalFormatting>
  <conditionalFormatting sqref="B20:D20">
    <cfRule type="cellIs" dxfId="218" priority="127" operator="lessThan">
      <formula>1</formula>
    </cfRule>
  </conditionalFormatting>
  <conditionalFormatting sqref="A20:F20">
    <cfRule type="expression" dxfId="217" priority="125">
      <formula>(IF($B20&gt;=2,1,0)+IF($C20&gt;=2,1,0)+IF($D20&gt;=2,1,0))&lt;1</formula>
    </cfRule>
  </conditionalFormatting>
  <conditionalFormatting sqref="E20">
    <cfRule type="cellIs" dxfId="216" priority="126" operator="lessThan">
      <formula>3</formula>
    </cfRule>
  </conditionalFormatting>
  <conditionalFormatting sqref="B21:D21">
    <cfRule type="cellIs" dxfId="215" priority="124" operator="lessThan">
      <formula>1</formula>
    </cfRule>
  </conditionalFormatting>
  <conditionalFormatting sqref="A21:F21">
    <cfRule type="expression" dxfId="214" priority="122">
      <formula>(IF($B21&gt;=2,1,0)+IF($C21&gt;=2,1,0)+IF($D21&gt;=2,1,0))&lt;1</formula>
    </cfRule>
  </conditionalFormatting>
  <conditionalFormatting sqref="E21">
    <cfRule type="cellIs" dxfId="213" priority="123" operator="lessThan">
      <formula>3</formula>
    </cfRule>
  </conditionalFormatting>
  <conditionalFormatting sqref="B22:D22">
    <cfRule type="cellIs" dxfId="212" priority="121" operator="lessThan">
      <formula>1</formula>
    </cfRule>
  </conditionalFormatting>
  <conditionalFormatting sqref="A22:F22">
    <cfRule type="expression" dxfId="211" priority="119">
      <formula>(IF($B22&gt;=2,1,0)+IF($C22&gt;=2,1,0)+IF($D22&gt;=2,1,0))&lt;1</formula>
    </cfRule>
  </conditionalFormatting>
  <conditionalFormatting sqref="E22">
    <cfRule type="cellIs" dxfId="210" priority="120" operator="lessThan">
      <formula>3</formula>
    </cfRule>
  </conditionalFormatting>
  <conditionalFormatting sqref="B23:D23">
    <cfRule type="cellIs" dxfId="209" priority="118" operator="lessThan">
      <formula>1</formula>
    </cfRule>
  </conditionalFormatting>
  <conditionalFormatting sqref="A23:F23">
    <cfRule type="expression" dxfId="208" priority="116">
      <formula>(IF($B23&gt;=2,1,0)+IF($C23&gt;=2,1,0)+IF($D23&gt;=2,1,0))&lt;1</formula>
    </cfRule>
  </conditionalFormatting>
  <conditionalFormatting sqref="E23">
    <cfRule type="cellIs" dxfId="207" priority="117" operator="lessThan">
      <formula>3</formula>
    </cfRule>
  </conditionalFormatting>
  <conditionalFormatting sqref="B24:D24">
    <cfRule type="cellIs" dxfId="206" priority="115" operator="lessThan">
      <formula>1</formula>
    </cfRule>
  </conditionalFormatting>
  <conditionalFormatting sqref="A24:F24">
    <cfRule type="expression" dxfId="205" priority="113">
      <formula>(IF($B24&gt;=2,1,0)+IF($C24&gt;=2,1,0)+IF($D24&gt;=2,1,0))&lt;1</formula>
    </cfRule>
  </conditionalFormatting>
  <conditionalFormatting sqref="E24">
    <cfRule type="cellIs" dxfId="204" priority="114" operator="lessThan">
      <formula>3</formula>
    </cfRule>
  </conditionalFormatting>
  <conditionalFormatting sqref="B25:D25">
    <cfRule type="cellIs" dxfId="203" priority="112" operator="lessThan">
      <formula>1</formula>
    </cfRule>
  </conditionalFormatting>
  <conditionalFormatting sqref="A25:F25">
    <cfRule type="expression" dxfId="202" priority="110">
      <formula>(IF($B25&gt;=2,1,0)+IF($C25&gt;=2,1,0)+IF($D25&gt;=2,1,0))&lt;1</formula>
    </cfRule>
  </conditionalFormatting>
  <conditionalFormatting sqref="E25">
    <cfRule type="cellIs" dxfId="201" priority="111" operator="lessThan">
      <formula>3</formula>
    </cfRule>
  </conditionalFormatting>
  <conditionalFormatting sqref="B26:D26">
    <cfRule type="cellIs" dxfId="200" priority="109" operator="lessThan">
      <formula>1</formula>
    </cfRule>
  </conditionalFormatting>
  <conditionalFormatting sqref="A26:F26">
    <cfRule type="expression" dxfId="199" priority="107">
      <formula>(IF($B26&gt;=2,1,0)+IF($C26&gt;=2,1,0)+IF($D26&gt;=2,1,0))&lt;1</formula>
    </cfRule>
  </conditionalFormatting>
  <conditionalFormatting sqref="E26">
    <cfRule type="cellIs" dxfId="198" priority="108" operator="lessThan">
      <formula>3</formula>
    </cfRule>
  </conditionalFormatting>
  <conditionalFormatting sqref="B27:D27">
    <cfRule type="cellIs" dxfId="197" priority="106" operator="lessThan">
      <formula>1</formula>
    </cfRule>
  </conditionalFormatting>
  <conditionalFormatting sqref="A27:F27">
    <cfRule type="expression" dxfId="196" priority="104">
      <formula>(IF($B27&gt;=2,1,0)+IF($C27&gt;=2,1,0)+IF($D27&gt;=2,1,0))&lt;1</formula>
    </cfRule>
  </conditionalFormatting>
  <conditionalFormatting sqref="E27">
    <cfRule type="cellIs" dxfId="195" priority="105" operator="lessThan">
      <formula>3</formula>
    </cfRule>
  </conditionalFormatting>
  <conditionalFormatting sqref="B28:D28">
    <cfRule type="cellIs" dxfId="194" priority="103" operator="lessThan">
      <formula>1</formula>
    </cfRule>
  </conditionalFormatting>
  <conditionalFormatting sqref="A28:F28">
    <cfRule type="expression" dxfId="193" priority="101">
      <formula>(IF($B28&gt;=2,1,0)+IF($C28&gt;=2,1,0)+IF($D28&gt;=2,1,0))&lt;1</formula>
    </cfRule>
  </conditionalFormatting>
  <conditionalFormatting sqref="E28">
    <cfRule type="cellIs" dxfId="192" priority="102" operator="lessThan">
      <formula>3</formula>
    </cfRule>
  </conditionalFormatting>
  <conditionalFormatting sqref="B29:D29">
    <cfRule type="cellIs" dxfId="191" priority="100" operator="lessThan">
      <formula>1</formula>
    </cfRule>
  </conditionalFormatting>
  <conditionalFormatting sqref="A29:F29">
    <cfRule type="expression" dxfId="190" priority="98">
      <formula>(IF($B29&gt;=2,1,0)+IF($C29&gt;=2,1,0)+IF($D29&gt;=2,1,0))&lt;1</formula>
    </cfRule>
  </conditionalFormatting>
  <conditionalFormatting sqref="E29">
    <cfRule type="cellIs" dxfId="189" priority="99" operator="lessThan">
      <formula>3</formula>
    </cfRule>
  </conditionalFormatting>
  <conditionalFormatting sqref="B30:D30">
    <cfRule type="cellIs" dxfId="188" priority="97" operator="lessThan">
      <formula>1</formula>
    </cfRule>
  </conditionalFormatting>
  <conditionalFormatting sqref="A30:F30">
    <cfRule type="expression" dxfId="187" priority="95">
      <formula>(IF($B30&gt;=2,1,0)+IF($C30&gt;=2,1,0)+IF($D30&gt;=2,1,0))&lt;1</formula>
    </cfRule>
  </conditionalFormatting>
  <conditionalFormatting sqref="E30">
    <cfRule type="cellIs" dxfId="186" priority="96" operator="lessThan">
      <formula>3</formula>
    </cfRule>
  </conditionalFormatting>
  <conditionalFormatting sqref="B31:D31">
    <cfRule type="cellIs" dxfId="185" priority="94" operator="lessThan">
      <formula>1</formula>
    </cfRule>
  </conditionalFormatting>
  <conditionalFormatting sqref="A31:F31">
    <cfRule type="expression" dxfId="184" priority="92">
      <formula>(IF($B31&gt;=2,1,0)+IF($C31&gt;=2,1,0)+IF($D31&gt;=2,1,0))&lt;1</formula>
    </cfRule>
  </conditionalFormatting>
  <conditionalFormatting sqref="E31">
    <cfRule type="cellIs" dxfId="183" priority="93" operator="lessThan">
      <formula>3</formula>
    </cfRule>
  </conditionalFormatting>
  <conditionalFormatting sqref="B32:D32">
    <cfRule type="cellIs" dxfId="182" priority="91" operator="lessThan">
      <formula>1</formula>
    </cfRule>
  </conditionalFormatting>
  <conditionalFormatting sqref="A32:F32">
    <cfRule type="expression" dxfId="181" priority="89">
      <formula>(IF($B32&gt;=2,1,0)+IF($C32&gt;=2,1,0)+IF($D32&gt;=2,1,0))&lt;1</formula>
    </cfRule>
  </conditionalFormatting>
  <conditionalFormatting sqref="E32">
    <cfRule type="cellIs" dxfId="180" priority="90" operator="lessThan">
      <formula>3</formula>
    </cfRule>
  </conditionalFormatting>
  <conditionalFormatting sqref="B33:D33">
    <cfRule type="cellIs" dxfId="179" priority="88" operator="lessThan">
      <formula>1</formula>
    </cfRule>
  </conditionalFormatting>
  <conditionalFormatting sqref="A33:F33">
    <cfRule type="expression" dxfId="178" priority="86">
      <formula>(IF($B33&gt;=2,1,0)+IF($C33&gt;=2,1,0)+IF($D33&gt;=2,1,0))&lt;1</formula>
    </cfRule>
  </conditionalFormatting>
  <conditionalFormatting sqref="E33">
    <cfRule type="cellIs" dxfId="177" priority="87" operator="lessThan">
      <formula>3</formula>
    </cfRule>
  </conditionalFormatting>
  <conditionalFormatting sqref="B34:D34">
    <cfRule type="cellIs" dxfId="176" priority="82" operator="lessThan">
      <formula>1</formula>
    </cfRule>
  </conditionalFormatting>
  <conditionalFormatting sqref="A34:F34">
    <cfRule type="expression" dxfId="175" priority="80">
      <formula>(IF($B34&gt;=2,1,0)+IF($C34&gt;=2,1,0)+IF($D34&gt;=2,1,0))&lt;1</formula>
    </cfRule>
  </conditionalFormatting>
  <conditionalFormatting sqref="E34">
    <cfRule type="cellIs" dxfId="174" priority="81" operator="lessThan">
      <formula>3</formula>
    </cfRule>
  </conditionalFormatting>
  <conditionalFormatting sqref="B35:D35">
    <cfRule type="cellIs" dxfId="173" priority="79" operator="lessThan">
      <formula>1</formula>
    </cfRule>
  </conditionalFormatting>
  <conditionalFormatting sqref="A35:F35">
    <cfRule type="expression" dxfId="172" priority="77">
      <formula>(IF($B35&gt;=2,1,0)+IF($C35&gt;=2,1,0)+IF($D35&gt;=2,1,0))&lt;1</formula>
    </cfRule>
  </conditionalFormatting>
  <conditionalFormatting sqref="E35">
    <cfRule type="cellIs" dxfId="171" priority="78" operator="lessThan">
      <formula>3</formula>
    </cfRule>
  </conditionalFormatting>
  <conditionalFormatting sqref="B36:D36">
    <cfRule type="cellIs" dxfId="170" priority="76" operator="lessThan">
      <formula>1</formula>
    </cfRule>
  </conditionalFormatting>
  <conditionalFormatting sqref="A36:F36">
    <cfRule type="expression" dxfId="169" priority="74">
      <formula>(IF($B36&gt;=2,1,0)+IF($C36&gt;=2,1,0)+IF($D36&gt;=2,1,0))&lt;1</formula>
    </cfRule>
  </conditionalFormatting>
  <conditionalFormatting sqref="E36">
    <cfRule type="cellIs" dxfId="168" priority="75" operator="lessThan">
      <formula>3</formula>
    </cfRule>
  </conditionalFormatting>
  <conditionalFormatting sqref="B37:D37">
    <cfRule type="cellIs" dxfId="167" priority="73" operator="lessThan">
      <formula>1</formula>
    </cfRule>
  </conditionalFormatting>
  <conditionalFormatting sqref="A37:F37">
    <cfRule type="expression" dxfId="166" priority="71">
      <formula>(IF($B37&gt;=2,1,0)+IF($C37&gt;=2,1,0)+IF($D37&gt;=2,1,0))&lt;1</formula>
    </cfRule>
  </conditionalFormatting>
  <conditionalFormatting sqref="E37">
    <cfRule type="cellIs" dxfId="165" priority="72" operator="lessThan">
      <formula>3</formula>
    </cfRule>
  </conditionalFormatting>
  <conditionalFormatting sqref="B38:D38">
    <cfRule type="cellIs" dxfId="164" priority="70" operator="lessThan">
      <formula>1</formula>
    </cfRule>
  </conditionalFormatting>
  <conditionalFormatting sqref="A38:F38">
    <cfRule type="expression" dxfId="163" priority="68">
      <formula>(IF($B38&gt;=2,1,0)+IF($C38&gt;=2,1,0)+IF($D38&gt;=2,1,0))&lt;1</formula>
    </cfRule>
  </conditionalFormatting>
  <conditionalFormatting sqref="E38">
    <cfRule type="cellIs" dxfId="162" priority="69" operator="lessThan">
      <formula>3</formula>
    </cfRule>
  </conditionalFormatting>
  <conditionalFormatting sqref="B39:D39">
    <cfRule type="cellIs" dxfId="161" priority="67" operator="lessThan">
      <formula>1</formula>
    </cfRule>
  </conditionalFormatting>
  <conditionalFormatting sqref="A39:F39">
    <cfRule type="expression" dxfId="160" priority="65">
      <formula>(IF($B39&gt;=2,1,0)+IF($C39&gt;=2,1,0)+IF($D39&gt;=2,1,0))&lt;1</formula>
    </cfRule>
  </conditionalFormatting>
  <conditionalFormatting sqref="E39">
    <cfRule type="cellIs" dxfId="159" priority="66" operator="lessThan">
      <formula>3</formula>
    </cfRule>
  </conditionalFormatting>
  <conditionalFormatting sqref="B40:D40">
    <cfRule type="cellIs" dxfId="158" priority="64" operator="lessThan">
      <formula>1</formula>
    </cfRule>
  </conditionalFormatting>
  <conditionalFormatting sqref="A40:F40">
    <cfRule type="expression" dxfId="157" priority="62">
      <formula>(IF($B40&gt;=2,1,0)+IF($C40&gt;=2,1,0)+IF($D40&gt;=2,1,0))&lt;1</formula>
    </cfRule>
  </conditionalFormatting>
  <conditionalFormatting sqref="E40">
    <cfRule type="cellIs" dxfId="156" priority="63" operator="lessThan">
      <formula>3</formula>
    </cfRule>
  </conditionalFormatting>
  <conditionalFormatting sqref="B41:D41">
    <cfRule type="cellIs" dxfId="155" priority="61" operator="lessThan">
      <formula>1</formula>
    </cfRule>
  </conditionalFormatting>
  <conditionalFormatting sqref="A41:F41">
    <cfRule type="expression" dxfId="154" priority="59">
      <formula>(IF($B41&gt;=2,1,0)+IF($C41&gt;=2,1,0)+IF($D41&gt;=2,1,0))&lt;1</formula>
    </cfRule>
  </conditionalFormatting>
  <conditionalFormatting sqref="E41">
    <cfRule type="cellIs" dxfId="153" priority="60" operator="lessThan">
      <formula>3</formula>
    </cfRule>
  </conditionalFormatting>
  <conditionalFormatting sqref="H3:J3">
    <cfRule type="expression" dxfId="152" priority="29">
      <formula>IF($J3&lt;1,TRUE,FALSE)</formula>
    </cfRule>
  </conditionalFormatting>
  <conditionalFormatting sqref="H4:J4">
    <cfRule type="expression" dxfId="151" priority="27">
      <formula>IF($J4&lt;1,TRUE,FALSE)</formula>
    </cfRule>
  </conditionalFormatting>
  <conditionalFormatting sqref="H5:J5">
    <cfRule type="expression" dxfId="150" priority="25">
      <formula>IF($J5&lt;1,TRUE,FALSE)</formula>
    </cfRule>
  </conditionalFormatting>
  <conditionalFormatting sqref="H6:J6">
    <cfRule type="expression" dxfId="149" priority="23">
      <formula>IF($J6&lt;1,TRUE,FALSE)</formula>
    </cfRule>
  </conditionalFormatting>
  <conditionalFormatting sqref="H7:J7">
    <cfRule type="expression" dxfId="148" priority="21">
      <formula>IF($J7&lt;1,TRUE,FALSE)</formula>
    </cfRule>
  </conditionalFormatting>
  <conditionalFormatting sqref="H8:J8">
    <cfRule type="expression" dxfId="147" priority="19">
      <formula>IF($J8&lt;1,TRUE,FALSE)</formula>
    </cfRule>
  </conditionalFormatting>
  <conditionalFormatting sqref="H9:J9">
    <cfRule type="expression" dxfId="146" priority="18">
      <formula>IF($J9&lt;1,TRUE,FALSE)</formula>
    </cfRule>
  </conditionalFormatting>
  <conditionalFormatting sqref="J3:J9">
    <cfRule type="colorScale" priority="55">
      <colorScale>
        <cfvo type="min"/>
        <cfvo type="percentile" val="50"/>
        <cfvo type="max"/>
        <color rgb="FFF8696B"/>
        <color rgb="FFFFEB84"/>
        <color rgb="FF63BE7B"/>
      </colorScale>
    </cfRule>
  </conditionalFormatting>
  <conditionalFormatting sqref="B66:D66">
    <cfRule type="cellIs" dxfId="145" priority="17" operator="lessThan">
      <formula>1</formula>
    </cfRule>
  </conditionalFormatting>
  <conditionalFormatting sqref="E66">
    <cfRule type="cellIs" dxfId="144" priority="16" operator="lessThan">
      <formula>3</formula>
    </cfRule>
  </conditionalFormatting>
  <conditionalFormatting sqref="G70:G71 H70:I70 G64:I69">
    <cfRule type="colorScale" priority="532">
      <colorScale>
        <cfvo type="min"/>
        <cfvo type="percentile" val="50"/>
        <cfvo type="max"/>
        <color rgb="FFF8696B"/>
        <color rgb="FFFFEB84"/>
        <color rgb="FF63BE7B"/>
      </colorScale>
    </cfRule>
  </conditionalFormatting>
  <conditionalFormatting sqref="B70:D70">
    <cfRule type="cellIs" dxfId="143" priority="5" operator="lessThan">
      <formula>1</formula>
    </cfRule>
  </conditionalFormatting>
  <conditionalFormatting sqref="E70">
    <cfRule type="cellIs" dxfId="142" priority="4" operator="lessThan">
      <formula>3</formula>
    </cfRule>
  </conditionalFormatting>
  <pageMargins left="0.7" right="0.7" top="0.75" bottom="0.75" header="0.3" footer="0.3"/>
  <pageSetup paperSize="0" orientation="portrait" horizontalDpi="0" verticalDpi="0" copies="0"/>
  <ignoredErrors>
    <ignoredError sqref="G62:I62 G59:I59 G65:I65"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martin</dc:creator>
  <cp:lastModifiedBy>mr martin</cp:lastModifiedBy>
  <dcterms:created xsi:type="dcterms:W3CDTF">2012-02-05T00:58:01Z</dcterms:created>
  <dcterms:modified xsi:type="dcterms:W3CDTF">2012-02-08T00:13:43Z</dcterms:modified>
</cp:coreProperties>
</file>