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9320" windowHeight="12585"/>
  </bookViews>
  <sheets>
    <sheet name="Matrix Scores" sheetId="1" r:id="rId1"/>
    <sheet name="Section Scores" sheetId="2" r:id="rId2"/>
    <sheet name="Sheet3" sheetId="3" r:id="rId3"/>
  </sheets>
  <definedNames>
    <definedName name="_xlnm.Print_Area" localSheetId="0">'Matrix Scores'!$H$55:$O$85,'Matrix Scores'!$A$1:$G$85</definedName>
  </definedNames>
  <calcPr calcId="144525" iterate="1"/>
</workbook>
</file>

<file path=xl/calcChain.xml><?xml version="1.0" encoding="utf-8"?>
<calcChain xmlns="http://schemas.openxmlformats.org/spreadsheetml/2006/main">
  <c r="C5" i="2" l="1"/>
  <c r="C7" i="2"/>
  <c r="C6" i="2"/>
  <c r="C8" i="2"/>
  <c r="C9" i="2"/>
  <c r="C11" i="2"/>
  <c r="C10" i="2"/>
  <c r="B7" i="2"/>
  <c r="B11" i="2"/>
  <c r="B10" i="2"/>
  <c r="B9" i="2"/>
  <c r="B8" i="2"/>
  <c r="B6" i="2"/>
  <c r="B5" i="2"/>
  <c r="E42" i="1" l="1"/>
  <c r="E43" i="1" s="1"/>
  <c r="B57" i="1"/>
  <c r="C57" i="1"/>
  <c r="B58" i="1"/>
  <c r="C58" i="1"/>
  <c r="B59" i="1"/>
  <c r="C59" i="1"/>
  <c r="B60" i="1"/>
  <c r="C60" i="1"/>
  <c r="B61" i="1"/>
  <c r="C61" i="1"/>
  <c r="B62" i="1"/>
  <c r="C62" i="1"/>
  <c r="B63" i="1"/>
  <c r="C63" i="1"/>
  <c r="B64" i="1"/>
  <c r="C64" i="1"/>
  <c r="C84" i="1" s="1"/>
  <c r="C85" i="1" s="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E57" i="1"/>
  <c r="E58" i="1"/>
  <c r="E59" i="1"/>
  <c r="E60" i="1"/>
  <c r="E61" i="1"/>
  <c r="E62" i="1"/>
  <c r="E63" i="1"/>
  <c r="E64" i="1"/>
  <c r="E65" i="1"/>
  <c r="E66" i="1"/>
  <c r="E67" i="1"/>
  <c r="E68" i="1"/>
  <c r="E69" i="1"/>
  <c r="E70" i="1"/>
  <c r="E71" i="1"/>
  <c r="E72" i="1"/>
  <c r="E73" i="1"/>
  <c r="E74" i="1"/>
  <c r="E75" i="1"/>
  <c r="E76" i="1"/>
  <c r="E77" i="1"/>
  <c r="E78" i="1"/>
  <c r="E79" i="1"/>
  <c r="E80" i="1"/>
  <c r="E81" i="1"/>
  <c r="E82" i="1"/>
  <c r="E83" i="1"/>
  <c r="D71" i="1"/>
  <c r="D72" i="1"/>
  <c r="D73" i="1"/>
  <c r="D74" i="1"/>
  <c r="D75" i="1"/>
  <c r="D76" i="1"/>
  <c r="D77" i="1"/>
  <c r="D78" i="1"/>
  <c r="D79" i="1"/>
  <c r="D80" i="1"/>
  <c r="D81" i="1"/>
  <c r="D82" i="1"/>
  <c r="D83" i="1"/>
  <c r="D70" i="1"/>
  <c r="D66" i="1"/>
  <c r="D67" i="1"/>
  <c r="D68" i="1"/>
  <c r="D69" i="1"/>
  <c r="D65" i="1"/>
  <c r="D64" i="1"/>
  <c r="D63" i="1"/>
  <c r="D62" i="1"/>
  <c r="D61" i="1"/>
  <c r="D60" i="1"/>
  <c r="D59" i="1"/>
  <c r="D58" i="1"/>
  <c r="D57" i="1"/>
  <c r="G9" i="1"/>
  <c r="G20" i="1"/>
  <c r="G21" i="1"/>
  <c r="G33" i="1"/>
  <c r="G34" i="1"/>
  <c r="G41" i="1"/>
  <c r="F4" i="1"/>
  <c r="G4" i="1" s="1"/>
  <c r="F5" i="1"/>
  <c r="G5" i="1" s="1"/>
  <c r="F6" i="1"/>
  <c r="G6" i="1" s="1"/>
  <c r="F7" i="1"/>
  <c r="G7" i="1" s="1"/>
  <c r="F8" i="1"/>
  <c r="G8" i="1" s="1"/>
  <c r="F9" i="1"/>
  <c r="F10" i="1"/>
  <c r="G10" i="1" s="1"/>
  <c r="F11" i="1"/>
  <c r="G11" i="1" s="1"/>
  <c r="F12" i="1"/>
  <c r="G12" i="1" s="1"/>
  <c r="F13" i="1"/>
  <c r="G13" i="1" s="1"/>
  <c r="F14" i="1"/>
  <c r="G14" i="1" s="1"/>
  <c r="F15" i="1"/>
  <c r="G15" i="1" s="1"/>
  <c r="F16" i="1"/>
  <c r="G16" i="1" s="1"/>
  <c r="F17" i="1"/>
  <c r="G17" i="1" s="1"/>
  <c r="F18" i="1"/>
  <c r="G18" i="1" s="1"/>
  <c r="F19" i="1"/>
  <c r="G19" i="1" s="1"/>
  <c r="F20" i="1"/>
  <c r="F21" i="1"/>
  <c r="F22" i="1"/>
  <c r="G22" i="1" s="1"/>
  <c r="F23" i="1"/>
  <c r="G23" i="1" s="1"/>
  <c r="F24" i="1"/>
  <c r="G24" i="1" s="1"/>
  <c r="F25" i="1"/>
  <c r="G25" i="1" s="1"/>
  <c r="F26" i="1"/>
  <c r="G26" i="1" s="1"/>
  <c r="F27" i="1"/>
  <c r="G27" i="1" s="1"/>
  <c r="F28" i="1"/>
  <c r="G28" i="1" s="1"/>
  <c r="F29" i="1"/>
  <c r="G29" i="1" s="1"/>
  <c r="F30" i="1"/>
  <c r="G30" i="1" s="1"/>
  <c r="F31" i="1"/>
  <c r="G31" i="1" s="1"/>
  <c r="F32" i="1"/>
  <c r="G32" i="1" s="1"/>
  <c r="F33" i="1"/>
  <c r="F34" i="1"/>
  <c r="F35" i="1"/>
  <c r="G35" i="1" s="1"/>
  <c r="F36" i="1"/>
  <c r="G36" i="1" s="1"/>
  <c r="F37" i="1"/>
  <c r="G37" i="1" s="1"/>
  <c r="F38" i="1"/>
  <c r="G38" i="1" s="1"/>
  <c r="F39" i="1"/>
  <c r="G39" i="1" s="1"/>
  <c r="F40" i="1"/>
  <c r="G40" i="1" s="1"/>
  <c r="F41" i="1"/>
  <c r="F3" i="1"/>
  <c r="G3" i="1" s="1"/>
  <c r="B84" i="1" l="1"/>
  <c r="B85" i="1" s="1"/>
  <c r="E84" i="1"/>
  <c r="E85" i="1" s="1"/>
  <c r="K65" i="1" s="1"/>
  <c r="F65" i="1"/>
  <c r="G65" i="1" s="1"/>
  <c r="F70" i="1"/>
  <c r="G70" i="1" s="1"/>
  <c r="F69" i="1"/>
  <c r="G69" i="1" s="1"/>
  <c r="F68" i="1"/>
  <c r="G68" i="1" s="1"/>
  <c r="F67" i="1"/>
  <c r="G67" i="1" s="1"/>
  <c r="F66" i="1"/>
  <c r="G66" i="1" s="1"/>
  <c r="K63" i="1" l="1"/>
  <c r="K69" i="1"/>
  <c r="K71" i="1"/>
  <c r="K77" i="1"/>
  <c r="K79" i="1"/>
  <c r="K61" i="1"/>
  <c r="K62" i="1"/>
  <c r="K70" i="1"/>
  <c r="K58" i="1"/>
  <c r="K78" i="1"/>
  <c r="K80" i="1"/>
  <c r="K72" i="1"/>
  <c r="K64" i="1"/>
  <c r="K57" i="1"/>
  <c r="K81" i="1"/>
  <c r="K68" i="1"/>
  <c r="K60" i="1"/>
  <c r="K66" i="1"/>
  <c r="K74" i="1"/>
  <c r="K82" i="1"/>
  <c r="K59" i="1"/>
  <c r="K67" i="1"/>
  <c r="K75" i="1"/>
  <c r="K83" i="1"/>
  <c r="K76" i="1"/>
  <c r="K73" i="1"/>
  <c r="C42" i="1"/>
  <c r="C43" i="1" s="1"/>
  <c r="D42" i="1"/>
  <c r="D43" i="1" s="1"/>
  <c r="B42" i="1"/>
  <c r="B43" i="1" s="1"/>
  <c r="D84" i="1"/>
  <c r="D85" i="1" s="1"/>
  <c r="F83" i="1"/>
  <c r="G83" i="1" s="1"/>
  <c r="F82" i="1"/>
  <c r="G82" i="1" s="1"/>
  <c r="F81" i="1"/>
  <c r="G81" i="1" s="1"/>
  <c r="F80" i="1"/>
  <c r="G80" i="1" s="1"/>
  <c r="F79" i="1"/>
  <c r="G79" i="1" s="1"/>
  <c r="F78" i="1"/>
  <c r="G78" i="1" s="1"/>
  <c r="F77" i="1"/>
  <c r="G77" i="1" s="1"/>
  <c r="F76" i="1"/>
  <c r="G76" i="1" s="1"/>
  <c r="F75" i="1"/>
  <c r="G75" i="1" s="1"/>
  <c r="F74" i="1"/>
  <c r="G74" i="1" s="1"/>
  <c r="F73" i="1"/>
  <c r="G73" i="1" s="1"/>
  <c r="F72" i="1"/>
  <c r="G72" i="1" s="1"/>
  <c r="F71" i="1"/>
  <c r="F64" i="1"/>
  <c r="G64" i="1" s="1"/>
  <c r="F63" i="1"/>
  <c r="G63" i="1" s="1"/>
  <c r="F62" i="1"/>
  <c r="G62" i="1" s="1"/>
  <c r="F61" i="1"/>
  <c r="G61" i="1" s="1"/>
  <c r="F60" i="1"/>
  <c r="G60" i="1" s="1"/>
  <c r="F59" i="1"/>
  <c r="G59" i="1" s="1"/>
  <c r="F58" i="1"/>
  <c r="G58" i="1" s="1"/>
  <c r="F57" i="1"/>
  <c r="K84" i="1" l="1"/>
  <c r="K85" i="1" s="1"/>
  <c r="H70" i="1"/>
  <c r="H65" i="1"/>
  <c r="J70" i="1"/>
  <c r="J65" i="1"/>
  <c r="I70" i="1"/>
  <c r="I65" i="1"/>
  <c r="M65" i="1" s="1"/>
  <c r="F84" i="1"/>
  <c r="F85" i="1" s="1"/>
  <c r="G71" i="1"/>
  <c r="H66" i="1"/>
  <c r="H67" i="1"/>
  <c r="H69" i="1"/>
  <c r="H68" i="1"/>
  <c r="H71" i="1"/>
  <c r="J66" i="1"/>
  <c r="J67" i="1"/>
  <c r="J68" i="1"/>
  <c r="J69" i="1"/>
  <c r="I68" i="1"/>
  <c r="I69" i="1"/>
  <c r="M69" i="1" s="1"/>
  <c r="I66" i="1"/>
  <c r="I67" i="1"/>
  <c r="J74" i="1"/>
  <c r="J80" i="1"/>
  <c r="J77" i="1"/>
  <c r="J76" i="1"/>
  <c r="J78" i="1"/>
  <c r="J62" i="1"/>
  <c r="J59" i="1"/>
  <c r="J79" i="1"/>
  <c r="J73" i="1"/>
  <c r="J58" i="1"/>
  <c r="J71" i="1"/>
  <c r="J60" i="1"/>
  <c r="J64" i="1"/>
  <c r="J72" i="1"/>
  <c r="J57" i="1"/>
  <c r="J82" i="1"/>
  <c r="J75" i="1"/>
  <c r="J81" i="1"/>
  <c r="J83" i="1"/>
  <c r="J63" i="1"/>
  <c r="J61" i="1"/>
  <c r="H59" i="1"/>
  <c r="H77" i="1"/>
  <c r="H76" i="1"/>
  <c r="H58" i="1"/>
  <c r="H78" i="1"/>
  <c r="H74" i="1"/>
  <c r="H80" i="1"/>
  <c r="H79" i="1"/>
  <c r="H73" i="1"/>
  <c r="H62" i="1"/>
  <c r="H75" i="1"/>
  <c r="H63" i="1"/>
  <c r="L63" i="1" s="1"/>
  <c r="H81" i="1"/>
  <c r="H64" i="1"/>
  <c r="H72" i="1"/>
  <c r="H60" i="1"/>
  <c r="H82" i="1"/>
  <c r="H83" i="1"/>
  <c r="H57" i="1"/>
  <c r="H61" i="1"/>
  <c r="L61" i="1" s="1"/>
  <c r="I76" i="1"/>
  <c r="I78" i="1"/>
  <c r="I74" i="1"/>
  <c r="I77" i="1"/>
  <c r="I59" i="1"/>
  <c r="I73" i="1"/>
  <c r="I79" i="1"/>
  <c r="M79" i="1" s="1"/>
  <c r="I62" i="1"/>
  <c r="M62" i="1" s="1"/>
  <c r="I58" i="1"/>
  <c r="I80" i="1"/>
  <c r="M80" i="1" s="1"/>
  <c r="I63" i="1"/>
  <c r="I57" i="1"/>
  <c r="I81" i="1"/>
  <c r="I83" i="1"/>
  <c r="I64" i="1"/>
  <c r="I72" i="1"/>
  <c r="M72" i="1" s="1"/>
  <c r="I60" i="1"/>
  <c r="M60" i="1" s="1"/>
  <c r="I71" i="1"/>
  <c r="I75" i="1"/>
  <c r="I82" i="1"/>
  <c r="I61" i="1"/>
  <c r="G42" i="1"/>
  <c r="G43" i="1" s="1"/>
  <c r="F42" i="1"/>
  <c r="F43" i="1" s="1"/>
  <c r="G57" i="1"/>
  <c r="M58" i="1" l="1"/>
  <c r="M76" i="1"/>
  <c r="L81" i="1"/>
  <c r="M70" i="1"/>
  <c r="M71" i="1"/>
  <c r="M78" i="1"/>
  <c r="L64" i="1"/>
  <c r="L74" i="1"/>
  <c r="N77" i="1"/>
  <c r="O77" i="1"/>
  <c r="L58" i="1"/>
  <c r="M64" i="1"/>
  <c r="L57" i="1"/>
  <c r="L75" i="1"/>
  <c r="L76" i="1"/>
  <c r="O82" i="1"/>
  <c r="N82" i="1"/>
  <c r="O79" i="1"/>
  <c r="N79" i="1"/>
  <c r="M67" i="1"/>
  <c r="L71" i="1"/>
  <c r="O68" i="1"/>
  <c r="N68" i="1"/>
  <c r="L78" i="1"/>
  <c r="M83" i="1"/>
  <c r="L62" i="1"/>
  <c r="N59" i="1"/>
  <c r="O59" i="1"/>
  <c r="O65" i="1"/>
  <c r="N65" i="1"/>
  <c r="M61" i="1"/>
  <c r="L82" i="1"/>
  <c r="L73" i="1"/>
  <c r="L59" i="1"/>
  <c r="O72" i="1"/>
  <c r="N72" i="1"/>
  <c r="N62" i="1"/>
  <c r="O62" i="1"/>
  <c r="L69" i="1"/>
  <c r="N70" i="1"/>
  <c r="O70" i="1"/>
  <c r="N83" i="1"/>
  <c r="O83" i="1"/>
  <c r="O58" i="1"/>
  <c r="N58" i="1"/>
  <c r="O67" i="1"/>
  <c r="N67" i="1"/>
  <c r="N73" i="1"/>
  <c r="O73" i="1"/>
  <c r="O66" i="1"/>
  <c r="N66" i="1"/>
  <c r="L83" i="1"/>
  <c r="N57" i="1"/>
  <c r="O57" i="1"/>
  <c r="M66" i="1"/>
  <c r="M81" i="1"/>
  <c r="M82" i="1"/>
  <c r="M57" i="1"/>
  <c r="M77" i="1"/>
  <c r="L60" i="1"/>
  <c r="L79" i="1"/>
  <c r="O61" i="1"/>
  <c r="N61" i="1"/>
  <c r="N64" i="1"/>
  <c r="O64" i="1"/>
  <c r="N78" i="1"/>
  <c r="O78" i="1"/>
  <c r="M68" i="1"/>
  <c r="L67" i="1"/>
  <c r="L65" i="1"/>
  <c r="O71" i="1"/>
  <c r="N71" i="1"/>
  <c r="O81" i="1"/>
  <c r="N81" i="1"/>
  <c r="N80" i="1"/>
  <c r="O80" i="1"/>
  <c r="O75" i="1"/>
  <c r="N75" i="1"/>
  <c r="O74" i="1"/>
  <c r="N74" i="1"/>
  <c r="M73" i="1"/>
  <c r="L77" i="1"/>
  <c r="L68" i="1"/>
  <c r="M59" i="1"/>
  <c r="M75" i="1"/>
  <c r="M63" i="1"/>
  <c r="M74" i="1"/>
  <c r="L72" i="1"/>
  <c r="L80" i="1"/>
  <c r="O63" i="1"/>
  <c r="N63" i="1"/>
  <c r="N60" i="1"/>
  <c r="O60" i="1"/>
  <c r="N76" i="1"/>
  <c r="O76" i="1"/>
  <c r="O69" i="1"/>
  <c r="N69" i="1"/>
  <c r="L66" i="1"/>
  <c r="L70" i="1"/>
  <c r="G84" i="1"/>
  <c r="G85" i="1" s="1"/>
  <c r="J84" i="1"/>
  <c r="J85" i="1" s="1"/>
  <c r="I84" i="1"/>
  <c r="I85" i="1" s="1"/>
  <c r="H84" i="1"/>
  <c r="H85" i="1" s="1"/>
  <c r="N84" i="1" l="1"/>
  <c r="N85" i="1" s="1"/>
  <c r="O84" i="1"/>
  <c r="O85" i="1" s="1"/>
  <c r="M84" i="1"/>
  <c r="M85" i="1" s="1"/>
  <c r="L84" i="1"/>
  <c r="L85" i="1" s="1"/>
</calcChain>
</file>

<file path=xl/sharedStrings.xml><?xml version="1.0" encoding="utf-8"?>
<sst xmlns="http://schemas.openxmlformats.org/spreadsheetml/2006/main" count="114" uniqueCount="66">
  <si>
    <t>Thomas Hughes</t>
  </si>
  <si>
    <t>Mark Robinson</t>
  </si>
  <si>
    <t>Matthew Ryder</t>
  </si>
  <si>
    <t>Programming</t>
  </si>
  <si>
    <t>C/C++</t>
  </si>
  <si>
    <t>Java</t>
  </si>
  <si>
    <t>VB/C#.Net</t>
  </si>
  <si>
    <t>Programming fundamentals</t>
  </si>
  <si>
    <t>Good programming practices</t>
  </si>
  <si>
    <t>Algorithm optimisation</t>
  </si>
  <si>
    <t>Visual Studio</t>
  </si>
  <si>
    <t>NetBeans</t>
  </si>
  <si>
    <t>Eclipse</t>
  </si>
  <si>
    <t>Databases</t>
  </si>
  <si>
    <t>Embedding SQL in applications</t>
  </si>
  <si>
    <t>SQL</t>
  </si>
  <si>
    <t>Access</t>
  </si>
  <si>
    <t>MySQL</t>
  </si>
  <si>
    <t>SQLite</t>
  </si>
  <si>
    <t>Web</t>
  </si>
  <si>
    <t>HTML</t>
  </si>
  <si>
    <t>PHP</t>
  </si>
  <si>
    <t>ASP/ASP.Net</t>
  </si>
  <si>
    <t>JavaScript</t>
  </si>
  <si>
    <t>Silverlight</t>
  </si>
  <si>
    <t>Dreamweaver</t>
  </si>
  <si>
    <t>Apanta</t>
  </si>
  <si>
    <t>Expression Studio</t>
  </si>
  <si>
    <t>SEO</t>
  </si>
  <si>
    <t>IIS</t>
  </si>
  <si>
    <t>Apache</t>
  </si>
  <si>
    <t>Database design</t>
  </si>
  <si>
    <t>UI design</t>
  </si>
  <si>
    <t>UML</t>
  </si>
  <si>
    <t>JSP</t>
  </si>
  <si>
    <t>Flowcharts</t>
  </si>
  <si>
    <t>Testing</t>
  </si>
  <si>
    <t>Unit tests</t>
  </si>
  <si>
    <t>Test plan</t>
  </si>
  <si>
    <t>Documentation</t>
  </si>
  <si>
    <t>Analysis documentation</t>
  </si>
  <si>
    <t>User documentation</t>
  </si>
  <si>
    <t>Maintenance documentation</t>
  </si>
  <si>
    <t>Project evaluation</t>
  </si>
  <si>
    <t>Misc</t>
  </si>
  <si>
    <t>Microsoft Word</t>
  </si>
  <si>
    <t>Microsoft Visio</t>
  </si>
  <si>
    <t>Photoshop</t>
  </si>
  <si>
    <t>Total</t>
  </si>
  <si>
    <t>Average</t>
  </si>
  <si>
    <t>Skill</t>
  </si>
  <si>
    <t>Raw values</t>
  </si>
  <si>
    <t>Section scores</t>
  </si>
  <si>
    <t>Section</t>
  </si>
  <si>
    <t>Comments</t>
  </si>
  <si>
    <t>Web technologies should be avoided</t>
  </si>
  <si>
    <t>Notes</t>
  </si>
  <si>
    <t>Minimum individual skill level is 2 as a non-user will not be able to create a polished product</t>
  </si>
  <si>
    <t xml:space="preserve">Minimum practical team skill level is 3 (one expert, or one user and one novice) </t>
  </si>
  <si>
    <t>Raw data</t>
  </si>
  <si>
    <t>All skills in bright red should not be used if possible</t>
  </si>
  <si>
    <t>Load Balancing Suitibility</t>
  </si>
  <si>
    <t>Processed data</t>
  </si>
  <si>
    <t>Peter Ellsum</t>
  </si>
  <si>
    <t>Software design</t>
  </si>
  <si>
    <t>Sections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</si>
</sst>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7" x14ac:knownFonts="1">
    <font>
      <sz val="11"/>
      <color theme="1"/>
      <name val="Segoe UI"/>
      <family val="2"/>
    </font>
    <font>
      <b/>
      <sz val="11"/>
      <color rgb="FFFA7D00"/>
      <name val="Calibri"/>
      <family val="2"/>
      <scheme val="minor"/>
    </font>
    <font>
      <sz val="11"/>
      <name val="Calibri"/>
      <family val="2"/>
      <scheme val="minor"/>
    </font>
    <font>
      <b/>
      <sz val="11"/>
      <name val="Segoe UI"/>
      <family val="2"/>
    </font>
    <font>
      <b/>
      <sz val="15"/>
      <name val="Segoe UI"/>
      <family val="2"/>
    </font>
    <font>
      <b/>
      <sz val="13"/>
      <name val="Segoe UI"/>
      <family val="2"/>
    </font>
    <font>
      <b/>
      <sz val="18"/>
      <name val="Segoe UI"/>
      <family val="2"/>
    </font>
  </fonts>
  <fills count="4">
    <fill>
      <patternFill patternType="none"/>
    </fill>
    <fill>
      <patternFill patternType="gray125"/>
    </fill>
    <fill>
      <patternFill patternType="solid">
        <fgColor rgb="FFF2F2F2"/>
      </patternFill>
    </fill>
    <fill>
      <patternFill patternType="solid">
        <fgColor theme="5"/>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bottom style="thick">
        <color auto="1"/>
      </bottom>
      <diagonal/>
    </border>
  </borders>
  <cellStyleXfs count="7">
    <xf numFmtId="0" fontId="0" fillId="0" borderId="0"/>
    <xf numFmtId="0" fontId="4" fillId="0" borderId="3" applyNumberFormat="0" applyFill="0" applyAlignment="0" applyProtection="0"/>
    <xf numFmtId="0" fontId="5" fillId="0" borderId="3" applyNumberFormat="0" applyFill="0" applyAlignment="0" applyProtection="0"/>
    <xf numFmtId="0" fontId="3" fillId="0" borderId="0" applyNumberFormat="0" applyFill="0" applyBorder="0" applyAlignment="0" applyProtection="0"/>
    <xf numFmtId="0" fontId="1" fillId="2" borderId="1" applyNumberFormat="0" applyAlignment="0" applyProtection="0"/>
    <xf numFmtId="0" fontId="6" fillId="0" borderId="0" applyNumberFormat="0" applyFill="0" applyBorder="0" applyAlignment="0" applyProtection="0"/>
    <xf numFmtId="0" fontId="3" fillId="0" borderId="2" applyNumberFormat="0" applyFill="0" applyAlignment="0" applyProtection="0"/>
  </cellStyleXfs>
  <cellXfs count="39">
    <xf numFmtId="0" fontId="0" fillId="0" borderId="0" xfId="0"/>
    <xf numFmtId="0" fontId="1" fillId="2" borderId="1" xfId="4"/>
    <xf numFmtId="0" fontId="3" fillId="0" borderId="0" xfId="3"/>
    <xf numFmtId="164" fontId="1" fillId="2" borderId="1" xfId="4" applyNumberFormat="1"/>
    <xf numFmtId="164" fontId="0" fillId="0" borderId="0" xfId="0" applyNumberFormat="1"/>
    <xf numFmtId="164" fontId="2" fillId="0" borderId="0" xfId="0" applyNumberFormat="1" applyFont="1"/>
    <xf numFmtId="164" fontId="0" fillId="0" borderId="0" xfId="0" applyNumberFormat="1" applyBorder="1"/>
    <xf numFmtId="0" fontId="0" fillId="3" borderId="0" xfId="0" applyFill="1"/>
    <xf numFmtId="0" fontId="0" fillId="0" borderId="0" xfId="0" applyFill="1" applyBorder="1" applyAlignment="1"/>
    <xf numFmtId="0" fontId="2" fillId="0" borderId="0" xfId="0" applyFont="1"/>
    <xf numFmtId="0" fontId="3" fillId="0" borderId="0" xfId="3" applyBorder="1" applyAlignment="1">
      <alignment horizontal="center"/>
    </xf>
    <xf numFmtId="0" fontId="0" fillId="0" borderId="0" xfId="0" applyBorder="1" applyAlignment="1">
      <alignment horizontal="center"/>
    </xf>
    <xf numFmtId="0" fontId="0" fillId="0" borderId="0" xfId="0" applyBorder="1"/>
    <xf numFmtId="0" fontId="0" fillId="0" borderId="0" xfId="0"/>
    <xf numFmtId="0" fontId="0" fillId="0" borderId="0" xfId="0" applyAlignment="1"/>
    <xf numFmtId="0" fontId="4" fillId="0" borderId="3" xfId="1" applyAlignment="1">
      <alignment horizontal="center"/>
    </xf>
    <xf numFmtId="0" fontId="5" fillId="0" borderId="0" xfId="2" applyBorder="1" applyAlignment="1">
      <alignment horizontal="center"/>
    </xf>
    <xf numFmtId="0" fontId="0" fillId="0" borderId="0" xfId="0" applyBorder="1"/>
    <xf numFmtId="0" fontId="0" fillId="0" borderId="0" xfId="0"/>
    <xf numFmtId="0" fontId="0" fillId="0" borderId="0" xfId="0" applyAlignment="1"/>
    <xf numFmtId="0" fontId="0" fillId="0" borderId="0" xfId="0" applyFill="1" applyBorder="1" applyAlignment="1">
      <alignment horizontal="left"/>
    </xf>
    <xf numFmtId="0" fontId="0" fillId="0" borderId="0" xfId="0" applyBorder="1" applyAlignment="1"/>
    <xf numFmtId="0" fontId="5" fillId="0" borderId="0" xfId="2" applyBorder="1" applyAlignment="1"/>
    <xf numFmtId="0" fontId="3" fillId="0" borderId="0" xfId="3" applyBorder="1" applyAlignment="1"/>
    <xf numFmtId="0" fontId="3" fillId="0" borderId="0" xfId="3" applyBorder="1"/>
    <xf numFmtId="0" fontId="0" fillId="0" borderId="0" xfId="0" applyFont="1" applyBorder="1"/>
    <xf numFmtId="165" fontId="0" fillId="0" borderId="0" xfId="0" applyNumberFormat="1" applyBorder="1"/>
    <xf numFmtId="0" fontId="4" fillId="0" borderId="3" xfId="1" applyAlignment="1">
      <alignment horizontal="center"/>
    </xf>
    <xf numFmtId="0" fontId="4" fillId="0" borderId="3" xfId="1"/>
    <xf numFmtId="0" fontId="0" fillId="0" borderId="0" xfId="0" applyFill="1" applyBorder="1" applyAlignment="1"/>
    <xf numFmtId="0" fontId="2" fillId="0" borderId="0" xfId="0" applyFont="1"/>
    <xf numFmtId="0" fontId="5" fillId="0" borderId="0" xfId="2" applyBorder="1" applyAlignment="1">
      <alignment horizontal="center"/>
    </xf>
    <xf numFmtId="0" fontId="0" fillId="0" borderId="0" xfId="0"/>
    <xf numFmtId="0" fontId="0" fillId="0" borderId="0" xfId="0" applyAlignment="1"/>
    <xf numFmtId="0" fontId="0" fillId="0" borderId="0" xfId="0" applyBorder="1" applyAlignment="1">
      <alignment horizontal="center"/>
    </xf>
    <xf numFmtId="0" fontId="6" fillId="0" borderId="0" xfId="5" applyAlignment="1">
      <alignment horizontal="left"/>
    </xf>
    <xf numFmtId="0" fontId="4" fillId="0" borderId="3" xfId="1" applyAlignment="1">
      <alignment horizontal="left"/>
    </xf>
    <xf numFmtId="0" fontId="3" fillId="0" borderId="0" xfId="3" applyBorder="1" applyAlignment="1">
      <alignment horizontal="left"/>
    </xf>
    <xf numFmtId="0" fontId="0" fillId="0" borderId="0" xfId="0" applyBorder="1" applyAlignment="1">
      <alignment horizontal="left"/>
    </xf>
  </cellXfs>
  <cellStyles count="7">
    <cellStyle name="Calculation" xfId="4" builtinId="22"/>
    <cellStyle name="Heading 1" xfId="1" builtinId="16" customBuiltin="1"/>
    <cellStyle name="Heading 2" xfId="2" builtinId="17" customBuiltin="1"/>
    <cellStyle name="Heading 3" xfId="6" builtinId="18" customBuiltin="1"/>
    <cellStyle name="Heading 4" xfId="3" builtinId="19" customBuiltin="1"/>
    <cellStyle name="Normal" xfId="0" builtinId="0" customBuiltin="1"/>
    <cellStyle name="Title" xfId="5" builtinId="15" customBuiltin="1"/>
  </cellStyles>
  <dxfs count="9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fill>
        <patternFill>
          <bgColor rgb="FFFF0000"/>
        </patternFill>
      </fill>
    </dxf>
    <dxf>
      <fill>
        <patternFill>
          <bgColor rgb="FF63BE7B"/>
        </patternFill>
      </fill>
    </dxf>
    <dxf>
      <fill>
        <patternFill>
          <fgColor theme="5"/>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ill>
        <patternFill>
          <bgColor rgb="FF63BE7B"/>
        </patternFill>
      </fill>
    </dxf>
    <dxf>
      <fill>
        <patternFill>
          <fgColor theme="5"/>
          <bgColor rgb="FFF8696B"/>
        </patternFill>
      </fill>
    </dxf>
  </dxfs>
  <tableStyles count="0" defaultTableStyle="TableStyleMedium2" defaultPivotStyle="PivotStyleLight16"/>
  <colors>
    <mruColors>
      <color rgb="FFF8696B"/>
      <color rgb="FFFFC7CE"/>
      <color rgb="FF63BE7B"/>
      <color rgb="FFC7BE7B"/>
      <color rgb="FFE23E3E"/>
      <color rgb="FFFF252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48</xdr:row>
      <xdr:rowOff>123265</xdr:rowOff>
    </xdr:from>
    <xdr:to>
      <xdr:col>6</xdr:col>
      <xdr:colOff>593912</xdr:colOff>
      <xdr:row>53</xdr:row>
      <xdr:rowOff>201706</xdr:rowOff>
    </xdr:to>
    <xdr:sp macro="" textlink="">
      <xdr:nvSpPr>
        <xdr:cNvPr id="2" name="TextBox 1"/>
        <xdr:cNvSpPr txBox="1"/>
      </xdr:nvSpPr>
      <xdr:spPr>
        <a:xfrm>
          <a:off x="0" y="10477500"/>
          <a:ext cx="6880412"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Segoe UI" pitchFamily="34" charset="0"/>
              <a:cs typeface="Segoe UI" pitchFamily="34" charset="0"/>
            </a:rPr>
            <a:t>Due to the team having insufficient skills in web technologies these will be avoided and so will not be mentioned after this.</a:t>
          </a:r>
        </a:p>
        <a:p>
          <a:r>
            <a:rPr lang="en-GB" sz="1100">
              <a:latin typeface="Segoe UI" pitchFamily="34" charset="0"/>
              <a:cs typeface="Segoe UI" pitchFamily="34" charset="0"/>
            </a:rPr>
            <a:t>Embedding SQL into the application will be required to make use of other database skills however will  probably be integral to the project so extra time must be allowed for this.</a:t>
          </a:r>
        </a:p>
        <a:p>
          <a:r>
            <a:rPr lang="en-GB" sz="1100">
              <a:latin typeface="Segoe UI" pitchFamily="34" charset="0"/>
              <a:cs typeface="Segoe UI" pitchFamily="34" charset="0"/>
            </a:rPr>
            <a:t>Eclipse shall not be used as staff members are more skilled with Visual Studio and Netbeans.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6"/>
  <sheetViews>
    <sheetView tabSelected="1" view="pageBreakPreview" zoomScale="25" zoomScaleNormal="70" zoomScaleSheetLayoutView="25" workbookViewId="0">
      <selection activeCellId="2" sqref="H55:O85 A2:D15 A1:G85"/>
    </sheetView>
  </sheetViews>
  <sheetFormatPr defaultRowHeight="16.5" x14ac:dyDescent="0.3"/>
  <cols>
    <col min="1" max="1" width="25.625" style="13" customWidth="1"/>
    <col min="2" max="2" width="13.625" style="13" customWidth="1"/>
    <col min="3" max="3" width="13" style="13" customWidth="1"/>
    <col min="4" max="4" width="14.125" style="13" customWidth="1"/>
    <col min="5" max="5" width="10.75" style="13" customWidth="1"/>
    <col min="6" max="6" width="5.375" style="13" customWidth="1"/>
    <col min="7" max="7" width="7.875" style="13" customWidth="1"/>
    <col min="8" max="8" width="13.75" style="13" customWidth="1"/>
    <col min="9" max="9" width="12.875" style="13" customWidth="1"/>
    <col min="10" max="10" width="13.5" style="13" customWidth="1"/>
    <col min="11" max="11" width="11.5" style="13" customWidth="1"/>
    <col min="12" max="12" width="14.125" style="13" customWidth="1"/>
    <col min="13" max="13" width="13" style="13" customWidth="1"/>
    <col min="14" max="14" width="13.75" style="13" customWidth="1"/>
    <col min="15" max="15" width="11" style="13" customWidth="1"/>
    <col min="16" max="16" width="148.25" style="13" customWidth="1"/>
    <col min="17" max="16384" width="9" style="13"/>
  </cols>
  <sheetData>
    <row r="1" spans="1:15" ht="18.75" x14ac:dyDescent="0.35">
      <c r="A1" s="31" t="s">
        <v>51</v>
      </c>
      <c r="B1" s="31"/>
      <c r="C1" s="31"/>
      <c r="D1" s="31"/>
      <c r="E1" s="31"/>
      <c r="F1" s="31"/>
      <c r="G1" s="31"/>
      <c r="H1" s="22"/>
      <c r="I1" s="22"/>
      <c r="J1" s="22"/>
      <c r="K1" s="22"/>
      <c r="L1" s="22"/>
      <c r="M1" s="22"/>
      <c r="N1" s="22"/>
      <c r="O1" s="16"/>
    </row>
    <row r="2" spans="1:15" x14ac:dyDescent="0.3">
      <c r="A2" s="2" t="s">
        <v>50</v>
      </c>
      <c r="B2" s="2" t="s">
        <v>0</v>
      </c>
      <c r="C2" s="2" t="s">
        <v>1</v>
      </c>
      <c r="D2" s="2" t="s">
        <v>2</v>
      </c>
      <c r="E2" s="2" t="s">
        <v>63</v>
      </c>
      <c r="F2" s="2" t="s">
        <v>48</v>
      </c>
      <c r="G2" s="2" t="s">
        <v>49</v>
      </c>
      <c r="H2" s="24"/>
      <c r="I2" s="24"/>
      <c r="J2" s="24"/>
      <c r="K2" s="23"/>
      <c r="L2" s="23"/>
      <c r="M2" s="23"/>
      <c r="N2" s="23"/>
      <c r="O2" s="10"/>
    </row>
    <row r="3" spans="1:15" x14ac:dyDescent="0.3">
      <c r="A3" s="13" t="s">
        <v>4</v>
      </c>
      <c r="B3" s="13">
        <v>1</v>
      </c>
      <c r="C3" s="13">
        <v>2</v>
      </c>
      <c r="D3" s="13">
        <v>2</v>
      </c>
      <c r="E3" s="13">
        <v>3</v>
      </c>
      <c r="F3" s="13">
        <f>SUM(B3:E3)</f>
        <v>8</v>
      </c>
      <c r="G3" s="4">
        <f>F3/4</f>
        <v>2</v>
      </c>
      <c r="H3" s="25"/>
      <c r="I3" s="17"/>
      <c r="J3" s="6"/>
      <c r="K3" s="21"/>
      <c r="L3" s="21"/>
      <c r="M3" s="21"/>
      <c r="N3" s="21"/>
      <c r="O3" s="11"/>
    </row>
    <row r="4" spans="1:15" x14ac:dyDescent="0.3">
      <c r="A4" s="13" t="s">
        <v>5</v>
      </c>
      <c r="B4" s="13">
        <v>2</v>
      </c>
      <c r="C4" s="13">
        <v>3</v>
      </c>
      <c r="D4" s="13">
        <v>2</v>
      </c>
      <c r="E4" s="13">
        <v>2</v>
      </c>
      <c r="F4" s="13">
        <f t="shared" ref="F4:F41" si="0">SUM(B4:E4)</f>
        <v>9</v>
      </c>
      <c r="G4" s="4">
        <f t="shared" ref="G4:G41" si="1">F4/4</f>
        <v>2.25</v>
      </c>
      <c r="H4" s="25"/>
      <c r="I4" s="17"/>
      <c r="J4" s="6"/>
      <c r="K4" s="21"/>
      <c r="L4" s="21"/>
      <c r="M4" s="21"/>
      <c r="N4" s="21"/>
      <c r="O4" s="11"/>
    </row>
    <row r="5" spans="1:15" x14ac:dyDescent="0.3">
      <c r="A5" s="13" t="s">
        <v>6</v>
      </c>
      <c r="B5" s="13">
        <v>2</v>
      </c>
      <c r="C5" s="13">
        <v>2</v>
      </c>
      <c r="D5" s="13">
        <v>3</v>
      </c>
      <c r="E5" s="13">
        <v>3</v>
      </c>
      <c r="F5" s="13">
        <f t="shared" si="0"/>
        <v>10</v>
      </c>
      <c r="G5" s="4">
        <f t="shared" si="1"/>
        <v>2.5</v>
      </c>
      <c r="H5" s="25"/>
      <c r="I5" s="17"/>
      <c r="J5" s="6"/>
      <c r="K5" s="21"/>
      <c r="L5" s="21"/>
      <c r="M5" s="21"/>
      <c r="N5" s="21"/>
      <c r="O5" s="11"/>
    </row>
    <row r="6" spans="1:15" x14ac:dyDescent="0.3">
      <c r="A6" s="13" t="s">
        <v>7</v>
      </c>
      <c r="B6" s="13">
        <v>2</v>
      </c>
      <c r="C6" s="13">
        <v>3</v>
      </c>
      <c r="D6" s="13">
        <v>3</v>
      </c>
      <c r="E6" s="13">
        <v>3</v>
      </c>
      <c r="F6" s="13">
        <f t="shared" si="0"/>
        <v>11</v>
      </c>
      <c r="G6" s="4">
        <f t="shared" si="1"/>
        <v>2.75</v>
      </c>
      <c r="H6" s="25"/>
      <c r="I6" s="17"/>
      <c r="J6" s="6"/>
      <c r="K6" s="21"/>
      <c r="L6" s="21"/>
      <c r="M6" s="21"/>
      <c r="N6" s="21"/>
      <c r="O6" s="12"/>
    </row>
    <row r="7" spans="1:15" x14ac:dyDescent="0.3">
      <c r="A7" s="13" t="s">
        <v>8</v>
      </c>
      <c r="B7" s="13">
        <v>2</v>
      </c>
      <c r="C7" s="13">
        <v>3</v>
      </c>
      <c r="D7" s="13">
        <v>3</v>
      </c>
      <c r="E7" s="13">
        <v>2</v>
      </c>
      <c r="F7" s="13">
        <f t="shared" si="0"/>
        <v>10</v>
      </c>
      <c r="G7" s="4">
        <f t="shared" si="1"/>
        <v>2.5</v>
      </c>
      <c r="H7" s="25"/>
      <c r="I7" s="17"/>
      <c r="J7" s="6"/>
      <c r="K7" s="21"/>
      <c r="L7" s="21"/>
      <c r="M7" s="21"/>
      <c r="N7" s="21"/>
      <c r="O7" s="12"/>
    </row>
    <row r="8" spans="1:15" x14ac:dyDescent="0.3">
      <c r="A8" s="13" t="s">
        <v>9</v>
      </c>
      <c r="B8" s="13">
        <v>2</v>
      </c>
      <c r="C8" s="13">
        <v>2</v>
      </c>
      <c r="D8" s="13">
        <v>2</v>
      </c>
      <c r="E8" s="13">
        <v>1</v>
      </c>
      <c r="F8" s="13">
        <f t="shared" si="0"/>
        <v>7</v>
      </c>
      <c r="G8" s="4">
        <f t="shared" si="1"/>
        <v>1.75</v>
      </c>
      <c r="H8" s="25"/>
      <c r="I8" s="17"/>
      <c r="J8" s="6"/>
      <c r="K8" s="21"/>
      <c r="L8" s="21"/>
      <c r="M8" s="21"/>
      <c r="N8" s="21"/>
      <c r="O8" s="12"/>
    </row>
    <row r="9" spans="1:15" x14ac:dyDescent="0.3">
      <c r="A9" s="13" t="s">
        <v>10</v>
      </c>
      <c r="B9" s="13">
        <v>2</v>
      </c>
      <c r="C9" s="13">
        <v>3</v>
      </c>
      <c r="D9" s="13">
        <v>3</v>
      </c>
      <c r="E9" s="13">
        <v>2</v>
      </c>
      <c r="F9" s="13">
        <f t="shared" si="0"/>
        <v>10</v>
      </c>
      <c r="G9" s="4">
        <f t="shared" si="1"/>
        <v>2.5</v>
      </c>
      <c r="H9" s="25"/>
      <c r="I9" s="17"/>
      <c r="J9" s="6"/>
      <c r="K9" s="21"/>
      <c r="L9" s="21"/>
      <c r="M9" s="21"/>
      <c r="N9" s="21"/>
      <c r="O9" s="12"/>
    </row>
    <row r="10" spans="1:15" x14ac:dyDescent="0.3">
      <c r="A10" s="13" t="s">
        <v>11</v>
      </c>
      <c r="B10" s="13">
        <v>2</v>
      </c>
      <c r="C10" s="13">
        <v>3</v>
      </c>
      <c r="D10" s="13">
        <v>2</v>
      </c>
      <c r="E10" s="13">
        <v>2</v>
      </c>
      <c r="F10" s="13">
        <f t="shared" si="0"/>
        <v>9</v>
      </c>
      <c r="G10" s="4">
        <f t="shared" si="1"/>
        <v>2.25</v>
      </c>
    </row>
    <row r="11" spans="1:15" x14ac:dyDescent="0.3">
      <c r="A11" s="13" t="s">
        <v>12</v>
      </c>
      <c r="B11" s="13">
        <v>0</v>
      </c>
      <c r="C11" s="13">
        <v>0</v>
      </c>
      <c r="D11" s="13">
        <v>1</v>
      </c>
      <c r="E11" s="13">
        <v>3</v>
      </c>
      <c r="F11" s="13">
        <f t="shared" si="0"/>
        <v>4</v>
      </c>
      <c r="G11" s="4">
        <f t="shared" si="1"/>
        <v>1</v>
      </c>
    </row>
    <row r="12" spans="1:15" x14ac:dyDescent="0.3">
      <c r="A12" s="13" t="s">
        <v>14</v>
      </c>
      <c r="B12" s="13">
        <v>1</v>
      </c>
      <c r="C12" s="13">
        <v>1</v>
      </c>
      <c r="D12" s="13">
        <v>1</v>
      </c>
      <c r="E12" s="13">
        <v>1</v>
      </c>
      <c r="F12" s="13">
        <f t="shared" si="0"/>
        <v>4</v>
      </c>
      <c r="G12" s="4">
        <f t="shared" si="1"/>
        <v>1</v>
      </c>
    </row>
    <row r="13" spans="1:15" x14ac:dyDescent="0.3">
      <c r="A13" s="13" t="s">
        <v>15</v>
      </c>
      <c r="B13" s="13">
        <v>2</v>
      </c>
      <c r="C13" s="13">
        <v>3</v>
      </c>
      <c r="D13" s="13">
        <v>2</v>
      </c>
      <c r="E13" s="13">
        <v>2</v>
      </c>
      <c r="F13" s="13">
        <f t="shared" si="0"/>
        <v>9</v>
      </c>
      <c r="G13" s="4">
        <f t="shared" si="1"/>
        <v>2.25</v>
      </c>
    </row>
    <row r="14" spans="1:15" x14ac:dyDescent="0.3">
      <c r="A14" s="13" t="s">
        <v>16</v>
      </c>
      <c r="B14" s="13">
        <v>2</v>
      </c>
      <c r="C14" s="13">
        <v>2</v>
      </c>
      <c r="D14" s="13">
        <v>2</v>
      </c>
      <c r="E14" s="13">
        <v>1</v>
      </c>
      <c r="F14" s="13">
        <f t="shared" si="0"/>
        <v>7</v>
      </c>
      <c r="G14" s="4">
        <f t="shared" si="1"/>
        <v>1.75</v>
      </c>
    </row>
    <row r="15" spans="1:15" x14ac:dyDescent="0.3">
      <c r="A15" s="13" t="s">
        <v>17</v>
      </c>
      <c r="B15" s="13">
        <v>2</v>
      </c>
      <c r="C15" s="13">
        <v>0</v>
      </c>
      <c r="D15" s="13">
        <v>2</v>
      </c>
      <c r="E15" s="13">
        <v>2</v>
      </c>
      <c r="F15" s="13">
        <f t="shared" si="0"/>
        <v>6</v>
      </c>
      <c r="G15" s="4">
        <f t="shared" si="1"/>
        <v>1.5</v>
      </c>
    </row>
    <row r="16" spans="1:15" x14ac:dyDescent="0.3">
      <c r="A16" s="13" t="s">
        <v>18</v>
      </c>
      <c r="B16" s="13">
        <v>0</v>
      </c>
      <c r="C16" s="13">
        <v>0</v>
      </c>
      <c r="D16" s="13">
        <v>0</v>
      </c>
      <c r="E16" s="13">
        <v>0</v>
      </c>
      <c r="F16" s="13">
        <f t="shared" si="0"/>
        <v>0</v>
      </c>
      <c r="G16" s="4">
        <f t="shared" si="1"/>
        <v>0</v>
      </c>
    </row>
    <row r="17" spans="1:7" x14ac:dyDescent="0.3">
      <c r="A17" s="13" t="s">
        <v>20</v>
      </c>
      <c r="B17" s="13">
        <v>1</v>
      </c>
      <c r="C17" s="13">
        <v>2</v>
      </c>
      <c r="D17" s="13">
        <v>3</v>
      </c>
      <c r="E17" s="13">
        <v>1</v>
      </c>
      <c r="F17" s="13">
        <f t="shared" si="0"/>
        <v>7</v>
      </c>
      <c r="G17" s="4">
        <f t="shared" si="1"/>
        <v>1.75</v>
      </c>
    </row>
    <row r="18" spans="1:7" x14ac:dyDescent="0.3">
      <c r="A18" s="13" t="s">
        <v>21</v>
      </c>
      <c r="B18" s="13">
        <v>0</v>
      </c>
      <c r="C18" s="13">
        <v>0</v>
      </c>
      <c r="D18" s="13">
        <v>3</v>
      </c>
      <c r="E18" s="13">
        <v>1</v>
      </c>
      <c r="F18" s="13">
        <f t="shared" si="0"/>
        <v>4</v>
      </c>
      <c r="G18" s="4">
        <f t="shared" si="1"/>
        <v>1</v>
      </c>
    </row>
    <row r="19" spans="1:7" x14ac:dyDescent="0.3">
      <c r="A19" s="13" t="s">
        <v>22</v>
      </c>
      <c r="B19" s="13">
        <v>0</v>
      </c>
      <c r="C19" s="13">
        <v>1</v>
      </c>
      <c r="D19" s="13">
        <v>1</v>
      </c>
      <c r="E19" s="13">
        <v>3</v>
      </c>
      <c r="F19" s="13">
        <f t="shared" si="0"/>
        <v>5</v>
      </c>
      <c r="G19" s="4">
        <f t="shared" si="1"/>
        <v>1.25</v>
      </c>
    </row>
    <row r="20" spans="1:7" x14ac:dyDescent="0.3">
      <c r="A20" s="13" t="s">
        <v>23</v>
      </c>
      <c r="B20" s="13">
        <v>0</v>
      </c>
      <c r="C20" s="13">
        <v>0</v>
      </c>
      <c r="D20" s="13">
        <v>2</v>
      </c>
      <c r="E20" s="13">
        <v>1</v>
      </c>
      <c r="F20" s="13">
        <f t="shared" si="0"/>
        <v>3</v>
      </c>
      <c r="G20" s="4">
        <f t="shared" si="1"/>
        <v>0.75</v>
      </c>
    </row>
    <row r="21" spans="1:7" x14ac:dyDescent="0.3">
      <c r="A21" s="13" t="s">
        <v>24</v>
      </c>
      <c r="B21" s="13">
        <v>0</v>
      </c>
      <c r="C21" s="13">
        <v>0</v>
      </c>
      <c r="D21" s="13">
        <v>0</v>
      </c>
      <c r="E21" s="13">
        <v>0</v>
      </c>
      <c r="F21" s="13">
        <f t="shared" si="0"/>
        <v>0</v>
      </c>
      <c r="G21" s="4">
        <f t="shared" si="1"/>
        <v>0</v>
      </c>
    </row>
    <row r="22" spans="1:7" x14ac:dyDescent="0.3">
      <c r="A22" s="13" t="s">
        <v>25</v>
      </c>
      <c r="B22" s="13">
        <v>1</v>
      </c>
      <c r="C22" s="13">
        <v>0</v>
      </c>
      <c r="D22" s="13">
        <v>3</v>
      </c>
      <c r="E22" s="13">
        <v>2</v>
      </c>
      <c r="F22" s="13">
        <f t="shared" si="0"/>
        <v>6</v>
      </c>
      <c r="G22" s="4">
        <f t="shared" si="1"/>
        <v>1.5</v>
      </c>
    </row>
    <row r="23" spans="1:7" x14ac:dyDescent="0.3">
      <c r="A23" s="13" t="s">
        <v>26</v>
      </c>
      <c r="B23" s="13">
        <v>0</v>
      </c>
      <c r="C23" s="13">
        <v>0</v>
      </c>
      <c r="D23" s="13">
        <v>0</v>
      </c>
      <c r="E23" s="13">
        <v>0</v>
      </c>
      <c r="F23" s="13">
        <f t="shared" si="0"/>
        <v>0</v>
      </c>
      <c r="G23" s="4">
        <f t="shared" si="1"/>
        <v>0</v>
      </c>
    </row>
    <row r="24" spans="1:7" x14ac:dyDescent="0.3">
      <c r="A24" s="13" t="s">
        <v>27</v>
      </c>
      <c r="B24" s="13">
        <v>0</v>
      </c>
      <c r="C24" s="13">
        <v>0</v>
      </c>
      <c r="D24" s="13">
        <v>0</v>
      </c>
      <c r="E24" s="13">
        <v>0</v>
      </c>
      <c r="F24" s="13">
        <f t="shared" si="0"/>
        <v>0</v>
      </c>
      <c r="G24" s="4">
        <f t="shared" si="1"/>
        <v>0</v>
      </c>
    </row>
    <row r="25" spans="1:7" x14ac:dyDescent="0.3">
      <c r="A25" s="13" t="s">
        <v>28</v>
      </c>
      <c r="B25" s="13">
        <v>0</v>
      </c>
      <c r="C25" s="13">
        <v>0</v>
      </c>
      <c r="D25" s="13">
        <v>0</v>
      </c>
      <c r="E25" s="13">
        <v>0</v>
      </c>
      <c r="F25" s="13">
        <f t="shared" si="0"/>
        <v>0</v>
      </c>
      <c r="G25" s="4">
        <f t="shared" si="1"/>
        <v>0</v>
      </c>
    </row>
    <row r="26" spans="1:7" x14ac:dyDescent="0.3">
      <c r="A26" s="13" t="s">
        <v>29</v>
      </c>
      <c r="B26" s="13">
        <v>0</v>
      </c>
      <c r="C26" s="13">
        <v>0</v>
      </c>
      <c r="D26" s="13">
        <v>0</v>
      </c>
      <c r="E26" s="13">
        <v>0</v>
      </c>
      <c r="F26" s="13">
        <f t="shared" si="0"/>
        <v>0</v>
      </c>
      <c r="G26" s="4">
        <f t="shared" si="1"/>
        <v>0</v>
      </c>
    </row>
    <row r="27" spans="1:7" x14ac:dyDescent="0.3">
      <c r="A27" s="13" t="s">
        <v>30</v>
      </c>
      <c r="B27" s="13">
        <v>0</v>
      </c>
      <c r="C27" s="13">
        <v>0</v>
      </c>
      <c r="D27" s="13">
        <v>1</v>
      </c>
      <c r="E27" s="13">
        <v>2</v>
      </c>
      <c r="F27" s="13">
        <f t="shared" si="0"/>
        <v>3</v>
      </c>
      <c r="G27" s="4">
        <f t="shared" si="1"/>
        <v>0.75</v>
      </c>
    </row>
    <row r="28" spans="1:7" x14ac:dyDescent="0.3">
      <c r="A28" s="13" t="s">
        <v>31</v>
      </c>
      <c r="B28" s="13">
        <v>2</v>
      </c>
      <c r="C28" s="13">
        <v>2</v>
      </c>
      <c r="D28" s="13">
        <v>2</v>
      </c>
      <c r="E28" s="13">
        <v>2</v>
      </c>
      <c r="F28" s="13">
        <f t="shared" si="0"/>
        <v>8</v>
      </c>
      <c r="G28" s="4">
        <f t="shared" si="1"/>
        <v>2</v>
      </c>
    </row>
    <row r="29" spans="1:7" x14ac:dyDescent="0.3">
      <c r="A29" s="13" t="s">
        <v>32</v>
      </c>
      <c r="B29" s="13">
        <v>3</v>
      </c>
      <c r="C29" s="13">
        <v>2</v>
      </c>
      <c r="D29" s="13">
        <v>3</v>
      </c>
      <c r="E29" s="13">
        <v>3</v>
      </c>
      <c r="F29" s="13">
        <f t="shared" si="0"/>
        <v>11</v>
      </c>
      <c r="G29" s="4">
        <f t="shared" si="1"/>
        <v>2.75</v>
      </c>
    </row>
    <row r="30" spans="1:7" x14ac:dyDescent="0.3">
      <c r="A30" s="13" t="s">
        <v>33</v>
      </c>
      <c r="B30" s="13">
        <v>2</v>
      </c>
      <c r="C30" s="13">
        <v>3</v>
      </c>
      <c r="D30" s="13">
        <v>3</v>
      </c>
      <c r="E30" s="13">
        <v>2</v>
      </c>
      <c r="F30" s="13">
        <f t="shared" si="0"/>
        <v>10</v>
      </c>
      <c r="G30" s="4">
        <f t="shared" si="1"/>
        <v>2.5</v>
      </c>
    </row>
    <row r="31" spans="1:7" x14ac:dyDescent="0.3">
      <c r="A31" s="13" t="s">
        <v>34</v>
      </c>
      <c r="B31" s="13">
        <v>1</v>
      </c>
      <c r="C31" s="13">
        <v>3</v>
      </c>
      <c r="D31" s="13">
        <v>0</v>
      </c>
      <c r="E31" s="13">
        <v>0</v>
      </c>
      <c r="F31" s="13">
        <f t="shared" si="0"/>
        <v>4</v>
      </c>
      <c r="G31" s="4">
        <f t="shared" si="1"/>
        <v>1</v>
      </c>
    </row>
    <row r="32" spans="1:7" x14ac:dyDescent="0.3">
      <c r="A32" s="13" t="s">
        <v>35</v>
      </c>
      <c r="B32" s="13">
        <v>3</v>
      </c>
      <c r="C32" s="13">
        <v>2</v>
      </c>
      <c r="D32" s="13">
        <v>1</v>
      </c>
      <c r="E32" s="13">
        <v>2</v>
      </c>
      <c r="F32" s="13">
        <f t="shared" si="0"/>
        <v>8</v>
      </c>
      <c r="G32" s="4">
        <f t="shared" si="1"/>
        <v>2</v>
      </c>
    </row>
    <row r="33" spans="1:7" x14ac:dyDescent="0.3">
      <c r="A33" s="13" t="s">
        <v>37</v>
      </c>
      <c r="B33" s="13">
        <v>2</v>
      </c>
      <c r="C33" s="13">
        <v>2</v>
      </c>
      <c r="D33" s="13">
        <v>2</v>
      </c>
      <c r="E33" s="13">
        <v>3</v>
      </c>
      <c r="F33" s="13">
        <f t="shared" si="0"/>
        <v>9</v>
      </c>
      <c r="G33" s="4">
        <f t="shared" si="1"/>
        <v>2.25</v>
      </c>
    </row>
    <row r="34" spans="1:7" x14ac:dyDescent="0.3">
      <c r="A34" s="13" t="s">
        <v>38</v>
      </c>
      <c r="B34" s="13">
        <v>2</v>
      </c>
      <c r="C34" s="13">
        <v>2</v>
      </c>
      <c r="D34" s="13">
        <v>3</v>
      </c>
      <c r="E34" s="13">
        <v>2</v>
      </c>
      <c r="F34" s="13">
        <f t="shared" si="0"/>
        <v>9</v>
      </c>
      <c r="G34" s="4">
        <f t="shared" si="1"/>
        <v>2.25</v>
      </c>
    </row>
    <row r="35" spans="1:7" x14ac:dyDescent="0.3">
      <c r="A35" s="13" t="s">
        <v>40</v>
      </c>
      <c r="B35" s="13">
        <v>3</v>
      </c>
      <c r="C35" s="13">
        <v>2</v>
      </c>
      <c r="D35" s="13">
        <v>2</v>
      </c>
      <c r="E35" s="13">
        <v>2</v>
      </c>
      <c r="F35" s="13">
        <f t="shared" si="0"/>
        <v>9</v>
      </c>
      <c r="G35" s="4">
        <f t="shared" si="1"/>
        <v>2.25</v>
      </c>
    </row>
    <row r="36" spans="1:7" x14ac:dyDescent="0.3">
      <c r="A36" s="13" t="s">
        <v>41</v>
      </c>
      <c r="B36" s="13">
        <v>3</v>
      </c>
      <c r="C36" s="13">
        <v>2</v>
      </c>
      <c r="D36" s="13">
        <v>3</v>
      </c>
      <c r="E36" s="13">
        <v>2</v>
      </c>
      <c r="F36" s="13">
        <f t="shared" si="0"/>
        <v>10</v>
      </c>
      <c r="G36" s="4">
        <f t="shared" si="1"/>
        <v>2.5</v>
      </c>
    </row>
    <row r="37" spans="1:7" x14ac:dyDescent="0.3">
      <c r="A37" s="13" t="s">
        <v>42</v>
      </c>
      <c r="B37" s="13">
        <v>3</v>
      </c>
      <c r="C37" s="13">
        <v>2</v>
      </c>
      <c r="D37" s="13">
        <v>2</v>
      </c>
      <c r="E37" s="13">
        <v>2</v>
      </c>
      <c r="F37" s="13">
        <f t="shared" si="0"/>
        <v>9</v>
      </c>
      <c r="G37" s="4">
        <f t="shared" si="1"/>
        <v>2.25</v>
      </c>
    </row>
    <row r="38" spans="1:7" x14ac:dyDescent="0.3">
      <c r="A38" s="13" t="s">
        <v>43</v>
      </c>
      <c r="B38" s="13">
        <v>3</v>
      </c>
      <c r="C38" s="13">
        <v>1</v>
      </c>
      <c r="D38" s="13">
        <v>2</v>
      </c>
      <c r="E38" s="13">
        <v>2</v>
      </c>
      <c r="F38" s="13">
        <f t="shared" si="0"/>
        <v>8</v>
      </c>
      <c r="G38" s="4">
        <f t="shared" si="1"/>
        <v>2</v>
      </c>
    </row>
    <row r="39" spans="1:7" x14ac:dyDescent="0.3">
      <c r="A39" s="13" t="s">
        <v>45</v>
      </c>
      <c r="B39" s="13">
        <v>3</v>
      </c>
      <c r="C39" s="13">
        <v>3</v>
      </c>
      <c r="D39" s="13">
        <v>3</v>
      </c>
      <c r="E39" s="13">
        <v>3</v>
      </c>
      <c r="F39" s="13">
        <f t="shared" si="0"/>
        <v>12</v>
      </c>
      <c r="G39" s="4">
        <f t="shared" si="1"/>
        <v>3</v>
      </c>
    </row>
    <row r="40" spans="1:7" x14ac:dyDescent="0.3">
      <c r="A40" s="13" t="s">
        <v>46</v>
      </c>
      <c r="B40" s="13">
        <v>2</v>
      </c>
      <c r="C40" s="13">
        <v>3</v>
      </c>
      <c r="D40" s="13">
        <v>2</v>
      </c>
      <c r="E40" s="13">
        <v>2</v>
      </c>
      <c r="F40" s="13">
        <f t="shared" si="0"/>
        <v>9</v>
      </c>
      <c r="G40" s="4">
        <f t="shared" si="1"/>
        <v>2.25</v>
      </c>
    </row>
    <row r="41" spans="1:7" x14ac:dyDescent="0.3">
      <c r="A41" s="13" t="s">
        <v>47</v>
      </c>
      <c r="B41" s="13">
        <v>1</v>
      </c>
      <c r="C41" s="13">
        <v>1</v>
      </c>
      <c r="D41" s="13">
        <v>3</v>
      </c>
      <c r="E41" s="13">
        <v>3</v>
      </c>
      <c r="F41" s="13">
        <f t="shared" si="0"/>
        <v>8</v>
      </c>
      <c r="G41" s="4">
        <f t="shared" si="1"/>
        <v>2</v>
      </c>
    </row>
    <row r="42" spans="1:7" x14ac:dyDescent="0.3">
      <c r="A42" s="1" t="s">
        <v>48</v>
      </c>
      <c r="B42" s="1">
        <f>SUM(B3:B41)</f>
        <v>57</v>
      </c>
      <c r="C42" s="1">
        <f t="shared" ref="C42:D42" si="2">SUM(C3:C41)</f>
        <v>60</v>
      </c>
      <c r="D42" s="1">
        <f t="shared" si="2"/>
        <v>72</v>
      </c>
      <c r="E42" s="1">
        <f t="shared" ref="E42" si="3">SUM(E3:E41)</f>
        <v>67</v>
      </c>
      <c r="F42" s="1">
        <f>SUM(F3:F41)</f>
        <v>256</v>
      </c>
      <c r="G42" s="1">
        <f>SUM(G3:G41)</f>
        <v>64</v>
      </c>
    </row>
    <row r="43" spans="1:7" x14ac:dyDescent="0.3">
      <c r="A43" s="1" t="s">
        <v>49</v>
      </c>
      <c r="B43" s="3">
        <f>B42/COUNT(B3:B42)</f>
        <v>1.425</v>
      </c>
      <c r="C43" s="3">
        <f t="shared" ref="C43:D43" si="4">C42/COUNT(C3:C42)</f>
        <v>1.5</v>
      </c>
      <c r="D43" s="3">
        <f t="shared" si="4"/>
        <v>1.8</v>
      </c>
      <c r="E43" s="3">
        <f t="shared" ref="E43" si="5">E42/COUNT(E3:E42)</f>
        <v>1.675</v>
      </c>
      <c r="F43" s="3">
        <f>F42/COUNT(F3:F42)</f>
        <v>6.4</v>
      </c>
      <c r="G43" s="3">
        <f>G42/COUNT(G3:G42)</f>
        <v>1.6</v>
      </c>
    </row>
    <row r="45" spans="1:7" ht="24.75" thickBot="1" x14ac:dyDescent="0.5">
      <c r="A45" s="28" t="s">
        <v>56</v>
      </c>
      <c r="B45" s="28"/>
      <c r="C45" s="28"/>
      <c r="D45" s="28"/>
      <c r="E45" s="28"/>
    </row>
    <row r="46" spans="1:7" ht="17.25" thickTop="1" x14ac:dyDescent="0.3">
      <c r="A46" s="32" t="s">
        <v>60</v>
      </c>
      <c r="B46" s="32"/>
      <c r="C46" s="32"/>
      <c r="D46" s="32"/>
      <c r="E46" s="32"/>
    </row>
    <row r="47" spans="1:7" x14ac:dyDescent="0.3">
      <c r="A47" s="32" t="s">
        <v>58</v>
      </c>
      <c r="B47" s="32"/>
      <c r="C47" s="32"/>
      <c r="D47" s="32"/>
      <c r="E47" s="32"/>
    </row>
    <row r="48" spans="1:7" x14ac:dyDescent="0.3">
      <c r="A48" s="32" t="s">
        <v>57</v>
      </c>
      <c r="B48" s="32"/>
      <c r="C48" s="32"/>
      <c r="D48" s="32"/>
      <c r="E48" s="32"/>
    </row>
    <row r="49" spans="1:18" x14ac:dyDescent="0.3">
      <c r="A49" s="33"/>
      <c r="B49" s="33"/>
      <c r="C49" s="33"/>
      <c r="D49" s="33"/>
      <c r="E49" s="33"/>
      <c r="F49" s="14"/>
      <c r="G49" s="14"/>
    </row>
    <row r="50" spans="1:18" x14ac:dyDescent="0.3">
      <c r="A50" s="29"/>
      <c r="B50" s="29"/>
      <c r="C50" s="29"/>
      <c r="D50" s="29"/>
      <c r="E50" s="29"/>
      <c r="F50" s="8"/>
      <c r="G50" s="8"/>
      <c r="P50" s="18"/>
      <c r="Q50" s="18"/>
      <c r="R50" s="18"/>
    </row>
    <row r="51" spans="1:18" x14ac:dyDescent="0.3">
      <c r="A51" s="29"/>
      <c r="B51" s="29"/>
      <c r="C51" s="29"/>
      <c r="D51" s="29"/>
      <c r="E51" s="29"/>
      <c r="F51" s="8"/>
      <c r="G51" s="8"/>
      <c r="H51" s="9"/>
      <c r="P51" s="18"/>
      <c r="Q51" s="18"/>
      <c r="R51" s="18"/>
    </row>
    <row r="52" spans="1:18" x14ac:dyDescent="0.3">
      <c r="A52" s="30"/>
      <c r="B52" s="30"/>
      <c r="C52" s="30"/>
      <c r="D52" s="30"/>
      <c r="E52" s="30"/>
      <c r="F52" s="9"/>
      <c r="G52" s="9"/>
      <c r="H52" s="9"/>
      <c r="P52" s="18"/>
      <c r="Q52" s="18"/>
      <c r="R52" s="18"/>
    </row>
    <row r="53" spans="1:18" x14ac:dyDescent="0.3">
      <c r="A53" s="9"/>
      <c r="B53" s="9"/>
      <c r="C53" s="9"/>
      <c r="D53" s="9"/>
      <c r="E53" s="9"/>
      <c r="F53" s="9"/>
      <c r="G53" s="9"/>
      <c r="H53" s="9"/>
      <c r="P53" s="18"/>
      <c r="Q53" s="18"/>
      <c r="R53" s="18"/>
    </row>
    <row r="54" spans="1:18" x14ac:dyDescent="0.3">
      <c r="A54" s="9"/>
      <c r="B54" s="9"/>
      <c r="C54" s="9"/>
      <c r="D54" s="9"/>
      <c r="E54" s="9"/>
      <c r="F54" s="9"/>
      <c r="G54" s="9"/>
      <c r="P54" s="18"/>
      <c r="Q54" s="18"/>
      <c r="R54" s="18"/>
    </row>
    <row r="55" spans="1:18" ht="24.75" thickBot="1" x14ac:dyDescent="0.5">
      <c r="A55" s="9"/>
      <c r="B55" s="27" t="s">
        <v>59</v>
      </c>
      <c r="C55" s="27"/>
      <c r="D55" s="27"/>
      <c r="E55" s="27"/>
      <c r="F55" s="15"/>
      <c r="G55" s="15"/>
      <c r="H55" s="27" t="s">
        <v>62</v>
      </c>
      <c r="I55" s="27"/>
      <c r="J55" s="27"/>
      <c r="K55" s="27"/>
      <c r="L55" s="27" t="s">
        <v>61</v>
      </c>
      <c r="M55" s="27"/>
      <c r="N55" s="27"/>
      <c r="O55" s="27"/>
      <c r="P55" s="18"/>
      <c r="Q55" s="18"/>
      <c r="R55" s="18"/>
    </row>
    <row r="56" spans="1:18" ht="17.25" thickTop="1" x14ac:dyDescent="0.3">
      <c r="A56" s="2" t="s">
        <v>50</v>
      </c>
      <c r="B56" s="2" t="s">
        <v>0</v>
      </c>
      <c r="C56" s="2" t="s">
        <v>1</v>
      </c>
      <c r="D56" s="2" t="s">
        <v>2</v>
      </c>
      <c r="E56" s="2" t="s">
        <v>63</v>
      </c>
      <c r="F56" s="2" t="s">
        <v>48</v>
      </c>
      <c r="G56" s="2" t="s">
        <v>49</v>
      </c>
      <c r="H56" s="2" t="s">
        <v>0</v>
      </c>
      <c r="I56" s="2" t="s">
        <v>1</v>
      </c>
      <c r="J56" s="2" t="s">
        <v>2</v>
      </c>
      <c r="K56" s="2" t="s">
        <v>63</v>
      </c>
      <c r="L56" s="2" t="s">
        <v>0</v>
      </c>
      <c r="M56" s="2" t="s">
        <v>1</v>
      </c>
      <c r="N56" s="2" t="s">
        <v>2</v>
      </c>
      <c r="O56" s="2" t="s">
        <v>63</v>
      </c>
      <c r="P56" s="18"/>
      <c r="Q56" s="18"/>
      <c r="R56" s="18"/>
    </row>
    <row r="57" spans="1:18" x14ac:dyDescent="0.3">
      <c r="A57" s="9" t="s">
        <v>4</v>
      </c>
      <c r="B57" s="13">
        <f t="shared" ref="B57:C57" si="6">B3</f>
        <v>1</v>
      </c>
      <c r="C57" s="13">
        <f t="shared" si="6"/>
        <v>2</v>
      </c>
      <c r="D57" s="13">
        <f>D3</f>
        <v>2</v>
      </c>
      <c r="E57" s="13">
        <f>E3</f>
        <v>3</v>
      </c>
      <c r="F57" s="13">
        <f t="shared" ref="F57:F83" si="7">B57+C57+D57</f>
        <v>5</v>
      </c>
      <c r="G57" s="4">
        <f>F57/3</f>
        <v>1.6666666666666667</v>
      </c>
      <c r="H57" s="5">
        <f>B57/B$85</f>
        <v>0.49090909090909085</v>
      </c>
      <c r="I57" s="5">
        <f>C57/C$85</f>
        <v>0.94736842105263153</v>
      </c>
      <c r="J57" s="5">
        <f>D57/D$85</f>
        <v>0.93103448275862055</v>
      </c>
      <c r="K57" s="5">
        <f>E57/E$85</f>
        <v>1.5</v>
      </c>
      <c r="L57" s="7" t="b">
        <f>IF(IF(B57&gt;1,1,0)+IF(H57&gt;=(I57*0.85),1,0)+IF(H57&gt;=(J57*0.85),1,0)+IF(H57&gt;=(K57*0.85),1,0)&gt;3,TRUE,FALSE)</f>
        <v>0</v>
      </c>
      <c r="M57" s="7" t="b">
        <f t="shared" ref="M57:M59" si="8">IF(IF(C57&gt;1,1,0)+IF(I57&gt;=(H57*0.85),1,0)+IF(I57&gt;=(J57*0.85),1,0)+IF(H57&gt;=(K57*0.85),1,0)&gt;3,TRUE,FALSE)</f>
        <v>0</v>
      </c>
      <c r="N57" s="7" t="b">
        <f>IF(IF(D57&gt;1,1,0)+IF(J57&gt;=(H57*0.85),1,0)+IF(J57&gt;=(I57*0.85),1,0)+IF(H57&gt;=(K57*0.85),1,0)&gt;3,TRUE,FALSE)</f>
        <v>0</v>
      </c>
      <c r="O57" s="7" t="b">
        <f>IF(IF(E57&gt;1,1,0)+IF(J57&gt;=(H57*0.85),1,0)+IF(K57&gt;=(I57*0.85),1,0)+IF(K57&gt;=(J57*0.85),1,0)&gt;3,TRUE,FALSE)</f>
        <v>1</v>
      </c>
      <c r="P57" s="18"/>
      <c r="Q57" s="18"/>
      <c r="R57" s="18"/>
    </row>
    <row r="58" spans="1:18" x14ac:dyDescent="0.3">
      <c r="A58" s="9" t="s">
        <v>5</v>
      </c>
      <c r="B58" s="13">
        <f t="shared" ref="B58:C58" si="9">B4</f>
        <v>2</v>
      </c>
      <c r="C58" s="13">
        <f t="shared" si="9"/>
        <v>3</v>
      </c>
      <c r="D58" s="13">
        <f t="shared" ref="D58:E64" si="10">D4</f>
        <v>2</v>
      </c>
      <c r="E58" s="13">
        <f t="shared" si="10"/>
        <v>2</v>
      </c>
      <c r="F58" s="13">
        <f t="shared" si="7"/>
        <v>7</v>
      </c>
      <c r="G58" s="4">
        <f t="shared" ref="G58:G65" si="11">F58/3</f>
        <v>2.3333333333333335</v>
      </c>
      <c r="H58" s="5">
        <f>(2*B58+B64)/3/B$85</f>
        <v>0.9818181818181817</v>
      </c>
      <c r="I58" s="5">
        <f>(2*C58+C64)/3/C$85</f>
        <v>1.4210526315789473</v>
      </c>
      <c r="J58" s="5">
        <f>(2*D58+D64)/3/D$85</f>
        <v>0.93103448275862055</v>
      </c>
      <c r="K58" s="5">
        <f>(2*E58+E64)/3/E$85</f>
        <v>1</v>
      </c>
      <c r="L58" s="7" t="b">
        <f t="shared" ref="L58:L83" si="12">IF(IF(B58&gt;1,1,0)+IF(H58&gt;=(I58*0.85),1,0)+IF(H58&gt;=(J58*0.85),1,0)+IF(H58&gt;=(K58*0.85),1,0)&gt;3,TRUE,FALSE)</f>
        <v>0</v>
      </c>
      <c r="M58" s="7" t="b">
        <f t="shared" si="8"/>
        <v>1</v>
      </c>
      <c r="N58" s="7" t="b">
        <f>IF(IF(D58&gt;1,1,0)+IF(J58&gt;=(H58*0.85),1,0)+IF(J58&gt;=(I58*0.85),1,0)+IF(H58&gt;=(K58*0.85),1,0)&gt;3,TRUE,FALSE)</f>
        <v>0</v>
      </c>
      <c r="O58" s="7" t="b">
        <f t="shared" ref="O58:O83" si="13">IF(IF(E58&gt;1,1,0)+IF(J58&gt;=(H58*0.85),1,0)+IF(K58&gt;=(I58*0.85),1,0)+IF(K58&gt;=(J58*0.85),1,0)&gt;3,TRUE,FALSE)</f>
        <v>0</v>
      </c>
      <c r="P58" s="18"/>
      <c r="Q58" s="18"/>
      <c r="R58" s="18"/>
    </row>
    <row r="59" spans="1:18" x14ac:dyDescent="0.3">
      <c r="A59" s="9" t="s">
        <v>6</v>
      </c>
      <c r="B59" s="13">
        <f t="shared" ref="B59:C59" si="14">B5</f>
        <v>2</v>
      </c>
      <c r="C59" s="13">
        <f t="shared" si="14"/>
        <v>2</v>
      </c>
      <c r="D59" s="13">
        <f t="shared" si="10"/>
        <v>3</v>
      </c>
      <c r="E59" s="13">
        <f t="shared" si="10"/>
        <v>3</v>
      </c>
      <c r="F59" s="13">
        <f t="shared" si="7"/>
        <v>7</v>
      </c>
      <c r="G59" s="4">
        <f t="shared" si="11"/>
        <v>2.3333333333333335</v>
      </c>
      <c r="H59" s="5">
        <f>(2*B59+B63)/3/B$85</f>
        <v>0.9818181818181817</v>
      </c>
      <c r="I59" s="5">
        <f>(2*C59+C63)/3/C$85</f>
        <v>1.1052631578947369</v>
      </c>
      <c r="J59" s="5">
        <f>(2*D59+D63)/3/D$85</f>
        <v>1.3965517241379308</v>
      </c>
      <c r="K59" s="5">
        <f>(2*E59+E63)/3/E$85</f>
        <v>1.3333333333333333</v>
      </c>
      <c r="L59" s="7" t="b">
        <f t="shared" si="12"/>
        <v>0</v>
      </c>
      <c r="M59" s="7" t="b">
        <f t="shared" si="8"/>
        <v>0</v>
      </c>
      <c r="N59" s="7" t="b">
        <f t="shared" ref="N59:N83" si="15">IF(IF(D59&gt;1,1,0)+IF(J59&gt;=(H59*0.85),1,0)+IF(J59&gt;=(I59*0.85),1,0)+IF(H59&gt;=(K59*0.85),1,0)&gt;3,TRUE,FALSE)</f>
        <v>0</v>
      </c>
      <c r="O59" s="7" t="b">
        <f t="shared" si="13"/>
        <v>1</v>
      </c>
      <c r="P59" s="18"/>
      <c r="Q59" s="18"/>
      <c r="R59" s="18"/>
    </row>
    <row r="60" spans="1:18" x14ac:dyDescent="0.3">
      <c r="A60" s="9" t="s">
        <v>7</v>
      </c>
      <c r="B60" s="13">
        <f t="shared" ref="B60:C60" si="16">B6</f>
        <v>2</v>
      </c>
      <c r="C60" s="13">
        <f t="shared" si="16"/>
        <v>3</v>
      </c>
      <c r="D60" s="13">
        <f t="shared" si="10"/>
        <v>3</v>
      </c>
      <c r="E60" s="13">
        <f t="shared" si="10"/>
        <v>3</v>
      </c>
      <c r="F60" s="13">
        <f t="shared" si="7"/>
        <v>8</v>
      </c>
      <c r="G60" s="4">
        <f t="shared" si="11"/>
        <v>2.6666666666666665</v>
      </c>
      <c r="H60" s="5">
        <f t="shared" ref="H60:K61" si="17">B60/B$85</f>
        <v>0.9818181818181817</v>
      </c>
      <c r="I60" s="5">
        <f t="shared" si="17"/>
        <v>1.4210526315789473</v>
      </c>
      <c r="J60" s="5">
        <f t="shared" si="17"/>
        <v>1.3965517241379308</v>
      </c>
      <c r="K60" s="5">
        <f t="shared" si="17"/>
        <v>1.5</v>
      </c>
      <c r="L60" s="7" t="b">
        <f t="shared" si="12"/>
        <v>0</v>
      </c>
      <c r="M60" s="7" t="b">
        <f>IF(IF(C60&gt;1,1,0)+IF(I60&gt;=(H60*0.85),1,0)+IF(I60&gt;=(J60*0.85),1,0)+IF(H60&gt;=(K60*0.85),1,0)&gt;3,TRUE,FALSE)</f>
        <v>0</v>
      </c>
      <c r="N60" s="7" t="b">
        <f t="shared" si="15"/>
        <v>0</v>
      </c>
      <c r="O60" s="7" t="b">
        <f t="shared" si="13"/>
        <v>1</v>
      </c>
      <c r="P60" s="18"/>
      <c r="Q60" s="18"/>
      <c r="R60" s="18"/>
    </row>
    <row r="61" spans="1:18" x14ac:dyDescent="0.3">
      <c r="A61" s="9" t="s">
        <v>8</v>
      </c>
      <c r="B61" s="13">
        <f t="shared" ref="B61:C61" si="18">B7</f>
        <v>2</v>
      </c>
      <c r="C61" s="13">
        <f t="shared" si="18"/>
        <v>3</v>
      </c>
      <c r="D61" s="13">
        <f t="shared" si="10"/>
        <v>3</v>
      </c>
      <c r="E61" s="13">
        <f t="shared" si="10"/>
        <v>2</v>
      </c>
      <c r="F61" s="13">
        <f t="shared" si="7"/>
        <v>8</v>
      </c>
      <c r="G61" s="4">
        <f t="shared" si="11"/>
        <v>2.6666666666666665</v>
      </c>
      <c r="H61" s="5">
        <f t="shared" si="17"/>
        <v>0.9818181818181817</v>
      </c>
      <c r="I61" s="5">
        <f t="shared" si="17"/>
        <v>1.4210526315789473</v>
      </c>
      <c r="J61" s="5">
        <f t="shared" si="17"/>
        <v>1.3965517241379308</v>
      </c>
      <c r="K61" s="5">
        <f t="shared" si="17"/>
        <v>1</v>
      </c>
      <c r="L61" s="7" t="b">
        <f t="shared" si="12"/>
        <v>0</v>
      </c>
      <c r="M61" s="7" t="b">
        <f t="shared" ref="M61:M83" si="19">IF(IF(C61&gt;1,1,0)+IF(I61&gt;=(H61*0.85),1,0)+IF(I61&gt;=(J61*0.85),1,0)+IF(H61&gt;=(K61*0.85),1,0)&gt;3,TRUE,FALSE)</f>
        <v>1</v>
      </c>
      <c r="N61" s="7" t="b">
        <f t="shared" si="15"/>
        <v>1</v>
      </c>
      <c r="O61" s="7" t="b">
        <f t="shared" si="13"/>
        <v>0</v>
      </c>
      <c r="P61" s="19"/>
    </row>
    <row r="62" spans="1:18" x14ac:dyDescent="0.3">
      <c r="A62" s="9" t="s">
        <v>9</v>
      </c>
      <c r="B62" s="13">
        <f t="shared" ref="B62:C62" si="20">B8</f>
        <v>2</v>
      </c>
      <c r="C62" s="13">
        <f t="shared" si="20"/>
        <v>2</v>
      </c>
      <c r="D62" s="13">
        <f t="shared" si="10"/>
        <v>2</v>
      </c>
      <c r="E62" s="13">
        <f t="shared" si="10"/>
        <v>1</v>
      </c>
      <c r="F62" s="13">
        <f t="shared" si="7"/>
        <v>6</v>
      </c>
      <c r="G62" s="4">
        <f t="shared" si="11"/>
        <v>2</v>
      </c>
      <c r="H62" s="5">
        <f>(B62+(2*B60)+B61)/4/B$85</f>
        <v>0.9818181818181817</v>
      </c>
      <c r="I62" s="5">
        <f>(C62+(2*C60)+C61)/4/C$85</f>
        <v>1.3026315789473684</v>
      </c>
      <c r="J62" s="5">
        <f>(D62+(2*D60)+D61)/4/D$85</f>
        <v>1.2801724137931034</v>
      </c>
      <c r="K62" s="5">
        <f>(E62+(2*E60)+E61)/4/E$85</f>
        <v>1.125</v>
      </c>
      <c r="L62" s="7" t="b">
        <f t="shared" si="12"/>
        <v>0</v>
      </c>
      <c r="M62" s="7" t="b">
        <f t="shared" si="19"/>
        <v>1</v>
      </c>
      <c r="N62" s="7" t="b">
        <f t="shared" si="15"/>
        <v>1</v>
      </c>
      <c r="O62" s="7" t="b">
        <f t="shared" si="13"/>
        <v>0</v>
      </c>
      <c r="P62" s="19"/>
    </row>
    <row r="63" spans="1:18" x14ac:dyDescent="0.3">
      <c r="A63" s="9" t="s">
        <v>10</v>
      </c>
      <c r="B63" s="13">
        <f t="shared" ref="B63:C63" si="21">B9</f>
        <v>2</v>
      </c>
      <c r="C63" s="13">
        <f t="shared" si="21"/>
        <v>3</v>
      </c>
      <c r="D63" s="13">
        <f t="shared" si="10"/>
        <v>3</v>
      </c>
      <c r="E63" s="13">
        <f t="shared" si="10"/>
        <v>2</v>
      </c>
      <c r="F63" s="13">
        <f t="shared" si="7"/>
        <v>8</v>
      </c>
      <c r="G63" s="4">
        <f t="shared" si="11"/>
        <v>2.6666666666666665</v>
      </c>
      <c r="H63" s="5">
        <f t="shared" ref="H63:K64" si="22">B63/B$85</f>
        <v>0.9818181818181817</v>
      </c>
      <c r="I63" s="5">
        <f t="shared" si="22"/>
        <v>1.4210526315789473</v>
      </c>
      <c r="J63" s="5">
        <f t="shared" si="22"/>
        <v>1.3965517241379308</v>
      </c>
      <c r="K63" s="5">
        <f t="shared" si="22"/>
        <v>1</v>
      </c>
      <c r="L63" s="7" t="b">
        <f t="shared" si="12"/>
        <v>0</v>
      </c>
      <c r="M63" s="7" t="b">
        <f t="shared" si="19"/>
        <v>1</v>
      </c>
      <c r="N63" s="7" t="b">
        <f t="shared" si="15"/>
        <v>1</v>
      </c>
      <c r="O63" s="7" t="b">
        <f t="shared" si="13"/>
        <v>0</v>
      </c>
      <c r="P63" s="19"/>
    </row>
    <row r="64" spans="1:18" x14ac:dyDescent="0.3">
      <c r="A64" s="9" t="s">
        <v>11</v>
      </c>
      <c r="B64" s="13">
        <f t="shared" ref="B64:C64" si="23">B10</f>
        <v>2</v>
      </c>
      <c r="C64" s="13">
        <f t="shared" si="23"/>
        <v>3</v>
      </c>
      <c r="D64" s="13">
        <f t="shared" si="10"/>
        <v>2</v>
      </c>
      <c r="E64" s="13">
        <f t="shared" si="10"/>
        <v>2</v>
      </c>
      <c r="F64" s="13">
        <f t="shared" si="7"/>
        <v>7</v>
      </c>
      <c r="G64" s="4">
        <f t="shared" si="11"/>
        <v>2.3333333333333335</v>
      </c>
      <c r="H64" s="5">
        <f t="shared" si="22"/>
        <v>0.9818181818181817</v>
      </c>
      <c r="I64" s="5">
        <f t="shared" si="22"/>
        <v>1.4210526315789473</v>
      </c>
      <c r="J64" s="5">
        <f t="shared" si="22"/>
        <v>0.93103448275862055</v>
      </c>
      <c r="K64" s="5">
        <f t="shared" si="22"/>
        <v>1</v>
      </c>
      <c r="L64" s="7" t="b">
        <f t="shared" si="12"/>
        <v>0</v>
      </c>
      <c r="M64" s="7" t="b">
        <f t="shared" si="19"/>
        <v>1</v>
      </c>
      <c r="N64" s="7" t="b">
        <f t="shared" si="15"/>
        <v>0</v>
      </c>
      <c r="O64" s="7" t="b">
        <f t="shared" si="13"/>
        <v>0</v>
      </c>
      <c r="P64" s="19"/>
    </row>
    <row r="65" spans="1:27" x14ac:dyDescent="0.3">
      <c r="A65" s="9" t="s">
        <v>14</v>
      </c>
      <c r="B65" s="9">
        <f t="shared" ref="B65:C65" si="24">B12</f>
        <v>1</v>
      </c>
      <c r="C65" s="9">
        <f t="shared" si="24"/>
        <v>1</v>
      </c>
      <c r="D65" s="9">
        <f>D12</f>
        <v>1</v>
      </c>
      <c r="E65" s="9">
        <f>E12</f>
        <v>1</v>
      </c>
      <c r="F65" s="13">
        <f t="shared" si="7"/>
        <v>3</v>
      </c>
      <c r="G65" s="4">
        <f t="shared" si="11"/>
        <v>1</v>
      </c>
      <c r="H65" s="5">
        <f>((3*B65)+(2*B66)+B59+B58+B57)/8/B$85</f>
        <v>0.73636363636363633</v>
      </c>
      <c r="I65" s="5">
        <f>((3*C65)+(2*C66)+C59+C58+C57)/8/C$85</f>
        <v>0.94736842105263153</v>
      </c>
      <c r="J65" s="5">
        <f>((3*D65)+(2*D66)+D59+D58+D57)/8/D$85</f>
        <v>0.81465517241379304</v>
      </c>
      <c r="K65" s="5">
        <f>((3*E65)+(2*E66)+E59+E58+E57)/8/E$85</f>
        <v>0.9375</v>
      </c>
      <c r="L65" s="7" t="b">
        <f t="shared" si="12"/>
        <v>0</v>
      </c>
      <c r="M65" s="7" t="b">
        <f t="shared" si="19"/>
        <v>0</v>
      </c>
      <c r="N65" s="7" t="b">
        <f t="shared" si="15"/>
        <v>0</v>
      </c>
      <c r="O65" s="7" t="b">
        <f t="shared" si="13"/>
        <v>0</v>
      </c>
      <c r="P65" s="19"/>
      <c r="Q65" s="20"/>
      <c r="R65" s="20"/>
      <c r="S65" s="20"/>
      <c r="T65" s="20"/>
      <c r="U65" s="20"/>
      <c r="V65" s="20"/>
      <c r="W65" s="20"/>
      <c r="X65" s="20"/>
      <c r="Y65" s="20"/>
      <c r="Z65" s="20"/>
      <c r="AA65" s="20"/>
    </row>
    <row r="66" spans="1:27" x14ac:dyDescent="0.3">
      <c r="A66" s="13" t="s">
        <v>15</v>
      </c>
      <c r="B66" s="9">
        <f t="shared" ref="B66:C66" si="25">B13</f>
        <v>2</v>
      </c>
      <c r="C66" s="9">
        <f t="shared" si="25"/>
        <v>3</v>
      </c>
      <c r="D66" s="9">
        <f t="shared" ref="D66:E69" si="26">D13</f>
        <v>2</v>
      </c>
      <c r="E66" s="9">
        <f t="shared" si="26"/>
        <v>2</v>
      </c>
      <c r="F66" s="13">
        <f t="shared" si="7"/>
        <v>7</v>
      </c>
      <c r="G66" s="4">
        <f t="shared" ref="G66:G71" si="27">F66/3</f>
        <v>2.3333333333333335</v>
      </c>
      <c r="H66" s="5">
        <f t="shared" ref="H66:K72" si="28">B66/B$85</f>
        <v>0.9818181818181817</v>
      </c>
      <c r="I66" s="5">
        <f t="shared" si="28"/>
        <v>1.4210526315789473</v>
      </c>
      <c r="J66" s="5">
        <f t="shared" si="28"/>
        <v>0.93103448275862055</v>
      </c>
      <c r="K66" s="5">
        <f t="shared" si="28"/>
        <v>1</v>
      </c>
      <c r="L66" s="7" t="b">
        <f t="shared" si="12"/>
        <v>0</v>
      </c>
      <c r="M66" s="7" t="b">
        <f t="shared" si="19"/>
        <v>1</v>
      </c>
      <c r="N66" s="7" t="b">
        <f t="shared" si="15"/>
        <v>0</v>
      </c>
      <c r="O66" s="7" t="b">
        <f t="shared" si="13"/>
        <v>0</v>
      </c>
      <c r="P66" s="19"/>
    </row>
    <row r="67" spans="1:27" x14ac:dyDescent="0.3">
      <c r="A67" s="13" t="s">
        <v>16</v>
      </c>
      <c r="B67" s="9">
        <f t="shared" ref="B67:C67" si="29">B14</f>
        <v>2</v>
      </c>
      <c r="C67" s="9">
        <f t="shared" si="29"/>
        <v>2</v>
      </c>
      <c r="D67" s="9">
        <f t="shared" si="26"/>
        <v>2</v>
      </c>
      <c r="E67" s="9">
        <f t="shared" si="26"/>
        <v>1</v>
      </c>
      <c r="F67" s="13">
        <f t="shared" si="7"/>
        <v>6</v>
      </c>
      <c r="G67" s="4">
        <f t="shared" si="27"/>
        <v>2</v>
      </c>
      <c r="H67" s="5">
        <f t="shared" si="28"/>
        <v>0.9818181818181817</v>
      </c>
      <c r="I67" s="5">
        <f t="shared" si="28"/>
        <v>0.94736842105263153</v>
      </c>
      <c r="J67" s="5">
        <f t="shared" si="28"/>
        <v>0.93103448275862055</v>
      </c>
      <c r="K67" s="5">
        <f t="shared" si="28"/>
        <v>0.5</v>
      </c>
      <c r="L67" s="7" t="b">
        <f t="shared" si="12"/>
        <v>1</v>
      </c>
      <c r="M67" s="7" t="b">
        <f t="shared" si="19"/>
        <v>1</v>
      </c>
      <c r="N67" s="7" t="b">
        <f t="shared" si="15"/>
        <v>1</v>
      </c>
      <c r="O67" s="7" t="b">
        <f t="shared" si="13"/>
        <v>0</v>
      </c>
      <c r="P67" s="19"/>
    </row>
    <row r="68" spans="1:27" x14ac:dyDescent="0.3">
      <c r="A68" s="13" t="s">
        <v>17</v>
      </c>
      <c r="B68" s="9">
        <f t="shared" ref="B68:C68" si="30">B15</f>
        <v>2</v>
      </c>
      <c r="C68" s="9">
        <f t="shared" si="30"/>
        <v>0</v>
      </c>
      <c r="D68" s="9">
        <f t="shared" si="26"/>
        <v>2</v>
      </c>
      <c r="E68" s="9">
        <f t="shared" si="26"/>
        <v>2</v>
      </c>
      <c r="F68" s="13">
        <f t="shared" si="7"/>
        <v>4</v>
      </c>
      <c r="G68" s="4">
        <f t="shared" si="27"/>
        <v>1.3333333333333333</v>
      </c>
      <c r="H68" s="5">
        <f t="shared" si="28"/>
        <v>0.9818181818181817</v>
      </c>
      <c r="I68" s="5">
        <f t="shared" si="28"/>
        <v>0</v>
      </c>
      <c r="J68" s="5">
        <f t="shared" si="28"/>
        <v>0.93103448275862055</v>
      </c>
      <c r="K68" s="5">
        <f t="shared" si="28"/>
        <v>1</v>
      </c>
      <c r="L68" s="7" t="b">
        <f t="shared" si="12"/>
        <v>1</v>
      </c>
      <c r="M68" s="7" t="b">
        <f t="shared" si="19"/>
        <v>0</v>
      </c>
      <c r="N68" s="7" t="b">
        <f t="shared" si="15"/>
        <v>1</v>
      </c>
      <c r="O68" s="7" t="b">
        <f t="shared" si="13"/>
        <v>1</v>
      </c>
      <c r="P68" s="19"/>
    </row>
    <row r="69" spans="1:27" x14ac:dyDescent="0.3">
      <c r="A69" s="13" t="s">
        <v>18</v>
      </c>
      <c r="B69" s="9">
        <f t="shared" ref="B69:C69" si="31">B16</f>
        <v>0</v>
      </c>
      <c r="C69" s="9">
        <f t="shared" si="31"/>
        <v>0</v>
      </c>
      <c r="D69" s="9">
        <f t="shared" si="26"/>
        <v>0</v>
      </c>
      <c r="E69" s="9">
        <f t="shared" si="26"/>
        <v>0</v>
      </c>
      <c r="F69" s="13">
        <f t="shared" si="7"/>
        <v>0</v>
      </c>
      <c r="G69" s="4">
        <f t="shared" si="27"/>
        <v>0</v>
      </c>
      <c r="H69" s="5">
        <f t="shared" si="28"/>
        <v>0</v>
      </c>
      <c r="I69" s="5">
        <f t="shared" si="28"/>
        <v>0</v>
      </c>
      <c r="J69" s="5">
        <f t="shared" si="28"/>
        <v>0</v>
      </c>
      <c r="K69" s="5">
        <f t="shared" si="28"/>
        <v>0</v>
      </c>
      <c r="L69" s="7" t="b">
        <f t="shared" si="12"/>
        <v>0</v>
      </c>
      <c r="M69" s="7" t="b">
        <f t="shared" si="19"/>
        <v>0</v>
      </c>
      <c r="N69" s="7" t="b">
        <f t="shared" si="15"/>
        <v>0</v>
      </c>
      <c r="O69" s="7" t="b">
        <f t="shared" si="13"/>
        <v>0</v>
      </c>
      <c r="P69" s="19"/>
    </row>
    <row r="70" spans="1:27" x14ac:dyDescent="0.3">
      <c r="A70" s="13" t="s">
        <v>31</v>
      </c>
      <c r="B70" s="13">
        <f t="shared" ref="B70:C70" si="32">B28</f>
        <v>2</v>
      </c>
      <c r="C70" s="13">
        <f t="shared" si="32"/>
        <v>2</v>
      </c>
      <c r="D70" s="13">
        <f>D28</f>
        <v>2</v>
      </c>
      <c r="E70" s="13">
        <f>E28</f>
        <v>2</v>
      </c>
      <c r="F70" s="13">
        <f t="shared" si="7"/>
        <v>6</v>
      </c>
      <c r="G70" s="4">
        <f t="shared" si="27"/>
        <v>2</v>
      </c>
      <c r="H70" s="5">
        <f t="shared" si="28"/>
        <v>0.9818181818181817</v>
      </c>
      <c r="I70" s="5">
        <f t="shared" si="28"/>
        <v>0.94736842105263153</v>
      </c>
      <c r="J70" s="5">
        <f t="shared" si="28"/>
        <v>0.93103448275862055</v>
      </c>
      <c r="K70" s="5">
        <f t="shared" si="28"/>
        <v>1</v>
      </c>
      <c r="L70" s="7" t="b">
        <f t="shared" si="12"/>
        <v>1</v>
      </c>
      <c r="M70" s="7" t="b">
        <f t="shared" si="19"/>
        <v>1</v>
      </c>
      <c r="N70" s="7" t="b">
        <f t="shared" si="15"/>
        <v>1</v>
      </c>
      <c r="O70" s="7" t="b">
        <f t="shared" si="13"/>
        <v>1</v>
      </c>
      <c r="P70" s="19"/>
    </row>
    <row r="71" spans="1:27" x14ac:dyDescent="0.3">
      <c r="A71" s="9" t="s">
        <v>32</v>
      </c>
      <c r="B71" s="13">
        <f t="shared" ref="B71:C71" si="33">B29</f>
        <v>3</v>
      </c>
      <c r="C71" s="13">
        <f t="shared" si="33"/>
        <v>2</v>
      </c>
      <c r="D71" s="13">
        <f t="shared" ref="D71:D83" si="34">D29</f>
        <v>3</v>
      </c>
      <c r="E71" s="13">
        <f t="shared" ref="E71" si="35">E29</f>
        <v>3</v>
      </c>
      <c r="F71" s="13">
        <f t="shared" si="7"/>
        <v>8</v>
      </c>
      <c r="G71" s="4">
        <f t="shared" si="27"/>
        <v>2.6666666666666665</v>
      </c>
      <c r="H71" s="5">
        <f t="shared" si="28"/>
        <v>1.4727272727272727</v>
      </c>
      <c r="I71" s="5">
        <f t="shared" si="28"/>
        <v>0.94736842105263153</v>
      </c>
      <c r="J71" s="5">
        <f t="shared" si="28"/>
        <v>1.3965517241379308</v>
      </c>
      <c r="K71" s="5">
        <f t="shared" si="28"/>
        <v>1.5</v>
      </c>
      <c r="L71" s="7" t="b">
        <f t="shared" si="12"/>
        <v>1</v>
      </c>
      <c r="M71" s="7" t="b">
        <f t="shared" si="19"/>
        <v>0</v>
      </c>
      <c r="N71" s="7" t="b">
        <f t="shared" si="15"/>
        <v>1</v>
      </c>
      <c r="O71" s="7" t="b">
        <f t="shared" si="13"/>
        <v>1</v>
      </c>
      <c r="P71" s="19"/>
    </row>
    <row r="72" spans="1:27" x14ac:dyDescent="0.3">
      <c r="A72" s="9" t="s">
        <v>33</v>
      </c>
      <c r="B72" s="13">
        <f t="shared" ref="B72:C72" si="36">B30</f>
        <v>2</v>
      </c>
      <c r="C72" s="13">
        <f t="shared" si="36"/>
        <v>3</v>
      </c>
      <c r="D72" s="13">
        <f t="shared" si="34"/>
        <v>3</v>
      </c>
      <c r="E72" s="13">
        <f t="shared" ref="E72" si="37">E30</f>
        <v>2</v>
      </c>
      <c r="F72" s="13">
        <f t="shared" si="7"/>
        <v>8</v>
      </c>
      <c r="G72" s="4">
        <f t="shared" ref="G72:G83" si="38">F72/3</f>
        <v>2.6666666666666665</v>
      </c>
      <c r="H72" s="5">
        <f t="shared" si="28"/>
        <v>0.9818181818181817</v>
      </c>
      <c r="I72" s="5">
        <f t="shared" si="28"/>
        <v>1.4210526315789473</v>
      </c>
      <c r="J72" s="5">
        <f t="shared" si="28"/>
        <v>1.3965517241379308</v>
      </c>
      <c r="K72" s="5">
        <f t="shared" si="28"/>
        <v>1</v>
      </c>
      <c r="L72" s="7" t="b">
        <f t="shared" si="12"/>
        <v>0</v>
      </c>
      <c r="M72" s="7" t="b">
        <f t="shared" si="19"/>
        <v>1</v>
      </c>
      <c r="N72" s="7" t="b">
        <f t="shared" si="15"/>
        <v>1</v>
      </c>
      <c r="O72" s="7" t="b">
        <f t="shared" si="13"/>
        <v>0</v>
      </c>
      <c r="P72" s="19"/>
    </row>
    <row r="73" spans="1:27" x14ac:dyDescent="0.3">
      <c r="A73" s="9" t="s">
        <v>34</v>
      </c>
      <c r="B73" s="13">
        <f t="shared" ref="B73:C73" si="39">B31</f>
        <v>1</v>
      </c>
      <c r="C73" s="13">
        <f t="shared" si="39"/>
        <v>3</v>
      </c>
      <c r="D73" s="13">
        <f t="shared" si="34"/>
        <v>0</v>
      </c>
      <c r="E73" s="13">
        <f t="shared" ref="E73" si="40">E31</f>
        <v>0</v>
      </c>
      <c r="F73" s="13">
        <f t="shared" si="7"/>
        <v>4</v>
      </c>
      <c r="G73" s="4">
        <f t="shared" si="38"/>
        <v>1.3333333333333333</v>
      </c>
      <c r="H73" s="5">
        <f>(2*B73+B82)/3/B$85</f>
        <v>0.65454545454545443</v>
      </c>
      <c r="I73" s="5">
        <f>(2*C73+C82)/3/C$85</f>
        <v>1.4210526315789473</v>
      </c>
      <c r="J73" s="5">
        <f>(2*D73+D82)/3/D$85</f>
        <v>0.31034482758620685</v>
      </c>
      <c r="K73" s="5">
        <f>(2*E73+E82)/3/E$85</f>
        <v>0.33333333333333331</v>
      </c>
      <c r="L73" s="7" t="b">
        <f t="shared" si="12"/>
        <v>0</v>
      </c>
      <c r="M73" s="7" t="b">
        <f t="shared" si="19"/>
        <v>1</v>
      </c>
      <c r="N73" s="7" t="b">
        <f t="shared" si="15"/>
        <v>0</v>
      </c>
      <c r="O73" s="7" t="b">
        <f t="shared" si="13"/>
        <v>0</v>
      </c>
      <c r="P73" s="19"/>
    </row>
    <row r="74" spans="1:27" x14ac:dyDescent="0.3">
      <c r="A74" s="9" t="s">
        <v>35</v>
      </c>
      <c r="B74" s="13">
        <f t="shared" ref="B74:C74" si="41">B32</f>
        <v>3</v>
      </c>
      <c r="C74" s="13">
        <f t="shared" si="41"/>
        <v>2</v>
      </c>
      <c r="D74" s="13">
        <f t="shared" si="34"/>
        <v>1</v>
      </c>
      <c r="E74" s="13">
        <f t="shared" ref="E74" si="42">E32</f>
        <v>2</v>
      </c>
      <c r="F74" s="13">
        <f t="shared" si="7"/>
        <v>6</v>
      </c>
      <c r="G74" s="4">
        <f t="shared" si="38"/>
        <v>2</v>
      </c>
      <c r="H74" s="5">
        <f>(2*B74+B82)/3/B$85</f>
        <v>1.3090909090909089</v>
      </c>
      <c r="I74" s="5">
        <f>(2*C74+C82)/3/C$85</f>
        <v>1.1052631578947369</v>
      </c>
      <c r="J74" s="5">
        <f>(2*D74+D82)/3/D$85</f>
        <v>0.6206896551724137</v>
      </c>
      <c r="K74" s="5">
        <f>(2*E74+E82)/3/E$85</f>
        <v>1</v>
      </c>
      <c r="L74" s="7" t="b">
        <f t="shared" si="12"/>
        <v>1</v>
      </c>
      <c r="M74" s="7" t="b">
        <f t="shared" si="19"/>
        <v>0</v>
      </c>
      <c r="N74" s="7" t="b">
        <f t="shared" si="15"/>
        <v>0</v>
      </c>
      <c r="O74" s="7" t="b">
        <f t="shared" si="13"/>
        <v>0</v>
      </c>
      <c r="P74" s="19"/>
    </row>
    <row r="75" spans="1:27" x14ac:dyDescent="0.3">
      <c r="A75" s="9" t="s">
        <v>37</v>
      </c>
      <c r="B75" s="13">
        <f t="shared" ref="B75:C75" si="43">B33</f>
        <v>2</v>
      </c>
      <c r="C75" s="13">
        <f t="shared" si="43"/>
        <v>2</v>
      </c>
      <c r="D75" s="13">
        <f t="shared" si="34"/>
        <v>2</v>
      </c>
      <c r="E75" s="13">
        <f t="shared" ref="E75" si="44">E33</f>
        <v>3</v>
      </c>
      <c r="F75" s="13">
        <f t="shared" si="7"/>
        <v>6</v>
      </c>
      <c r="G75" s="4">
        <f t="shared" si="38"/>
        <v>2</v>
      </c>
      <c r="H75" s="5">
        <f>B75/B$85</f>
        <v>0.9818181818181817</v>
      </c>
      <c r="I75" s="5">
        <f>C75/C$85</f>
        <v>0.94736842105263153</v>
      </c>
      <c r="J75" s="5">
        <f>D75/D$85</f>
        <v>0.93103448275862055</v>
      </c>
      <c r="K75" s="5">
        <f>E75/E$85</f>
        <v>1.5</v>
      </c>
      <c r="L75" s="7" t="b">
        <f t="shared" si="12"/>
        <v>0</v>
      </c>
      <c r="M75" s="7" t="b">
        <f t="shared" si="19"/>
        <v>0</v>
      </c>
      <c r="N75" s="7" t="b">
        <f t="shared" si="15"/>
        <v>0</v>
      </c>
      <c r="O75" s="7" t="b">
        <f t="shared" si="13"/>
        <v>1</v>
      </c>
      <c r="P75" s="19"/>
    </row>
    <row r="76" spans="1:27" x14ac:dyDescent="0.3">
      <c r="A76" s="9" t="s">
        <v>38</v>
      </c>
      <c r="B76" s="13">
        <f t="shared" ref="B76:C76" si="45">B34</f>
        <v>2</v>
      </c>
      <c r="C76" s="13">
        <f t="shared" si="45"/>
        <v>2</v>
      </c>
      <c r="D76" s="13">
        <f t="shared" si="34"/>
        <v>3</v>
      </c>
      <c r="E76" s="13">
        <f t="shared" ref="E76" si="46">E34</f>
        <v>2</v>
      </c>
      <c r="F76" s="13">
        <f t="shared" si="7"/>
        <v>7</v>
      </c>
      <c r="G76" s="4">
        <f t="shared" si="38"/>
        <v>2.3333333333333335</v>
      </c>
      <c r="H76" s="5">
        <f>(B76+B81+B60+B61)/4/B$85</f>
        <v>1.1045454545454545</v>
      </c>
      <c r="I76" s="5">
        <f>(C76+C81+C60+C61)/4/C$85</f>
        <v>1.3026315789473684</v>
      </c>
      <c r="J76" s="5">
        <f>(D76+D81+D60+D61)/4/D$85</f>
        <v>1.3965517241379308</v>
      </c>
      <c r="K76" s="5">
        <f>(E76+E81+E60+E61)/4/E$85</f>
        <v>1.25</v>
      </c>
      <c r="L76" s="7" t="b">
        <f t="shared" si="12"/>
        <v>0</v>
      </c>
      <c r="M76" s="7" t="b">
        <f t="shared" si="19"/>
        <v>1</v>
      </c>
      <c r="N76" s="7" t="b">
        <f t="shared" si="15"/>
        <v>1</v>
      </c>
      <c r="O76" s="7" t="b">
        <f t="shared" si="13"/>
        <v>1</v>
      </c>
      <c r="P76" s="19"/>
    </row>
    <row r="77" spans="1:27" x14ac:dyDescent="0.3">
      <c r="A77" s="9" t="s">
        <v>40</v>
      </c>
      <c r="B77" s="13">
        <f t="shared" ref="B77:C77" si="47">B35</f>
        <v>3</v>
      </c>
      <c r="C77" s="13">
        <f t="shared" si="47"/>
        <v>2</v>
      </c>
      <c r="D77" s="13">
        <f t="shared" si="34"/>
        <v>2</v>
      </c>
      <c r="E77" s="13">
        <f t="shared" ref="E77" si="48">E35</f>
        <v>2</v>
      </c>
      <c r="F77" s="13">
        <f t="shared" si="7"/>
        <v>7</v>
      </c>
      <c r="G77" s="4">
        <f t="shared" si="38"/>
        <v>2.3333333333333335</v>
      </c>
      <c r="H77" s="5">
        <f>(B77+B81)/2/B$85</f>
        <v>1.4727272727272727</v>
      </c>
      <c r="I77" s="5">
        <f>(C77+C81)/2/C$85</f>
        <v>1.1842105263157894</v>
      </c>
      <c r="J77" s="5">
        <f>(D77+D81)/2/D$85</f>
        <v>1.1637931034482758</v>
      </c>
      <c r="K77" s="5">
        <f>(E77+E81)/2/E$85</f>
        <v>1.25</v>
      </c>
      <c r="L77" s="7" t="b">
        <f t="shared" si="12"/>
        <v>1</v>
      </c>
      <c r="M77" s="7" t="b">
        <f t="shared" si="19"/>
        <v>0</v>
      </c>
      <c r="N77" s="7" t="b">
        <f t="shared" si="15"/>
        <v>0</v>
      </c>
      <c r="O77" s="7" t="b">
        <f t="shared" si="13"/>
        <v>0</v>
      </c>
      <c r="P77" s="19"/>
    </row>
    <row r="78" spans="1:27" x14ac:dyDescent="0.3">
      <c r="A78" s="9" t="s">
        <v>41</v>
      </c>
      <c r="B78" s="13">
        <f t="shared" ref="B78:C78" si="49">B36</f>
        <v>3</v>
      </c>
      <c r="C78" s="13">
        <f t="shared" si="49"/>
        <v>2</v>
      </c>
      <c r="D78" s="13">
        <f t="shared" si="34"/>
        <v>3</v>
      </c>
      <c r="E78" s="13">
        <f t="shared" ref="E78" si="50">E36</f>
        <v>2</v>
      </c>
      <c r="F78" s="13">
        <f t="shared" si="7"/>
        <v>8</v>
      </c>
      <c r="G78" s="4">
        <f t="shared" si="38"/>
        <v>2.6666666666666665</v>
      </c>
      <c r="H78" s="5">
        <f>(B78+B81)/2/B$85</f>
        <v>1.4727272727272727</v>
      </c>
      <c r="I78" s="5">
        <f>(C78+C81)/2/C$85</f>
        <v>1.1842105263157894</v>
      </c>
      <c r="J78" s="5">
        <f>(D78+D81)/2/D$85</f>
        <v>1.3965517241379308</v>
      </c>
      <c r="K78" s="5">
        <f>(E78+E81)/2/E$85</f>
        <v>1.25</v>
      </c>
      <c r="L78" s="7" t="b">
        <f t="shared" si="12"/>
        <v>1</v>
      </c>
      <c r="M78" s="7" t="b">
        <f t="shared" si="19"/>
        <v>0</v>
      </c>
      <c r="N78" s="7" t="b">
        <f t="shared" si="15"/>
        <v>1</v>
      </c>
      <c r="O78" s="7" t="b">
        <f t="shared" si="13"/>
        <v>1</v>
      </c>
      <c r="P78" s="19"/>
    </row>
    <row r="79" spans="1:27" x14ac:dyDescent="0.3">
      <c r="A79" s="9" t="s">
        <v>42</v>
      </c>
      <c r="B79" s="13">
        <f t="shared" ref="B79:C79" si="51">B37</f>
        <v>3</v>
      </c>
      <c r="C79" s="13">
        <f t="shared" si="51"/>
        <v>2</v>
      </c>
      <c r="D79" s="13">
        <f t="shared" si="34"/>
        <v>2</v>
      </c>
      <c r="E79" s="13">
        <f t="shared" ref="E79" si="52">E37</f>
        <v>2</v>
      </c>
      <c r="F79" s="13">
        <f t="shared" si="7"/>
        <v>7</v>
      </c>
      <c r="G79" s="4">
        <f t="shared" si="38"/>
        <v>2.3333333333333335</v>
      </c>
      <c r="H79" s="5">
        <f>(B79+B60+B81)/3/B$85</f>
        <v>1.3090909090909089</v>
      </c>
      <c r="I79" s="5">
        <f>(C79+C60+C81)/3/C$85</f>
        <v>1.263157894736842</v>
      </c>
      <c r="J79" s="5">
        <f>(D79+D60+D81)/3/D$85</f>
        <v>1.2413793103448274</v>
      </c>
      <c r="K79" s="5">
        <f>(E79+E60+E81)/3/E$85</f>
        <v>1.3333333333333333</v>
      </c>
      <c r="L79" s="7" t="b">
        <f t="shared" si="12"/>
        <v>1</v>
      </c>
      <c r="M79" s="7" t="b">
        <f t="shared" si="19"/>
        <v>1</v>
      </c>
      <c r="N79" s="7" t="b">
        <f t="shared" si="15"/>
        <v>1</v>
      </c>
      <c r="O79" s="7" t="b">
        <f t="shared" si="13"/>
        <v>1</v>
      </c>
      <c r="P79" s="19"/>
    </row>
    <row r="80" spans="1:27" x14ac:dyDescent="0.3">
      <c r="A80" s="9" t="s">
        <v>43</v>
      </c>
      <c r="B80" s="13">
        <f t="shared" ref="B80:C80" si="53">B38</f>
        <v>3</v>
      </c>
      <c r="C80" s="13">
        <f t="shared" si="53"/>
        <v>1</v>
      </c>
      <c r="D80" s="13">
        <f t="shared" si="34"/>
        <v>2</v>
      </c>
      <c r="E80" s="13">
        <f t="shared" ref="E80" si="54">E38</f>
        <v>2</v>
      </c>
      <c r="F80" s="13">
        <f t="shared" si="7"/>
        <v>6</v>
      </c>
      <c r="G80" s="4">
        <f t="shared" si="38"/>
        <v>2</v>
      </c>
      <c r="H80" s="5">
        <f>(B80+B81)/2/B$85</f>
        <v>1.4727272727272727</v>
      </c>
      <c r="I80" s="5">
        <f>(C80+C81)/2/C$85</f>
        <v>0.94736842105263153</v>
      </c>
      <c r="J80" s="5">
        <f>(D80+D81)/2/D$85</f>
        <v>1.1637931034482758</v>
      </c>
      <c r="K80" s="5">
        <f>(E80+E81)/2/E$85</f>
        <v>1.25</v>
      </c>
      <c r="L80" s="7" t="b">
        <f t="shared" si="12"/>
        <v>1</v>
      </c>
      <c r="M80" s="7" t="b">
        <f t="shared" si="19"/>
        <v>0</v>
      </c>
      <c r="N80" s="7" t="b">
        <f t="shared" si="15"/>
        <v>0</v>
      </c>
      <c r="O80" s="7" t="b">
        <f t="shared" si="13"/>
        <v>0</v>
      </c>
      <c r="P80" s="19"/>
    </row>
    <row r="81" spans="1:16" x14ac:dyDescent="0.3">
      <c r="A81" s="9" t="s">
        <v>45</v>
      </c>
      <c r="B81" s="13">
        <f t="shared" ref="B81:C81" si="55">B39</f>
        <v>3</v>
      </c>
      <c r="C81" s="13">
        <f t="shared" si="55"/>
        <v>3</v>
      </c>
      <c r="D81" s="13">
        <f t="shared" si="34"/>
        <v>3</v>
      </c>
      <c r="E81" s="13">
        <f t="shared" ref="E81" si="56">E39</f>
        <v>3</v>
      </c>
      <c r="F81" s="13">
        <f t="shared" si="7"/>
        <v>9</v>
      </c>
      <c r="G81" s="4">
        <f t="shared" si="38"/>
        <v>3</v>
      </c>
      <c r="H81" s="5">
        <f t="shared" ref="H81:K83" si="57">B81/B$85</f>
        <v>1.4727272727272727</v>
      </c>
      <c r="I81" s="5">
        <f t="shared" si="57"/>
        <v>1.4210526315789473</v>
      </c>
      <c r="J81" s="5">
        <f t="shared" si="57"/>
        <v>1.3965517241379308</v>
      </c>
      <c r="K81" s="5">
        <f t="shared" si="57"/>
        <v>1.5</v>
      </c>
      <c r="L81" s="7" t="b">
        <f t="shared" si="12"/>
        <v>1</v>
      </c>
      <c r="M81" s="7" t="b">
        <f t="shared" si="19"/>
        <v>1</v>
      </c>
      <c r="N81" s="7" t="b">
        <f t="shared" si="15"/>
        <v>1</v>
      </c>
      <c r="O81" s="7" t="b">
        <f t="shared" si="13"/>
        <v>1</v>
      </c>
      <c r="P81" s="19"/>
    </row>
    <row r="82" spans="1:16" x14ac:dyDescent="0.3">
      <c r="A82" s="9" t="s">
        <v>46</v>
      </c>
      <c r="B82" s="13">
        <f t="shared" ref="B82:C82" si="58">B40</f>
        <v>2</v>
      </c>
      <c r="C82" s="13">
        <f t="shared" si="58"/>
        <v>3</v>
      </c>
      <c r="D82" s="13">
        <f t="shared" si="34"/>
        <v>2</v>
      </c>
      <c r="E82" s="13">
        <f t="shared" ref="E82" si="59">E40</f>
        <v>2</v>
      </c>
      <c r="F82" s="13">
        <f t="shared" si="7"/>
        <v>7</v>
      </c>
      <c r="G82" s="4">
        <f t="shared" si="38"/>
        <v>2.3333333333333335</v>
      </c>
      <c r="H82" s="5">
        <f t="shared" si="57"/>
        <v>0.9818181818181817</v>
      </c>
      <c r="I82" s="5">
        <f t="shared" si="57"/>
        <v>1.4210526315789473</v>
      </c>
      <c r="J82" s="5">
        <f t="shared" si="57"/>
        <v>0.93103448275862055</v>
      </c>
      <c r="K82" s="5">
        <f t="shared" si="57"/>
        <v>1</v>
      </c>
      <c r="L82" s="7" t="b">
        <f t="shared" si="12"/>
        <v>0</v>
      </c>
      <c r="M82" s="7" t="b">
        <f t="shared" si="19"/>
        <v>1</v>
      </c>
      <c r="N82" s="7" t="b">
        <f t="shared" si="15"/>
        <v>0</v>
      </c>
      <c r="O82" s="7" t="b">
        <f t="shared" si="13"/>
        <v>0</v>
      </c>
      <c r="P82" s="19"/>
    </row>
    <row r="83" spans="1:16" x14ac:dyDescent="0.3">
      <c r="A83" s="9" t="s">
        <v>47</v>
      </c>
      <c r="B83" s="13">
        <f t="shared" ref="B83:C83" si="60">B41</f>
        <v>1</v>
      </c>
      <c r="C83" s="13">
        <f t="shared" si="60"/>
        <v>1</v>
      </c>
      <c r="D83" s="13">
        <f t="shared" si="34"/>
        <v>3</v>
      </c>
      <c r="E83" s="13">
        <f t="shared" ref="E83" si="61">E41</f>
        <v>3</v>
      </c>
      <c r="F83" s="13">
        <f t="shared" si="7"/>
        <v>5</v>
      </c>
      <c r="G83" s="4">
        <f t="shared" si="38"/>
        <v>1.6666666666666667</v>
      </c>
      <c r="H83" s="5">
        <f t="shared" si="57"/>
        <v>0.49090909090909085</v>
      </c>
      <c r="I83" s="5">
        <f t="shared" si="57"/>
        <v>0.47368421052631576</v>
      </c>
      <c r="J83" s="5">
        <f t="shared" si="57"/>
        <v>1.3965517241379308</v>
      </c>
      <c r="K83" s="5">
        <f t="shared" si="57"/>
        <v>1.5</v>
      </c>
      <c r="L83" s="7" t="b">
        <f t="shared" si="12"/>
        <v>0</v>
      </c>
      <c r="M83" s="7" t="b">
        <f t="shared" si="19"/>
        <v>0</v>
      </c>
      <c r="N83" s="7" t="b">
        <f t="shared" si="15"/>
        <v>0</v>
      </c>
      <c r="O83" s="7" t="b">
        <f t="shared" si="13"/>
        <v>1</v>
      </c>
      <c r="P83" s="19"/>
    </row>
    <row r="84" spans="1:16" x14ac:dyDescent="0.3">
      <c r="A84" s="1" t="s">
        <v>48</v>
      </c>
      <c r="B84" s="1">
        <f t="shared" ref="B84" si="62">SUM(B57:B83)</f>
        <v>55</v>
      </c>
      <c r="C84" s="1">
        <f t="shared" ref="C84" si="63">SUM(C57:C83)</f>
        <v>57</v>
      </c>
      <c r="D84" s="1">
        <f t="shared" ref="D84:E84" si="64">SUM(D57:D83)</f>
        <v>58</v>
      </c>
      <c r="E84" s="1">
        <f t="shared" si="64"/>
        <v>54</v>
      </c>
      <c r="F84" s="1">
        <f t="shared" ref="F84:K84" si="65">SUM(F57:F83)</f>
        <v>170</v>
      </c>
      <c r="G84" s="1">
        <f t="shared" si="65"/>
        <v>56.666666666666671</v>
      </c>
      <c r="H84" s="1">
        <f t="shared" si="65"/>
        <v>27.204545454545453</v>
      </c>
      <c r="I84" s="1">
        <f t="shared" si="65"/>
        <v>29.763157894736842</v>
      </c>
      <c r="J84" s="1">
        <f t="shared" si="65"/>
        <v>28.939655172413801</v>
      </c>
      <c r="K84" s="1">
        <f t="shared" si="65"/>
        <v>29.562499999999996</v>
      </c>
      <c r="L84" s="13">
        <f>COUNTIF(L57:L83,TRUE)</f>
        <v>10</v>
      </c>
      <c r="M84" s="13">
        <f>COUNTIF(M57:M83,TRUE)</f>
        <v>14</v>
      </c>
      <c r="N84" s="13">
        <f t="shared" ref="N84:O84" si="66">COUNTIF(N57:N83,TRUE)</f>
        <v>12</v>
      </c>
      <c r="O84" s="13">
        <f t="shared" si="66"/>
        <v>12</v>
      </c>
      <c r="P84" s="19"/>
    </row>
    <row r="85" spans="1:16" x14ac:dyDescent="0.3">
      <c r="A85" s="1" t="s">
        <v>49</v>
      </c>
      <c r="B85" s="3">
        <f t="shared" ref="B85" si="67">B84/COUNT(B57:B83)</f>
        <v>2.0370370370370372</v>
      </c>
      <c r="C85" s="3">
        <f t="shared" ref="C85" si="68">C84/COUNT(C57:C83)</f>
        <v>2.1111111111111112</v>
      </c>
      <c r="D85" s="3">
        <f t="shared" ref="D85:E85" si="69">D84/COUNT(D57:D83)</f>
        <v>2.1481481481481484</v>
      </c>
      <c r="E85" s="3">
        <f t="shared" si="69"/>
        <v>2</v>
      </c>
      <c r="F85" s="3">
        <f t="shared" ref="F85:K85" si="70">F84/COUNT(F57:F83)</f>
        <v>6.2962962962962967</v>
      </c>
      <c r="G85" s="3">
        <f t="shared" si="70"/>
        <v>2.0987654320987654</v>
      </c>
      <c r="H85" s="3">
        <f t="shared" si="70"/>
        <v>1.0075757575757576</v>
      </c>
      <c r="I85" s="3">
        <f t="shared" si="70"/>
        <v>1.1023391812865497</v>
      </c>
      <c r="J85" s="3">
        <f t="shared" si="70"/>
        <v>1.0718390804597704</v>
      </c>
      <c r="K85" s="3">
        <f t="shared" si="70"/>
        <v>1.0949074074074072</v>
      </c>
      <c r="L85" s="13">
        <f>COUNTIF(L58:L84,FALSE)</f>
        <v>16</v>
      </c>
      <c r="M85" s="13">
        <f>COUNTIF(M58:M84,FALSE)</f>
        <v>12</v>
      </c>
      <c r="N85" s="13">
        <f t="shared" ref="N85:O85" si="71">COUNTIF(N58:N84,FALSE)</f>
        <v>14</v>
      </c>
      <c r="O85" s="13">
        <f t="shared" si="71"/>
        <v>15</v>
      </c>
      <c r="P85" s="19"/>
    </row>
    <row r="86" spans="1:16" x14ac:dyDescent="0.3">
      <c r="G86" s="9"/>
      <c r="H86" s="9"/>
    </row>
    <row r="87" spans="1:16" x14ac:dyDescent="0.3">
      <c r="G87" s="9"/>
      <c r="H87" s="9"/>
    </row>
    <row r="88" spans="1:16" x14ac:dyDescent="0.3">
      <c r="G88" s="9"/>
      <c r="H88" s="9"/>
    </row>
    <row r="89" spans="1:16" x14ac:dyDescent="0.3">
      <c r="G89" s="9"/>
      <c r="H89" s="9"/>
    </row>
    <row r="90" spans="1:16" x14ac:dyDescent="0.3">
      <c r="G90" s="9"/>
      <c r="H90" s="9"/>
    </row>
    <row r="91" spans="1:16" x14ac:dyDescent="0.3">
      <c r="G91" s="9"/>
      <c r="H91" s="9"/>
    </row>
    <row r="92" spans="1:16" x14ac:dyDescent="0.3">
      <c r="G92" s="9"/>
      <c r="H92" s="9"/>
    </row>
    <row r="93" spans="1:16" x14ac:dyDescent="0.3">
      <c r="G93" s="9"/>
      <c r="H93" s="9"/>
    </row>
    <row r="94" spans="1:16" x14ac:dyDescent="0.3">
      <c r="G94" s="9"/>
      <c r="H94" s="9"/>
    </row>
    <row r="95" spans="1:16" x14ac:dyDescent="0.3">
      <c r="G95" s="9"/>
      <c r="H95" s="9"/>
    </row>
    <row r="96" spans="1:16" x14ac:dyDescent="0.3">
      <c r="G96" s="9"/>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row r="183" spans="1:1" x14ac:dyDescent="0.3">
      <c r="A183" s="14"/>
    </row>
    <row r="184" spans="1:1" x14ac:dyDescent="0.3">
      <c r="A184" s="14"/>
    </row>
    <row r="185" spans="1:1" x14ac:dyDescent="0.3">
      <c r="A185" s="14"/>
    </row>
    <row r="186" spans="1:1" x14ac:dyDescent="0.3">
      <c r="A186" s="14"/>
    </row>
    <row r="187" spans="1:1" x14ac:dyDescent="0.3">
      <c r="A187" s="14"/>
    </row>
    <row r="188" spans="1:1" x14ac:dyDescent="0.3">
      <c r="A188" s="14"/>
    </row>
    <row r="189" spans="1:1" x14ac:dyDescent="0.3">
      <c r="A189" s="14"/>
    </row>
    <row r="190" spans="1:1" x14ac:dyDescent="0.3">
      <c r="A190" s="14"/>
    </row>
    <row r="191" spans="1:1" x14ac:dyDescent="0.3">
      <c r="A191" s="14"/>
    </row>
    <row r="192" spans="1:1" x14ac:dyDescent="0.3">
      <c r="A192" s="14"/>
    </row>
    <row r="193" spans="1:1" x14ac:dyDescent="0.3">
      <c r="A193" s="14"/>
    </row>
    <row r="194" spans="1:1" x14ac:dyDescent="0.3">
      <c r="A194" s="14"/>
    </row>
    <row r="195" spans="1:1" x14ac:dyDescent="0.3">
      <c r="A195" s="14"/>
    </row>
    <row r="196" spans="1:1" x14ac:dyDescent="0.3">
      <c r="A196" s="14"/>
    </row>
    <row r="197" spans="1:1" x14ac:dyDescent="0.3">
      <c r="A197" s="14"/>
    </row>
    <row r="198" spans="1:1" x14ac:dyDescent="0.3">
      <c r="A198" s="14"/>
    </row>
    <row r="199" spans="1:1" x14ac:dyDescent="0.3">
      <c r="A199" s="14"/>
    </row>
    <row r="200" spans="1:1" x14ac:dyDescent="0.3">
      <c r="A200" s="14"/>
    </row>
    <row r="201" spans="1:1" x14ac:dyDescent="0.3">
      <c r="A201" s="14"/>
    </row>
    <row r="202" spans="1:1" x14ac:dyDescent="0.3">
      <c r="A202" s="14"/>
    </row>
    <row r="203" spans="1:1" x14ac:dyDescent="0.3">
      <c r="A203" s="14"/>
    </row>
    <row r="204" spans="1:1" x14ac:dyDescent="0.3">
      <c r="A204" s="14"/>
    </row>
    <row r="205" spans="1:1" x14ac:dyDescent="0.3">
      <c r="A205" s="14"/>
    </row>
    <row r="206" spans="1:1" x14ac:dyDescent="0.3">
      <c r="A206" s="14"/>
    </row>
    <row r="207" spans="1:1" x14ac:dyDescent="0.3">
      <c r="A207" s="14"/>
    </row>
    <row r="208" spans="1:1" x14ac:dyDescent="0.3">
      <c r="A208" s="14"/>
    </row>
    <row r="209" spans="1:1" x14ac:dyDescent="0.3">
      <c r="A209" s="14"/>
    </row>
    <row r="210" spans="1:1" x14ac:dyDescent="0.3">
      <c r="A210" s="14"/>
    </row>
    <row r="211" spans="1:1" x14ac:dyDescent="0.3">
      <c r="A211" s="14"/>
    </row>
    <row r="212" spans="1:1" x14ac:dyDescent="0.3">
      <c r="A212" s="14"/>
    </row>
    <row r="213" spans="1:1" x14ac:dyDescent="0.3">
      <c r="A213" s="14"/>
    </row>
    <row r="214" spans="1:1" x14ac:dyDescent="0.3">
      <c r="A214" s="14"/>
    </row>
    <row r="215" spans="1:1" x14ac:dyDescent="0.3">
      <c r="A215" s="14"/>
    </row>
    <row r="216" spans="1:1" x14ac:dyDescent="0.3">
      <c r="A216" s="14"/>
    </row>
    <row r="217" spans="1:1" x14ac:dyDescent="0.3">
      <c r="A217" s="14"/>
    </row>
    <row r="218" spans="1:1" x14ac:dyDescent="0.3">
      <c r="A218" s="14"/>
    </row>
    <row r="219" spans="1:1" x14ac:dyDescent="0.3">
      <c r="A219" s="14"/>
    </row>
    <row r="220" spans="1:1" x14ac:dyDescent="0.3">
      <c r="A220" s="14"/>
    </row>
    <row r="221" spans="1:1" x14ac:dyDescent="0.3">
      <c r="A221" s="14"/>
    </row>
    <row r="222" spans="1:1" x14ac:dyDescent="0.3">
      <c r="A222" s="14"/>
    </row>
    <row r="223" spans="1:1" x14ac:dyDescent="0.3">
      <c r="A223" s="14"/>
    </row>
    <row r="224" spans="1:1" x14ac:dyDescent="0.3">
      <c r="A224" s="14"/>
    </row>
    <row r="225" spans="1:1" x14ac:dyDescent="0.3">
      <c r="A225" s="14"/>
    </row>
    <row r="226" spans="1:1" x14ac:dyDescent="0.3">
      <c r="A226" s="14"/>
    </row>
    <row r="227" spans="1:1" x14ac:dyDescent="0.3">
      <c r="A227" s="14"/>
    </row>
    <row r="228" spans="1:1" x14ac:dyDescent="0.3">
      <c r="A228" s="14"/>
    </row>
    <row r="229" spans="1:1" x14ac:dyDescent="0.3">
      <c r="A229" s="14"/>
    </row>
    <row r="230" spans="1:1" x14ac:dyDescent="0.3">
      <c r="A230" s="14"/>
    </row>
    <row r="231" spans="1:1" x14ac:dyDescent="0.3">
      <c r="A231" s="14"/>
    </row>
    <row r="232" spans="1:1" x14ac:dyDescent="0.3">
      <c r="A232" s="14"/>
    </row>
    <row r="233" spans="1:1" x14ac:dyDescent="0.3">
      <c r="A233" s="14"/>
    </row>
    <row r="234" spans="1:1" x14ac:dyDescent="0.3">
      <c r="A234" s="14"/>
    </row>
    <row r="235" spans="1:1" x14ac:dyDescent="0.3">
      <c r="A235" s="14"/>
    </row>
    <row r="236" spans="1:1" x14ac:dyDescent="0.3">
      <c r="A236" s="14"/>
    </row>
  </sheetData>
  <mergeCells count="12">
    <mergeCell ref="A1:G1"/>
    <mergeCell ref="A46:E46"/>
    <mergeCell ref="A47:E47"/>
    <mergeCell ref="A48:E48"/>
    <mergeCell ref="A49:E49"/>
    <mergeCell ref="B55:E55"/>
    <mergeCell ref="H55:K55"/>
    <mergeCell ref="L55:O55"/>
    <mergeCell ref="A45:E45"/>
    <mergeCell ref="A50:E50"/>
    <mergeCell ref="A51:E51"/>
    <mergeCell ref="A52:E52"/>
  </mergeCells>
  <conditionalFormatting sqref="I10:J10">
    <cfRule type="colorScale" priority="527">
      <colorScale>
        <cfvo type="min"/>
        <cfvo type="percentile" val="50"/>
        <cfvo type="max"/>
        <color rgb="FFF8696B"/>
        <color rgb="FFFFEB84"/>
        <color rgb="FF63BE7B"/>
      </colorScale>
    </cfRule>
  </conditionalFormatting>
  <conditionalFormatting sqref="I11:J11">
    <cfRule type="colorScale" priority="526">
      <colorScale>
        <cfvo type="min"/>
        <cfvo type="percentile" val="50"/>
        <cfvo type="max"/>
        <color rgb="FFF8696B"/>
        <color rgb="FFFFEB84"/>
        <color rgb="FF63BE7B"/>
      </colorScale>
    </cfRule>
  </conditionalFormatting>
  <conditionalFormatting sqref="I12:J12">
    <cfRule type="colorScale" priority="525">
      <colorScale>
        <cfvo type="min"/>
        <cfvo type="percentile" val="50"/>
        <cfvo type="max"/>
        <color rgb="FFF8696B"/>
        <color rgb="FFFFEB84"/>
        <color rgb="FF63BE7B"/>
      </colorScale>
    </cfRule>
  </conditionalFormatting>
  <conditionalFormatting sqref="I13:J13">
    <cfRule type="colorScale" priority="524">
      <colorScale>
        <cfvo type="min"/>
        <cfvo type="percentile" val="50"/>
        <cfvo type="max"/>
        <color rgb="FFF8696B"/>
        <color rgb="FFFFEB84"/>
        <color rgb="FF63BE7B"/>
      </colorScale>
    </cfRule>
  </conditionalFormatting>
  <conditionalFormatting sqref="I14:J14">
    <cfRule type="colorScale" priority="523">
      <colorScale>
        <cfvo type="min"/>
        <cfvo type="percentile" val="50"/>
        <cfvo type="max"/>
        <color rgb="FFF8696B"/>
        <color rgb="FFFFEB84"/>
        <color rgb="FF63BE7B"/>
      </colorScale>
    </cfRule>
  </conditionalFormatting>
  <conditionalFormatting sqref="I15:J15">
    <cfRule type="colorScale" priority="522">
      <colorScale>
        <cfvo type="min"/>
        <cfvo type="percentile" val="50"/>
        <cfvo type="max"/>
        <color rgb="FFF8696B"/>
        <color rgb="FFFFEB84"/>
        <color rgb="FF63BE7B"/>
      </colorScale>
    </cfRule>
  </conditionalFormatting>
  <conditionalFormatting sqref="I16:J16">
    <cfRule type="colorScale" priority="521">
      <colorScale>
        <cfvo type="min"/>
        <cfvo type="percentile" val="50"/>
        <cfvo type="max"/>
        <color rgb="FFF8696B"/>
        <color rgb="FFFFEB84"/>
        <color rgb="FF63BE7B"/>
      </colorScale>
    </cfRule>
  </conditionalFormatting>
  <conditionalFormatting sqref="I17:J17">
    <cfRule type="colorScale" priority="520">
      <colorScale>
        <cfvo type="min"/>
        <cfvo type="percentile" val="50"/>
        <cfvo type="max"/>
        <color rgb="FFF8696B"/>
        <color rgb="FFFFEB84"/>
        <color rgb="FF63BE7B"/>
      </colorScale>
    </cfRule>
  </conditionalFormatting>
  <conditionalFormatting sqref="I18:J18">
    <cfRule type="colorScale" priority="519">
      <colorScale>
        <cfvo type="min"/>
        <cfvo type="percentile" val="50"/>
        <cfvo type="max"/>
        <color rgb="FFF8696B"/>
        <color rgb="FFFFEB84"/>
        <color rgb="FF63BE7B"/>
      </colorScale>
    </cfRule>
  </conditionalFormatting>
  <conditionalFormatting sqref="I19:J21">
    <cfRule type="colorScale" priority="518">
      <colorScale>
        <cfvo type="min"/>
        <cfvo type="percentile" val="50"/>
        <cfvo type="max"/>
        <color rgb="FFF8696B"/>
        <color rgb="FFFFEB84"/>
        <color rgb="FF63BE7B"/>
      </colorScale>
    </cfRule>
  </conditionalFormatting>
  <conditionalFormatting sqref="I28:J30">
    <cfRule type="colorScale" priority="516">
      <colorScale>
        <cfvo type="min"/>
        <cfvo type="percentile" val="50"/>
        <cfvo type="max"/>
        <color rgb="FFF8696B"/>
        <color rgb="FFFFEB84"/>
        <color rgb="FF63BE7B"/>
      </colorScale>
    </cfRule>
  </conditionalFormatting>
  <conditionalFormatting sqref="I31:J34">
    <cfRule type="colorScale" priority="515">
      <colorScale>
        <cfvo type="min"/>
        <cfvo type="percentile" val="50"/>
        <cfvo type="max"/>
        <color rgb="FFF8696B"/>
        <color rgb="FFFFEB84"/>
        <color rgb="FF63BE7B"/>
      </colorScale>
    </cfRule>
  </conditionalFormatting>
  <conditionalFormatting sqref="I35:J38">
    <cfRule type="colorScale" priority="514">
      <colorScale>
        <cfvo type="min"/>
        <cfvo type="percentile" val="50"/>
        <cfvo type="max"/>
        <color rgb="FFF8696B"/>
        <color rgb="FFFFEB84"/>
        <color rgb="FF63BE7B"/>
      </colorScale>
    </cfRule>
  </conditionalFormatting>
  <conditionalFormatting sqref="I39:J41">
    <cfRule type="colorScale" priority="513">
      <colorScale>
        <cfvo type="min"/>
        <cfvo type="percentile" val="50"/>
        <cfvo type="max"/>
        <color rgb="FFF8696B"/>
        <color rgb="FFFFEB84"/>
        <color rgb="FF63BE7B"/>
      </colorScale>
    </cfRule>
  </conditionalFormatting>
  <conditionalFormatting sqref="I22:J24">
    <cfRule type="colorScale" priority="506">
      <colorScale>
        <cfvo type="min"/>
        <cfvo type="percentile" val="50"/>
        <cfvo type="max"/>
        <color rgb="FFF8696B"/>
        <color rgb="FFFFEB84"/>
        <color rgb="FF63BE7B"/>
      </colorScale>
    </cfRule>
  </conditionalFormatting>
  <conditionalFormatting sqref="I25:J27">
    <cfRule type="colorScale" priority="505">
      <colorScale>
        <cfvo type="min"/>
        <cfvo type="percentile" val="50"/>
        <cfvo type="max"/>
        <color rgb="FFF8696B"/>
        <color rgb="FFFFEB84"/>
        <color rgb="FF63BE7B"/>
      </colorScale>
    </cfRule>
  </conditionalFormatting>
  <conditionalFormatting sqref="H57:K57">
    <cfRule type="colorScale" priority="308">
      <colorScale>
        <cfvo type="min"/>
        <cfvo type="percentile" val="50"/>
        <cfvo type="max"/>
        <color rgb="FFF8696B"/>
        <color rgb="FFFFEB84"/>
        <color rgb="FF63BE7B"/>
      </colorScale>
    </cfRule>
  </conditionalFormatting>
  <conditionalFormatting sqref="H58:K58">
    <cfRule type="colorScale" priority="307">
      <colorScale>
        <cfvo type="min"/>
        <cfvo type="percentile" val="50"/>
        <cfvo type="max"/>
        <color rgb="FFF8696B"/>
        <color rgb="FFFFEB84"/>
        <color rgb="FF63BE7B"/>
      </colorScale>
    </cfRule>
  </conditionalFormatting>
  <conditionalFormatting sqref="H59:K59">
    <cfRule type="colorScale" priority="306">
      <colorScale>
        <cfvo type="min"/>
        <cfvo type="percentile" val="50"/>
        <cfvo type="max"/>
        <color rgb="FFF8696B"/>
        <color rgb="FFFFEB84"/>
        <color rgb="FF63BE7B"/>
      </colorScale>
    </cfRule>
  </conditionalFormatting>
  <conditionalFormatting sqref="H60:K60">
    <cfRule type="colorScale" priority="305">
      <colorScale>
        <cfvo type="min"/>
        <cfvo type="percentile" val="50"/>
        <cfvo type="max"/>
        <color rgb="FFF8696B"/>
        <color rgb="FFFFEB84"/>
        <color rgb="FF63BE7B"/>
      </colorScale>
    </cfRule>
  </conditionalFormatting>
  <conditionalFormatting sqref="H61:K61">
    <cfRule type="colorScale" priority="304">
      <colorScale>
        <cfvo type="min"/>
        <cfvo type="percentile" val="50"/>
        <cfvo type="max"/>
        <color rgb="FFF8696B"/>
        <color rgb="FFFFEB84"/>
        <color rgb="FF63BE7B"/>
      </colorScale>
    </cfRule>
  </conditionalFormatting>
  <conditionalFormatting sqref="H62:K62">
    <cfRule type="colorScale" priority="303">
      <colorScale>
        <cfvo type="min"/>
        <cfvo type="percentile" val="50"/>
        <cfvo type="max"/>
        <color rgb="FFF8696B"/>
        <color rgb="FFFFEB84"/>
        <color rgb="FF63BE7B"/>
      </colorScale>
    </cfRule>
  </conditionalFormatting>
  <conditionalFormatting sqref="H63:K63">
    <cfRule type="colorScale" priority="302">
      <colorScale>
        <cfvo type="min"/>
        <cfvo type="percentile" val="50"/>
        <cfvo type="max"/>
        <color rgb="FFF8696B"/>
        <color rgb="FFFFEB84"/>
        <color rgb="FF63BE7B"/>
      </colorScale>
    </cfRule>
  </conditionalFormatting>
  <conditionalFormatting sqref="I71:K71">
    <cfRule type="colorScale" priority="300">
      <colorScale>
        <cfvo type="min"/>
        <cfvo type="percentile" val="50"/>
        <cfvo type="max"/>
        <color rgb="FFF8696B"/>
        <color rgb="FFFFEB84"/>
        <color rgb="FF63BE7B"/>
      </colorScale>
    </cfRule>
  </conditionalFormatting>
  <conditionalFormatting sqref="H72:K72">
    <cfRule type="colorScale" priority="299">
      <colorScale>
        <cfvo type="min"/>
        <cfvo type="percentile" val="50"/>
        <cfvo type="max"/>
        <color rgb="FFF8696B"/>
        <color rgb="FFFFEB84"/>
        <color rgb="FF63BE7B"/>
      </colorScale>
    </cfRule>
  </conditionalFormatting>
  <conditionalFormatting sqref="H73:K73">
    <cfRule type="colorScale" priority="298">
      <colorScale>
        <cfvo type="min"/>
        <cfvo type="percentile" val="50"/>
        <cfvo type="max"/>
        <color rgb="FFF8696B"/>
        <color rgb="FFFFEB84"/>
        <color rgb="FF63BE7B"/>
      </colorScale>
    </cfRule>
  </conditionalFormatting>
  <conditionalFormatting sqref="H74:K74">
    <cfRule type="colorScale" priority="297">
      <colorScale>
        <cfvo type="min"/>
        <cfvo type="percentile" val="50"/>
        <cfvo type="max"/>
        <color rgb="FFF8696B"/>
        <color rgb="FFFFEB84"/>
        <color rgb="FF63BE7B"/>
      </colorScale>
    </cfRule>
  </conditionalFormatting>
  <conditionalFormatting sqref="H75:K75">
    <cfRule type="colorScale" priority="296">
      <colorScale>
        <cfvo type="min"/>
        <cfvo type="percentile" val="50"/>
        <cfvo type="max"/>
        <color rgb="FFF8696B"/>
        <color rgb="FFFFEB84"/>
        <color rgb="FF63BE7B"/>
      </colorScale>
    </cfRule>
  </conditionalFormatting>
  <conditionalFormatting sqref="H76:K76">
    <cfRule type="colorScale" priority="295">
      <colorScale>
        <cfvo type="min"/>
        <cfvo type="percentile" val="50"/>
        <cfvo type="max"/>
        <color rgb="FFF8696B"/>
        <color rgb="FFFFEB84"/>
        <color rgb="FF63BE7B"/>
      </colorScale>
    </cfRule>
  </conditionalFormatting>
  <conditionalFormatting sqref="H77:K77">
    <cfRule type="colorScale" priority="294">
      <colorScale>
        <cfvo type="min"/>
        <cfvo type="percentile" val="50"/>
        <cfvo type="max"/>
        <color rgb="FFF8696B"/>
        <color rgb="FFFFEB84"/>
        <color rgb="FF63BE7B"/>
      </colorScale>
    </cfRule>
  </conditionalFormatting>
  <conditionalFormatting sqref="H78:K78">
    <cfRule type="colorScale" priority="293">
      <colorScale>
        <cfvo type="min"/>
        <cfvo type="percentile" val="50"/>
        <cfvo type="max"/>
        <color rgb="FFF8696B"/>
        <color rgb="FFFFEB84"/>
        <color rgb="FF63BE7B"/>
      </colorScale>
    </cfRule>
  </conditionalFormatting>
  <conditionalFormatting sqref="H79:K79">
    <cfRule type="colorScale" priority="292">
      <colorScale>
        <cfvo type="min"/>
        <cfvo type="percentile" val="50"/>
        <cfvo type="max"/>
        <color rgb="FFF8696B"/>
        <color rgb="FFFFEB84"/>
        <color rgb="FF63BE7B"/>
      </colorScale>
    </cfRule>
  </conditionalFormatting>
  <conditionalFormatting sqref="H80:K80">
    <cfRule type="colorScale" priority="291">
      <colorScale>
        <cfvo type="min"/>
        <cfvo type="percentile" val="50"/>
        <cfvo type="max"/>
        <color rgb="FFF8696B"/>
        <color rgb="FFFFEB84"/>
        <color rgb="FF63BE7B"/>
      </colorScale>
    </cfRule>
  </conditionalFormatting>
  <conditionalFormatting sqref="H81:K81">
    <cfRule type="colorScale" priority="290">
      <colorScale>
        <cfvo type="min"/>
        <cfvo type="percentile" val="50"/>
        <cfvo type="max"/>
        <color rgb="FFF8696B"/>
        <color rgb="FFFFEB84"/>
        <color rgb="FF63BE7B"/>
      </colorScale>
    </cfRule>
  </conditionalFormatting>
  <conditionalFormatting sqref="H82:K82">
    <cfRule type="colorScale" priority="289">
      <colorScale>
        <cfvo type="min"/>
        <cfvo type="percentile" val="50"/>
        <cfvo type="max"/>
        <color rgb="FFF8696B"/>
        <color rgb="FFFFEB84"/>
        <color rgb="FF63BE7B"/>
      </colorScale>
    </cfRule>
  </conditionalFormatting>
  <conditionalFormatting sqref="H83:K83">
    <cfRule type="colorScale" priority="288">
      <colorScale>
        <cfvo type="min"/>
        <cfvo type="percentile" val="50"/>
        <cfvo type="max"/>
        <color rgb="FFF8696B"/>
        <color rgb="FFFFEB84"/>
        <color rgb="FF63BE7B"/>
      </colorScale>
    </cfRule>
  </conditionalFormatting>
  <conditionalFormatting sqref="L57:N83">
    <cfRule type="containsText" dxfId="93" priority="285" operator="containsText" text="FALSE">
      <formula>NOT(ISERROR(SEARCH("FALSE",L57)))</formula>
    </cfRule>
    <cfRule type="containsText" dxfId="92" priority="287" operator="containsText" text="TRUE">
      <formula>NOT(ISERROR(SEARCH("TRUE",L57)))</formula>
    </cfRule>
  </conditionalFormatting>
  <conditionalFormatting sqref="B11:D11">
    <cfRule type="cellIs" dxfId="91" priority="201" operator="lessThan">
      <formula>1</formula>
    </cfRule>
  </conditionalFormatting>
  <conditionalFormatting sqref="A66 F66 A70 F70 A3:G41 B70:E83">
    <cfRule type="expression" dxfId="90" priority="199">
      <formula>(IF($B3&gt;=2,1,0)+IF($C3&gt;=2,1,0)+IF($D3&gt;=2,1,0))&lt;1</formula>
    </cfRule>
  </conditionalFormatting>
  <conditionalFormatting sqref="F11">
    <cfRule type="cellIs" dxfId="89" priority="200" operator="lessThan">
      <formula>3</formula>
    </cfRule>
  </conditionalFormatting>
  <conditionalFormatting sqref="B12:D12">
    <cfRule type="cellIs" dxfId="88" priority="177" operator="lessThan">
      <formula>1</formula>
    </cfRule>
  </conditionalFormatting>
  <conditionalFormatting sqref="F12">
    <cfRule type="cellIs" dxfId="87" priority="176" operator="lessThan">
      <formula>3</formula>
    </cfRule>
  </conditionalFormatting>
  <conditionalFormatting sqref="B13:D13">
    <cfRule type="cellIs" dxfId="86" priority="174" operator="lessThan">
      <formula>1</formula>
    </cfRule>
  </conditionalFormatting>
  <conditionalFormatting sqref="F13">
    <cfRule type="cellIs" dxfId="85" priority="173" operator="lessThan">
      <formula>3</formula>
    </cfRule>
  </conditionalFormatting>
  <conditionalFormatting sqref="B14:D14">
    <cfRule type="cellIs" dxfId="84" priority="171" operator="lessThan">
      <formula>1</formula>
    </cfRule>
  </conditionalFormatting>
  <conditionalFormatting sqref="F14">
    <cfRule type="cellIs" dxfId="83" priority="170" operator="lessThan">
      <formula>3</formula>
    </cfRule>
  </conditionalFormatting>
  <conditionalFormatting sqref="B15:D15">
    <cfRule type="cellIs" dxfId="82" priority="168" operator="lessThan">
      <formula>1</formula>
    </cfRule>
  </conditionalFormatting>
  <conditionalFormatting sqref="F15">
    <cfRule type="cellIs" dxfId="81" priority="167" operator="lessThan">
      <formula>3</formula>
    </cfRule>
  </conditionalFormatting>
  <conditionalFormatting sqref="B16:D16">
    <cfRule type="cellIs" dxfId="80" priority="165" operator="lessThan">
      <formula>1</formula>
    </cfRule>
  </conditionalFormatting>
  <conditionalFormatting sqref="F16">
    <cfRule type="cellIs" dxfId="79" priority="164" operator="lessThan">
      <formula>3</formula>
    </cfRule>
  </conditionalFormatting>
  <conditionalFormatting sqref="B17:D17">
    <cfRule type="cellIs" dxfId="78" priority="162" operator="lessThan">
      <formula>1</formula>
    </cfRule>
  </conditionalFormatting>
  <conditionalFormatting sqref="F17">
    <cfRule type="cellIs" dxfId="77" priority="161" operator="lessThan">
      <formula>3</formula>
    </cfRule>
  </conditionalFormatting>
  <conditionalFormatting sqref="B18:D18">
    <cfRule type="cellIs" dxfId="76" priority="159" operator="lessThan">
      <formula>1</formula>
    </cfRule>
  </conditionalFormatting>
  <conditionalFormatting sqref="F18">
    <cfRule type="cellIs" dxfId="75" priority="158" operator="lessThan">
      <formula>3</formula>
    </cfRule>
  </conditionalFormatting>
  <conditionalFormatting sqref="B3:E3">
    <cfRule type="cellIs" dxfId="74" priority="156" operator="lessThan">
      <formula>1</formula>
    </cfRule>
  </conditionalFormatting>
  <conditionalFormatting sqref="F3:F41">
    <cfRule type="cellIs" dxfId="73" priority="155" operator="lessThan">
      <formula>3</formula>
    </cfRule>
  </conditionalFormatting>
  <conditionalFormatting sqref="B4:E4">
    <cfRule type="cellIs" dxfId="72" priority="153" operator="lessThan">
      <formula>1</formula>
    </cfRule>
  </conditionalFormatting>
  <conditionalFormatting sqref="F4">
    <cfRule type="cellIs" dxfId="71" priority="152" operator="lessThan">
      <formula>3</formula>
    </cfRule>
  </conditionalFormatting>
  <conditionalFormatting sqref="B5:E5 E6:E41">
    <cfRule type="cellIs" dxfId="70" priority="150" operator="lessThan">
      <formula>1</formula>
    </cfRule>
  </conditionalFormatting>
  <conditionalFormatting sqref="F5">
    <cfRule type="cellIs" dxfId="69" priority="149" operator="lessThan">
      <formula>3</formula>
    </cfRule>
  </conditionalFormatting>
  <conditionalFormatting sqref="B6:D6">
    <cfRule type="cellIs" dxfId="68" priority="147" operator="lessThan">
      <formula>1</formula>
    </cfRule>
  </conditionalFormatting>
  <conditionalFormatting sqref="F6">
    <cfRule type="cellIs" dxfId="67" priority="146" operator="lessThan">
      <formula>3</formula>
    </cfRule>
  </conditionalFormatting>
  <conditionalFormatting sqref="B7:D7">
    <cfRule type="cellIs" dxfId="66" priority="144" operator="lessThan">
      <formula>1</formula>
    </cfRule>
  </conditionalFormatting>
  <conditionalFormatting sqref="F7">
    <cfRule type="cellIs" dxfId="65" priority="143" operator="lessThan">
      <formula>3</formula>
    </cfRule>
  </conditionalFormatting>
  <conditionalFormatting sqref="B8:D8">
    <cfRule type="cellIs" dxfId="64" priority="141" operator="lessThan">
      <formula>1</formula>
    </cfRule>
  </conditionalFormatting>
  <conditionalFormatting sqref="F8">
    <cfRule type="cellIs" dxfId="63" priority="140" operator="lessThan">
      <formula>3</formula>
    </cfRule>
  </conditionalFormatting>
  <conditionalFormatting sqref="B9:D9">
    <cfRule type="cellIs" dxfId="62" priority="138" operator="lessThan">
      <formula>1</formula>
    </cfRule>
  </conditionalFormatting>
  <conditionalFormatting sqref="F9">
    <cfRule type="cellIs" dxfId="61" priority="137" operator="lessThan">
      <formula>3</formula>
    </cfRule>
  </conditionalFormatting>
  <conditionalFormatting sqref="B10:D10">
    <cfRule type="cellIs" dxfId="60" priority="135" operator="lessThan">
      <formula>1</formula>
    </cfRule>
  </conditionalFormatting>
  <conditionalFormatting sqref="F10">
    <cfRule type="cellIs" dxfId="59" priority="134" operator="lessThan">
      <formula>3</formula>
    </cfRule>
  </conditionalFormatting>
  <conditionalFormatting sqref="B19:D19">
    <cfRule type="cellIs" dxfId="58" priority="132" operator="lessThan">
      <formula>1</formula>
    </cfRule>
  </conditionalFormatting>
  <conditionalFormatting sqref="F19">
    <cfRule type="cellIs" dxfId="57" priority="131" operator="lessThan">
      <formula>3</formula>
    </cfRule>
  </conditionalFormatting>
  <conditionalFormatting sqref="B20:D20">
    <cfRule type="cellIs" dxfId="56" priority="129" operator="lessThan">
      <formula>1</formula>
    </cfRule>
  </conditionalFormatting>
  <conditionalFormatting sqref="F20">
    <cfRule type="cellIs" dxfId="55" priority="128" operator="lessThan">
      <formula>3</formula>
    </cfRule>
  </conditionalFormatting>
  <conditionalFormatting sqref="B21:D21">
    <cfRule type="cellIs" dxfId="54" priority="126" operator="lessThan">
      <formula>1</formula>
    </cfRule>
  </conditionalFormatting>
  <conditionalFormatting sqref="F21">
    <cfRule type="cellIs" dxfId="53" priority="125" operator="lessThan">
      <formula>3</formula>
    </cfRule>
  </conditionalFormatting>
  <conditionalFormatting sqref="B22:D22">
    <cfRule type="cellIs" dxfId="52" priority="123" operator="lessThan">
      <formula>1</formula>
    </cfRule>
  </conditionalFormatting>
  <conditionalFormatting sqref="F22">
    <cfRule type="cellIs" dxfId="51" priority="122" operator="lessThan">
      <formula>3</formula>
    </cfRule>
  </conditionalFormatting>
  <conditionalFormatting sqref="B23:D23">
    <cfRule type="cellIs" dxfId="50" priority="120" operator="lessThan">
      <formula>1</formula>
    </cfRule>
  </conditionalFormatting>
  <conditionalFormatting sqref="F23">
    <cfRule type="cellIs" dxfId="49" priority="119" operator="lessThan">
      <formula>3</formula>
    </cfRule>
  </conditionalFormatting>
  <conditionalFormatting sqref="B24:D24">
    <cfRule type="cellIs" dxfId="48" priority="117" operator="lessThan">
      <formula>1</formula>
    </cfRule>
  </conditionalFormatting>
  <conditionalFormatting sqref="F24">
    <cfRule type="cellIs" dxfId="47" priority="116" operator="lessThan">
      <formula>3</formula>
    </cfRule>
  </conditionalFormatting>
  <conditionalFormatting sqref="B25:D25">
    <cfRule type="cellIs" dxfId="46" priority="114" operator="lessThan">
      <formula>1</formula>
    </cfRule>
  </conditionalFormatting>
  <conditionalFormatting sqref="F25">
    <cfRule type="cellIs" dxfId="45" priority="113" operator="lessThan">
      <formula>3</formula>
    </cfRule>
  </conditionalFormatting>
  <conditionalFormatting sqref="B26:D26">
    <cfRule type="cellIs" dxfId="44" priority="111" operator="lessThan">
      <formula>1</formula>
    </cfRule>
  </conditionalFormatting>
  <conditionalFormatting sqref="F26">
    <cfRule type="cellIs" dxfId="43" priority="110" operator="lessThan">
      <formula>3</formula>
    </cfRule>
  </conditionalFormatting>
  <conditionalFormatting sqref="B27:D27">
    <cfRule type="cellIs" dxfId="42" priority="108" operator="lessThan">
      <formula>1</formula>
    </cfRule>
  </conditionalFormatting>
  <conditionalFormatting sqref="F27">
    <cfRule type="cellIs" dxfId="41" priority="107" operator="lessThan">
      <formula>3</formula>
    </cfRule>
  </conditionalFormatting>
  <conditionalFormatting sqref="B28:D28">
    <cfRule type="cellIs" dxfId="40" priority="105" operator="lessThan">
      <formula>1</formula>
    </cfRule>
  </conditionalFormatting>
  <conditionalFormatting sqref="F28">
    <cfRule type="cellIs" dxfId="39" priority="104" operator="lessThan">
      <formula>3</formula>
    </cfRule>
  </conditionalFormatting>
  <conditionalFormatting sqref="B29:D29">
    <cfRule type="cellIs" dxfId="38" priority="102" operator="lessThan">
      <formula>1</formula>
    </cfRule>
  </conditionalFormatting>
  <conditionalFormatting sqref="F29">
    <cfRule type="cellIs" dxfId="37" priority="101" operator="lessThan">
      <formula>3</formula>
    </cfRule>
  </conditionalFormatting>
  <conditionalFormatting sqref="B30:D30">
    <cfRule type="cellIs" dxfId="36" priority="99" operator="lessThan">
      <formula>1</formula>
    </cfRule>
  </conditionalFormatting>
  <conditionalFormatting sqref="F30">
    <cfRule type="cellIs" dxfId="35" priority="98" operator="lessThan">
      <formula>3</formula>
    </cfRule>
  </conditionalFormatting>
  <conditionalFormatting sqref="B31:D31">
    <cfRule type="cellIs" dxfId="34" priority="96" operator="lessThan">
      <formula>1</formula>
    </cfRule>
  </conditionalFormatting>
  <conditionalFormatting sqref="F31">
    <cfRule type="cellIs" dxfId="33" priority="95" operator="lessThan">
      <formula>3</formula>
    </cfRule>
  </conditionalFormatting>
  <conditionalFormatting sqref="B32:D32">
    <cfRule type="cellIs" dxfId="32" priority="93" operator="lessThan">
      <formula>1</formula>
    </cfRule>
  </conditionalFormatting>
  <conditionalFormatting sqref="F32">
    <cfRule type="cellIs" dxfId="31" priority="92" operator="lessThan">
      <formula>3</formula>
    </cfRule>
  </conditionalFormatting>
  <conditionalFormatting sqref="B33:D33">
    <cfRule type="cellIs" dxfId="30" priority="90" operator="lessThan">
      <formula>1</formula>
    </cfRule>
  </conditionalFormatting>
  <conditionalFormatting sqref="F33">
    <cfRule type="cellIs" dxfId="29" priority="89" operator="lessThan">
      <formula>3</formula>
    </cfRule>
  </conditionalFormatting>
  <conditionalFormatting sqref="B34:D34">
    <cfRule type="cellIs" dxfId="28" priority="84" operator="lessThan">
      <formula>1</formula>
    </cfRule>
  </conditionalFormatting>
  <conditionalFormatting sqref="F34">
    <cfRule type="cellIs" dxfId="27" priority="83" operator="lessThan">
      <formula>3</formula>
    </cfRule>
  </conditionalFormatting>
  <conditionalFormatting sqref="B35:D35">
    <cfRule type="cellIs" dxfId="26" priority="81" operator="lessThan">
      <formula>1</formula>
    </cfRule>
  </conditionalFormatting>
  <conditionalFormatting sqref="F35">
    <cfRule type="cellIs" dxfId="25" priority="80" operator="lessThan">
      <formula>3</formula>
    </cfRule>
  </conditionalFormatting>
  <conditionalFormatting sqref="B36:D36">
    <cfRule type="cellIs" dxfId="24" priority="78" operator="lessThan">
      <formula>1</formula>
    </cfRule>
  </conditionalFormatting>
  <conditionalFormatting sqref="F36">
    <cfRule type="cellIs" dxfId="23" priority="77" operator="lessThan">
      <formula>3</formula>
    </cfRule>
  </conditionalFormatting>
  <conditionalFormatting sqref="B37:D37">
    <cfRule type="cellIs" dxfId="22" priority="75" operator="lessThan">
      <formula>1</formula>
    </cfRule>
  </conditionalFormatting>
  <conditionalFormatting sqref="F37">
    <cfRule type="cellIs" dxfId="21" priority="74" operator="lessThan">
      <formula>3</formula>
    </cfRule>
  </conditionalFormatting>
  <conditionalFormatting sqref="B38:D38">
    <cfRule type="cellIs" dxfId="20" priority="72" operator="lessThan">
      <formula>1</formula>
    </cfRule>
  </conditionalFormatting>
  <conditionalFormatting sqref="F38">
    <cfRule type="cellIs" dxfId="19" priority="71" operator="lessThan">
      <formula>3</formula>
    </cfRule>
  </conditionalFormatting>
  <conditionalFormatting sqref="B39:D39">
    <cfRule type="cellIs" dxfId="18" priority="69" operator="lessThan">
      <formula>1</formula>
    </cfRule>
  </conditionalFormatting>
  <conditionalFormatting sqref="F39">
    <cfRule type="cellIs" dxfId="17" priority="68" operator="lessThan">
      <formula>3</formula>
    </cfRule>
  </conditionalFormatting>
  <conditionalFormatting sqref="B40:D40">
    <cfRule type="cellIs" dxfId="16" priority="66" operator="lessThan">
      <formula>1</formula>
    </cfRule>
  </conditionalFormatting>
  <conditionalFormatting sqref="F40">
    <cfRule type="cellIs" dxfId="15" priority="65" operator="lessThan">
      <formula>3</formula>
    </cfRule>
  </conditionalFormatting>
  <conditionalFormatting sqref="B41:D41">
    <cfRule type="cellIs" dxfId="14" priority="63" operator="lessThan">
      <formula>1</formula>
    </cfRule>
  </conditionalFormatting>
  <conditionalFormatting sqref="F41">
    <cfRule type="cellIs" dxfId="13" priority="62" operator="lessThan">
      <formula>3</formula>
    </cfRule>
  </conditionalFormatting>
  <conditionalFormatting sqref="F66">
    <cfRule type="cellIs" dxfId="12" priority="18" operator="lessThan">
      <formula>3</formula>
    </cfRule>
  </conditionalFormatting>
  <conditionalFormatting sqref="H64:H71 I64:K70">
    <cfRule type="colorScale" priority="534">
      <colorScale>
        <cfvo type="min"/>
        <cfvo type="percentile" val="50"/>
        <cfvo type="max"/>
        <color rgb="FFF8696B"/>
        <color rgb="FFFFEB84"/>
        <color rgb="FF63BE7B"/>
      </colorScale>
    </cfRule>
  </conditionalFormatting>
  <conditionalFormatting sqref="B70:E83">
    <cfRule type="cellIs" dxfId="11" priority="7" operator="lessThan">
      <formula>1</formula>
    </cfRule>
  </conditionalFormatting>
  <conditionalFormatting sqref="F70">
    <cfRule type="cellIs" dxfId="10" priority="6" operator="lessThan">
      <formula>3</formula>
    </cfRule>
  </conditionalFormatting>
  <conditionalFormatting sqref="O57:O83">
    <cfRule type="containsText" dxfId="9" priority="1" operator="containsText" text="FALSE">
      <formula>NOT(ISERROR(SEARCH("FALSE",O57)))</formula>
    </cfRule>
    <cfRule type="containsText" dxfId="8" priority="2" operator="containsText" text="TRUE">
      <formula>NOT(ISERROR(SEARCH("TRUE",O57)))</formula>
    </cfRule>
  </conditionalFormatting>
  <pageMargins left="0.25" right="0.25" top="0.75" bottom="0.75" header="0.3" footer="0.3"/>
  <pageSetup paperSize="9" scale="80" orientation="portrait" r:id="rId1"/>
  <rowBreaks count="1" manualBreakCount="1">
    <brk id="54" max="16383" man="1"/>
  </rowBreaks>
  <colBreaks count="3" manualBreakCount="3">
    <brk id="7" max="84" man="1"/>
    <brk id="15" max="84" man="1"/>
    <brk id="23" max="8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6" sqref="D16"/>
    </sheetView>
  </sheetViews>
  <sheetFormatPr defaultRowHeight="16.5" x14ac:dyDescent="0.3"/>
  <cols>
    <col min="1" max="1" width="17.875" customWidth="1"/>
    <col min="3" max="3" width="11.875" customWidth="1"/>
    <col min="6" max="6" width="13.375" customWidth="1"/>
  </cols>
  <sheetData>
    <row r="1" spans="1:6" ht="26.25" x14ac:dyDescent="0.45">
      <c r="A1" s="35" t="s">
        <v>65</v>
      </c>
      <c r="B1" s="35"/>
      <c r="C1" s="35"/>
      <c r="D1" s="35"/>
      <c r="E1" s="35"/>
      <c r="F1" s="35"/>
    </row>
    <row r="3" spans="1:6" ht="24.75" thickBot="1" x14ac:dyDescent="0.5">
      <c r="A3" s="36" t="s">
        <v>52</v>
      </c>
      <c r="B3" s="36"/>
      <c r="C3" s="36"/>
      <c r="D3" s="36"/>
      <c r="E3" s="36"/>
      <c r="F3" s="36"/>
    </row>
    <row r="4" spans="1:6" ht="17.25" thickTop="1" x14ac:dyDescent="0.3">
      <c r="A4" s="24" t="s">
        <v>53</v>
      </c>
      <c r="B4" s="24" t="s">
        <v>48</v>
      </c>
      <c r="C4" s="24" t="s">
        <v>49</v>
      </c>
      <c r="D4" s="37" t="s">
        <v>54</v>
      </c>
      <c r="E4" s="37"/>
      <c r="F4" s="37"/>
    </row>
    <row r="5" spans="1:6" x14ac:dyDescent="0.3">
      <c r="A5" s="25" t="s">
        <v>3</v>
      </c>
      <c r="B5" s="17">
        <f>SUM('Matrix Scores'!F3:'Matrix Scores'!F11)</f>
        <v>78</v>
      </c>
      <c r="C5" s="26">
        <f>AVERAGE('Matrix Scores'!G3:'Matrix Scores'!G11)</f>
        <v>2.1666666666666665</v>
      </c>
      <c r="D5" s="34"/>
      <c r="E5" s="34"/>
      <c r="F5" s="34"/>
    </row>
    <row r="6" spans="1:6" x14ac:dyDescent="0.3">
      <c r="A6" s="25" t="s">
        <v>13</v>
      </c>
      <c r="B6" s="17">
        <f>SUM('Matrix Scores'!F12:'Matrix Scores'!F16)</f>
        <v>26</v>
      </c>
      <c r="C6" s="26">
        <f>AVERAGE('Matrix Scores'!G12:'Matrix Scores'!G16)</f>
        <v>1.3</v>
      </c>
      <c r="D6" s="34"/>
      <c r="E6" s="34"/>
      <c r="F6" s="34"/>
    </row>
    <row r="7" spans="1:6" x14ac:dyDescent="0.3">
      <c r="A7" s="25" t="s">
        <v>19</v>
      </c>
      <c r="B7" s="17">
        <f>SUM('Matrix Scores'!F17:'Matrix Scores'!F27)</f>
        <v>28</v>
      </c>
      <c r="C7" s="26">
        <f>AVERAGE('Matrix Scores'!G17:'Matrix Scores'!G27)</f>
        <v>0.63636363636363635</v>
      </c>
      <c r="D7" s="38" t="s">
        <v>55</v>
      </c>
      <c r="E7" s="38"/>
      <c r="F7" s="38"/>
    </row>
    <row r="8" spans="1:6" x14ac:dyDescent="0.3">
      <c r="A8" s="25" t="s">
        <v>64</v>
      </c>
      <c r="B8" s="17">
        <f>SUM('Matrix Scores'!F28:'Matrix Scores'!F32)</f>
        <v>41</v>
      </c>
      <c r="C8" s="26">
        <f>AVERAGE('Matrix Scores'!G28:'Matrix Scores'!G32)</f>
        <v>2.0499999999999998</v>
      </c>
      <c r="D8" s="34"/>
      <c r="E8" s="34"/>
      <c r="F8" s="34"/>
    </row>
    <row r="9" spans="1:6" x14ac:dyDescent="0.3">
      <c r="A9" s="25" t="s">
        <v>36</v>
      </c>
      <c r="B9" s="17">
        <f>SUM('Matrix Scores'!F33:'Matrix Scores'!F34)</f>
        <v>18</v>
      </c>
      <c r="C9" s="26">
        <f>AVERAGE('Matrix Scores'!G33:'Matrix Scores'!G34)</f>
        <v>2.25</v>
      </c>
      <c r="D9" s="34"/>
      <c r="E9" s="34"/>
      <c r="F9" s="34"/>
    </row>
    <row r="10" spans="1:6" x14ac:dyDescent="0.3">
      <c r="A10" s="25" t="s">
        <v>39</v>
      </c>
      <c r="B10" s="17">
        <f>SUM('Matrix Scores'!F35:'Matrix Scores'!F38)</f>
        <v>36</v>
      </c>
      <c r="C10" s="26">
        <f>AVERAGE('Matrix Scores'!G35:'Matrix Scores'!G38)</f>
        <v>2.25</v>
      </c>
      <c r="D10" s="34"/>
      <c r="E10" s="34"/>
      <c r="F10" s="34"/>
    </row>
    <row r="11" spans="1:6" x14ac:dyDescent="0.3">
      <c r="A11" s="25" t="s">
        <v>44</v>
      </c>
      <c r="B11" s="17">
        <f>SUM('Matrix Scores'!F39:'Matrix Scores'!F41)</f>
        <v>29</v>
      </c>
      <c r="C11" s="26">
        <f>AVERAGE('Matrix Scores'!G39:'Matrix Scores'!G41)</f>
        <v>2.4166666666666665</v>
      </c>
      <c r="D11" s="34"/>
      <c r="E11" s="34"/>
      <c r="F11" s="34"/>
    </row>
  </sheetData>
  <mergeCells count="10">
    <mergeCell ref="D9:F9"/>
    <mergeCell ref="D10:F10"/>
    <mergeCell ref="D11:F11"/>
    <mergeCell ref="A1:F1"/>
    <mergeCell ref="A3:F3"/>
    <mergeCell ref="D4:F4"/>
    <mergeCell ref="D5:F5"/>
    <mergeCell ref="D6:F6"/>
    <mergeCell ref="D7:F7"/>
    <mergeCell ref="D8:F8"/>
  </mergeCells>
  <conditionalFormatting sqref="C5:C11">
    <cfRule type="colorScale" priority="8">
      <colorScale>
        <cfvo type="min"/>
        <cfvo type="percentile" val="50"/>
        <cfvo type="max"/>
        <color rgb="FFF8696B"/>
        <color rgb="FFFFEB84"/>
        <color rgb="FF63BE7B"/>
      </colorScale>
    </cfRule>
  </conditionalFormatting>
  <conditionalFormatting sqref="C5:C11">
    <cfRule type="expression" dxfId="7" priority="9">
      <formula>IF(E6&lt;1,TRUE,FALSE)</formula>
    </cfRule>
  </conditionalFormatting>
  <conditionalFormatting sqref="A5:B5">
    <cfRule type="expression" dxfId="6" priority="7">
      <formula>IF($C5&lt;1,TRUE,FALSE)</formula>
    </cfRule>
  </conditionalFormatting>
  <conditionalFormatting sqref="A6:B6">
    <cfRule type="expression" dxfId="5" priority="6">
      <formula>IF($C6&lt;1,TRUE,FALSE)</formula>
    </cfRule>
  </conditionalFormatting>
  <conditionalFormatting sqref="A7:B7">
    <cfRule type="expression" dxfId="4" priority="5">
      <formula>IF($C7&lt;1,TRUE,FALSE)</formula>
    </cfRule>
  </conditionalFormatting>
  <conditionalFormatting sqref="A8:B8">
    <cfRule type="expression" dxfId="3" priority="4">
      <formula>IF($C8&lt;1,TRUE,FALSE)</formula>
    </cfRule>
  </conditionalFormatting>
  <conditionalFormatting sqref="A9:B9">
    <cfRule type="expression" dxfId="2" priority="3">
      <formula>IF($C9&lt;1,TRUE,FALSE)</formula>
    </cfRule>
  </conditionalFormatting>
  <conditionalFormatting sqref="A10:B10">
    <cfRule type="expression" dxfId="1" priority="2">
      <formula>IF($C10&lt;1,TRUE,FALSE)</formula>
    </cfRule>
  </conditionalFormatting>
  <conditionalFormatting sqref="A11:B11">
    <cfRule type="expression" dxfId="0" priority="1">
      <formula>IF($C11&lt;1,TRUE,FALSE)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Matrix Scores</vt:lpstr>
      <vt:lpstr>Section Scores</vt:lpstr>
      <vt:lpstr>Sheet3</vt:lpstr>
      <vt:lpstr>'Matrix Scores'!Print_Area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martin</dc:creator>
  <cp:lastModifiedBy>Staffordshire University IS Labs</cp:lastModifiedBy>
  <cp:lastPrinted>2012-02-19T03:53:27Z</cp:lastPrinted>
  <dcterms:created xsi:type="dcterms:W3CDTF">2012-02-05T00:58:01Z</dcterms:created>
  <dcterms:modified xsi:type="dcterms:W3CDTF">2012-02-23T13:42:55Z</dcterms:modified>
</cp:coreProperties>
</file>