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inves\OneDrive\Ishchi stol\YER_YUNUSOV\"/>
    </mc:Choice>
  </mc:AlternateContent>
  <xr:revisionPtr revIDLastSave="0" documentId="8_{EB4AD610-6E5E-402A-BD7F-50DA2A141D3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Сотилган" sheetId="2" r:id="rId1"/>
  </sheets>
  <definedNames>
    <definedName name="_xlnm._FilterDatabase" localSheetId="0" hidden="1">Сотилган!$A$6:$DH$706</definedName>
    <definedName name="_xlnm.Print_Area" localSheetId="0">Сотилган!$A$1:$DH$462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U686" i="2" l="1"/>
  <c r="AD696" i="2" l="1"/>
  <c r="AD695" i="2"/>
  <c r="AD687" i="2"/>
  <c r="AD677" i="2"/>
  <c r="AD674" i="2"/>
  <c r="AD682" i="2" l="1"/>
  <c r="AD693" i="2" l="1"/>
  <c r="AD680" i="2"/>
  <c r="AD672" i="2"/>
  <c r="AD684" i="2" l="1"/>
  <c r="AD676" i="2"/>
  <c r="AD675" i="2"/>
  <c r="AD681" i="2"/>
  <c r="AU443" i="2" l="1"/>
  <c r="AU688" i="2"/>
  <c r="AU668" i="2"/>
  <c r="AU667" i="2"/>
  <c r="AU666" i="2"/>
  <c r="AU657" i="2"/>
  <c r="AD644" i="2"/>
  <c r="AD670" i="2"/>
  <c r="AD689" i="2" l="1"/>
  <c r="AD692" i="2" l="1"/>
  <c r="AD691" i="2"/>
  <c r="AD690" i="2"/>
  <c r="AU361" i="2" l="1"/>
  <c r="AE361" i="2"/>
  <c r="AF361" i="2" s="1"/>
  <c r="AE679" i="2" l="1"/>
  <c r="AE678" i="2"/>
  <c r="AE656" i="2"/>
  <c r="AE655" i="2"/>
  <c r="AE522" i="2"/>
  <c r="AU522" i="2"/>
  <c r="AD671" i="2"/>
  <c r="AD663" i="2"/>
  <c r="AU679" i="2" l="1"/>
  <c r="AU678" i="2"/>
  <c r="AU656" i="2"/>
  <c r="AU655" i="2"/>
  <c r="AU274" i="2"/>
  <c r="AD673" i="2"/>
  <c r="AD631" i="2"/>
  <c r="AD660" i="2" l="1"/>
  <c r="AD683" i="2" l="1"/>
  <c r="AD662" i="2" l="1"/>
  <c r="AD658" i="2" l="1"/>
  <c r="AU645" i="2" l="1"/>
  <c r="AU627" i="2"/>
  <c r="AD669" i="2"/>
  <c r="AD664" i="2"/>
  <c r="AD654" i="2"/>
  <c r="AD653" i="2"/>
  <c r="AD652" i="2"/>
  <c r="AD643" i="2" l="1"/>
  <c r="AD630" i="2"/>
  <c r="AD648" i="2" l="1"/>
  <c r="AD629" i="2"/>
  <c r="AD661" i="2"/>
  <c r="AD659" i="2"/>
  <c r="AD628" i="2"/>
  <c r="AD650" i="2" l="1"/>
  <c r="AD637" i="2" l="1"/>
  <c r="AD635" i="2"/>
  <c r="AD626" i="2"/>
  <c r="AD651" i="2"/>
  <c r="AD649" i="2"/>
  <c r="AD642" i="2"/>
  <c r="AD640" i="2"/>
  <c r="AD641" i="2" l="1"/>
  <c r="AD639" i="2" l="1"/>
  <c r="AD638" i="2"/>
  <c r="AD647" i="2" l="1"/>
  <c r="AD646" i="2"/>
  <c r="AD636" i="2"/>
  <c r="AD622" i="2" l="1"/>
  <c r="AU625" i="2" l="1"/>
  <c r="AU624" i="2"/>
  <c r="AU618" i="2"/>
  <c r="AU617" i="2"/>
  <c r="AU615" i="2"/>
  <c r="AU609" i="2"/>
  <c r="AU601" i="2"/>
  <c r="AU597" i="2"/>
  <c r="AU592" i="2"/>
  <c r="AD634" i="2" l="1"/>
  <c r="AD633" i="2"/>
  <c r="AD632" i="2"/>
  <c r="AD619" i="2"/>
  <c r="AD623" i="2" l="1"/>
  <c r="AD600" i="2" l="1"/>
  <c r="AD621" i="2" l="1"/>
  <c r="AD605" i="2"/>
  <c r="AD591" i="2"/>
  <c r="AD614" i="2"/>
  <c r="AD610" i="2"/>
  <c r="AD603" i="2"/>
  <c r="AD613" i="2" l="1"/>
  <c r="AD612" i="2"/>
  <c r="AD607" i="2"/>
  <c r="AD606" i="2"/>
  <c r="AD602" i="2"/>
  <c r="AD620" i="2"/>
  <c r="AD616" i="2"/>
  <c r="AD611" i="2"/>
  <c r="AD608" i="2"/>
  <c r="AD604" i="2"/>
  <c r="AD598" i="2"/>
  <c r="AD596" i="2"/>
  <c r="AU582" i="2"/>
  <c r="AU578" i="2"/>
  <c r="AD590" i="2" l="1"/>
  <c r="AD581" i="2"/>
  <c r="AD565" i="2"/>
  <c r="AD583" i="2" l="1"/>
  <c r="AD593" i="2"/>
  <c r="AD577" i="2"/>
  <c r="AD595" i="2"/>
  <c r="AD594" i="2"/>
  <c r="AD589" i="2" l="1"/>
  <c r="AD587" i="2"/>
  <c r="AD585" i="2"/>
  <c r="AU498" i="2" l="1"/>
  <c r="AU497" i="2"/>
  <c r="AU496" i="2"/>
  <c r="AU495" i="2"/>
  <c r="AU494" i="2"/>
  <c r="AU493" i="2"/>
  <c r="AU492" i="2"/>
  <c r="AU488" i="2"/>
  <c r="AU486" i="2" l="1"/>
  <c r="AU483" i="2"/>
  <c r="AD586" i="2" l="1"/>
  <c r="AD571" i="2"/>
  <c r="AU569" i="2" l="1"/>
  <c r="AU568" i="2"/>
  <c r="AU567" i="2"/>
  <c r="AU564" i="2"/>
  <c r="AE569" i="2"/>
  <c r="AF569" i="2" s="1"/>
  <c r="A8" i="2" l="1"/>
  <c r="A9" i="2" s="1"/>
  <c r="A10" i="2" s="1"/>
  <c r="AD588" i="2" l="1"/>
  <c r="AD563" i="2" l="1"/>
  <c r="AD562" i="2" l="1"/>
  <c r="AD584" i="2" l="1"/>
  <c r="AE568" i="2" l="1"/>
  <c r="AF568" i="2" s="1"/>
  <c r="AE567" i="2"/>
  <c r="AF567" i="2" s="1"/>
  <c r="AE564" i="2"/>
  <c r="AF564" i="2" s="1"/>
  <c r="AE559" i="2"/>
  <c r="AF559" i="2" s="1"/>
  <c r="AE558" i="2"/>
  <c r="AF558" i="2" s="1"/>
  <c r="AE548" i="2"/>
  <c r="AF548" i="2" s="1"/>
  <c r="AE534" i="2"/>
  <c r="AF534" i="2" s="1"/>
  <c r="AE533" i="2"/>
  <c r="AF533" i="2" s="1"/>
  <c r="AE528" i="2"/>
  <c r="AF528" i="2" s="1"/>
  <c r="AE519" i="2"/>
  <c r="AF519" i="2" s="1"/>
  <c r="AD580" i="2" l="1"/>
  <c r="AD579" i="2"/>
  <c r="AD477" i="2" l="1"/>
  <c r="AD576" i="2" l="1"/>
  <c r="AD575" i="2"/>
  <c r="AD573" i="2"/>
  <c r="AD572" i="2"/>
  <c r="AD566" i="2"/>
  <c r="AD574" i="2" l="1"/>
  <c r="AD555" i="2" l="1"/>
  <c r="AD560" i="2" l="1"/>
  <c r="AD557" i="2"/>
  <c r="AD556" i="2"/>
  <c r="AD521" i="2" l="1"/>
  <c r="AU559" i="2" l="1"/>
  <c r="AU558" i="2"/>
  <c r="AU548" i="2"/>
  <c r="AU534" i="2"/>
  <c r="AU519" i="2"/>
  <c r="AE274" i="2" l="1"/>
  <c r="AG274" i="2" s="1"/>
  <c r="M274" i="2"/>
  <c r="N274" i="2" s="1"/>
  <c r="AD561" i="2" l="1"/>
  <c r="AD531" i="2"/>
  <c r="AD550" i="2" l="1"/>
  <c r="AD530" i="2" l="1"/>
  <c r="AD526" i="2"/>
  <c r="AU270" i="2" l="1"/>
  <c r="AU268" i="2" l="1"/>
  <c r="AD527" i="2" l="1"/>
  <c r="AD547" i="2" l="1"/>
  <c r="AD529" i="2"/>
  <c r="AD554" i="2" l="1"/>
  <c r="AD551" i="2"/>
  <c r="AE517" i="2" l="1"/>
  <c r="AF517" i="2" s="1"/>
  <c r="AD553" i="2" l="1"/>
  <c r="AD552" i="2"/>
  <c r="AD549" i="2"/>
  <c r="AD523" i="2"/>
  <c r="AU533" i="2" l="1"/>
  <c r="AU528" i="2"/>
  <c r="AU512" i="2"/>
  <c r="AU503" i="2"/>
  <c r="AD535" i="2" l="1"/>
  <c r="AD536" i="2"/>
  <c r="AD524" i="2" l="1"/>
  <c r="AD518" i="2"/>
  <c r="AD545" i="2" l="1"/>
  <c r="AD543" i="2"/>
  <c r="AD542" i="2"/>
  <c r="AD541" i="2"/>
  <c r="AD537" i="2"/>
  <c r="AD546" i="2" l="1"/>
  <c r="AD544" i="2"/>
  <c r="AD540" i="2"/>
  <c r="AD539" i="2"/>
  <c r="AD538" i="2"/>
  <c r="AD502" i="2"/>
  <c r="AD516" i="2"/>
  <c r="AD485" i="2"/>
  <c r="AD481" i="2"/>
  <c r="AD476" i="2"/>
  <c r="AD487" i="2"/>
  <c r="AD491" i="2"/>
  <c r="AD532" i="2" l="1"/>
  <c r="AD525" i="2" l="1"/>
  <c r="AD520" i="2" l="1"/>
  <c r="AD514" i="2"/>
  <c r="AU515" i="2" l="1"/>
  <c r="AU510" i="2"/>
  <c r="AU508" i="2"/>
  <c r="AU507" i="2"/>
  <c r="AU506" i="2"/>
  <c r="AU501" i="2"/>
  <c r="AD500" i="2" l="1"/>
  <c r="AD511" i="2"/>
  <c r="AD504" i="2" l="1"/>
  <c r="AD505" i="2" l="1"/>
  <c r="AD513" i="2" l="1"/>
  <c r="AU383" i="2"/>
  <c r="AE383" i="2"/>
  <c r="AF383" i="2" s="1"/>
  <c r="AU509" i="2" l="1"/>
  <c r="AU482" i="2"/>
  <c r="AU469" i="2"/>
  <c r="AU465" i="2"/>
  <c r="AU462" i="2"/>
  <c r="AD484" i="2" l="1"/>
  <c r="AD480" i="2"/>
  <c r="AE515" i="2"/>
  <c r="AF515" i="2" s="1"/>
  <c r="AE514" i="2"/>
  <c r="AF514" i="2" s="1"/>
  <c r="AE513" i="2"/>
  <c r="AF513" i="2" s="1"/>
  <c r="AE512" i="2"/>
  <c r="AF512" i="2" s="1"/>
  <c r="AE511" i="2"/>
  <c r="AF511" i="2" s="1"/>
  <c r="AD489" i="2" l="1"/>
  <c r="AD499" i="2"/>
  <c r="AU468" i="2" l="1"/>
  <c r="AU454" i="2"/>
  <c r="AE510" i="2"/>
  <c r="AF510" i="2" s="1"/>
  <c r="AE509" i="2"/>
  <c r="AF509" i="2" s="1"/>
  <c r="AE508" i="2"/>
  <c r="AF508" i="2" s="1"/>
  <c r="AE507" i="2"/>
  <c r="AF507" i="2" s="1"/>
  <c r="AE506" i="2"/>
  <c r="AF506" i="2" s="1"/>
  <c r="AD479" i="2"/>
  <c r="AE505" i="2" l="1"/>
  <c r="AF505" i="2" s="1"/>
  <c r="AE504" i="2" l="1"/>
  <c r="AF504" i="2" s="1"/>
  <c r="AE503" i="2"/>
  <c r="AF503" i="2" s="1"/>
  <c r="AD490" i="2" l="1"/>
  <c r="AE502" i="2" l="1"/>
  <c r="AF502" i="2" s="1"/>
  <c r="AE501" i="2" l="1"/>
  <c r="AF501" i="2" s="1"/>
  <c r="AE500" i="2"/>
  <c r="AF500" i="2" s="1"/>
  <c r="AE499" i="2"/>
  <c r="AF499" i="2" s="1"/>
  <c r="AU459" i="2" l="1"/>
  <c r="AU505" i="2" l="1"/>
  <c r="AU499" i="2"/>
  <c r="AU478" i="2"/>
  <c r="AU457" i="2"/>
  <c r="AU449" i="2"/>
  <c r="AU445" i="2"/>
  <c r="AU441" i="2"/>
  <c r="AU434" i="2"/>
  <c r="AU430" i="2"/>
  <c r="AE498" i="2"/>
  <c r="AF498" i="2" s="1"/>
  <c r="AE497" i="2"/>
  <c r="AF497" i="2" s="1"/>
  <c r="AE496" i="2"/>
  <c r="AF496" i="2" s="1"/>
  <c r="AE495" i="2"/>
  <c r="AF495" i="2" s="1"/>
  <c r="AE494" i="2"/>
  <c r="AF494" i="2" s="1"/>
  <c r="AE493" i="2"/>
  <c r="AF493" i="2" s="1"/>
  <c r="AE492" i="2"/>
  <c r="AF492" i="2" s="1"/>
  <c r="AE491" i="2"/>
  <c r="AF491" i="2" s="1"/>
  <c r="AE490" i="2"/>
  <c r="AF490" i="2" s="1"/>
  <c r="AE489" i="2"/>
  <c r="AF489" i="2" s="1"/>
  <c r="AE488" i="2"/>
  <c r="AF488" i="2" s="1"/>
  <c r="AE487" i="2"/>
  <c r="AF487" i="2" s="1"/>
  <c r="AE486" i="2"/>
  <c r="AF486" i="2" s="1"/>
  <c r="AE485" i="2"/>
  <c r="AF485" i="2" s="1"/>
  <c r="AE484" i="2"/>
  <c r="AF484" i="2" s="1"/>
  <c r="AE483" i="2"/>
  <c r="AF483" i="2" s="1"/>
  <c r="AE482" i="2"/>
  <c r="AF482" i="2" s="1"/>
  <c r="AE481" i="2"/>
  <c r="AF481" i="2" s="1"/>
  <c r="AE480" i="2"/>
  <c r="AF480" i="2" s="1"/>
  <c r="AE479" i="2"/>
  <c r="AF479" i="2" s="1"/>
  <c r="AE478" i="2"/>
  <c r="AF478" i="2" s="1"/>
  <c r="AE477" i="2"/>
  <c r="AF477" i="2" s="1"/>
  <c r="AE476" i="2"/>
  <c r="AF476" i="2" s="1"/>
  <c r="AE475" i="2"/>
  <c r="AF475" i="2" s="1"/>
  <c r="AE474" i="2"/>
  <c r="AE473" i="2"/>
  <c r="AF473" i="2" s="1"/>
  <c r="AE472" i="2"/>
  <c r="AE471" i="2"/>
  <c r="AE470" i="2"/>
  <c r="AE469" i="2"/>
  <c r="AF469" i="2" s="1"/>
  <c r="AE468" i="2"/>
  <c r="AF468" i="2" s="1"/>
  <c r="AE467" i="2"/>
  <c r="AE466" i="2"/>
  <c r="AF466" i="2" s="1"/>
  <c r="AE465" i="2"/>
  <c r="AF465" i="2" s="1"/>
  <c r="AE464" i="2"/>
  <c r="AE463" i="2"/>
  <c r="AF463" i="2" s="1"/>
  <c r="AE462" i="2"/>
  <c r="AF462" i="2" s="1"/>
  <c r="AE461" i="2"/>
  <c r="AE460" i="2"/>
  <c r="AE459" i="2"/>
  <c r="AF459" i="2" s="1"/>
  <c r="AE458" i="2"/>
  <c r="AF458" i="2" s="1"/>
  <c r="AE457" i="2"/>
  <c r="AF457" i="2" s="1"/>
  <c r="AE456" i="2"/>
  <c r="AF456" i="2" s="1"/>
  <c r="AE455" i="2"/>
  <c r="AE454" i="2"/>
  <c r="AF454" i="2" s="1"/>
  <c r="AE453" i="2"/>
  <c r="AE452" i="2"/>
  <c r="AE451" i="2"/>
  <c r="AE450" i="2"/>
  <c r="AE449" i="2"/>
  <c r="AF449" i="2" s="1"/>
  <c r="AE448" i="2"/>
  <c r="AE447" i="2"/>
  <c r="AF447" i="2" s="1"/>
  <c r="AE446" i="2"/>
  <c r="AE445" i="2"/>
  <c r="AF445" i="2" s="1"/>
  <c r="AE444" i="2"/>
  <c r="AF444" i="2" s="1"/>
  <c r="AE443" i="2"/>
  <c r="AF443" i="2" s="1"/>
  <c r="AE442" i="2"/>
  <c r="AF442" i="2" s="1"/>
  <c r="AE441" i="2"/>
  <c r="AF441" i="2" s="1"/>
  <c r="AE440" i="2"/>
  <c r="AE439" i="2"/>
  <c r="AF439" i="2" s="1"/>
  <c r="AE438" i="2"/>
  <c r="AE437" i="2"/>
  <c r="AE436" i="2"/>
  <c r="AE435" i="2"/>
  <c r="AD453" i="2"/>
  <c r="AF453" i="2" l="1"/>
  <c r="AD470" i="2"/>
  <c r="AF470" i="2" s="1"/>
  <c r="AD467" i="2"/>
  <c r="AF467" i="2" s="1"/>
  <c r="AD455" i="2"/>
  <c r="AF455" i="2" s="1"/>
  <c r="AD474" i="2" l="1"/>
  <c r="AF474" i="2" s="1"/>
  <c r="AD464" i="2"/>
  <c r="AF464" i="2" s="1"/>
  <c r="M461" i="2" l="1"/>
  <c r="N461" i="2" s="1"/>
  <c r="M457" i="2"/>
  <c r="N457" i="2" s="1"/>
  <c r="M447" i="2"/>
  <c r="N447" i="2" s="1"/>
  <c r="M424" i="2"/>
  <c r="N424" i="2" s="1"/>
  <c r="M423" i="2"/>
  <c r="N423" i="2" s="1"/>
  <c r="M420" i="2"/>
  <c r="N420" i="2" s="1"/>
  <c r="M419" i="2"/>
  <c r="N419" i="2" s="1"/>
  <c r="M418" i="2"/>
  <c r="N418" i="2" s="1"/>
  <c r="M413" i="2"/>
  <c r="N413" i="2" s="1"/>
  <c r="M411" i="2"/>
  <c r="N411" i="2" s="1"/>
  <c r="M408" i="2"/>
  <c r="N408" i="2" s="1"/>
  <c r="M405" i="2"/>
  <c r="N405" i="2" s="1"/>
  <c r="M400" i="2"/>
  <c r="N400" i="2" s="1"/>
  <c r="M392" i="2"/>
  <c r="N392" i="2" s="1"/>
  <c r="M443" i="2"/>
  <c r="N443" i="2" s="1"/>
  <c r="M438" i="2"/>
  <c r="N438" i="2" s="1"/>
  <c r="M410" i="2"/>
  <c r="N410" i="2" s="1"/>
  <c r="M389" i="2"/>
  <c r="N389" i="2" s="1"/>
  <c r="M385" i="2"/>
  <c r="N385" i="2" s="1"/>
  <c r="M482" i="2" l="1"/>
  <c r="N482" i="2" s="1"/>
  <c r="M462" i="2"/>
  <c r="N462" i="2" s="1"/>
  <c r="M454" i="2"/>
  <c r="N454" i="2" s="1"/>
  <c r="M448" i="2"/>
  <c r="N448" i="2" s="1"/>
  <c r="M445" i="2"/>
  <c r="N445" i="2" s="1"/>
  <c r="M412" i="2"/>
  <c r="N412" i="2" s="1"/>
  <c r="M480" i="2"/>
  <c r="N480" i="2" s="1"/>
  <c r="M478" i="2"/>
  <c r="N478" i="2" s="1"/>
  <c r="M475" i="2"/>
  <c r="N475" i="2" s="1"/>
  <c r="M474" i="2"/>
  <c r="N474" i="2" s="1"/>
  <c r="M473" i="2"/>
  <c r="N473" i="2" s="1"/>
  <c r="M472" i="2"/>
  <c r="N472" i="2" s="1"/>
  <c r="M471" i="2"/>
  <c r="N471" i="2" s="1"/>
  <c r="M470" i="2"/>
  <c r="N470" i="2" s="1"/>
  <c r="M469" i="2"/>
  <c r="N469" i="2" s="1"/>
  <c r="M468" i="2"/>
  <c r="N468" i="2" s="1"/>
  <c r="M467" i="2"/>
  <c r="N467" i="2" s="1"/>
  <c r="M466" i="2"/>
  <c r="N466" i="2" s="1"/>
  <c r="M465" i="2"/>
  <c r="N465" i="2" s="1"/>
  <c r="M464" i="2"/>
  <c r="N464" i="2" s="1"/>
  <c r="M463" i="2"/>
  <c r="N463" i="2" s="1"/>
  <c r="M460" i="2"/>
  <c r="N460" i="2" s="1"/>
  <c r="M459" i="2"/>
  <c r="N459" i="2" s="1"/>
  <c r="M458" i="2"/>
  <c r="N458" i="2" s="1"/>
  <c r="M456" i="2"/>
  <c r="N456" i="2" s="1"/>
  <c r="M455" i="2"/>
  <c r="N455" i="2" s="1"/>
  <c r="M453" i="2"/>
  <c r="N453" i="2" s="1"/>
  <c r="M452" i="2"/>
  <c r="N452" i="2" s="1"/>
  <c r="M451" i="2"/>
  <c r="N451" i="2" s="1"/>
  <c r="M450" i="2"/>
  <c r="N450" i="2" s="1"/>
  <c r="M449" i="2"/>
  <c r="N449" i="2" s="1"/>
  <c r="M446" i="2"/>
  <c r="N446" i="2" s="1"/>
  <c r="M444" i="2"/>
  <c r="N444" i="2" s="1"/>
  <c r="M442" i="2"/>
  <c r="N442" i="2" s="1"/>
  <c r="M441" i="2"/>
  <c r="N441" i="2" s="1"/>
  <c r="M440" i="2"/>
  <c r="N440" i="2" s="1"/>
  <c r="M439" i="2"/>
  <c r="N439" i="2" s="1"/>
  <c r="M437" i="2"/>
  <c r="N437" i="2" s="1"/>
  <c r="M436" i="2"/>
  <c r="N436" i="2" s="1"/>
  <c r="M435" i="2"/>
  <c r="N435" i="2" s="1"/>
  <c r="M434" i="2"/>
  <c r="N434" i="2" s="1"/>
  <c r="M433" i="2"/>
  <c r="N433" i="2" s="1"/>
  <c r="M432" i="2"/>
  <c r="N432" i="2" s="1"/>
  <c r="M431" i="2"/>
  <c r="N431" i="2" s="1"/>
  <c r="M430" i="2"/>
  <c r="N430" i="2" s="1"/>
  <c r="M429" i="2"/>
  <c r="N429" i="2" s="1"/>
  <c r="M428" i="2"/>
  <c r="N428" i="2" s="1"/>
  <c r="M427" i="2"/>
  <c r="N427" i="2" s="1"/>
  <c r="M426" i="2"/>
  <c r="N426" i="2" s="1"/>
  <c r="M425" i="2"/>
  <c r="N425" i="2" s="1"/>
  <c r="M422" i="2"/>
  <c r="N422" i="2" s="1"/>
  <c r="M421" i="2"/>
  <c r="N421" i="2" s="1"/>
  <c r="M417" i="2"/>
  <c r="N417" i="2" s="1"/>
  <c r="M416" i="2"/>
  <c r="N416" i="2" s="1"/>
  <c r="M415" i="2"/>
  <c r="N415" i="2" s="1"/>
  <c r="M414" i="2"/>
  <c r="N414" i="2" s="1"/>
  <c r="M409" i="2"/>
  <c r="N409" i="2" s="1"/>
  <c r="M407" i="2"/>
  <c r="N407" i="2" s="1"/>
  <c r="M406" i="2"/>
  <c r="N406" i="2" s="1"/>
  <c r="M404" i="2"/>
  <c r="N404" i="2" s="1"/>
  <c r="M403" i="2"/>
  <c r="N403" i="2" s="1"/>
  <c r="M402" i="2"/>
  <c r="N402" i="2" s="1"/>
  <c r="M401" i="2"/>
  <c r="N401" i="2" s="1"/>
  <c r="M399" i="2"/>
  <c r="N399" i="2" s="1"/>
  <c r="M398" i="2"/>
  <c r="N398" i="2" s="1"/>
  <c r="M397" i="2"/>
  <c r="N397" i="2" s="1"/>
  <c r="M396" i="2"/>
  <c r="N396" i="2" s="1"/>
  <c r="M395" i="2"/>
  <c r="N395" i="2" s="1"/>
  <c r="M394" i="2"/>
  <c r="N394" i="2" s="1"/>
  <c r="M393" i="2"/>
  <c r="N393" i="2" s="1"/>
  <c r="M391" i="2"/>
  <c r="N391" i="2" s="1"/>
  <c r="M390" i="2"/>
  <c r="N390" i="2" s="1"/>
  <c r="M388" i="2"/>
  <c r="N388" i="2" s="1"/>
  <c r="M387" i="2"/>
  <c r="N387" i="2" s="1"/>
  <c r="M386" i="2"/>
  <c r="N386" i="2" s="1"/>
  <c r="AD451" i="2" l="1"/>
  <c r="AF451" i="2" s="1"/>
  <c r="AU416" i="2" l="1"/>
  <c r="AU447" i="2"/>
  <c r="AU444" i="2"/>
  <c r="AU442" i="2"/>
  <c r="AU424" i="2"/>
  <c r="AT379" i="2"/>
  <c r="AS379" i="2"/>
  <c r="AR379" i="2"/>
  <c r="AQ379" i="2"/>
  <c r="AT374" i="2"/>
  <c r="AS374" i="2"/>
  <c r="AR374" i="2"/>
  <c r="AQ374" i="2"/>
  <c r="AT371" i="2"/>
  <c r="AS371" i="2"/>
  <c r="AR371" i="2"/>
  <c r="AQ371" i="2"/>
  <c r="AT368" i="2"/>
  <c r="AS368" i="2"/>
  <c r="AR368" i="2"/>
  <c r="AQ368" i="2"/>
  <c r="AT365" i="2"/>
  <c r="AS365" i="2"/>
  <c r="AR365" i="2"/>
  <c r="AQ365" i="2"/>
  <c r="AT364" i="2"/>
  <c r="AS364" i="2"/>
  <c r="AR364" i="2"/>
  <c r="AQ364" i="2"/>
  <c r="AT405" i="2"/>
  <c r="AS405" i="2"/>
  <c r="AR405" i="2"/>
  <c r="AQ405" i="2"/>
  <c r="AT404" i="2"/>
  <c r="AS404" i="2"/>
  <c r="AR404" i="2"/>
  <c r="AQ404" i="2"/>
  <c r="AT402" i="2"/>
  <c r="AS402" i="2"/>
  <c r="AR402" i="2"/>
  <c r="AQ402" i="2"/>
  <c r="AT401" i="2"/>
  <c r="AS401" i="2"/>
  <c r="AR401" i="2"/>
  <c r="AQ401" i="2"/>
  <c r="AT399" i="2"/>
  <c r="AS399" i="2"/>
  <c r="AR399" i="2"/>
  <c r="AQ399" i="2"/>
  <c r="AT398" i="2"/>
  <c r="AS398" i="2"/>
  <c r="AR398" i="2"/>
  <c r="AQ398" i="2"/>
  <c r="AT394" i="2"/>
  <c r="AS394" i="2"/>
  <c r="AR394" i="2"/>
  <c r="AQ394" i="2"/>
  <c r="AT393" i="2"/>
  <c r="AS393" i="2"/>
  <c r="AR393" i="2"/>
  <c r="AQ393" i="2"/>
  <c r="AT392" i="2"/>
  <c r="AS392" i="2"/>
  <c r="AR392" i="2"/>
  <c r="AQ392" i="2"/>
  <c r="AT391" i="2"/>
  <c r="AS391" i="2"/>
  <c r="AR391" i="2"/>
  <c r="AQ391" i="2"/>
  <c r="AT389" i="2"/>
  <c r="AS389" i="2"/>
  <c r="AR389" i="2"/>
  <c r="AQ389" i="2"/>
  <c r="AT385" i="2"/>
  <c r="AS385" i="2"/>
  <c r="AR385" i="2"/>
  <c r="AQ385" i="2"/>
  <c r="AT384" i="2"/>
  <c r="AS384" i="2"/>
  <c r="AR384" i="2"/>
  <c r="AQ384" i="2"/>
  <c r="AT408" i="2"/>
  <c r="AS408" i="2"/>
  <c r="AR408" i="2"/>
  <c r="AQ408" i="2"/>
  <c r="AT407" i="2"/>
  <c r="AS407" i="2"/>
  <c r="AR407" i="2"/>
  <c r="AQ407" i="2"/>
  <c r="AT424" i="2"/>
  <c r="AS424" i="2"/>
  <c r="AR424" i="2"/>
  <c r="AQ424" i="2"/>
  <c r="AT416" i="2"/>
  <c r="AS416" i="2"/>
  <c r="AR416" i="2"/>
  <c r="AQ416" i="2"/>
  <c r="AT447" i="2"/>
  <c r="AS447" i="2"/>
  <c r="AR447" i="2"/>
  <c r="AQ447" i="2"/>
  <c r="AT444" i="2"/>
  <c r="AS444" i="2"/>
  <c r="AR444" i="2"/>
  <c r="AQ444" i="2"/>
  <c r="AT442" i="2"/>
  <c r="AS442" i="2"/>
  <c r="AR442" i="2"/>
  <c r="AQ442" i="2"/>
  <c r="AD472" i="2" l="1"/>
  <c r="AF472" i="2" s="1"/>
  <c r="AD471" i="2"/>
  <c r="AF471" i="2" s="1"/>
  <c r="AD446" i="2"/>
  <c r="AF446" i="2" s="1"/>
  <c r="AD460" i="2" l="1"/>
  <c r="AF460" i="2" s="1"/>
  <c r="AD461" i="2" l="1"/>
  <c r="AF461" i="2" s="1"/>
  <c r="AD438" i="2" l="1"/>
  <c r="AF438" i="2" s="1"/>
  <c r="AD440" i="2" l="1"/>
  <c r="AF440" i="2" s="1"/>
  <c r="AD450" i="2" l="1"/>
  <c r="AF450" i="2" s="1"/>
  <c r="AU429" i="2" l="1"/>
  <c r="AT429" i="2"/>
  <c r="AS429" i="2"/>
  <c r="AR429" i="2"/>
  <c r="AQ429" i="2"/>
  <c r="AU410" i="2" l="1"/>
  <c r="AU458" i="2"/>
  <c r="AT458" i="2"/>
  <c r="AS458" i="2"/>
  <c r="AR458" i="2"/>
  <c r="AQ458" i="2"/>
  <c r="AU433" i="2"/>
  <c r="AT433" i="2"/>
  <c r="AS433" i="2"/>
  <c r="AR433" i="2"/>
  <c r="AQ433" i="2"/>
  <c r="AU432" i="2"/>
  <c r="AT432" i="2"/>
  <c r="AS432" i="2"/>
  <c r="AR432" i="2"/>
  <c r="AQ432" i="2"/>
  <c r="AU419" i="2"/>
  <c r="AU418" i="2"/>
  <c r="AT419" i="2"/>
  <c r="AS419" i="2"/>
  <c r="AR419" i="2"/>
  <c r="AQ419" i="2"/>
  <c r="AT418" i="2"/>
  <c r="AS418" i="2"/>
  <c r="AR418" i="2"/>
  <c r="AQ418" i="2"/>
  <c r="AT410" i="2"/>
  <c r="AS410" i="2"/>
  <c r="AR410" i="2"/>
  <c r="AQ410" i="2"/>
  <c r="AD452" i="2"/>
  <c r="AF452" i="2" s="1"/>
  <c r="AD448" i="2" l="1"/>
  <c r="AF448" i="2" s="1"/>
  <c r="AD426" i="2" l="1"/>
  <c r="AD428" i="2" l="1"/>
  <c r="AD423" i="2" l="1"/>
  <c r="AU439" i="2" l="1"/>
  <c r="AT439" i="2"/>
  <c r="AS439" i="2"/>
  <c r="AR439" i="2"/>
  <c r="AQ439" i="2"/>
  <c r="AU427" i="2"/>
  <c r="AU420" i="2"/>
  <c r="AU417" i="2"/>
  <c r="AU414" i="2"/>
  <c r="AU411" i="2"/>
  <c r="AU409" i="2"/>
  <c r="AU406" i="2"/>
  <c r="AT427" i="2"/>
  <c r="AS427" i="2"/>
  <c r="AR427" i="2"/>
  <c r="AQ427" i="2"/>
  <c r="AT420" i="2"/>
  <c r="AS420" i="2"/>
  <c r="AR420" i="2"/>
  <c r="AQ420" i="2"/>
  <c r="AT417" i="2"/>
  <c r="AS417" i="2"/>
  <c r="AR417" i="2"/>
  <c r="AQ417" i="2"/>
  <c r="AT414" i="2"/>
  <c r="AS414" i="2"/>
  <c r="AR414" i="2"/>
  <c r="AQ414" i="2"/>
  <c r="AT411" i="2"/>
  <c r="AS411" i="2"/>
  <c r="AR411" i="2"/>
  <c r="AQ411" i="2"/>
  <c r="AT409" i="2"/>
  <c r="AS409" i="2"/>
  <c r="AR409" i="2"/>
  <c r="AQ409" i="2"/>
  <c r="AT406" i="2"/>
  <c r="AS406" i="2"/>
  <c r="AR406" i="2"/>
  <c r="AQ406" i="2"/>
  <c r="AD421" i="2" l="1"/>
  <c r="AD415" i="2" l="1"/>
  <c r="AU408" i="2" l="1"/>
  <c r="AD412" i="2"/>
  <c r="AD437" i="2" l="1"/>
  <c r="AF437" i="2" s="1"/>
  <c r="AD436" i="2"/>
  <c r="AF436" i="2" s="1"/>
  <c r="AD435" i="2"/>
  <c r="AF435" i="2" s="1"/>
  <c r="AU349" i="2" l="1"/>
  <c r="AU404" i="2" l="1"/>
  <c r="AU402" i="2"/>
  <c r="AU399" i="2"/>
  <c r="AU398" i="2"/>
  <c r="AU394" i="2"/>
  <c r="AU393" i="2"/>
  <c r="AU384" i="2"/>
  <c r="AE434" i="2"/>
  <c r="AF434" i="2" s="1"/>
  <c r="AE433" i="2"/>
  <c r="AF433" i="2" s="1"/>
  <c r="AE432" i="2"/>
  <c r="AF432" i="2" s="1"/>
  <c r="AE431" i="2"/>
  <c r="AE430" i="2"/>
  <c r="AF430" i="2" s="1"/>
  <c r="AE429" i="2"/>
  <c r="AF429" i="2" s="1"/>
  <c r="AE428" i="2"/>
  <c r="AF428" i="2" s="1"/>
  <c r="AE427" i="2"/>
  <c r="AF427" i="2" s="1"/>
  <c r="AE426" i="2"/>
  <c r="AF426" i="2" s="1"/>
  <c r="AE425" i="2"/>
  <c r="AE424" i="2"/>
  <c r="AF424" i="2" s="1"/>
  <c r="AE423" i="2"/>
  <c r="AF423" i="2" s="1"/>
  <c r="AE422" i="2"/>
  <c r="AE421" i="2"/>
  <c r="AF421" i="2" s="1"/>
  <c r="AE420" i="2"/>
  <c r="AF420" i="2" s="1"/>
  <c r="AE419" i="2"/>
  <c r="AF419" i="2" s="1"/>
  <c r="AE418" i="2"/>
  <c r="AF418" i="2" s="1"/>
  <c r="AE417" i="2"/>
  <c r="AF417" i="2" s="1"/>
  <c r="AE416" i="2"/>
  <c r="AF416" i="2" s="1"/>
  <c r="AE415" i="2"/>
  <c r="AF415" i="2" s="1"/>
  <c r="AD422" i="2"/>
  <c r="AF422" i="2" l="1"/>
  <c r="AD431" i="2"/>
  <c r="AF431" i="2" s="1"/>
  <c r="AD425" i="2" l="1"/>
  <c r="AF425" i="2" s="1"/>
  <c r="AU303" i="2" l="1"/>
  <c r="AU324" i="2"/>
  <c r="AU304" i="2" l="1"/>
  <c r="AU248" i="2"/>
  <c r="AU295" i="2"/>
  <c r="AU246" i="2"/>
  <c r="AU285" i="2"/>
  <c r="AU296" i="2"/>
  <c r="AU250" i="2"/>
  <c r="AU249" i="2"/>
  <c r="AU241" i="2"/>
  <c r="AU242" i="2"/>
  <c r="AD413" i="2" l="1"/>
  <c r="AD397" i="2"/>
  <c r="AD396" i="2"/>
  <c r="AD395" i="2"/>
  <c r="AG118" i="2" l="1"/>
  <c r="AN118" i="2"/>
  <c r="AJ118" i="2"/>
  <c r="AH176" i="2"/>
  <c r="AG202" i="2"/>
  <c r="AJ202" i="2"/>
  <c r="AH344" i="2"/>
  <c r="AH340" i="2"/>
  <c r="AN265" i="2"/>
  <c r="AJ265" i="2"/>
  <c r="AN267" i="2"/>
  <c r="AJ267" i="2"/>
  <c r="AJ266" i="2"/>
  <c r="AH223" i="2"/>
  <c r="AH219" i="2"/>
  <c r="AH300" i="2"/>
  <c r="AH118" i="2" l="1"/>
  <c r="AU405" i="2"/>
  <c r="AU385" i="2"/>
  <c r="AU334" i="2"/>
  <c r="AU240" i="2"/>
  <c r="AE414" i="2" l="1"/>
  <c r="AF414" i="2" s="1"/>
  <c r="AD390" i="2" l="1"/>
  <c r="AU407" i="2" l="1"/>
  <c r="AU371" i="2"/>
  <c r="AU368" i="2"/>
  <c r="AE413" i="2" l="1"/>
  <c r="AF413" i="2" s="1"/>
  <c r="AE412" i="2"/>
  <c r="AF412" i="2" s="1"/>
  <c r="AU328" i="2" l="1"/>
  <c r="AU319" i="2"/>
  <c r="AE411" i="2" l="1"/>
  <c r="AF411" i="2" s="1"/>
  <c r="AE410" i="2"/>
  <c r="AF410" i="2" s="1"/>
  <c r="AE409" i="2"/>
  <c r="AF409" i="2" s="1"/>
  <c r="AU401" i="2" l="1"/>
  <c r="AU392" i="2"/>
  <c r="AU391" i="2"/>
  <c r="AU389" i="2"/>
  <c r="AU379" i="2"/>
  <c r="AU374" i="2"/>
  <c r="AU365" i="2"/>
  <c r="AU364" i="2"/>
  <c r="AE408" i="2" l="1"/>
  <c r="AF408" i="2" s="1"/>
  <c r="AD378" i="2"/>
  <c r="AE407" i="2" l="1"/>
  <c r="AF407" i="2" s="1"/>
  <c r="AE406" i="2"/>
  <c r="AF406" i="2" s="1"/>
  <c r="AD388" i="2" l="1"/>
  <c r="AD400" i="2" l="1"/>
  <c r="AD386" i="2" l="1"/>
  <c r="AD360" i="2"/>
  <c r="AE405" i="2" l="1"/>
  <c r="AF405" i="2" s="1"/>
  <c r="AT357" i="2" l="1"/>
  <c r="AS357" i="2"/>
  <c r="AR357" i="2"/>
  <c r="AQ357" i="2"/>
  <c r="AU357" i="2"/>
  <c r="AU347" i="2"/>
  <c r="AE404" i="2" l="1"/>
  <c r="AF404" i="2" s="1"/>
  <c r="AD403" i="2" l="1"/>
  <c r="AD372" i="2"/>
  <c r="AD283" i="2"/>
  <c r="AH202" i="2" l="1"/>
  <c r="AG1048575" i="2"/>
  <c r="AH187" i="2"/>
  <c r="AE403" i="2" l="1"/>
  <c r="AF403" i="2" s="1"/>
  <c r="AD387" i="2" l="1"/>
  <c r="AE401" i="2" l="1"/>
  <c r="AF401" i="2" s="1"/>
  <c r="AE402" i="2" l="1"/>
  <c r="AF402" i="2" s="1"/>
  <c r="AD363" i="2" l="1"/>
  <c r="AD362" i="2"/>
  <c r="AU382" i="2" l="1"/>
  <c r="AU370" i="2"/>
  <c r="AT382" i="2"/>
  <c r="AS382" i="2"/>
  <c r="AR382" i="2"/>
  <c r="AQ382" i="2"/>
  <c r="AT370" i="2"/>
  <c r="AS370" i="2"/>
  <c r="AR370" i="2"/>
  <c r="AQ370" i="2"/>
  <c r="AE400" i="2" l="1"/>
  <c r="AF400" i="2" s="1"/>
  <c r="AE399" i="2" l="1"/>
  <c r="AF399" i="2" s="1"/>
  <c r="AE398" i="2"/>
  <c r="AF398" i="2" s="1"/>
  <c r="AE397" i="2" l="1"/>
  <c r="AF397" i="2" s="1"/>
  <c r="AE396" i="2"/>
  <c r="AF396" i="2" s="1"/>
  <c r="AE395" i="2" l="1"/>
  <c r="AF395" i="2" s="1"/>
  <c r="AE394" i="2" l="1"/>
  <c r="AF394" i="2" s="1"/>
  <c r="AE393" i="2"/>
  <c r="AF393" i="2" s="1"/>
  <c r="AE392" i="2"/>
  <c r="AF392" i="2" s="1"/>
  <c r="AE391" i="2"/>
  <c r="AF391" i="2" s="1"/>
  <c r="AE390" i="2"/>
  <c r="AF390" i="2" s="1"/>
  <c r="AD355" i="2" l="1"/>
  <c r="AU375" i="2" l="1"/>
  <c r="AU373" i="2"/>
  <c r="AU359" i="2"/>
  <c r="AU348" i="2"/>
  <c r="AU342" i="2"/>
  <c r="AU341" i="2"/>
  <c r="AU327" i="2"/>
  <c r="AT375" i="2"/>
  <c r="AS375" i="2"/>
  <c r="AR375" i="2"/>
  <c r="AQ375" i="2"/>
  <c r="AT373" i="2"/>
  <c r="AS373" i="2"/>
  <c r="AR373" i="2"/>
  <c r="AQ373" i="2"/>
  <c r="AT359" i="2"/>
  <c r="AS359" i="2"/>
  <c r="AR359" i="2"/>
  <c r="AQ359" i="2"/>
  <c r="AE389" i="2" l="1"/>
  <c r="AF389" i="2" s="1"/>
  <c r="AE388" i="2"/>
  <c r="AF388" i="2" s="1"/>
  <c r="AE387" i="2"/>
  <c r="AF387" i="2" s="1"/>
  <c r="A386" i="2"/>
  <c r="A387" i="2" s="1"/>
  <c r="A388" i="2" s="1"/>
  <c r="AE386" i="2"/>
  <c r="AF386" i="2" s="1"/>
  <c r="AE385" i="2"/>
  <c r="AF385" i="2" s="1"/>
  <c r="A389" i="2" l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D352" i="2"/>
  <c r="AD366" i="2"/>
  <c r="AD351" i="2"/>
  <c r="A435" i="2" l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M382" i="2"/>
  <c r="N382" i="2" s="1"/>
  <c r="M380" i="2"/>
  <c r="N380" i="2" s="1"/>
  <c r="M379" i="2"/>
  <c r="N379" i="2" s="1"/>
  <c r="M378" i="2"/>
  <c r="N378" i="2" s="1"/>
  <c r="M374" i="2"/>
  <c r="N374" i="2" s="1"/>
  <c r="M373" i="2"/>
  <c r="N373" i="2" s="1"/>
  <c r="M375" i="2"/>
  <c r="N375" i="2" s="1"/>
  <c r="M372" i="2"/>
  <c r="N372" i="2" s="1"/>
  <c r="M371" i="2"/>
  <c r="N371" i="2" s="1"/>
  <c r="M370" i="2"/>
  <c r="N370" i="2" s="1"/>
  <c r="M369" i="2"/>
  <c r="N369" i="2" s="1"/>
  <c r="M368" i="2"/>
  <c r="N368" i="2" s="1"/>
  <c r="M367" i="2"/>
  <c r="N367" i="2" s="1"/>
  <c r="M366" i="2"/>
  <c r="N366" i="2" s="1"/>
  <c r="M384" i="2"/>
  <c r="N384" i="2" s="1"/>
  <c r="A448" i="2" l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D367" i="2"/>
  <c r="AD354" i="2"/>
  <c r="AD350" i="2"/>
  <c r="AD339" i="2"/>
  <c r="AE384" i="2"/>
  <c r="AF384" i="2" s="1"/>
  <c r="A462" i="2" l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U356" i="2"/>
  <c r="AU346" i="2"/>
  <c r="AU337" i="2"/>
  <c r="AU335" i="2"/>
  <c r="AU333" i="2"/>
  <c r="AU332" i="2"/>
  <c r="AT356" i="2"/>
  <c r="AS356" i="2"/>
  <c r="AR356" i="2"/>
  <c r="AQ356" i="2"/>
  <c r="A474" i="2" l="1"/>
  <c r="A475" i="2" s="1"/>
  <c r="AD369" i="2"/>
  <c r="AD353" i="2"/>
  <c r="AD300" i="2"/>
  <c r="A476" i="2" l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D322" i="2"/>
  <c r="AD345" i="2"/>
  <c r="AD344" i="2"/>
  <c r="A517" i="2" l="1"/>
  <c r="A518" i="2" s="1"/>
  <c r="A519" i="2" s="1"/>
  <c r="A520" i="2" s="1"/>
  <c r="A521" i="2" s="1"/>
  <c r="A522" i="2" s="1"/>
  <c r="A523" i="2" s="1"/>
  <c r="A524" i="2" s="1"/>
  <c r="A525" i="2" s="1"/>
  <c r="AD340" i="2"/>
  <c r="AE382" i="2"/>
  <c r="A526" i="2" l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F382" i="2"/>
  <c r="AG382" i="2"/>
  <c r="A550" i="2" l="1"/>
  <c r="A551" i="2" s="1"/>
  <c r="A552" i="2" s="1"/>
  <c r="A553" i="2" s="1"/>
  <c r="A554" i="2" s="1"/>
  <c r="A555" i="2" s="1"/>
  <c r="A556" i="2" s="1"/>
  <c r="A557" i="2" s="1"/>
  <c r="AD343" i="2"/>
  <c r="AE380" i="2"/>
  <c r="A558" i="2" l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F380" i="2"/>
  <c r="AG380" i="2"/>
  <c r="AE379" i="2"/>
  <c r="AF379" i="2" s="1"/>
  <c r="AE378" i="2"/>
  <c r="AF378" i="2" s="1"/>
  <c r="A593" i="2" l="1"/>
  <c r="A594" i="2" s="1"/>
  <c r="A595" i="2" s="1"/>
  <c r="A596" i="2" s="1"/>
  <c r="AG160" i="2"/>
  <c r="AH160" i="2" s="1"/>
  <c r="A597" i="2" l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D288" i="2"/>
  <c r="A648" i="2" l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E375" i="2"/>
  <c r="AE374" i="2"/>
  <c r="AF374" i="2" s="1"/>
  <c r="AE373" i="2"/>
  <c r="AE372" i="2"/>
  <c r="AF372" i="2" s="1"/>
  <c r="AE371" i="2"/>
  <c r="AF371" i="2" s="1"/>
  <c r="AE370" i="2"/>
  <c r="AE369" i="2"/>
  <c r="AE368" i="2"/>
  <c r="AF368" i="2" s="1"/>
  <c r="AE367" i="2"/>
  <c r="AE366" i="2"/>
  <c r="A659" i="2" l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F366" i="2"/>
  <c r="AG366" i="2"/>
  <c r="AF373" i="2"/>
  <c r="AG373" i="2"/>
  <c r="AF367" i="2"/>
  <c r="AG367" i="2"/>
  <c r="AF369" i="2"/>
  <c r="AG369" i="2"/>
  <c r="AF370" i="2"/>
  <c r="AG370" i="2"/>
  <c r="AF375" i="2"/>
  <c r="AG375" i="2"/>
  <c r="M339" i="2"/>
  <c r="N339" i="2" s="1"/>
  <c r="M333" i="2"/>
  <c r="N333" i="2" s="1"/>
  <c r="M347" i="2"/>
  <c r="N347" i="2" s="1"/>
  <c r="M365" i="2"/>
  <c r="N365" i="2" s="1"/>
  <c r="M364" i="2"/>
  <c r="N364" i="2" s="1"/>
  <c r="M328" i="2"/>
  <c r="M354" i="2"/>
  <c r="N354" i="2" s="1"/>
  <c r="M353" i="2"/>
  <c r="N353" i="2" s="1"/>
  <c r="M363" i="2"/>
  <c r="N363" i="2" s="1"/>
  <c r="M362" i="2"/>
  <c r="N362" i="2" s="1"/>
  <c r="M360" i="2"/>
  <c r="N360" i="2" s="1"/>
  <c r="M359" i="2"/>
  <c r="N359" i="2" s="1"/>
  <c r="M358" i="2"/>
  <c r="N358" i="2" s="1"/>
  <c r="M357" i="2"/>
  <c r="N357" i="2" s="1"/>
  <c r="M356" i="2"/>
  <c r="N356" i="2" s="1"/>
  <c r="M355" i="2"/>
  <c r="N355" i="2" s="1"/>
  <c r="M352" i="2"/>
  <c r="N352" i="2" s="1"/>
  <c r="M351" i="2"/>
  <c r="N351" i="2" s="1"/>
  <c r="M350" i="2"/>
  <c r="N350" i="2" s="1"/>
  <c r="M349" i="2"/>
  <c r="N349" i="2" s="1"/>
  <c r="M348" i="2"/>
  <c r="N348" i="2" s="1"/>
  <c r="M346" i="2"/>
  <c r="N346" i="2" s="1"/>
  <c r="M345" i="2"/>
  <c r="N345" i="2" s="1"/>
  <c r="M344" i="2"/>
  <c r="N344" i="2" s="1"/>
  <c r="M343" i="2"/>
  <c r="N343" i="2" s="1"/>
  <c r="M342" i="2"/>
  <c r="N342" i="2" s="1"/>
  <c r="M341" i="2"/>
  <c r="N341" i="2" s="1"/>
  <c r="M340" i="2"/>
  <c r="N340" i="2" s="1"/>
  <c r="M338" i="2"/>
  <c r="N338" i="2" s="1"/>
  <c r="M337" i="2"/>
  <c r="N337" i="2" s="1"/>
  <c r="M336" i="2"/>
  <c r="N336" i="2" s="1"/>
  <c r="M335" i="2"/>
  <c r="N335" i="2" s="1"/>
  <c r="M334" i="2"/>
  <c r="N334" i="2" s="1"/>
  <c r="M332" i="2"/>
  <c r="N332" i="2" s="1"/>
  <c r="A683" i="2" l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D358" i="2"/>
  <c r="AE358" i="2"/>
  <c r="AG358" i="2" s="1"/>
  <c r="AF358" i="2" l="1"/>
  <c r="AE365" i="2"/>
  <c r="AF365" i="2" s="1"/>
  <c r="AE364" i="2"/>
  <c r="AF364" i="2" s="1"/>
  <c r="AE363" i="2"/>
  <c r="AE362" i="2"/>
  <c r="AD331" i="2"/>
  <c r="AF362" i="2" l="1"/>
  <c r="AG362" i="2"/>
  <c r="AF363" i="2"/>
  <c r="AG363" i="2"/>
  <c r="AE360" i="2"/>
  <c r="AF360" i="2" s="1"/>
  <c r="AH362" i="2" l="1"/>
  <c r="AU338" i="2"/>
  <c r="AU330" i="2"/>
  <c r="AU318" i="2"/>
  <c r="AU316" i="2"/>
  <c r="AU287" i="2"/>
  <c r="AU247" i="2"/>
  <c r="AU245" i="2"/>
  <c r="AU225" i="2"/>
  <c r="AD326" i="2" l="1"/>
  <c r="AE359" i="2"/>
  <c r="AF359" i="2" s="1"/>
  <c r="AE357" i="2" l="1"/>
  <c r="AE356" i="2"/>
  <c r="AF356" i="2" l="1"/>
  <c r="AG356" i="2"/>
  <c r="AF357" i="2"/>
  <c r="AG357" i="2"/>
  <c r="AH299" i="2"/>
  <c r="AH356" i="2" l="1"/>
  <c r="AH289" i="2"/>
  <c r="AH260" i="2" l="1"/>
  <c r="AH292" i="2"/>
  <c r="AH263" i="2"/>
  <c r="AH243" i="2"/>
  <c r="AH302" i="2" l="1"/>
  <c r="AH257" i="2"/>
  <c r="AT355" i="2" l="1"/>
  <c r="AS355" i="2"/>
  <c r="AR355" i="2"/>
  <c r="AQ355" i="2"/>
  <c r="AT354" i="2"/>
  <c r="AS354" i="2"/>
  <c r="AR354" i="2"/>
  <c r="AQ354" i="2"/>
  <c r="AT353" i="2"/>
  <c r="AS353" i="2"/>
  <c r="AR353" i="2"/>
  <c r="AQ353" i="2"/>
  <c r="AT352" i="2"/>
  <c r="AS352" i="2"/>
  <c r="AR352" i="2"/>
  <c r="AQ352" i="2"/>
  <c r="AT351" i="2"/>
  <c r="AS351" i="2"/>
  <c r="AR351" i="2"/>
  <c r="AQ351" i="2"/>
  <c r="AT350" i="2"/>
  <c r="AS350" i="2"/>
  <c r="AR350" i="2"/>
  <c r="AQ350" i="2"/>
  <c r="AT349" i="2"/>
  <c r="AS349" i="2"/>
  <c r="AR349" i="2"/>
  <c r="AQ349" i="2"/>
  <c r="AT348" i="2"/>
  <c r="AS348" i="2"/>
  <c r="AR348" i="2"/>
  <c r="AQ348" i="2"/>
  <c r="AT347" i="2"/>
  <c r="AS347" i="2"/>
  <c r="AR347" i="2"/>
  <c r="AQ347" i="2"/>
  <c r="AT346" i="2"/>
  <c r="AS346" i="2"/>
  <c r="AR346" i="2"/>
  <c r="AQ346" i="2"/>
  <c r="AT345" i="2"/>
  <c r="AS345" i="2"/>
  <c r="AR345" i="2"/>
  <c r="AQ345" i="2"/>
  <c r="AT344" i="2"/>
  <c r="AS344" i="2"/>
  <c r="AR344" i="2"/>
  <c r="AQ344" i="2"/>
  <c r="AT343" i="2"/>
  <c r="AS343" i="2"/>
  <c r="AR343" i="2"/>
  <c r="AQ343" i="2"/>
  <c r="AT342" i="2"/>
  <c r="AS342" i="2"/>
  <c r="AR342" i="2"/>
  <c r="AQ342" i="2"/>
  <c r="AT341" i="2"/>
  <c r="AS341" i="2"/>
  <c r="AR341" i="2"/>
  <c r="AQ341" i="2"/>
  <c r="AT340" i="2"/>
  <c r="AS340" i="2"/>
  <c r="AR340" i="2"/>
  <c r="AQ340" i="2"/>
  <c r="AT339" i="2"/>
  <c r="AS339" i="2"/>
  <c r="AR339" i="2"/>
  <c r="AQ339" i="2"/>
  <c r="AT338" i="2"/>
  <c r="AS338" i="2"/>
  <c r="AR338" i="2"/>
  <c r="AQ338" i="2"/>
  <c r="AT337" i="2"/>
  <c r="AS337" i="2"/>
  <c r="AR337" i="2"/>
  <c r="AQ337" i="2"/>
  <c r="AT336" i="2"/>
  <c r="AS336" i="2"/>
  <c r="AR336" i="2"/>
  <c r="AQ336" i="2"/>
  <c r="AT335" i="2"/>
  <c r="AS335" i="2"/>
  <c r="AR335" i="2"/>
  <c r="AQ335" i="2"/>
  <c r="AT334" i="2"/>
  <c r="AS334" i="2"/>
  <c r="AR334" i="2"/>
  <c r="AQ334" i="2"/>
  <c r="AT333" i="2"/>
  <c r="AS333" i="2"/>
  <c r="AR333" i="2"/>
  <c r="AQ333" i="2"/>
  <c r="AT332" i="2"/>
  <c r="AS332" i="2"/>
  <c r="AR332" i="2"/>
  <c r="AQ332" i="2"/>
  <c r="AT331" i="2"/>
  <c r="AS331" i="2"/>
  <c r="AR331" i="2"/>
  <c r="AQ331" i="2"/>
  <c r="AT330" i="2"/>
  <c r="AS330" i="2"/>
  <c r="AR330" i="2"/>
  <c r="AQ330" i="2"/>
  <c r="AT328" i="2"/>
  <c r="AS328" i="2"/>
  <c r="AR328" i="2"/>
  <c r="AQ328" i="2"/>
  <c r="AT327" i="2"/>
  <c r="AS327" i="2"/>
  <c r="AR327" i="2"/>
  <c r="AQ327" i="2"/>
  <c r="AT326" i="2"/>
  <c r="AS326" i="2"/>
  <c r="AR326" i="2"/>
  <c r="AQ326" i="2"/>
  <c r="AE355" i="2"/>
  <c r="AE354" i="2"/>
  <c r="AE353" i="2"/>
  <c r="AE352" i="2"/>
  <c r="AE351" i="2"/>
  <c r="AE350" i="2"/>
  <c r="AE349" i="2"/>
  <c r="AF349" i="2" s="1"/>
  <c r="AE348" i="2"/>
  <c r="AF348" i="2" s="1"/>
  <c r="AE347" i="2"/>
  <c r="AF347" i="2" s="1"/>
  <c r="AD290" i="2"/>
  <c r="AF352" i="2" l="1"/>
  <c r="AG352" i="2"/>
  <c r="AF353" i="2"/>
  <c r="AG353" i="2"/>
  <c r="AF354" i="2"/>
  <c r="AG354" i="2"/>
  <c r="AF350" i="2"/>
  <c r="AG350" i="2"/>
  <c r="AF355" i="2"/>
  <c r="AG355" i="2"/>
  <c r="AF351" i="2"/>
  <c r="AG351" i="2"/>
  <c r="AT329" i="2"/>
  <c r="AS329" i="2"/>
  <c r="AR329" i="2"/>
  <c r="AQ329" i="2"/>
  <c r="AT325" i="2"/>
  <c r="AS325" i="2"/>
  <c r="AR325" i="2"/>
  <c r="AQ325" i="2"/>
  <c r="AU205" i="2"/>
  <c r="AD336" i="2"/>
  <c r="AH350" i="2" l="1"/>
  <c r="AH352" i="2"/>
  <c r="AU329" i="2"/>
  <c r="AU320" i="2"/>
  <c r="AD293" i="2" l="1"/>
  <c r="AU325" i="2" l="1"/>
  <c r="AU323" i="2"/>
  <c r="AU321" i="2"/>
  <c r="AU317" i="2"/>
  <c r="AU298" i="2"/>
  <c r="AU284" i="2"/>
  <c r="AU281" i="2"/>
  <c r="AU278" i="2"/>
  <c r="AU267" i="2"/>
  <c r="AU266" i="2"/>
  <c r="AU265" i="2"/>
  <c r="AU262" i="2"/>
  <c r="AU261" i="2"/>
  <c r="AU256" i="2"/>
  <c r="AU253" i="2"/>
  <c r="AU252" i="2"/>
  <c r="AU251" i="2"/>
  <c r="AU244" i="2"/>
  <c r="AU239" i="2"/>
  <c r="AD294" i="2"/>
  <c r="AE346" i="2" l="1"/>
  <c r="AE345" i="2"/>
  <c r="AE344" i="2"/>
  <c r="AF344" i="2" s="1"/>
  <c r="AE343" i="2"/>
  <c r="AE342" i="2"/>
  <c r="AE341" i="2"/>
  <c r="AE340" i="2"/>
  <c r="AF340" i="2" s="1"/>
  <c r="AF341" i="2" l="1"/>
  <c r="AG341" i="2"/>
  <c r="AF342" i="2"/>
  <c r="AG342" i="2"/>
  <c r="AF343" i="2"/>
  <c r="AG343" i="2"/>
  <c r="AF345" i="2"/>
  <c r="AG345" i="2"/>
  <c r="AF346" i="2"/>
  <c r="AG346" i="2"/>
  <c r="AE339" i="2"/>
  <c r="AD301" i="2"/>
  <c r="AD282" i="2"/>
  <c r="AH341" i="2" l="1"/>
  <c r="AH343" i="2"/>
  <c r="AF339" i="2"/>
  <c r="AG339" i="2"/>
  <c r="AD234" i="2"/>
  <c r="AD255" i="2"/>
  <c r="AD315" i="2"/>
  <c r="AD313" i="2"/>
  <c r="AD311" i="2"/>
  <c r="AD305" i="2"/>
  <c r="AD302" i="2"/>
  <c r="AE338" i="2"/>
  <c r="AH339" i="2" l="1"/>
  <c r="AF338" i="2"/>
  <c r="AG338" i="2"/>
  <c r="AH338" i="2" s="1"/>
  <c r="AD308" i="2"/>
  <c r="AE337" i="2"/>
  <c r="AE336" i="2"/>
  <c r="AF337" i="2" l="1"/>
  <c r="AG337" i="2"/>
  <c r="AF336" i="2"/>
  <c r="AG336" i="2"/>
  <c r="AH336" i="2" s="1"/>
  <c r="AC336" i="2"/>
  <c r="AD289" i="2"/>
  <c r="AU276" i="2" l="1"/>
  <c r="AD236" i="2" l="1"/>
  <c r="AE335" i="2"/>
  <c r="AE334" i="2"/>
  <c r="AF334" i="2" s="1"/>
  <c r="AF335" i="2" l="1"/>
  <c r="AG335" i="2"/>
  <c r="AE333" i="2"/>
  <c r="AE332" i="2"/>
  <c r="AF332" i="2" s="1"/>
  <c r="M331" i="2"/>
  <c r="N331" i="2" s="1"/>
  <c r="AE331" i="2"/>
  <c r="AF331" i="2" l="1"/>
  <c r="AG331" i="2"/>
  <c r="AF333" i="2"/>
  <c r="AG333" i="2"/>
  <c r="AD299" i="2"/>
  <c r="AD292" i="2" l="1"/>
  <c r="AD280" i="2"/>
  <c r="AD286" i="2" l="1"/>
  <c r="M330" i="2" l="1"/>
  <c r="N330" i="2" s="1"/>
  <c r="AE330" i="2"/>
  <c r="AF330" i="2" l="1"/>
  <c r="AG330" i="2"/>
  <c r="AH330" i="2" s="1"/>
  <c r="M329" i="2"/>
  <c r="N329" i="2" s="1"/>
  <c r="AE329" i="2"/>
  <c r="N328" i="2"/>
  <c r="AE328" i="2"/>
  <c r="AF328" i="2" s="1"/>
  <c r="AF329" i="2" l="1"/>
  <c r="AG329" i="2"/>
  <c r="AH329" i="2" s="1"/>
  <c r="AD297" i="2"/>
  <c r="M327" i="2" l="1"/>
  <c r="N327" i="2" s="1"/>
  <c r="M326" i="2"/>
  <c r="N326" i="2" s="1"/>
  <c r="M325" i="2"/>
  <c r="N325" i="2" s="1"/>
  <c r="M324" i="2"/>
  <c r="N324" i="2" s="1"/>
  <c r="M323" i="2"/>
  <c r="N323" i="2" s="1"/>
  <c r="M322" i="2"/>
  <c r="N322" i="2" s="1"/>
  <c r="M321" i="2"/>
  <c r="N321" i="2" s="1"/>
  <c r="M320" i="2"/>
  <c r="N320" i="2" s="1"/>
  <c r="M318" i="2"/>
  <c r="N318" i="2" s="1"/>
  <c r="M317" i="2"/>
  <c r="N317" i="2" s="1"/>
  <c r="M316" i="2"/>
  <c r="N316" i="2" s="1"/>
  <c r="M315" i="2"/>
  <c r="N315" i="2" s="1"/>
  <c r="M314" i="2"/>
  <c r="N314" i="2" s="1"/>
  <c r="M313" i="2"/>
  <c r="N313" i="2" s="1"/>
  <c r="M312" i="2"/>
  <c r="N312" i="2" s="1"/>
  <c r="M311" i="2"/>
  <c r="N311" i="2" s="1"/>
  <c r="M310" i="2"/>
  <c r="N310" i="2" s="1"/>
  <c r="M309" i="2"/>
  <c r="N309" i="2" s="1"/>
  <c r="M308" i="2"/>
  <c r="N308" i="2" s="1"/>
  <c r="M307" i="2"/>
  <c r="N307" i="2" s="1"/>
  <c r="M306" i="2"/>
  <c r="N306" i="2" s="1"/>
  <c r="M305" i="2"/>
  <c r="N305" i="2" s="1"/>
  <c r="M304" i="2"/>
  <c r="N304" i="2" s="1"/>
  <c r="M300" i="2"/>
  <c r="N300" i="2" s="1"/>
  <c r="M299" i="2"/>
  <c r="N299" i="2" s="1"/>
  <c r="M298" i="2"/>
  <c r="N298" i="2" s="1"/>
  <c r="M297" i="2"/>
  <c r="N297" i="2" s="1"/>
  <c r="M296" i="2"/>
  <c r="N296" i="2" s="1"/>
  <c r="M293" i="2"/>
  <c r="N293" i="2" s="1"/>
  <c r="M292" i="2"/>
  <c r="N292" i="2" s="1"/>
  <c r="M291" i="2"/>
  <c r="N291" i="2" s="1"/>
  <c r="M290" i="2"/>
  <c r="N290" i="2" s="1"/>
  <c r="M289" i="2"/>
  <c r="N289" i="2" s="1"/>
  <c r="M287" i="2"/>
  <c r="N287" i="2" s="1"/>
  <c r="M286" i="2"/>
  <c r="N286" i="2" s="1"/>
  <c r="M285" i="2"/>
  <c r="N285" i="2" s="1"/>
  <c r="M284" i="2"/>
  <c r="N284" i="2" s="1"/>
  <c r="M283" i="2"/>
  <c r="N283" i="2" s="1"/>
  <c r="M282" i="2"/>
  <c r="N282" i="2" s="1"/>
  <c r="M281" i="2"/>
  <c r="N281" i="2" s="1"/>
  <c r="M280" i="2"/>
  <c r="N280" i="2" s="1"/>
  <c r="M279" i="2"/>
  <c r="N279" i="2" s="1"/>
  <c r="M278" i="2"/>
  <c r="N278" i="2" s="1"/>
  <c r="M277" i="2"/>
  <c r="N277" i="2" s="1"/>
  <c r="M276" i="2"/>
  <c r="N276" i="2" s="1"/>
  <c r="M275" i="2"/>
  <c r="N275" i="2" s="1"/>
  <c r="M273" i="2"/>
  <c r="N273" i="2" s="1"/>
  <c r="M272" i="2"/>
  <c r="N272" i="2" s="1"/>
  <c r="M271" i="2"/>
  <c r="N271" i="2" s="1"/>
  <c r="M269" i="2"/>
  <c r="N269" i="2" s="1"/>
  <c r="M268" i="2"/>
  <c r="N268" i="2" s="1"/>
  <c r="M264" i="2"/>
  <c r="N264" i="2" s="1"/>
  <c r="M258" i="2"/>
  <c r="N258" i="2" s="1"/>
  <c r="M257" i="2"/>
  <c r="N257" i="2" s="1"/>
  <c r="M256" i="2"/>
  <c r="N256" i="2" s="1"/>
  <c r="M255" i="2"/>
  <c r="N255" i="2" s="1"/>
  <c r="M254" i="2"/>
  <c r="N254" i="2" s="1"/>
  <c r="M253" i="2"/>
  <c r="N253" i="2" s="1"/>
  <c r="M252" i="2"/>
  <c r="N252" i="2" s="1"/>
  <c r="M251" i="2"/>
  <c r="N251" i="2" s="1"/>
  <c r="M245" i="2"/>
  <c r="N245" i="2" s="1"/>
  <c r="M244" i="2"/>
  <c r="N244" i="2" s="1"/>
  <c r="M240" i="2"/>
  <c r="N240" i="2" s="1"/>
  <c r="M238" i="2"/>
  <c r="N238" i="2" s="1"/>
  <c r="M237" i="2"/>
  <c r="N237" i="2" s="1"/>
  <c r="M236" i="2"/>
  <c r="N236" i="2" s="1"/>
  <c r="M235" i="2"/>
  <c r="N235" i="2" s="1"/>
  <c r="M234" i="2"/>
  <c r="N234" i="2" s="1"/>
  <c r="M301" i="2"/>
  <c r="N301" i="2" s="1"/>
  <c r="M259" i="2"/>
  <c r="N259" i="2" s="1"/>
  <c r="M288" i="2"/>
  <c r="N288" i="2" s="1"/>
  <c r="M250" i="2"/>
  <c r="N250" i="2" s="1"/>
  <c r="M249" i="2"/>
  <c r="N249" i="2" s="1"/>
  <c r="M319" i="2"/>
  <c r="N319" i="2" s="1"/>
  <c r="M303" i="2"/>
  <c r="N303" i="2" s="1"/>
  <c r="M302" i="2"/>
  <c r="N302" i="2" s="1"/>
  <c r="M295" i="2"/>
  <c r="N295" i="2" s="1"/>
  <c r="M294" i="2"/>
  <c r="N294" i="2" s="1"/>
  <c r="M270" i="2"/>
  <c r="N270" i="2" s="1"/>
  <c r="M267" i="2"/>
  <c r="N267" i="2" s="1"/>
  <c r="M266" i="2"/>
  <c r="N266" i="2" s="1"/>
  <c r="M265" i="2"/>
  <c r="N265" i="2" s="1"/>
  <c r="M263" i="2"/>
  <c r="N263" i="2" s="1"/>
  <c r="M262" i="2"/>
  <c r="N262" i="2" s="1"/>
  <c r="M261" i="2"/>
  <c r="N261" i="2" s="1"/>
  <c r="M260" i="2"/>
  <c r="N260" i="2" s="1"/>
  <c r="M248" i="2"/>
  <c r="N248" i="2" s="1"/>
  <c r="M247" i="2"/>
  <c r="N247" i="2" s="1"/>
  <c r="M246" i="2"/>
  <c r="N246" i="2" s="1"/>
  <c r="M243" i="2"/>
  <c r="N243" i="2" s="1"/>
  <c r="M242" i="2"/>
  <c r="N242" i="2" s="1"/>
  <c r="M241" i="2"/>
  <c r="N241" i="2" s="1"/>
  <c r="M239" i="2"/>
  <c r="N239" i="2" s="1"/>
  <c r="M213" i="2"/>
  <c r="N213" i="2" s="1"/>
  <c r="AE327" i="2" l="1"/>
  <c r="AE326" i="2"/>
  <c r="AF327" i="2" l="1"/>
  <c r="AG327" i="2"/>
  <c r="AF326" i="2"/>
  <c r="AG326" i="2"/>
  <c r="AH326" i="2" s="1"/>
  <c r="AE325" i="2"/>
  <c r="AF325" i="2" s="1"/>
  <c r="AH201" i="2" l="1"/>
  <c r="AT324" i="2"/>
  <c r="AS324" i="2"/>
  <c r="AR324" i="2"/>
  <c r="AQ324" i="2"/>
  <c r="AT323" i="2"/>
  <c r="AS323" i="2"/>
  <c r="AR323" i="2"/>
  <c r="AQ323" i="2"/>
  <c r="AT322" i="2"/>
  <c r="AS322" i="2"/>
  <c r="AR322" i="2"/>
  <c r="AQ322" i="2"/>
  <c r="AT321" i="2"/>
  <c r="AS321" i="2"/>
  <c r="AR321" i="2"/>
  <c r="AQ321" i="2"/>
  <c r="AT320" i="2"/>
  <c r="AS320" i="2"/>
  <c r="AR320" i="2"/>
  <c r="AQ320" i="2"/>
  <c r="AT319" i="2"/>
  <c r="AS319" i="2"/>
  <c r="AR319" i="2"/>
  <c r="AQ319" i="2"/>
  <c r="AT318" i="2"/>
  <c r="AS318" i="2"/>
  <c r="AR318" i="2"/>
  <c r="AQ318" i="2"/>
  <c r="AT317" i="2"/>
  <c r="AS317" i="2"/>
  <c r="AR317" i="2"/>
  <c r="AQ317" i="2"/>
  <c r="AT316" i="2"/>
  <c r="AS316" i="2"/>
  <c r="AR316" i="2"/>
  <c r="AQ316" i="2"/>
  <c r="AT315" i="2"/>
  <c r="AS315" i="2"/>
  <c r="AR315" i="2"/>
  <c r="AQ315" i="2"/>
  <c r="AT314" i="2"/>
  <c r="AS314" i="2"/>
  <c r="AR314" i="2"/>
  <c r="AQ314" i="2"/>
  <c r="AT313" i="2"/>
  <c r="AS313" i="2"/>
  <c r="AR313" i="2"/>
  <c r="AQ313" i="2"/>
  <c r="AT312" i="2"/>
  <c r="AS312" i="2"/>
  <c r="AR312" i="2"/>
  <c r="AQ312" i="2"/>
  <c r="AT311" i="2"/>
  <c r="AS311" i="2"/>
  <c r="AR311" i="2"/>
  <c r="AQ311" i="2"/>
  <c r="AT310" i="2"/>
  <c r="AS310" i="2"/>
  <c r="AR310" i="2"/>
  <c r="AQ310" i="2"/>
  <c r="AT309" i="2"/>
  <c r="AS309" i="2"/>
  <c r="AR309" i="2"/>
  <c r="AQ309" i="2"/>
  <c r="AT308" i="2"/>
  <c r="AS308" i="2"/>
  <c r="AR308" i="2"/>
  <c r="AQ308" i="2"/>
  <c r="AT307" i="2"/>
  <c r="AS307" i="2"/>
  <c r="AR307" i="2"/>
  <c r="AQ307" i="2"/>
  <c r="AT306" i="2"/>
  <c r="AS306" i="2"/>
  <c r="AR306" i="2"/>
  <c r="AQ306" i="2"/>
  <c r="AT305" i="2"/>
  <c r="AS305" i="2"/>
  <c r="AR305" i="2"/>
  <c r="AQ305" i="2"/>
  <c r="AT304" i="2"/>
  <c r="AS304" i="2"/>
  <c r="AR304" i="2"/>
  <c r="AQ304" i="2"/>
  <c r="AT303" i="2"/>
  <c r="AS303" i="2"/>
  <c r="AR303" i="2"/>
  <c r="AQ303" i="2"/>
  <c r="AT302" i="2"/>
  <c r="AS302" i="2"/>
  <c r="AR302" i="2"/>
  <c r="AQ302" i="2"/>
  <c r="AT301" i="2"/>
  <c r="AS301" i="2"/>
  <c r="AR301" i="2"/>
  <c r="AQ301" i="2"/>
  <c r="AT300" i="2"/>
  <c r="AS300" i="2"/>
  <c r="AR300" i="2"/>
  <c r="AQ300" i="2"/>
  <c r="AT299" i="2"/>
  <c r="AS299" i="2"/>
  <c r="AR299" i="2"/>
  <c r="AQ299" i="2"/>
  <c r="AT298" i="2"/>
  <c r="AS298" i="2"/>
  <c r="AR298" i="2"/>
  <c r="AQ298" i="2"/>
  <c r="AT297" i="2"/>
  <c r="AS297" i="2"/>
  <c r="AR297" i="2"/>
  <c r="AQ297" i="2"/>
  <c r="AT296" i="2"/>
  <c r="AS296" i="2"/>
  <c r="AR296" i="2"/>
  <c r="AQ296" i="2"/>
  <c r="AT295" i="2"/>
  <c r="AS295" i="2"/>
  <c r="AR295" i="2"/>
  <c r="AQ295" i="2"/>
  <c r="AT294" i="2"/>
  <c r="AS294" i="2"/>
  <c r="AR294" i="2"/>
  <c r="AQ294" i="2"/>
  <c r="AT293" i="2"/>
  <c r="AS293" i="2"/>
  <c r="AR293" i="2"/>
  <c r="AQ293" i="2"/>
  <c r="AT292" i="2"/>
  <c r="AS292" i="2"/>
  <c r="AR292" i="2"/>
  <c r="AQ292" i="2"/>
  <c r="AT291" i="2"/>
  <c r="AS291" i="2"/>
  <c r="AR291" i="2"/>
  <c r="AQ291" i="2"/>
  <c r="AT290" i="2"/>
  <c r="AS290" i="2"/>
  <c r="AR290" i="2"/>
  <c r="AQ290" i="2"/>
  <c r="AT289" i="2"/>
  <c r="AS289" i="2"/>
  <c r="AR289" i="2"/>
  <c r="AQ289" i="2"/>
  <c r="AT288" i="2"/>
  <c r="AS288" i="2"/>
  <c r="AR288" i="2"/>
  <c r="AQ288" i="2"/>
  <c r="AT287" i="2"/>
  <c r="AS287" i="2"/>
  <c r="AR287" i="2"/>
  <c r="AQ287" i="2"/>
  <c r="AT286" i="2"/>
  <c r="AS286" i="2"/>
  <c r="AR286" i="2"/>
  <c r="AQ286" i="2"/>
  <c r="AT285" i="2"/>
  <c r="AS285" i="2"/>
  <c r="AR285" i="2"/>
  <c r="AQ285" i="2"/>
  <c r="AT284" i="2"/>
  <c r="AS284" i="2"/>
  <c r="AR284" i="2"/>
  <c r="AQ284" i="2"/>
  <c r="AT283" i="2"/>
  <c r="AS283" i="2"/>
  <c r="AR283" i="2"/>
  <c r="AQ283" i="2"/>
  <c r="AT282" i="2"/>
  <c r="AS282" i="2"/>
  <c r="AR282" i="2"/>
  <c r="AQ282" i="2"/>
  <c r="AT281" i="2"/>
  <c r="AS281" i="2"/>
  <c r="AR281" i="2"/>
  <c r="AQ281" i="2"/>
  <c r="AT280" i="2"/>
  <c r="AS280" i="2"/>
  <c r="AR280" i="2"/>
  <c r="AQ280" i="2"/>
  <c r="AT278" i="2"/>
  <c r="AS278" i="2"/>
  <c r="AR278" i="2"/>
  <c r="AQ278" i="2"/>
  <c r="AT276" i="2"/>
  <c r="AS276" i="2"/>
  <c r="AR276" i="2"/>
  <c r="AQ276" i="2"/>
  <c r="AT275" i="2"/>
  <c r="AS275" i="2"/>
  <c r="AR275" i="2"/>
  <c r="AQ275" i="2"/>
  <c r="AT273" i="2"/>
  <c r="AS273" i="2"/>
  <c r="AR273" i="2"/>
  <c r="AQ273" i="2"/>
  <c r="AE292" i="2"/>
  <c r="AD257" i="2" l="1"/>
  <c r="AD258" i="2"/>
  <c r="AD291" i="2"/>
  <c r="AD314" i="2"/>
  <c r="AD312" i="2"/>
  <c r="AD310" i="2"/>
  <c r="AD309" i="2"/>
  <c r="AD307" i="2"/>
  <c r="AD306" i="2"/>
  <c r="AD263" i="2"/>
  <c r="AD260" i="2"/>
  <c r="AD243" i="2"/>
  <c r="AE324" i="2"/>
  <c r="AE323" i="2"/>
  <c r="AE322" i="2"/>
  <c r="AF322" i="2" s="1"/>
  <c r="AE321" i="2"/>
  <c r="AE320" i="2"/>
  <c r="AE319" i="2"/>
  <c r="AE318" i="2"/>
  <c r="AE317" i="2"/>
  <c r="AF317" i="2" s="1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F304" i="2" s="1"/>
  <c r="AE303" i="2"/>
  <c r="AF303" i="2" s="1"/>
  <c r="AE302" i="2"/>
  <c r="AF302" i="2" s="1"/>
  <c r="AE301" i="2"/>
  <c r="AE300" i="2"/>
  <c r="AF300" i="2" s="1"/>
  <c r="AE299" i="2"/>
  <c r="AF299" i="2" s="1"/>
  <c r="AF301" i="2" l="1"/>
  <c r="AG301" i="2"/>
  <c r="AF319" i="2"/>
  <c r="AG319" i="2"/>
  <c r="AF324" i="2"/>
  <c r="AG324" i="2"/>
  <c r="AF318" i="2"/>
  <c r="AG318" i="2"/>
  <c r="AH318" i="2" s="1"/>
  <c r="AF316" i="2"/>
  <c r="AG316" i="2"/>
  <c r="AH316" i="2" s="1"/>
  <c r="AF308" i="2"/>
  <c r="AG308" i="2"/>
  <c r="AC308" i="2"/>
  <c r="AF305" i="2"/>
  <c r="AG305" i="2"/>
  <c r="AC305" i="2"/>
  <c r="AF313" i="2"/>
  <c r="AG313" i="2"/>
  <c r="AC313" i="2"/>
  <c r="AG306" i="2"/>
  <c r="AC306" i="2"/>
  <c r="AG310" i="2"/>
  <c r="AC310" i="2"/>
  <c r="AG314" i="2"/>
  <c r="AC314" i="2"/>
  <c r="AG312" i="2"/>
  <c r="AC312" i="2"/>
  <c r="AG309" i="2"/>
  <c r="AC309" i="2"/>
  <c r="AG307" i="2"/>
  <c r="AC307" i="2"/>
  <c r="AF311" i="2"/>
  <c r="AC311" i="2"/>
  <c r="AG311" i="2"/>
  <c r="AF315" i="2"/>
  <c r="AG315" i="2"/>
  <c r="AC315" i="2"/>
  <c r="AF320" i="2"/>
  <c r="AG320" i="2"/>
  <c r="AH320" i="2" s="1"/>
  <c r="AF321" i="2"/>
  <c r="AG321" i="2"/>
  <c r="AH321" i="2" s="1"/>
  <c r="AF323" i="2"/>
  <c r="AG323" i="2"/>
  <c r="AH323" i="2" s="1"/>
  <c r="AF312" i="2"/>
  <c r="AF310" i="2"/>
  <c r="AF314" i="2"/>
  <c r="AF307" i="2"/>
  <c r="AF306" i="2"/>
  <c r="AF309" i="2"/>
  <c r="AD204" i="2" l="1"/>
  <c r="AT277" i="2" l="1"/>
  <c r="AS277" i="2"/>
  <c r="AR277" i="2"/>
  <c r="AQ277" i="2"/>
  <c r="AH229" i="2"/>
  <c r="AE298" i="2" l="1"/>
  <c r="AE297" i="2"/>
  <c r="AF297" i="2" l="1"/>
  <c r="AG297" i="2"/>
  <c r="AC297" i="2"/>
  <c r="AF298" i="2"/>
  <c r="AG298" i="2"/>
  <c r="AH298" i="2" s="1"/>
  <c r="AT279" i="2"/>
  <c r="AS279" i="2"/>
  <c r="AR279" i="2"/>
  <c r="AQ279" i="2"/>
  <c r="AU279" i="2" l="1"/>
  <c r="AU272" i="2"/>
  <c r="AU264" i="2"/>
  <c r="AU254" i="2"/>
  <c r="AU229" i="2"/>
  <c r="AU208" i="2"/>
  <c r="AE296" i="2" l="1"/>
  <c r="AF296" i="2" l="1"/>
  <c r="AG296" i="2"/>
  <c r="AE295" i="2"/>
  <c r="AF295" i="2" s="1"/>
  <c r="AE294" i="2" l="1"/>
  <c r="AG294" i="2" s="1"/>
  <c r="AF294" i="2" l="1"/>
  <c r="AH294" i="2"/>
  <c r="AE293" i="2"/>
  <c r="AF292" i="2"/>
  <c r="AE291" i="2"/>
  <c r="AE290" i="2"/>
  <c r="AF291" i="2" l="1"/>
  <c r="AG291" i="2"/>
  <c r="AH291" i="2" s="1"/>
  <c r="AC291" i="2"/>
  <c r="AF293" i="2"/>
  <c r="AG293" i="2"/>
  <c r="AH293" i="2" s="1"/>
  <c r="AC293" i="2"/>
  <c r="AF290" i="2"/>
  <c r="AG290" i="2"/>
  <c r="AH290" i="2" s="1"/>
  <c r="AC290" i="2"/>
  <c r="AE289" i="2"/>
  <c r="AF289" i="2" s="1"/>
  <c r="AE288" i="2"/>
  <c r="AE287" i="2"/>
  <c r="AE286" i="2"/>
  <c r="AE285" i="2"/>
  <c r="AE284" i="2"/>
  <c r="AE283" i="2"/>
  <c r="AF283" i="2" s="1"/>
  <c r="AE282" i="2"/>
  <c r="AE281" i="2"/>
  <c r="AE280" i="2"/>
  <c r="AF288" i="2" l="1"/>
  <c r="AG288" i="2"/>
  <c r="AF285" i="2"/>
  <c r="AG285" i="2"/>
  <c r="AF282" i="2"/>
  <c r="AG282" i="2"/>
  <c r="AH282" i="2" s="1"/>
  <c r="AC282" i="2"/>
  <c r="AF286" i="2"/>
  <c r="AG286" i="2"/>
  <c r="AC286" i="2"/>
  <c r="AF280" i="2"/>
  <c r="AG280" i="2"/>
  <c r="AC280" i="2"/>
  <c r="AF287" i="2"/>
  <c r="AG287" i="2"/>
  <c r="AH287" i="2" s="1"/>
  <c r="AF284" i="2"/>
  <c r="AG284" i="2"/>
  <c r="AF281" i="2"/>
  <c r="AG281" i="2"/>
  <c r="AH281" i="2" s="1"/>
  <c r="AD277" i="2"/>
  <c r="AH288" i="2" l="1"/>
  <c r="AH284" i="2"/>
  <c r="AH286" i="2"/>
  <c r="AH280" i="2"/>
  <c r="AE279" i="2"/>
  <c r="AE278" i="2"/>
  <c r="AF278" i="2" l="1"/>
  <c r="AG278" i="2"/>
  <c r="AF279" i="2"/>
  <c r="AG279" i="2"/>
  <c r="AH279" i="2" s="1"/>
  <c r="AD275" i="2"/>
  <c r="AE277" i="2"/>
  <c r="AD232" i="2"/>
  <c r="AD273" i="2"/>
  <c r="AH278" i="2" l="1"/>
  <c r="AF277" i="2"/>
  <c r="AG277" i="2"/>
  <c r="AH277" i="2" s="1"/>
  <c r="AE276" i="2"/>
  <c r="AF276" i="2" l="1"/>
  <c r="AG276" i="2"/>
  <c r="AH276" i="2" s="1"/>
  <c r="AD271" i="2"/>
  <c r="AD230" i="2" l="1"/>
  <c r="AE275" i="2" l="1"/>
  <c r="AF275" i="2" l="1"/>
  <c r="AG275" i="2"/>
  <c r="AH275" i="2" s="1"/>
  <c r="AU259" i="2"/>
  <c r="AU224" i="2"/>
  <c r="AU220" i="2"/>
  <c r="AE273" i="2" l="1"/>
  <c r="AF273" i="2" l="1"/>
  <c r="AG273" i="2"/>
  <c r="AU269" i="2"/>
  <c r="AU235" i="2"/>
  <c r="AU231" i="2"/>
  <c r="AU226" i="2"/>
  <c r="AU223" i="2"/>
  <c r="AU222" i="2"/>
  <c r="AU219" i="2"/>
  <c r="AU216" i="2"/>
  <c r="AU215" i="2"/>
  <c r="AU202" i="2"/>
  <c r="AJ196" i="2" l="1"/>
  <c r="AJ237" i="2"/>
  <c r="AJ197" i="2"/>
  <c r="AJ214" i="2"/>
  <c r="AJ235" i="2"/>
  <c r="AJ203" i="2"/>
  <c r="AJ182" i="2"/>
  <c r="AJ222" i="2"/>
  <c r="AN123" i="2"/>
  <c r="AH123" i="2"/>
  <c r="AG123" i="2"/>
  <c r="AN124" i="2"/>
  <c r="AG124" i="2"/>
  <c r="AH124" i="2"/>
  <c r="AE272" i="2" l="1"/>
  <c r="AE271" i="2"/>
  <c r="AT272" i="2"/>
  <c r="AS272" i="2"/>
  <c r="AR272" i="2"/>
  <c r="AQ272" i="2"/>
  <c r="AT271" i="2"/>
  <c r="AS271" i="2"/>
  <c r="AR271" i="2"/>
  <c r="AQ271" i="2"/>
  <c r="AT270" i="2"/>
  <c r="AS270" i="2"/>
  <c r="AR270" i="2"/>
  <c r="AQ270" i="2"/>
  <c r="AT269" i="2"/>
  <c r="AS269" i="2"/>
  <c r="AR269" i="2"/>
  <c r="AQ269" i="2"/>
  <c r="AT268" i="2"/>
  <c r="AS268" i="2"/>
  <c r="AR268" i="2"/>
  <c r="AQ268" i="2"/>
  <c r="AT267" i="2"/>
  <c r="AS267" i="2"/>
  <c r="AR267" i="2"/>
  <c r="AQ267" i="2"/>
  <c r="AT266" i="2"/>
  <c r="AS266" i="2"/>
  <c r="AR266" i="2"/>
  <c r="AQ266" i="2"/>
  <c r="AT265" i="2"/>
  <c r="AS265" i="2"/>
  <c r="AR265" i="2"/>
  <c r="AQ265" i="2"/>
  <c r="AT264" i="2"/>
  <c r="AS264" i="2"/>
  <c r="AR264" i="2"/>
  <c r="AQ264" i="2"/>
  <c r="AT263" i="2"/>
  <c r="AS263" i="2"/>
  <c r="AR263" i="2"/>
  <c r="AQ263" i="2"/>
  <c r="AT262" i="2"/>
  <c r="AS262" i="2"/>
  <c r="AR262" i="2"/>
  <c r="AQ262" i="2"/>
  <c r="AT261" i="2"/>
  <c r="AS261" i="2"/>
  <c r="AR261" i="2"/>
  <c r="AQ261" i="2"/>
  <c r="AT260" i="2"/>
  <c r="AS260" i="2"/>
  <c r="AR260" i="2"/>
  <c r="AQ260" i="2"/>
  <c r="AT259" i="2"/>
  <c r="AS259" i="2"/>
  <c r="AR259" i="2"/>
  <c r="AQ259" i="2"/>
  <c r="AT258" i="2"/>
  <c r="AS258" i="2"/>
  <c r="AR258" i="2"/>
  <c r="AQ258" i="2"/>
  <c r="AT257" i="2"/>
  <c r="AS257" i="2"/>
  <c r="AR257" i="2"/>
  <c r="AQ257" i="2"/>
  <c r="AT256" i="2"/>
  <c r="AS256" i="2"/>
  <c r="AR256" i="2"/>
  <c r="AQ256" i="2"/>
  <c r="AT255" i="2"/>
  <c r="AS255" i="2"/>
  <c r="AR255" i="2"/>
  <c r="AQ255" i="2"/>
  <c r="AT254" i="2"/>
  <c r="AS254" i="2"/>
  <c r="AR254" i="2"/>
  <c r="AQ254" i="2"/>
  <c r="AF271" i="2" l="1"/>
  <c r="AG271" i="2"/>
  <c r="AH271" i="2" s="1"/>
  <c r="AF272" i="2"/>
  <c r="AG272" i="2"/>
  <c r="AH272" i="2" s="1"/>
  <c r="AE270" i="2"/>
  <c r="AE269" i="2"/>
  <c r="AG269" i="2" s="1"/>
  <c r="AH269" i="2" s="1"/>
  <c r="AE268" i="2"/>
  <c r="AF268" i="2" l="1"/>
  <c r="AG268" i="2"/>
  <c r="AF269" i="2"/>
  <c r="AF270" i="2"/>
  <c r="AG270" i="2"/>
  <c r="AH270" i="2" s="1"/>
  <c r="AD203" i="2"/>
  <c r="AD238" i="2" l="1"/>
  <c r="AD237" i="2"/>
  <c r="AD196" i="2"/>
  <c r="AD197" i="2"/>
  <c r="AD214" i="2"/>
  <c r="AD218" i="2"/>
  <c r="AU227" i="2" l="1"/>
  <c r="AU212" i="2"/>
  <c r="AU210" i="2"/>
  <c r="AE267" i="2" l="1"/>
  <c r="AG267" i="2" s="1"/>
  <c r="AE266" i="2"/>
  <c r="AG266" i="2" s="1"/>
  <c r="AE265" i="2"/>
  <c r="AG265" i="2" s="1"/>
  <c r="AE264" i="2"/>
  <c r="AF264" i="2" l="1"/>
  <c r="AG264" i="2"/>
  <c r="AF265" i="2"/>
  <c r="AH265" i="2"/>
  <c r="AF266" i="2"/>
  <c r="AH266" i="2"/>
  <c r="AF267" i="2"/>
  <c r="AH267" i="2"/>
  <c r="AE263" i="2"/>
  <c r="AF263" i="2" s="1"/>
  <c r="AE262" i="2"/>
  <c r="AE261" i="2"/>
  <c r="AE260" i="2"/>
  <c r="AF260" i="2" s="1"/>
  <c r="AE259" i="2"/>
  <c r="AE258" i="2"/>
  <c r="AE257" i="2"/>
  <c r="AF257" i="2" s="1"/>
  <c r="AF258" i="2" l="1"/>
  <c r="AG258" i="2"/>
  <c r="AH258" i="2" s="1"/>
  <c r="AC258" i="2"/>
  <c r="AF262" i="2"/>
  <c r="AG262" i="2"/>
  <c r="AH262" i="2" s="1"/>
  <c r="AF259" i="2"/>
  <c r="AG259" i="2"/>
  <c r="AH259" i="2" s="1"/>
  <c r="AF261" i="2"/>
  <c r="AG261" i="2"/>
  <c r="AH261" i="2" s="1"/>
  <c r="AH165" i="2"/>
  <c r="AH159" i="2"/>
  <c r="AH195" i="2"/>
  <c r="AD195" i="2"/>
  <c r="AH228" i="2"/>
  <c r="AD228" i="2"/>
  <c r="AE256" i="2" l="1"/>
  <c r="AE255" i="2"/>
  <c r="AE254" i="2"/>
  <c r="AF255" i="2" l="1"/>
  <c r="AG255" i="2"/>
  <c r="AF256" i="2"/>
  <c r="AG256" i="2"/>
  <c r="AF254" i="2"/>
  <c r="AG254" i="2"/>
  <c r="AH254" i="2" s="1"/>
  <c r="AE251" i="2"/>
  <c r="AT253" i="2"/>
  <c r="AS253" i="2"/>
  <c r="AR253" i="2"/>
  <c r="AQ253" i="2"/>
  <c r="AT252" i="2"/>
  <c r="AS252" i="2"/>
  <c r="AR252" i="2"/>
  <c r="AQ252" i="2"/>
  <c r="AT251" i="2"/>
  <c r="AS251" i="2"/>
  <c r="AR251" i="2"/>
  <c r="AQ251" i="2"/>
  <c r="AT250" i="2"/>
  <c r="AS250" i="2"/>
  <c r="AR250" i="2"/>
  <c r="AQ250" i="2"/>
  <c r="AT249" i="2"/>
  <c r="AS249" i="2"/>
  <c r="AR249" i="2"/>
  <c r="AQ249" i="2"/>
  <c r="AT248" i="2"/>
  <c r="AS248" i="2"/>
  <c r="AR248" i="2"/>
  <c r="AQ248" i="2"/>
  <c r="AT247" i="2"/>
  <c r="AS247" i="2"/>
  <c r="AR247" i="2"/>
  <c r="AQ247" i="2"/>
  <c r="AT246" i="2"/>
  <c r="AS246" i="2"/>
  <c r="AR246" i="2"/>
  <c r="AQ246" i="2"/>
  <c r="AE253" i="2"/>
  <c r="AE250" i="2"/>
  <c r="AF250" i="2" s="1"/>
  <c r="AE249" i="2"/>
  <c r="AF249" i="2" s="1"/>
  <c r="AE248" i="2"/>
  <c r="AF248" i="2" s="1"/>
  <c r="AE247" i="2"/>
  <c r="AH255" i="2" l="1"/>
  <c r="AF247" i="2"/>
  <c r="AG247" i="2"/>
  <c r="AH247" i="2" s="1"/>
  <c r="AF253" i="2"/>
  <c r="AG253" i="2"/>
  <c r="AF251" i="2"/>
  <c r="AG251" i="2"/>
  <c r="AH251" i="2" s="1"/>
  <c r="AU233" i="2"/>
  <c r="AU228" i="2"/>
  <c r="AU211" i="2"/>
  <c r="AU206" i="2"/>
  <c r="AU201" i="2"/>
  <c r="AU198" i="2"/>
  <c r="AU195" i="2"/>
  <c r="AU193" i="2"/>
  <c r="AU192" i="2"/>
  <c r="AU191" i="2"/>
  <c r="AU190" i="2"/>
  <c r="AU189" i="2"/>
  <c r="AU187" i="2"/>
  <c r="AU186" i="2"/>
  <c r="AU185" i="2"/>
  <c r="AU184" i="2"/>
  <c r="AU180" i="2"/>
  <c r="AU179" i="2"/>
  <c r="AU178" i="2"/>
  <c r="AU176" i="2"/>
  <c r="AU174" i="2"/>
  <c r="AU171" i="2"/>
  <c r="AU168" i="2"/>
  <c r="AU167" i="2"/>
  <c r="AU163" i="2"/>
  <c r="AU162" i="2"/>
  <c r="AU160" i="2"/>
  <c r="AU158" i="2"/>
  <c r="AU157" i="2"/>
  <c r="AU156" i="2"/>
  <c r="AU151" i="2"/>
  <c r="AU149" i="2"/>
  <c r="AU148" i="2"/>
  <c r="AU147" i="2"/>
  <c r="AU136" i="2"/>
  <c r="AU132" i="2"/>
  <c r="AU128" i="2"/>
  <c r="AU124" i="2"/>
  <c r="AU123" i="2"/>
  <c r="AU122" i="2"/>
  <c r="AU121" i="2"/>
  <c r="AU119" i="2"/>
  <c r="AU118" i="2"/>
  <c r="AU117" i="2"/>
  <c r="AU116" i="2"/>
  <c r="AU115" i="2"/>
  <c r="AU114" i="2"/>
  <c r="AU113" i="2"/>
  <c r="AU52" i="2"/>
  <c r="AU16" i="2"/>
  <c r="AU10" i="2"/>
  <c r="AH226" i="2" l="1"/>
  <c r="AH207" i="2"/>
  <c r="AH213" i="2"/>
  <c r="AH198" i="2"/>
  <c r="AH151" i="2"/>
  <c r="AH191" i="2"/>
  <c r="AH200" i="2"/>
  <c r="AH206" i="2"/>
  <c r="AH209" i="2"/>
  <c r="AT245" i="2" l="1"/>
  <c r="AS245" i="2"/>
  <c r="AR245" i="2"/>
  <c r="AQ245" i="2"/>
  <c r="AT244" i="2"/>
  <c r="AS244" i="2"/>
  <c r="AR244" i="2"/>
  <c r="AQ244" i="2"/>
  <c r="AT243" i="2"/>
  <c r="AS243" i="2"/>
  <c r="AR243" i="2"/>
  <c r="AQ243" i="2"/>
  <c r="AT242" i="2"/>
  <c r="AS242" i="2"/>
  <c r="AR242" i="2"/>
  <c r="AQ242" i="2"/>
  <c r="AT241" i="2"/>
  <c r="AS241" i="2"/>
  <c r="AR241" i="2"/>
  <c r="AQ241" i="2"/>
  <c r="AT240" i="2"/>
  <c r="AS240" i="2"/>
  <c r="AR240" i="2"/>
  <c r="AQ240" i="2"/>
  <c r="AT239" i="2"/>
  <c r="AS239" i="2"/>
  <c r="AR239" i="2"/>
  <c r="AQ239" i="2"/>
  <c r="AT238" i="2"/>
  <c r="AS238" i="2"/>
  <c r="AR238" i="2"/>
  <c r="AQ238" i="2"/>
  <c r="AT237" i="2"/>
  <c r="AS237" i="2"/>
  <c r="AR237" i="2"/>
  <c r="AQ237" i="2"/>
  <c r="AT236" i="2"/>
  <c r="AS236" i="2"/>
  <c r="AR236" i="2"/>
  <c r="AQ236" i="2"/>
  <c r="AT235" i="2"/>
  <c r="AS235" i="2"/>
  <c r="AR235" i="2"/>
  <c r="AQ235" i="2"/>
  <c r="AT234" i="2"/>
  <c r="AS234" i="2"/>
  <c r="AR234" i="2"/>
  <c r="AQ234" i="2"/>
  <c r="AT233" i="2"/>
  <c r="AS233" i="2"/>
  <c r="AR233" i="2"/>
  <c r="AQ233" i="2"/>
  <c r="AT232" i="2"/>
  <c r="AS232" i="2"/>
  <c r="AR232" i="2"/>
  <c r="AQ232" i="2"/>
  <c r="AT231" i="2"/>
  <c r="AS231" i="2"/>
  <c r="AR231" i="2"/>
  <c r="AQ231" i="2"/>
  <c r="AT230" i="2"/>
  <c r="AS230" i="2"/>
  <c r="AR230" i="2"/>
  <c r="AQ230" i="2"/>
  <c r="AT229" i="2"/>
  <c r="AS229" i="2"/>
  <c r="AR229" i="2"/>
  <c r="AQ229" i="2"/>
  <c r="AT228" i="2"/>
  <c r="AS228" i="2"/>
  <c r="AR228" i="2"/>
  <c r="AQ228" i="2"/>
  <c r="AT227" i="2"/>
  <c r="AS227" i="2"/>
  <c r="AR227" i="2"/>
  <c r="AQ227" i="2"/>
  <c r="AT226" i="2"/>
  <c r="AS226" i="2"/>
  <c r="AR226" i="2"/>
  <c r="AQ226" i="2"/>
  <c r="AT225" i="2"/>
  <c r="AS225" i="2"/>
  <c r="AR225" i="2"/>
  <c r="AQ225" i="2"/>
  <c r="AT224" i="2"/>
  <c r="AS224" i="2"/>
  <c r="AR224" i="2"/>
  <c r="AQ224" i="2"/>
  <c r="AT223" i="2"/>
  <c r="AS223" i="2"/>
  <c r="AR223" i="2"/>
  <c r="AQ223" i="2"/>
  <c r="AT222" i="2"/>
  <c r="AS222" i="2"/>
  <c r="AR222" i="2"/>
  <c r="AQ222" i="2"/>
  <c r="AT221" i="2"/>
  <c r="AS221" i="2"/>
  <c r="AR221" i="2"/>
  <c r="AQ221" i="2"/>
  <c r="AT220" i="2"/>
  <c r="AS220" i="2"/>
  <c r="AR220" i="2"/>
  <c r="AQ220" i="2"/>
  <c r="AT219" i="2"/>
  <c r="AS219" i="2"/>
  <c r="AR219" i="2"/>
  <c r="AQ219" i="2"/>
  <c r="AT218" i="2"/>
  <c r="AS218" i="2"/>
  <c r="AR218" i="2"/>
  <c r="AQ218" i="2"/>
  <c r="AT217" i="2"/>
  <c r="AS217" i="2"/>
  <c r="AR217" i="2"/>
  <c r="AQ217" i="2"/>
  <c r="AT216" i="2"/>
  <c r="AS216" i="2"/>
  <c r="AR216" i="2"/>
  <c r="AQ216" i="2"/>
  <c r="AT215" i="2"/>
  <c r="AS215" i="2"/>
  <c r="AR215" i="2"/>
  <c r="AQ215" i="2"/>
  <c r="AT214" i="2"/>
  <c r="AS214" i="2"/>
  <c r="AR214" i="2"/>
  <c r="AQ214" i="2"/>
  <c r="AT213" i="2"/>
  <c r="AS213" i="2"/>
  <c r="AR213" i="2"/>
  <c r="AQ213" i="2"/>
  <c r="AT212" i="2"/>
  <c r="AS212" i="2"/>
  <c r="AR212" i="2"/>
  <c r="AQ212" i="2"/>
  <c r="AT211" i="2"/>
  <c r="AS211" i="2"/>
  <c r="AR211" i="2"/>
  <c r="AQ211" i="2"/>
  <c r="AT210" i="2"/>
  <c r="AS210" i="2"/>
  <c r="AR210" i="2"/>
  <c r="AQ210" i="2"/>
  <c r="AT209" i="2"/>
  <c r="AS209" i="2"/>
  <c r="AR209" i="2"/>
  <c r="AQ209" i="2"/>
  <c r="AT208" i="2"/>
  <c r="AS208" i="2"/>
  <c r="AR208" i="2"/>
  <c r="AQ208" i="2"/>
  <c r="AT207" i="2"/>
  <c r="AS207" i="2"/>
  <c r="AR207" i="2"/>
  <c r="AQ207" i="2"/>
  <c r="AT206" i="2"/>
  <c r="AS206" i="2"/>
  <c r="AR206" i="2"/>
  <c r="AQ206" i="2"/>
  <c r="AT205" i="2"/>
  <c r="AS205" i="2"/>
  <c r="AR205" i="2"/>
  <c r="AQ205" i="2"/>
  <c r="AT204" i="2"/>
  <c r="AS204" i="2"/>
  <c r="AR204" i="2"/>
  <c r="AQ204" i="2"/>
  <c r="AT203" i="2"/>
  <c r="AS203" i="2"/>
  <c r="AR203" i="2"/>
  <c r="AQ203" i="2"/>
  <c r="AT202" i="2"/>
  <c r="AS202" i="2"/>
  <c r="AR202" i="2"/>
  <c r="AQ202" i="2"/>
  <c r="AT201" i="2"/>
  <c r="AS201" i="2"/>
  <c r="AR201" i="2"/>
  <c r="AQ201" i="2"/>
  <c r="AT200" i="2"/>
  <c r="AS200" i="2"/>
  <c r="AR200" i="2"/>
  <c r="AQ200" i="2"/>
  <c r="AT198" i="2"/>
  <c r="AS198" i="2"/>
  <c r="AR198" i="2"/>
  <c r="AQ198" i="2"/>
  <c r="AT197" i="2"/>
  <c r="AS197" i="2"/>
  <c r="AR197" i="2"/>
  <c r="AQ197" i="2"/>
  <c r="AT196" i="2"/>
  <c r="AS196" i="2"/>
  <c r="AR196" i="2"/>
  <c r="AQ196" i="2"/>
  <c r="AT195" i="2"/>
  <c r="AS195" i="2"/>
  <c r="AR195" i="2"/>
  <c r="AQ195" i="2"/>
  <c r="AE252" i="2" l="1"/>
  <c r="AE246" i="2"/>
  <c r="AF246" i="2" s="1"/>
  <c r="AE245" i="2"/>
  <c r="AF245" i="2" s="1"/>
  <c r="AE244" i="2"/>
  <c r="AE243" i="2"/>
  <c r="AF243" i="2" s="1"/>
  <c r="AE242" i="2"/>
  <c r="AE241" i="2"/>
  <c r="AD213" i="2"/>
  <c r="AD221" i="2"/>
  <c r="AD200" i="2"/>
  <c r="AD209" i="2"/>
  <c r="AD207" i="2"/>
  <c r="AF242" i="2" l="1"/>
  <c r="AG242" i="2"/>
  <c r="AF241" i="2"/>
  <c r="AG241" i="2"/>
  <c r="AF244" i="2"/>
  <c r="AG244" i="2"/>
  <c r="AH244" i="2" s="1"/>
  <c r="AF252" i="2"/>
  <c r="AG252" i="2"/>
  <c r="AH252" i="2" s="1"/>
  <c r="AJ123" i="2"/>
  <c r="AJ188" i="2"/>
  <c r="AJ164" i="2"/>
  <c r="AJ183" i="2" l="1"/>
  <c r="AJ117" i="2"/>
  <c r="AJ154" i="2"/>
  <c r="AJ170" i="2"/>
  <c r="AJ175" i="2"/>
  <c r="AJ150" i="2"/>
  <c r="AJ169" i="2"/>
  <c r="AS199" i="2"/>
  <c r="AT199" i="2"/>
  <c r="AQ199" i="2"/>
  <c r="AJ199" i="2"/>
  <c r="AR199" i="2" s="1"/>
  <c r="AJ173" i="2"/>
  <c r="AJ141" i="2"/>
  <c r="AJ153" i="2"/>
  <c r="AJ152" i="2"/>
  <c r="AJ124" i="2"/>
  <c r="AE240" i="2" l="1"/>
  <c r="AF240" i="2" s="1"/>
  <c r="AE239" i="2"/>
  <c r="AF239" i="2" l="1"/>
  <c r="AG239" i="2"/>
  <c r="AH239" i="2" s="1"/>
  <c r="AE238" i="2"/>
  <c r="AE237" i="2"/>
  <c r="AF237" i="2" s="1"/>
  <c r="AE236" i="2"/>
  <c r="AF236" i="2" s="1"/>
  <c r="AE235" i="2"/>
  <c r="AF235" i="2" s="1"/>
  <c r="AE234" i="2"/>
  <c r="AF234" i="2" l="1"/>
  <c r="AG234" i="2"/>
  <c r="AH234" i="2" s="1"/>
  <c r="AF238" i="2"/>
  <c r="AG238" i="2"/>
  <c r="M232" i="2"/>
  <c r="N232" i="2" s="1"/>
  <c r="M233" i="2"/>
  <c r="N233" i="2" s="1"/>
  <c r="AE233" i="2" l="1"/>
  <c r="AF233" i="2" l="1"/>
  <c r="AG233" i="2"/>
  <c r="AD188" i="2"/>
  <c r="AD164" i="2"/>
  <c r="AG119" i="2"/>
  <c r="AD170" i="2"/>
  <c r="AE232" i="2" l="1"/>
  <c r="AF232" i="2" l="1"/>
  <c r="AG232" i="2"/>
  <c r="AH232" i="2" s="1"/>
  <c r="AE231" i="2"/>
  <c r="AF231" i="2" s="1"/>
  <c r="AE230" i="2" l="1"/>
  <c r="AF230" i="2" s="1"/>
  <c r="AE229" i="2"/>
  <c r="AF229" i="2" s="1"/>
  <c r="AD152" i="2"/>
  <c r="AD153" i="2"/>
  <c r="AD141" i="2"/>
  <c r="AD173" i="2"/>
  <c r="AD199" i="2"/>
  <c r="AD150" i="2" l="1"/>
  <c r="AD175" i="2"/>
  <c r="AD154" i="2"/>
  <c r="AE228" i="2" l="1"/>
  <c r="AF228" i="2" s="1"/>
  <c r="AE224" i="2" l="1"/>
  <c r="AE227" i="2"/>
  <c r="AE226" i="2"/>
  <c r="AF226" i="2" s="1"/>
  <c r="AE225" i="2"/>
  <c r="AE223" i="2"/>
  <c r="AF223" i="2" s="1"/>
  <c r="AE222" i="2"/>
  <c r="AF222" i="2" s="1"/>
  <c r="AE221" i="2"/>
  <c r="AF227" i="2" l="1"/>
  <c r="AG227" i="2"/>
  <c r="AF221" i="2"/>
  <c r="AG221" i="2"/>
  <c r="AF224" i="2"/>
  <c r="AG224" i="2"/>
  <c r="AF225" i="2"/>
  <c r="AC225" i="2"/>
  <c r="AG225" i="2"/>
  <c r="AH225" i="2" s="1"/>
  <c r="AE220" i="2"/>
  <c r="AE219" i="2"/>
  <c r="AF219" i="2" s="1"/>
  <c r="AF220" i="2" l="1"/>
  <c r="AC220" i="2"/>
  <c r="AG220" i="2"/>
  <c r="AH220" i="2" s="1"/>
  <c r="AE218" i="2"/>
  <c r="AF218" i="2" s="1"/>
  <c r="AE217" i="2"/>
  <c r="AE216" i="2"/>
  <c r="AF216" i="2" s="1"/>
  <c r="AE215" i="2"/>
  <c r="AE214" i="2"/>
  <c r="AF214" i="2" s="1"/>
  <c r="AF217" i="2" l="1"/>
  <c r="AG217" i="2"/>
  <c r="AF215" i="2"/>
  <c r="AG215" i="2"/>
  <c r="AH215" i="2" s="1"/>
  <c r="AE213" i="2" l="1"/>
  <c r="AF213" i="2" s="1"/>
  <c r="AE212" i="2"/>
  <c r="AE211" i="2"/>
  <c r="AE210" i="2"/>
  <c r="AF210" i="2" l="1"/>
  <c r="AG210" i="2"/>
  <c r="AF211" i="2"/>
  <c r="AG211" i="2"/>
  <c r="AF212" i="2"/>
  <c r="AG212" i="2"/>
  <c r="AE209" i="2"/>
  <c r="AF209" i="2" s="1"/>
  <c r="AE208" i="2" l="1"/>
  <c r="AF208" i="2" l="1"/>
  <c r="AG208" i="2"/>
  <c r="AH208" i="2" s="1"/>
  <c r="AE207" i="2"/>
  <c r="AF207" i="2" s="1"/>
  <c r="AE206" i="2"/>
  <c r="AF206" i="2" s="1"/>
  <c r="AE205" i="2"/>
  <c r="AF205" i="2" s="1"/>
  <c r="AE204" i="2"/>
  <c r="AE203" i="2"/>
  <c r="AF203" i="2" s="1"/>
  <c r="AE202" i="2"/>
  <c r="AE201" i="2"/>
  <c r="AF201" i="2" s="1"/>
  <c r="AE200" i="2"/>
  <c r="AF200" i="2" s="1"/>
  <c r="AE199" i="2"/>
  <c r="AF199" i="2" s="1"/>
  <c r="AF202" i="2" l="1"/>
  <c r="AF204" i="2"/>
  <c r="AC204" i="2"/>
  <c r="AG204" i="2"/>
  <c r="AE198" i="2"/>
  <c r="AF198" i="2" s="1"/>
  <c r="AE197" i="2"/>
  <c r="AF197" i="2" s="1"/>
  <c r="AE196" i="2" l="1"/>
  <c r="AF196" i="2" s="1"/>
  <c r="AE195" i="2"/>
  <c r="AF195" i="2" s="1"/>
  <c r="AN138" i="2" l="1"/>
  <c r="AN140" i="2"/>
  <c r="AJ177" i="2"/>
  <c r="AN177" i="2" s="1"/>
  <c r="AJ161" i="2"/>
  <c r="AN161" i="2" s="1"/>
  <c r="AJ136" i="2"/>
  <c r="AJ119" i="2"/>
  <c r="AN119" i="2" s="1"/>
  <c r="AL180" i="2"/>
  <c r="AP180" i="2" s="1"/>
  <c r="AL168" i="2" l="1"/>
  <c r="AJ114" i="2"/>
  <c r="AJ115" i="2"/>
  <c r="AJ116" i="2"/>
  <c r="AJ155" i="2"/>
  <c r="AJ137" i="2"/>
  <c r="AD135" i="2" l="1"/>
  <c r="AK130" i="2" l="1"/>
  <c r="AK129" i="2"/>
  <c r="AK132" i="2"/>
  <c r="AK126" i="2"/>
  <c r="AD155" i="2" l="1"/>
  <c r="AU11" i="2"/>
  <c r="AU12" i="2"/>
  <c r="AU13" i="2"/>
  <c r="AU14" i="2"/>
  <c r="AU15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20" i="2"/>
  <c r="AU125" i="2"/>
  <c r="AU126" i="2"/>
  <c r="AU127" i="2"/>
  <c r="AU129" i="2"/>
  <c r="AU130" i="2"/>
  <c r="AU131" i="2"/>
  <c r="AU133" i="2"/>
  <c r="AU134" i="2"/>
  <c r="AU135" i="2"/>
  <c r="AU137" i="2"/>
  <c r="AU138" i="2"/>
  <c r="AU139" i="2"/>
  <c r="AU140" i="2"/>
  <c r="AU141" i="2"/>
  <c r="AU142" i="2"/>
  <c r="AU143" i="2"/>
  <c r="AU144" i="2"/>
  <c r="AU145" i="2"/>
  <c r="AU146" i="2"/>
  <c r="AU150" i="2"/>
  <c r="AU152" i="2"/>
  <c r="AU153" i="2"/>
  <c r="AU154" i="2"/>
  <c r="AU155" i="2"/>
  <c r="AU159" i="2"/>
  <c r="AU161" i="2"/>
  <c r="AU164" i="2"/>
  <c r="AU165" i="2"/>
  <c r="AU166" i="2"/>
  <c r="AU169" i="2"/>
  <c r="AU170" i="2"/>
  <c r="AU172" i="2"/>
  <c r="AU173" i="2"/>
  <c r="AU175" i="2"/>
  <c r="AU177" i="2"/>
  <c r="AU181" i="2"/>
  <c r="AU182" i="2"/>
  <c r="AU183" i="2"/>
  <c r="AU188" i="2"/>
  <c r="AU194" i="2"/>
  <c r="AU196" i="2"/>
  <c r="AU197" i="2"/>
  <c r="AU199" i="2"/>
  <c r="AU204" i="2"/>
  <c r="AN16" i="2" l="1"/>
  <c r="AQ150" i="2"/>
  <c r="AR150" i="2"/>
  <c r="AS150" i="2"/>
  <c r="AT150" i="2"/>
  <c r="AQ151" i="2"/>
  <c r="AR151" i="2"/>
  <c r="AS151" i="2"/>
  <c r="AT151" i="2"/>
  <c r="AQ152" i="2"/>
  <c r="AR152" i="2"/>
  <c r="AS152" i="2"/>
  <c r="AT152" i="2"/>
  <c r="AQ153" i="2"/>
  <c r="AR153" i="2"/>
  <c r="AS153" i="2"/>
  <c r="AT153" i="2"/>
  <c r="AQ154" i="2"/>
  <c r="AR154" i="2"/>
  <c r="AS154" i="2"/>
  <c r="AT154" i="2"/>
  <c r="AQ155" i="2"/>
  <c r="AR155" i="2"/>
  <c r="AS155" i="2"/>
  <c r="AT155" i="2"/>
  <c r="AQ156" i="2"/>
  <c r="AR156" i="2"/>
  <c r="AS156" i="2"/>
  <c r="AT156" i="2"/>
  <c r="AQ157" i="2"/>
  <c r="AR157" i="2"/>
  <c r="AS157" i="2"/>
  <c r="AT157" i="2"/>
  <c r="AQ158" i="2"/>
  <c r="AR158" i="2"/>
  <c r="AS158" i="2"/>
  <c r="AT158" i="2"/>
  <c r="AQ159" i="2"/>
  <c r="AR159" i="2"/>
  <c r="AS159" i="2"/>
  <c r="AT159" i="2"/>
  <c r="AQ160" i="2"/>
  <c r="AR160" i="2"/>
  <c r="AS160" i="2"/>
  <c r="AT160" i="2"/>
  <c r="AQ161" i="2"/>
  <c r="AR161" i="2"/>
  <c r="AS161" i="2"/>
  <c r="AT161" i="2"/>
  <c r="AQ162" i="2"/>
  <c r="AR162" i="2"/>
  <c r="AS162" i="2"/>
  <c r="AT162" i="2"/>
  <c r="AQ163" i="2"/>
  <c r="AR163" i="2"/>
  <c r="AS163" i="2"/>
  <c r="AT163" i="2"/>
  <c r="AQ164" i="2"/>
  <c r="AR164" i="2"/>
  <c r="AS164" i="2"/>
  <c r="AT164" i="2"/>
  <c r="AQ165" i="2"/>
  <c r="AR165" i="2"/>
  <c r="AS165" i="2"/>
  <c r="AT165" i="2"/>
  <c r="AQ166" i="2"/>
  <c r="AS166" i="2"/>
  <c r="AT166" i="2"/>
  <c r="AQ167" i="2"/>
  <c r="AR167" i="2"/>
  <c r="AS167" i="2"/>
  <c r="AT167" i="2"/>
  <c r="AQ168" i="2"/>
  <c r="AR168" i="2"/>
  <c r="AS168" i="2"/>
  <c r="AT168" i="2"/>
  <c r="AQ169" i="2"/>
  <c r="AR169" i="2"/>
  <c r="AS169" i="2"/>
  <c r="AT169" i="2"/>
  <c r="AQ170" i="2"/>
  <c r="AR170" i="2"/>
  <c r="AS170" i="2"/>
  <c r="AT170" i="2"/>
  <c r="AQ171" i="2"/>
  <c r="AR171" i="2"/>
  <c r="AS171" i="2"/>
  <c r="AT171" i="2"/>
  <c r="AQ172" i="2"/>
  <c r="AS172" i="2"/>
  <c r="AT172" i="2"/>
  <c r="AQ173" i="2"/>
  <c r="AR173" i="2"/>
  <c r="AS173" i="2"/>
  <c r="AT173" i="2"/>
  <c r="AQ174" i="2"/>
  <c r="AR174" i="2"/>
  <c r="AS174" i="2"/>
  <c r="AT174" i="2"/>
  <c r="AQ175" i="2"/>
  <c r="AR175" i="2"/>
  <c r="AS175" i="2"/>
  <c r="AT175" i="2"/>
  <c r="AQ176" i="2"/>
  <c r="AR176" i="2"/>
  <c r="AS176" i="2"/>
  <c r="AT176" i="2"/>
  <c r="AQ177" i="2"/>
  <c r="AR177" i="2"/>
  <c r="AS177" i="2"/>
  <c r="AT177" i="2"/>
  <c r="AQ178" i="2"/>
  <c r="AR178" i="2"/>
  <c r="AS178" i="2"/>
  <c r="AT178" i="2"/>
  <c r="AQ179" i="2"/>
  <c r="AR179" i="2"/>
  <c r="AS179" i="2"/>
  <c r="AT179" i="2"/>
  <c r="AQ180" i="2"/>
  <c r="AR180" i="2"/>
  <c r="AS180" i="2"/>
  <c r="AT180" i="2"/>
  <c r="AQ181" i="2"/>
  <c r="AS181" i="2"/>
  <c r="AT181" i="2"/>
  <c r="AQ182" i="2"/>
  <c r="AR182" i="2"/>
  <c r="AS182" i="2"/>
  <c r="AT182" i="2"/>
  <c r="AQ183" i="2"/>
  <c r="AR183" i="2"/>
  <c r="AS183" i="2"/>
  <c r="AT183" i="2"/>
  <c r="AQ184" i="2"/>
  <c r="AR184" i="2"/>
  <c r="AS184" i="2"/>
  <c r="AT184" i="2"/>
  <c r="AQ185" i="2"/>
  <c r="AR185" i="2"/>
  <c r="AS185" i="2"/>
  <c r="AT185" i="2"/>
  <c r="AQ186" i="2"/>
  <c r="AR186" i="2"/>
  <c r="AS186" i="2"/>
  <c r="AT186" i="2"/>
  <c r="AQ187" i="2"/>
  <c r="AR187" i="2"/>
  <c r="AS187" i="2"/>
  <c r="AT187" i="2"/>
  <c r="AQ188" i="2"/>
  <c r="AR188" i="2"/>
  <c r="AS188" i="2"/>
  <c r="AT188" i="2"/>
  <c r="AQ189" i="2"/>
  <c r="AR189" i="2"/>
  <c r="AS189" i="2"/>
  <c r="AT189" i="2"/>
  <c r="AQ190" i="2"/>
  <c r="AR190" i="2"/>
  <c r="AS190" i="2"/>
  <c r="AT190" i="2"/>
  <c r="AQ191" i="2"/>
  <c r="AR191" i="2"/>
  <c r="AS191" i="2"/>
  <c r="AT191" i="2"/>
  <c r="AQ192" i="2"/>
  <c r="AR192" i="2"/>
  <c r="AS192" i="2"/>
  <c r="AT192" i="2"/>
  <c r="AQ193" i="2"/>
  <c r="AR193" i="2"/>
  <c r="AS193" i="2"/>
  <c r="AT193" i="2"/>
  <c r="AQ194" i="2"/>
  <c r="AS194" i="2"/>
  <c r="AT194" i="2"/>
  <c r="AE194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E193" i="2"/>
  <c r="AE192" i="2"/>
  <c r="AG192" i="2" s="1"/>
  <c r="AE191" i="2"/>
  <c r="AE190" i="2"/>
  <c r="AE189" i="2"/>
  <c r="AG189" i="2" s="1"/>
  <c r="AE188" i="2"/>
  <c r="AE187" i="2"/>
  <c r="AE186" i="2"/>
  <c r="AE185" i="2"/>
  <c r="AE184" i="2"/>
  <c r="AG184" i="2" s="1"/>
  <c r="AE183" i="2"/>
  <c r="AE182" i="2"/>
  <c r="AE181" i="2"/>
  <c r="AE180" i="2"/>
  <c r="AE179" i="2"/>
  <c r="AG179" i="2" s="1"/>
  <c r="AE178" i="2"/>
  <c r="AG178" i="2" s="1"/>
  <c r="AE177" i="2"/>
  <c r="AE176" i="2"/>
  <c r="AE175" i="2"/>
  <c r="AE174" i="2"/>
  <c r="AG174" i="2" s="1"/>
  <c r="AE173" i="2"/>
  <c r="AE172" i="2"/>
  <c r="AE171" i="2"/>
  <c r="AG171" i="2" s="1"/>
  <c r="AE170" i="2"/>
  <c r="AE169" i="2"/>
  <c r="AE168" i="2"/>
  <c r="AE167" i="2"/>
  <c r="AG167" i="2" s="1"/>
  <c r="AE166" i="2"/>
  <c r="AE165" i="2"/>
  <c r="AE164" i="2"/>
  <c r="AE163" i="2"/>
  <c r="AG163" i="2" s="1"/>
  <c r="AE162" i="2"/>
  <c r="AG162" i="2" s="1"/>
  <c r="AE161" i="2"/>
  <c r="AE160" i="2"/>
  <c r="AE159" i="2"/>
  <c r="AE158" i="2"/>
  <c r="AG158" i="2" s="1"/>
  <c r="AE157" i="2"/>
  <c r="AE156" i="2"/>
  <c r="AG156" i="2" s="1"/>
  <c r="AE155" i="2"/>
  <c r="AE154" i="2"/>
  <c r="AE153" i="2"/>
  <c r="AE152" i="2"/>
  <c r="AE151" i="2"/>
  <c r="AE150" i="2"/>
  <c r="AE149" i="2"/>
  <c r="AG149" i="2" s="1"/>
  <c r="AH171" i="2" l="1"/>
  <c r="A141" i="2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F173" i="2"/>
  <c r="AF150" i="2"/>
  <c r="AF162" i="2"/>
  <c r="AF185" i="2"/>
  <c r="AF194" i="2"/>
  <c r="AF174" i="2"/>
  <c r="AF151" i="2"/>
  <c r="AF163" i="2"/>
  <c r="AF175" i="2"/>
  <c r="AF161" i="2"/>
  <c r="AF152" i="2"/>
  <c r="AF176" i="2"/>
  <c r="AF186" i="2"/>
  <c r="AF164" i="2"/>
  <c r="AF153" i="2"/>
  <c r="AF165" i="2"/>
  <c r="AF177" i="2"/>
  <c r="AF187" i="2"/>
  <c r="AF184" i="2"/>
  <c r="AF188" i="2"/>
  <c r="AF155" i="2"/>
  <c r="AF167" i="2"/>
  <c r="AF178" i="2"/>
  <c r="AF189" i="2"/>
  <c r="AF156" i="2"/>
  <c r="AF168" i="2"/>
  <c r="AF179" i="2"/>
  <c r="AF190" i="2"/>
  <c r="AF157" i="2"/>
  <c r="AF169" i="2"/>
  <c r="AF180" i="2"/>
  <c r="AF191" i="2"/>
  <c r="AF166" i="2"/>
  <c r="AG166" i="2" s="1"/>
  <c r="AF158" i="2"/>
  <c r="AF170" i="2"/>
  <c r="AF181" i="2"/>
  <c r="AF192" i="2"/>
  <c r="AF149" i="2"/>
  <c r="AF154" i="2"/>
  <c r="AF159" i="2"/>
  <c r="AF171" i="2"/>
  <c r="AF182" i="2"/>
  <c r="AF193" i="2"/>
  <c r="AF160" i="2"/>
  <c r="AF172" i="2"/>
  <c r="AF183" i="2"/>
  <c r="AJ140" i="2"/>
  <c r="A195" i="2" l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G181" i="2"/>
  <c r="AJ181" i="2" s="1"/>
  <c r="AR181" i="2" s="1"/>
  <c r="AG172" i="2"/>
  <c r="AJ172" i="2" s="1"/>
  <c r="AR172" i="2" s="1"/>
  <c r="AJ166" i="2"/>
  <c r="AR166" i="2" s="1"/>
  <c r="AG194" i="2"/>
  <c r="AJ194" i="2" s="1"/>
  <c r="AR194" i="2" s="1"/>
  <c r="AP10" i="2"/>
  <c r="AR48" i="2"/>
  <c r="AS48" i="2"/>
  <c r="AT48" i="2"/>
  <c r="AR49" i="2"/>
  <c r="AS49" i="2"/>
  <c r="AT49" i="2"/>
  <c r="AQ50" i="2"/>
  <c r="AS50" i="2"/>
  <c r="AT50" i="2"/>
  <c r="AQ51" i="2"/>
  <c r="AR51" i="2"/>
  <c r="AS51" i="2"/>
  <c r="AT51" i="2"/>
  <c r="AR52" i="2"/>
  <c r="AS52" i="2"/>
  <c r="AT52" i="2"/>
  <c r="AQ53" i="2"/>
  <c r="AR53" i="2"/>
  <c r="AS53" i="2"/>
  <c r="AT53" i="2"/>
  <c r="AQ54" i="2"/>
  <c r="AR54" i="2"/>
  <c r="AS54" i="2"/>
  <c r="AT54" i="2"/>
  <c r="AQ55" i="2"/>
  <c r="AR55" i="2"/>
  <c r="AS55" i="2"/>
  <c r="AT55" i="2"/>
  <c r="AQ56" i="2"/>
  <c r="AR56" i="2"/>
  <c r="AS56" i="2"/>
  <c r="AT56" i="2"/>
  <c r="AQ57" i="2"/>
  <c r="AR57" i="2"/>
  <c r="AS57" i="2"/>
  <c r="AT57" i="2"/>
  <c r="AQ58" i="2"/>
  <c r="AR58" i="2"/>
  <c r="AS58" i="2"/>
  <c r="AT58" i="2"/>
  <c r="AQ59" i="2"/>
  <c r="AR59" i="2"/>
  <c r="AS59" i="2"/>
  <c r="AT59" i="2"/>
  <c r="AQ60" i="2"/>
  <c r="AR60" i="2"/>
  <c r="AS60" i="2"/>
  <c r="AT60" i="2"/>
  <c r="AQ61" i="2"/>
  <c r="AR61" i="2"/>
  <c r="AS61" i="2"/>
  <c r="AT61" i="2"/>
  <c r="AQ62" i="2"/>
  <c r="AR62" i="2"/>
  <c r="AS62" i="2"/>
  <c r="AT62" i="2"/>
  <c r="AQ63" i="2"/>
  <c r="AR63" i="2"/>
  <c r="AS63" i="2"/>
  <c r="AT63" i="2"/>
  <c r="AQ64" i="2"/>
  <c r="AR64" i="2"/>
  <c r="AS64" i="2"/>
  <c r="AT64" i="2"/>
  <c r="AQ65" i="2"/>
  <c r="AR65" i="2"/>
  <c r="AS65" i="2"/>
  <c r="AT65" i="2"/>
  <c r="AQ66" i="2"/>
  <c r="AR66" i="2"/>
  <c r="AS66" i="2"/>
  <c r="AT66" i="2"/>
  <c r="AQ67" i="2"/>
  <c r="AR67" i="2"/>
  <c r="AS67" i="2"/>
  <c r="AT67" i="2"/>
  <c r="AQ68" i="2"/>
  <c r="AR68" i="2"/>
  <c r="AS68" i="2"/>
  <c r="AT68" i="2"/>
  <c r="AQ69" i="2"/>
  <c r="AR69" i="2"/>
  <c r="AS69" i="2"/>
  <c r="AT69" i="2"/>
  <c r="AQ70" i="2"/>
  <c r="AR70" i="2"/>
  <c r="AS70" i="2"/>
  <c r="AT70" i="2"/>
  <c r="AQ71" i="2"/>
  <c r="AR71" i="2"/>
  <c r="AS71" i="2"/>
  <c r="AT71" i="2"/>
  <c r="AQ72" i="2"/>
  <c r="AR72" i="2"/>
  <c r="AS72" i="2"/>
  <c r="AT72" i="2"/>
  <c r="AQ73" i="2"/>
  <c r="AR73" i="2"/>
  <c r="AS73" i="2"/>
  <c r="AT73" i="2"/>
  <c r="AQ74" i="2"/>
  <c r="AR74" i="2"/>
  <c r="AS74" i="2"/>
  <c r="AT74" i="2"/>
  <c r="AQ75" i="2"/>
  <c r="AR75" i="2"/>
  <c r="AS75" i="2"/>
  <c r="AT75" i="2"/>
  <c r="AQ76" i="2"/>
  <c r="AR76" i="2"/>
  <c r="AS76" i="2"/>
  <c r="AT76" i="2"/>
  <c r="AQ77" i="2"/>
  <c r="AR77" i="2"/>
  <c r="AS77" i="2"/>
  <c r="AT77" i="2"/>
  <c r="AQ78" i="2"/>
  <c r="AR78" i="2"/>
  <c r="AS78" i="2"/>
  <c r="AT78" i="2"/>
  <c r="AQ79" i="2"/>
  <c r="AR79" i="2"/>
  <c r="AS79" i="2"/>
  <c r="AT79" i="2"/>
  <c r="AQ80" i="2"/>
  <c r="AR80" i="2"/>
  <c r="AS80" i="2"/>
  <c r="AT80" i="2"/>
  <c r="AQ81" i="2"/>
  <c r="AR81" i="2"/>
  <c r="AS81" i="2"/>
  <c r="AT81" i="2"/>
  <c r="AQ82" i="2"/>
  <c r="AR82" i="2"/>
  <c r="AS82" i="2"/>
  <c r="AT82" i="2"/>
  <c r="AQ83" i="2"/>
  <c r="AR83" i="2"/>
  <c r="AS83" i="2"/>
  <c r="AT83" i="2"/>
  <c r="AQ84" i="2"/>
  <c r="AR84" i="2"/>
  <c r="AS84" i="2"/>
  <c r="AT84" i="2"/>
  <c r="AQ85" i="2"/>
  <c r="AR85" i="2"/>
  <c r="AS85" i="2"/>
  <c r="AT85" i="2"/>
  <c r="AQ86" i="2"/>
  <c r="AR86" i="2"/>
  <c r="AS86" i="2"/>
  <c r="AT86" i="2"/>
  <c r="AQ87" i="2"/>
  <c r="AR87" i="2"/>
  <c r="AS87" i="2"/>
  <c r="AT87" i="2"/>
  <c r="AQ88" i="2"/>
  <c r="AR88" i="2"/>
  <c r="AS88" i="2"/>
  <c r="AT88" i="2"/>
  <c r="AQ89" i="2"/>
  <c r="AR89" i="2"/>
  <c r="AS89" i="2"/>
  <c r="AT89" i="2"/>
  <c r="AQ90" i="2"/>
  <c r="AR90" i="2"/>
  <c r="AS90" i="2"/>
  <c r="AT90" i="2"/>
  <c r="AQ91" i="2"/>
  <c r="AR91" i="2"/>
  <c r="AS91" i="2"/>
  <c r="AT91" i="2"/>
  <c r="AQ92" i="2"/>
  <c r="AR92" i="2"/>
  <c r="AS92" i="2"/>
  <c r="AT92" i="2"/>
  <c r="AQ93" i="2"/>
  <c r="AR93" i="2"/>
  <c r="AS93" i="2"/>
  <c r="AT93" i="2"/>
  <c r="AQ94" i="2"/>
  <c r="AR94" i="2"/>
  <c r="AS94" i="2"/>
  <c r="AT94" i="2"/>
  <c r="AQ95" i="2"/>
  <c r="AR95" i="2"/>
  <c r="AS95" i="2"/>
  <c r="AT95" i="2"/>
  <c r="AQ96" i="2"/>
  <c r="AR96" i="2"/>
  <c r="AS96" i="2"/>
  <c r="AT96" i="2"/>
  <c r="AQ97" i="2"/>
  <c r="AR97" i="2"/>
  <c r="AS97" i="2"/>
  <c r="AT97" i="2"/>
  <c r="AQ98" i="2"/>
  <c r="AR98" i="2"/>
  <c r="AS98" i="2"/>
  <c r="AT98" i="2"/>
  <c r="AQ99" i="2"/>
  <c r="AR99" i="2"/>
  <c r="AS99" i="2"/>
  <c r="AT99" i="2"/>
  <c r="AQ100" i="2"/>
  <c r="AR100" i="2"/>
  <c r="AS100" i="2"/>
  <c r="AT100" i="2"/>
  <c r="AQ101" i="2"/>
  <c r="AR101" i="2"/>
  <c r="AS101" i="2"/>
  <c r="AT101" i="2"/>
  <c r="AQ102" i="2"/>
  <c r="AR102" i="2"/>
  <c r="AS102" i="2"/>
  <c r="AT102" i="2"/>
  <c r="AQ103" i="2"/>
  <c r="AR103" i="2"/>
  <c r="AS103" i="2"/>
  <c r="AT103" i="2"/>
  <c r="AQ104" i="2"/>
  <c r="AR104" i="2"/>
  <c r="AS104" i="2"/>
  <c r="AT104" i="2"/>
  <c r="AQ105" i="2"/>
  <c r="AR105" i="2"/>
  <c r="AS105" i="2"/>
  <c r="AT105" i="2"/>
  <c r="AQ106" i="2"/>
  <c r="AR106" i="2"/>
  <c r="AS106" i="2"/>
  <c r="AT106" i="2"/>
  <c r="AQ107" i="2"/>
  <c r="AR107" i="2"/>
  <c r="AS107" i="2"/>
  <c r="AT107" i="2"/>
  <c r="AQ108" i="2"/>
  <c r="AR108" i="2"/>
  <c r="AS108" i="2"/>
  <c r="AT108" i="2"/>
  <c r="AQ109" i="2"/>
  <c r="AR109" i="2"/>
  <c r="AS109" i="2"/>
  <c r="AT109" i="2"/>
  <c r="AQ110" i="2"/>
  <c r="AR110" i="2"/>
  <c r="AS110" i="2"/>
  <c r="AT110" i="2"/>
  <c r="AQ111" i="2"/>
  <c r="AR111" i="2"/>
  <c r="AS111" i="2"/>
  <c r="AT111" i="2"/>
  <c r="AQ112" i="2"/>
  <c r="AR112" i="2"/>
  <c r="AS112" i="2"/>
  <c r="AT112" i="2"/>
  <c r="AQ113" i="2"/>
  <c r="AR113" i="2"/>
  <c r="AS113" i="2"/>
  <c r="AT113" i="2"/>
  <c r="AQ114" i="2"/>
  <c r="AR114" i="2"/>
  <c r="AS114" i="2"/>
  <c r="AT114" i="2"/>
  <c r="AQ115" i="2"/>
  <c r="AR115" i="2"/>
  <c r="AS115" i="2"/>
  <c r="AT115" i="2"/>
  <c r="AQ116" i="2"/>
  <c r="AR116" i="2"/>
  <c r="AS116" i="2"/>
  <c r="AT116" i="2"/>
  <c r="AQ117" i="2"/>
  <c r="AR117" i="2"/>
  <c r="AS117" i="2"/>
  <c r="AT117" i="2"/>
  <c r="AQ118" i="2"/>
  <c r="AR118" i="2"/>
  <c r="AS118" i="2"/>
  <c r="AT118" i="2"/>
  <c r="AQ119" i="2"/>
  <c r="AR119" i="2"/>
  <c r="AS119" i="2"/>
  <c r="AT119" i="2"/>
  <c r="AQ120" i="2"/>
  <c r="AR120" i="2"/>
  <c r="AS120" i="2"/>
  <c r="AT120" i="2"/>
  <c r="AQ121" i="2"/>
  <c r="AR121" i="2"/>
  <c r="AS121" i="2"/>
  <c r="AT121" i="2"/>
  <c r="AQ122" i="2"/>
  <c r="AR122" i="2"/>
  <c r="AS122" i="2"/>
  <c r="AT122" i="2"/>
  <c r="AQ123" i="2"/>
  <c r="AR123" i="2"/>
  <c r="AS123" i="2"/>
  <c r="AT123" i="2"/>
  <c r="AQ124" i="2"/>
  <c r="AR124" i="2"/>
  <c r="AS124" i="2"/>
  <c r="AT124" i="2"/>
  <c r="AQ125" i="2"/>
  <c r="AS125" i="2"/>
  <c r="AT125" i="2"/>
  <c r="AQ126" i="2"/>
  <c r="AR126" i="2"/>
  <c r="AS126" i="2"/>
  <c r="AT126" i="2"/>
  <c r="AQ127" i="2"/>
  <c r="AS127" i="2"/>
  <c r="AT127" i="2"/>
  <c r="AQ128" i="2"/>
  <c r="AR128" i="2"/>
  <c r="AS128" i="2"/>
  <c r="AT128" i="2"/>
  <c r="AQ129" i="2"/>
  <c r="AR129" i="2"/>
  <c r="AS129" i="2"/>
  <c r="AT129" i="2"/>
  <c r="AQ130" i="2"/>
  <c r="AR130" i="2"/>
  <c r="AS130" i="2"/>
  <c r="AT130" i="2"/>
  <c r="AQ131" i="2"/>
  <c r="AR131" i="2"/>
  <c r="AS131" i="2"/>
  <c r="AT131" i="2"/>
  <c r="AQ132" i="2"/>
  <c r="AR132" i="2"/>
  <c r="AS132" i="2"/>
  <c r="AT132" i="2"/>
  <c r="AQ133" i="2"/>
  <c r="AR133" i="2"/>
  <c r="AS133" i="2"/>
  <c r="AT133" i="2"/>
  <c r="AQ134" i="2"/>
  <c r="AR134" i="2"/>
  <c r="AS134" i="2"/>
  <c r="AT134" i="2"/>
  <c r="AQ135" i="2"/>
  <c r="AS135" i="2"/>
  <c r="AT135" i="2"/>
  <c r="AQ136" i="2"/>
  <c r="AR136" i="2"/>
  <c r="AS136" i="2"/>
  <c r="AT136" i="2"/>
  <c r="AQ137" i="2"/>
  <c r="AR137" i="2"/>
  <c r="AS137" i="2"/>
  <c r="AT137" i="2"/>
  <c r="AQ138" i="2"/>
  <c r="AS138" i="2"/>
  <c r="AT138" i="2"/>
  <c r="AQ139" i="2"/>
  <c r="AS139" i="2"/>
  <c r="AT139" i="2"/>
  <c r="AQ140" i="2"/>
  <c r="AR140" i="2"/>
  <c r="AS140" i="2"/>
  <c r="AT140" i="2"/>
  <c r="AQ141" i="2"/>
  <c r="AR141" i="2"/>
  <c r="AS141" i="2"/>
  <c r="AT141" i="2"/>
  <c r="AQ142" i="2"/>
  <c r="AS142" i="2"/>
  <c r="AT142" i="2"/>
  <c r="AQ143" i="2"/>
  <c r="AS143" i="2"/>
  <c r="AT143" i="2"/>
  <c r="AQ147" i="2"/>
  <c r="AS147" i="2"/>
  <c r="AT147" i="2"/>
  <c r="AQ148" i="2"/>
  <c r="AR148" i="2"/>
  <c r="AS148" i="2"/>
  <c r="AL148" i="2"/>
  <c r="AE148" i="2"/>
  <c r="AJ147" i="2"/>
  <c r="AR147" i="2" s="1"/>
  <c r="AE147" i="2"/>
  <c r="AE146" i="2"/>
  <c r="AF146" i="2" s="1"/>
  <c r="AJ135" i="2"/>
  <c r="AR135" i="2" s="1"/>
  <c r="AE145" i="2"/>
  <c r="AF145" i="2" s="1"/>
  <c r="AE144" i="2"/>
  <c r="AF144" i="2" s="1"/>
  <c r="AE143" i="2"/>
  <c r="AF143" i="2" s="1"/>
  <c r="AE142" i="2"/>
  <c r="AF142" i="2" s="1"/>
  <c r="AJ125" i="2"/>
  <c r="AR125" i="2" s="1"/>
  <c r="AQ144" i="2"/>
  <c r="AS144" i="2"/>
  <c r="AT144" i="2"/>
  <c r="AQ145" i="2"/>
  <c r="AS145" i="2"/>
  <c r="AT145" i="2"/>
  <c r="AQ146" i="2"/>
  <c r="AS146" i="2"/>
  <c r="AT146" i="2"/>
  <c r="AJ139" i="2"/>
  <c r="AR139" i="2" s="1"/>
  <c r="AH16" i="2"/>
  <c r="AG16" i="2"/>
  <c r="A274" i="2" l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F147" i="2"/>
  <c r="AF148" i="2"/>
  <c r="AG143" i="2"/>
  <c r="AJ143" i="2" s="1"/>
  <c r="AR143" i="2" s="1"/>
  <c r="AG144" i="2"/>
  <c r="AJ144" i="2" s="1"/>
  <c r="AR144" i="2" s="1"/>
  <c r="AG145" i="2"/>
  <c r="AJ145" i="2" s="1"/>
  <c r="AR145" i="2" s="1"/>
  <c r="AG142" i="2"/>
  <c r="AJ142" i="2" s="1"/>
  <c r="AR142" i="2" s="1"/>
  <c r="AG146" i="2"/>
  <c r="AJ146" i="2" s="1"/>
  <c r="AR146" i="2" s="1"/>
  <c r="AT148" i="2"/>
  <c r="AJ127" i="2"/>
  <c r="AR127" i="2" s="1"/>
  <c r="AT149" i="2"/>
  <c r="AS149" i="2"/>
  <c r="AR149" i="2"/>
  <c r="AQ149" i="2"/>
  <c r="A363" i="2" l="1"/>
  <c r="A364" i="2" s="1"/>
  <c r="A365" i="2" s="1"/>
  <c r="A366" i="2" s="1"/>
  <c r="AI52" i="2"/>
  <c r="AQ52" i="2" s="1"/>
  <c r="AJ16" i="2"/>
  <c r="A367" i="2" l="1"/>
  <c r="A368" i="2" s="1"/>
  <c r="A369" i="2" s="1"/>
  <c r="A370" i="2" s="1"/>
  <c r="A371" i="2" s="1"/>
  <c r="A372" i="2" s="1"/>
  <c r="A373" i="2" s="1"/>
  <c r="A374" i="2" s="1"/>
  <c r="A375" i="2" s="1"/>
  <c r="AT16" i="2"/>
  <c r="AS16" i="2"/>
  <c r="AR16" i="2"/>
  <c r="AQ16" i="2"/>
  <c r="AT15" i="2"/>
  <c r="AS15" i="2"/>
  <c r="AR15" i="2"/>
  <c r="AQ15" i="2"/>
  <c r="AT14" i="2"/>
  <c r="AS14" i="2"/>
  <c r="AR14" i="2"/>
  <c r="AT13" i="2"/>
  <c r="AS13" i="2"/>
  <c r="AR13" i="2"/>
  <c r="AQ13" i="2"/>
  <c r="AT11" i="2"/>
  <c r="AS11" i="2"/>
  <c r="AR11" i="2"/>
  <c r="AQ11" i="2"/>
  <c r="AT10" i="2"/>
  <c r="AS10" i="2"/>
  <c r="AR10" i="2"/>
  <c r="AQ10" i="2"/>
  <c r="A376" i="2" l="1"/>
  <c r="AT47" i="2"/>
  <c r="AS47" i="2"/>
  <c r="AR47" i="2"/>
  <c r="AQ47" i="2"/>
  <c r="AT46" i="2"/>
  <c r="AS46" i="2"/>
  <c r="AR46" i="2"/>
  <c r="AQ46" i="2"/>
  <c r="AT45" i="2"/>
  <c r="AS45" i="2"/>
  <c r="AR45" i="2"/>
  <c r="AQ45" i="2"/>
  <c r="AT44" i="2"/>
  <c r="AS44" i="2"/>
  <c r="AR44" i="2"/>
  <c r="AQ44" i="2"/>
  <c r="AT43" i="2"/>
  <c r="AS43" i="2"/>
  <c r="AR43" i="2"/>
  <c r="AQ43" i="2"/>
  <c r="AT42" i="2"/>
  <c r="AS42" i="2"/>
  <c r="AR42" i="2"/>
  <c r="AQ42" i="2"/>
  <c r="AT41" i="2"/>
  <c r="AS41" i="2"/>
  <c r="AR41" i="2"/>
  <c r="AT40" i="2"/>
  <c r="AS40" i="2"/>
  <c r="AR40" i="2"/>
  <c r="AQ40" i="2"/>
  <c r="AT39" i="2"/>
  <c r="AS39" i="2"/>
  <c r="AR39" i="2"/>
  <c r="AQ39" i="2"/>
  <c r="AT38" i="2"/>
  <c r="AS38" i="2"/>
  <c r="AR38" i="2"/>
  <c r="AT37" i="2"/>
  <c r="AS37" i="2"/>
  <c r="AR37" i="2"/>
  <c r="AQ37" i="2"/>
  <c r="AT36" i="2"/>
  <c r="AS36" i="2"/>
  <c r="AR36" i="2"/>
  <c r="AT35" i="2"/>
  <c r="AS35" i="2"/>
  <c r="AR35" i="2"/>
  <c r="AT34" i="2"/>
  <c r="AS34" i="2"/>
  <c r="AR34" i="2"/>
  <c r="AT33" i="2"/>
  <c r="AS33" i="2"/>
  <c r="AR33" i="2"/>
  <c r="AT32" i="2"/>
  <c r="AS32" i="2"/>
  <c r="AR32" i="2"/>
  <c r="AT31" i="2"/>
  <c r="AS31" i="2"/>
  <c r="AR31" i="2"/>
  <c r="AQ31" i="2"/>
  <c r="AT30" i="2"/>
  <c r="AS30" i="2"/>
  <c r="AR30" i="2"/>
  <c r="AT29" i="2"/>
  <c r="AS29" i="2"/>
  <c r="AR29" i="2"/>
  <c r="AT28" i="2"/>
  <c r="AS28" i="2"/>
  <c r="AR28" i="2"/>
  <c r="AQ28" i="2"/>
  <c r="AT27" i="2"/>
  <c r="AS27" i="2"/>
  <c r="AR27" i="2"/>
  <c r="AT26" i="2"/>
  <c r="AS26" i="2"/>
  <c r="AR26" i="2"/>
  <c r="AT25" i="2"/>
  <c r="AS25" i="2"/>
  <c r="AR25" i="2"/>
  <c r="AQ25" i="2"/>
  <c r="AT24" i="2"/>
  <c r="AS24" i="2"/>
  <c r="AR24" i="2"/>
  <c r="AT23" i="2"/>
  <c r="AS23" i="2"/>
  <c r="AR23" i="2"/>
  <c r="AT22" i="2"/>
  <c r="AS22" i="2"/>
  <c r="AR22" i="2"/>
  <c r="AT21" i="2"/>
  <c r="AS21" i="2"/>
  <c r="AR21" i="2"/>
  <c r="AT20" i="2"/>
  <c r="AS20" i="2"/>
  <c r="AR20" i="2"/>
  <c r="AT19" i="2"/>
  <c r="AS19" i="2"/>
  <c r="AR19" i="2"/>
  <c r="AT18" i="2"/>
  <c r="AS18" i="2"/>
  <c r="AR18" i="2"/>
  <c r="AQ18" i="2"/>
  <c r="AT12" i="2"/>
  <c r="AS12" i="2"/>
  <c r="AR12" i="2"/>
  <c r="AQ12" i="2"/>
  <c r="AR17" i="2"/>
  <c r="AS17" i="2"/>
  <c r="AT17" i="2"/>
  <c r="AQ17" i="2"/>
  <c r="A377" i="2" l="1"/>
  <c r="A378" i="2" s="1"/>
  <c r="A379" i="2" s="1"/>
  <c r="A380" i="2" s="1"/>
  <c r="A381" i="2" s="1"/>
  <c r="A382" i="2" s="1"/>
  <c r="A383" i="2" s="1"/>
  <c r="A384" i="2" s="1"/>
  <c r="AE11" i="2"/>
  <c r="AF11" i="2" s="1"/>
  <c r="AE12" i="2"/>
  <c r="AG12" i="2" s="1"/>
  <c r="AE13" i="2"/>
  <c r="AG13" i="2" s="1"/>
  <c r="AE14" i="2"/>
  <c r="AE15" i="2"/>
  <c r="AG15" i="2" s="1"/>
  <c r="AE16" i="2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E52" i="2"/>
  <c r="AE53" i="2"/>
  <c r="AE54" i="2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F90" i="2" s="1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100" i="2"/>
  <c r="AF100" i="2" s="1"/>
  <c r="AE101" i="2"/>
  <c r="AF101" i="2" s="1"/>
  <c r="AE102" i="2"/>
  <c r="AF102" i="2" s="1"/>
  <c r="AE103" i="2"/>
  <c r="AF103" i="2" s="1"/>
  <c r="AE104" i="2"/>
  <c r="AF104" i="2" s="1"/>
  <c r="AE105" i="2"/>
  <c r="AF105" i="2" s="1"/>
  <c r="AE106" i="2"/>
  <c r="AF106" i="2" s="1"/>
  <c r="AE107" i="2"/>
  <c r="AF107" i="2" s="1"/>
  <c r="AE108" i="2"/>
  <c r="AF108" i="2" s="1"/>
  <c r="AE109" i="2"/>
  <c r="AF109" i="2" s="1"/>
  <c r="AE110" i="2"/>
  <c r="AF110" i="2" s="1"/>
  <c r="AE111" i="2"/>
  <c r="AE112" i="2"/>
  <c r="AE113" i="2"/>
  <c r="AE114" i="2"/>
  <c r="AE115" i="2"/>
  <c r="AE116" i="2"/>
  <c r="AE117" i="2"/>
  <c r="AE118" i="2"/>
  <c r="AE119" i="2"/>
  <c r="AE120" i="2"/>
  <c r="AE121" i="2"/>
  <c r="AG121" i="2" s="1"/>
  <c r="AE122" i="2"/>
  <c r="AG122" i="2" s="1"/>
  <c r="AE123" i="2"/>
  <c r="AE124" i="2"/>
  <c r="AE125" i="2"/>
  <c r="AE126" i="2"/>
  <c r="AE127" i="2"/>
  <c r="AE128" i="2"/>
  <c r="AG128" i="2" s="1"/>
  <c r="AE129" i="2"/>
  <c r="AE130" i="2"/>
  <c r="AE131" i="2"/>
  <c r="AE132" i="2"/>
  <c r="AE133" i="2"/>
  <c r="AE134" i="2"/>
  <c r="AE135" i="2"/>
  <c r="AE136" i="2"/>
  <c r="AE137" i="2"/>
  <c r="AE138" i="2"/>
  <c r="AF138" i="2" s="1"/>
  <c r="AE139" i="2"/>
  <c r="AE140" i="2"/>
  <c r="AE141" i="2"/>
  <c r="AE10" i="2"/>
  <c r="AF10" i="2" s="1"/>
  <c r="AF140" i="2" l="1"/>
  <c r="AF129" i="2"/>
  <c r="AF117" i="2"/>
  <c r="AF139" i="2"/>
  <c r="AF120" i="2"/>
  <c r="AF54" i="2"/>
  <c r="AF137" i="2"/>
  <c r="AF113" i="2"/>
  <c r="AF53" i="2"/>
  <c r="AF130" i="2"/>
  <c r="AF128" i="2"/>
  <c r="AF124" i="2"/>
  <c r="AF112" i="2"/>
  <c r="AF52" i="2"/>
  <c r="AF16" i="2"/>
  <c r="AF118" i="2"/>
  <c r="AF116" i="2"/>
  <c r="AF115" i="2"/>
  <c r="AF126" i="2"/>
  <c r="AF125" i="2"/>
  <c r="AF123" i="2"/>
  <c r="AF111" i="2"/>
  <c r="AF51" i="2"/>
  <c r="AF15" i="2"/>
  <c r="AF127" i="2"/>
  <c r="AF114" i="2"/>
  <c r="AF14" i="2"/>
  <c r="AF132" i="2"/>
  <c r="AF136" i="2"/>
  <c r="AF135" i="2"/>
  <c r="AF134" i="2"/>
  <c r="AF122" i="2"/>
  <c r="AF141" i="2"/>
  <c r="AF133" i="2"/>
  <c r="AF121" i="2"/>
  <c r="AF13" i="2"/>
  <c r="AF12" i="2"/>
  <c r="AF131" i="2"/>
  <c r="AF119" i="2"/>
  <c r="AG81" i="2"/>
  <c r="AG21" i="2"/>
  <c r="AI21" i="2" s="1"/>
  <c r="AQ21" i="2" s="1"/>
  <c r="AG104" i="2"/>
  <c r="AG92" i="2"/>
  <c r="AG80" i="2"/>
  <c r="AG68" i="2"/>
  <c r="AG56" i="2"/>
  <c r="AG44" i="2"/>
  <c r="AG32" i="2"/>
  <c r="AI32" i="2" s="1"/>
  <c r="AQ32" i="2" s="1"/>
  <c r="AG20" i="2"/>
  <c r="AI20" i="2" s="1"/>
  <c r="AQ20" i="2" s="1"/>
  <c r="AG19" i="2"/>
  <c r="AI19" i="2" s="1"/>
  <c r="AG46" i="2"/>
  <c r="AG33" i="2"/>
  <c r="AI33" i="2" s="1"/>
  <c r="AQ33" i="2" s="1"/>
  <c r="AG78" i="2"/>
  <c r="AG42" i="2"/>
  <c r="AG30" i="2"/>
  <c r="AI30" i="2" s="1"/>
  <c r="AQ30" i="2" s="1"/>
  <c r="AG18" i="2"/>
  <c r="AG106" i="2"/>
  <c r="AG70" i="2"/>
  <c r="AG22" i="2"/>
  <c r="AI22" i="2" s="1"/>
  <c r="AQ22" i="2" s="1"/>
  <c r="AG105" i="2"/>
  <c r="AG45" i="2"/>
  <c r="AG91" i="2"/>
  <c r="AG67" i="2"/>
  <c r="AG31" i="2"/>
  <c r="AG102" i="2"/>
  <c r="AG101" i="2"/>
  <c r="AG89" i="2"/>
  <c r="AG77" i="2"/>
  <c r="AG65" i="2"/>
  <c r="AG41" i="2"/>
  <c r="AI41" i="2" s="1"/>
  <c r="AQ41" i="2" s="1"/>
  <c r="AG29" i="2"/>
  <c r="AI29" i="2" s="1"/>
  <c r="AQ29" i="2" s="1"/>
  <c r="AG17" i="2"/>
  <c r="AG34" i="2"/>
  <c r="AI34" i="2" s="1"/>
  <c r="AQ34" i="2" s="1"/>
  <c r="AG57" i="2"/>
  <c r="AG138" i="2"/>
  <c r="AJ138" i="2" s="1"/>
  <c r="AR138" i="2" s="1"/>
  <c r="AG55" i="2"/>
  <c r="AG28" i="2"/>
  <c r="AG94" i="2"/>
  <c r="AG82" i="2"/>
  <c r="AG58" i="2"/>
  <c r="AG93" i="2"/>
  <c r="AG69" i="2"/>
  <c r="AG103" i="2"/>
  <c r="AG79" i="2"/>
  <c r="AG43" i="2"/>
  <c r="AG90" i="2"/>
  <c r="AG66" i="2"/>
  <c r="AG100" i="2"/>
  <c r="AG88" i="2"/>
  <c r="AG76" i="2"/>
  <c r="AG64" i="2"/>
  <c r="AG40" i="2"/>
  <c r="AG99" i="2"/>
  <c r="AG87" i="2"/>
  <c r="AG75" i="2"/>
  <c r="AG63" i="2"/>
  <c r="AG39" i="2"/>
  <c r="AG27" i="2"/>
  <c r="AI27" i="2" s="1"/>
  <c r="AQ27" i="2" s="1"/>
  <c r="AG110" i="2"/>
  <c r="AG98" i="2"/>
  <c r="AG86" i="2"/>
  <c r="AG74" i="2"/>
  <c r="AG62" i="2"/>
  <c r="AG50" i="2"/>
  <c r="AJ50" i="2" s="1"/>
  <c r="AG38" i="2"/>
  <c r="AI38" i="2" s="1"/>
  <c r="AQ38" i="2" s="1"/>
  <c r="AG26" i="2"/>
  <c r="AI26" i="2" s="1"/>
  <c r="AQ26" i="2" s="1"/>
  <c r="AG109" i="2"/>
  <c r="AG97" i="2"/>
  <c r="AG85" i="2"/>
  <c r="AG73" i="2"/>
  <c r="AG61" i="2"/>
  <c r="AG49" i="2"/>
  <c r="AI49" i="2" s="1"/>
  <c r="AQ49" i="2" s="1"/>
  <c r="AG37" i="2"/>
  <c r="AG25" i="2"/>
  <c r="AG108" i="2"/>
  <c r="AG96" i="2"/>
  <c r="AG84" i="2"/>
  <c r="AG72" i="2"/>
  <c r="AG60" i="2"/>
  <c r="AG48" i="2"/>
  <c r="AI48" i="2" s="1"/>
  <c r="AQ48" i="2" s="1"/>
  <c r="AG36" i="2"/>
  <c r="AI36" i="2" s="1"/>
  <c r="AQ36" i="2" s="1"/>
  <c r="AG24" i="2"/>
  <c r="AI24" i="2" s="1"/>
  <c r="AQ24" i="2" s="1"/>
  <c r="AG107" i="2"/>
  <c r="AG95" i="2"/>
  <c r="AG83" i="2"/>
  <c r="AG71" i="2"/>
  <c r="AG59" i="2"/>
  <c r="AG47" i="2"/>
  <c r="AG35" i="2"/>
  <c r="AI35" i="2" s="1"/>
  <c r="AQ35" i="2" s="1"/>
  <c r="AG23" i="2"/>
  <c r="AI23" i="2" s="1"/>
  <c r="AQ23" i="2" s="1"/>
  <c r="AG11" i="2"/>
  <c r="AG14" i="2" l="1"/>
  <c r="AQ19" i="2"/>
  <c r="AR50" i="2"/>
  <c r="AI14" i="2" l="1"/>
  <c r="AQ14" i="2" s="1"/>
</calcChain>
</file>

<file path=xl/sharedStrings.xml><?xml version="1.0" encoding="utf-8"?>
<sst xmlns="http://schemas.openxmlformats.org/spreadsheetml/2006/main" count="10077" uniqueCount="2610">
  <si>
    <t>Ер майдони</t>
  </si>
  <si>
    <t>Лот рақами</t>
  </si>
  <si>
    <t>Туман</t>
  </si>
  <si>
    <t>Бошланғич нархи</t>
  </si>
  <si>
    <t>Сотилиши</t>
  </si>
  <si>
    <t>сана</t>
  </si>
  <si>
    <t>Ер манзили</t>
  </si>
  <si>
    <t>Iqbol MFY</t>
  </si>
  <si>
    <t>Besh bola MFY</t>
  </si>
  <si>
    <t>Yangi Beltepa MFY</t>
  </si>
  <si>
    <t>Tinchlik MFY</t>
  </si>
  <si>
    <t>Ilg'or MFY</t>
  </si>
  <si>
    <t>Sarxumdon MFY</t>
  </si>
  <si>
    <t>Cho'lpon MFY</t>
  </si>
  <si>
    <t>Geologlar MFY</t>
  </si>
  <si>
    <t>Geofizika MFY</t>
  </si>
  <si>
    <t>Yangi Darxon MFY</t>
  </si>
  <si>
    <t>Gulobod MFY</t>
  </si>
  <si>
    <t>Guzar MFY</t>
  </si>
  <si>
    <t>Uchchinor MFY</t>
  </si>
  <si>
    <t>Сотилган нархи</t>
  </si>
  <si>
    <t>Farxod MFY</t>
  </si>
  <si>
    <t>Alisherobod MFY</t>
  </si>
  <si>
    <t>Oʻzgarish MFY</t>
  </si>
  <si>
    <t>Tong Yulduzi MFY</t>
  </si>
  <si>
    <t>Bahor MFY</t>
  </si>
  <si>
    <t>Alpomish MFY</t>
  </si>
  <si>
    <t>Toshkent MFY</t>
  </si>
  <si>
    <t>Jiydali MFY</t>
  </si>
  <si>
    <t>Уникал рақами</t>
  </si>
  <si>
    <t>MG1726277007/2</t>
  </si>
  <si>
    <t>MG1726277030/1</t>
  </si>
  <si>
    <t>MG1726277034/2</t>
  </si>
  <si>
    <t>MG1726277028/40</t>
  </si>
  <si>
    <t>MG1726277028/39</t>
  </si>
  <si>
    <t>MG1726277028/38</t>
  </si>
  <si>
    <t>MG1726277028/37</t>
  </si>
  <si>
    <t>MG1726277028/36</t>
  </si>
  <si>
    <t>MG1726277028/35</t>
  </si>
  <si>
    <t>MG1726277028/34</t>
  </si>
  <si>
    <t>MG1726277028/33</t>
  </si>
  <si>
    <t>MG1726277028/32</t>
  </si>
  <si>
    <t>MG1726277028/31</t>
  </si>
  <si>
    <t>MG1726277028/30</t>
  </si>
  <si>
    <t>MG1726277028/29</t>
  </si>
  <si>
    <t>MG1726277028/28</t>
  </si>
  <si>
    <t>MG1726277028/27</t>
  </si>
  <si>
    <t>MG1726277028/26</t>
  </si>
  <si>
    <t>MG1726277028/25</t>
  </si>
  <si>
    <t>MG1726277028/24</t>
  </si>
  <si>
    <t>MG1726277028/23</t>
  </si>
  <si>
    <t>MG1726277028/22</t>
  </si>
  <si>
    <t>MG1726277028/21</t>
  </si>
  <si>
    <t>MG1726277028/20</t>
  </si>
  <si>
    <t>MG1726277028/19</t>
  </si>
  <si>
    <t>MG1726277028/18</t>
  </si>
  <si>
    <t>MG1726277028/17</t>
  </si>
  <si>
    <t>MG1726277028/16</t>
  </si>
  <si>
    <t>MG1726277028/15</t>
  </si>
  <si>
    <t>MG1726277028/14</t>
  </si>
  <si>
    <t>MG1726277028/13</t>
  </si>
  <si>
    <t>MG1726277028/12</t>
  </si>
  <si>
    <t>MG1726277028/11</t>
  </si>
  <si>
    <t>MG1726277028/10</t>
  </si>
  <si>
    <t>MG1726277028/9</t>
  </si>
  <si>
    <t>MG1726277028/8</t>
  </si>
  <si>
    <t>MG1726277028/7</t>
  </si>
  <si>
    <t>MG1726277028/6</t>
  </si>
  <si>
    <t>MG1726277028/5</t>
  </si>
  <si>
    <t>MG1726277028/4</t>
  </si>
  <si>
    <t>MG1726277028/3</t>
  </si>
  <si>
    <t>MG1726290044/3</t>
  </si>
  <si>
    <t>MG1726290028/1</t>
  </si>
  <si>
    <t>Y1726269016/1</t>
  </si>
  <si>
    <t>Y1726269016/2</t>
  </si>
  <si>
    <t>Y1726269016/3</t>
  </si>
  <si>
    <t>Y1726269016/4</t>
  </si>
  <si>
    <t>Y1726269016/5</t>
  </si>
  <si>
    <t>Y1726269016/6</t>
  </si>
  <si>
    <t>Y1726269016/7</t>
  </si>
  <si>
    <t>Y1726269016/8</t>
  </si>
  <si>
    <t>Y1726269016/9</t>
  </si>
  <si>
    <t>Y1726269016/10</t>
  </si>
  <si>
    <t>Y1726269016/11</t>
  </si>
  <si>
    <t>Y1726269016/12</t>
  </si>
  <si>
    <t>Y1726269016/13</t>
  </si>
  <si>
    <t>Y1726269016/14</t>
  </si>
  <si>
    <t>Y1726269016/15</t>
  </si>
  <si>
    <t>Y1726269016/17</t>
  </si>
  <si>
    <t>Y1726269016/18</t>
  </si>
  <si>
    <t>Y1726269016/19</t>
  </si>
  <si>
    <t>Y1726269016/20</t>
  </si>
  <si>
    <t>Y1726269016/21</t>
  </si>
  <si>
    <t>Y1726269016/22</t>
  </si>
  <si>
    <t>Y1726269016/54</t>
  </si>
  <si>
    <t>Y1726269016/53</t>
  </si>
  <si>
    <t>Y1726269016/52</t>
  </si>
  <si>
    <t>Y1726269016/50</t>
  </si>
  <si>
    <t>Y1726269016/49</t>
  </si>
  <si>
    <t>Y1726269016/48</t>
  </si>
  <si>
    <t>Y1726269016/47</t>
  </si>
  <si>
    <t>Y1726269016/46</t>
  </si>
  <si>
    <t>Y1726269016/45</t>
  </si>
  <si>
    <t>Y1726269016/43</t>
  </si>
  <si>
    <t>Y1726269016/42</t>
  </si>
  <si>
    <t>Y1726269016/41</t>
  </si>
  <si>
    <t>Y1726269016/40</t>
  </si>
  <si>
    <t>Y1726269016/39</t>
  </si>
  <si>
    <t>Y1726269016/38</t>
  </si>
  <si>
    <t>Y1726269016/37</t>
  </si>
  <si>
    <t>Y1726269016/36</t>
  </si>
  <si>
    <t>Y1726269016/35</t>
  </si>
  <si>
    <t>Y1726269016/34</t>
  </si>
  <si>
    <t>Y1726269016/33</t>
  </si>
  <si>
    <t>Y1726269016/32</t>
  </si>
  <si>
    <t>Y1726269016/31</t>
  </si>
  <si>
    <t>Y1726269016/30</t>
  </si>
  <si>
    <t>Y1726269016/29</t>
  </si>
  <si>
    <t>Y1726269016/28</t>
  </si>
  <si>
    <t>Y1726269016/27</t>
  </si>
  <si>
    <t>Y1726269016/26</t>
  </si>
  <si>
    <t>Y1726269016/25</t>
  </si>
  <si>
    <t>Y1726269016/24</t>
  </si>
  <si>
    <t>Y1726269016/23</t>
  </si>
  <si>
    <t>Y1726269016/16</t>
  </si>
  <si>
    <t>Y1726269031/1</t>
  </si>
  <si>
    <t>Y1726269031/2</t>
  </si>
  <si>
    <t>Y1726269031/3</t>
  </si>
  <si>
    <t>Y1726269016/55</t>
  </si>
  <si>
    <t>Y1726269016/44</t>
  </si>
  <si>
    <t>Y1726269016/51</t>
  </si>
  <si>
    <t>MG1726290044/4</t>
  </si>
  <si>
    <t>MG1726264008/12</t>
  </si>
  <si>
    <t>MG1726292004/1</t>
  </si>
  <si>
    <t>MG1726277046/14</t>
  </si>
  <si>
    <t>MG1726277046/15</t>
  </si>
  <si>
    <t>MG1726277046/16</t>
  </si>
  <si>
    <t>MG1726262005/2</t>
  </si>
  <si>
    <t>MG1726290012/3</t>
  </si>
  <si>
    <t>MG1726290012/2</t>
  </si>
  <si>
    <t>MG1726262025/3</t>
  </si>
  <si>
    <t>MG1726273028/2</t>
  </si>
  <si>
    <t>MG1726269056/22</t>
  </si>
  <si>
    <t>MG1726269003/11</t>
  </si>
  <si>
    <t>MG1726292027/2</t>
  </si>
  <si>
    <t>MG1726292027/1</t>
  </si>
  <si>
    <t>MG1726280058/6</t>
  </si>
  <si>
    <t>MG1726269015/33</t>
  </si>
  <si>
    <t>MG1726269015/34</t>
  </si>
  <si>
    <t>MG1726269031/17</t>
  </si>
  <si>
    <t>13/01-4e</t>
  </si>
  <si>
    <t>13/01-5e</t>
  </si>
  <si>
    <t>13/01-6e</t>
  </si>
  <si>
    <t>13/01-7e</t>
  </si>
  <si>
    <t>13/01-8e</t>
  </si>
  <si>
    <t>Тўлов тури</t>
  </si>
  <si>
    <t>Ўтказиш тури</t>
  </si>
  <si>
    <t>Аукцион ғолиби</t>
  </si>
  <si>
    <t>VAXIDOV IBROXIM MAXMUDOVICH</t>
  </si>
  <si>
    <t>VAXIDOV NE’MAT NIGMANOVICH</t>
  </si>
  <si>
    <t>TASHMUXAMEDOV KUDRATILLA MAVLYANOVICH</t>
  </si>
  <si>
    <t>YUSUPOV BAXTIYOR BAXROMJONOVICH</t>
  </si>
  <si>
    <t>TASHPULATOV ZIYOVIDDIN XUSANOVICH</t>
  </si>
  <si>
    <t>"BTB DEVELOPER-2022" MCHJ</t>
  </si>
  <si>
    <t>"PRO CONSTRUCT RELIANCE" MCHJ</t>
  </si>
  <si>
    <t>Ёпиқ аукцион</t>
  </si>
  <si>
    <t>Очиқ аукцион</t>
  </si>
  <si>
    <t>MG1726269031/21</t>
  </si>
  <si>
    <t>Шартнома тузилиши</t>
  </si>
  <si>
    <t>рақам</t>
  </si>
  <si>
    <t>"HIGH-RISE STROY" MCHJ</t>
  </si>
  <si>
    <t>IBRAGIMOV SHAVKAT RIXSIBAYEVICH</t>
  </si>
  <si>
    <t>MG1726269031/16</t>
  </si>
  <si>
    <t>13/01-3e</t>
  </si>
  <si>
    <t>G`olib</t>
  </si>
  <si>
    <t>Salohiyatli g`olib</t>
  </si>
  <si>
    <t>Ғолиб номи</t>
  </si>
  <si>
    <t>NTM WISDOM</t>
  </si>
  <si>
    <t>"DIPLOMAT UNIVERSITY" MCHJ</t>
  </si>
  <si>
    <t>"GLOBAL FACTOR" MCHJ</t>
  </si>
  <si>
    <t>ALIMXANOV AKRAM MUXTAROVICH</t>
  </si>
  <si>
    <t>ALIMXANOV MUXTAR BAKIXANOVICH</t>
  </si>
  <si>
    <t>TAPILDIYEV ISAKJON ABDUKAXAROVICH</t>
  </si>
  <si>
    <t>XODJAYEVA DILAFRUZ SOLIYEVNA</t>
  </si>
  <si>
    <t>TOPILDIYEV SARDOR ISMOILJON O‘G‘LI</t>
  </si>
  <si>
    <t>RIXSIYEVA MOXIRA RUSTAMOVNA</t>
  </si>
  <si>
    <t>RIXSIYEVA XAMIDA DJAMALIDDINOVNA</t>
  </si>
  <si>
    <t>XASANOV GAYRAT ERKINOVICH</t>
  </si>
  <si>
    <t>ERKINOV MUXAMADJAN G‘AYRAT O‘G‘LI</t>
  </si>
  <si>
    <t>MAXKAMOV SHOVKAT NIG‘MATILLAYEVICH</t>
  </si>
  <si>
    <t>SULEYMANOVA AZODA ABDURAXMANOVNA</t>
  </si>
  <si>
    <t>TOSHMUXAMEDOV NIZOMIDDIN ALISHER O‘G‘LI</t>
  </si>
  <si>
    <t>KAMILOV RAVSHAN TAXIROVICH</t>
  </si>
  <si>
    <t>KARAXODJAYEV ABDUVOSUK BAXROMOVICH</t>
  </si>
  <si>
    <t>XAKIMOV KAMILDJAN MIRSAIDOVICH</t>
  </si>
  <si>
    <t>EGAMBERDIYEVA MUXABBAT KUSHAKOVNA</t>
  </si>
  <si>
    <t>NIGMATOVA SHOISTA BAXODIR QIZI</t>
  </si>
  <si>
    <t>ASKAROV QODIRJON SHUXRATOVICH</t>
  </si>
  <si>
    <t>DJURAYEV KAXROMAN MIRTURGUNOVICH</t>
  </si>
  <si>
    <t>TURDIYEV JASUR BAXODIR O‘G‘LI</t>
  </si>
  <si>
    <t>ISXAKOV MIRKAMAL MIRXAYDAROVICH</t>
  </si>
  <si>
    <t>NASIMUDDINOV FAZLIDDIN DILSHOD O‘G‘LI</t>
  </si>
  <si>
    <t>MIRAXMEDOV DILSHOD RAXMANBERDIYEVICH</t>
  </si>
  <si>
    <t>ZIYAYEV TAIR TAXIROVICH</t>
  </si>
  <si>
    <t>RIXSIYEV FAYZULLA KUDRATOVICH</t>
  </si>
  <si>
    <t>MAMATOV ZOKRIDDIN ALDABERGANOVICH</t>
  </si>
  <si>
    <t>ABDURAXMONOV MUXAMMADJON MO‘MIN O‘G‘LI</t>
  </si>
  <si>
    <t>SHAMANSUROV DAVRON SHAMUSLIMOVICH</t>
  </si>
  <si>
    <t>RASULOV ABDULATIF ABDURASHID O‘G‘LI</t>
  </si>
  <si>
    <t>KASIMOV DAVRON SHAVKATOVICH</t>
  </si>
  <si>
    <t>SAGDULLAYEV RAVSHAN NASRULLAYEVICH</t>
  </si>
  <si>
    <t>XASANOV TAXIR VALIYEVICH</t>
  </si>
  <si>
    <t>RAMAZANOVA SARVAR TULAGANOVNA</t>
  </si>
  <si>
    <t>"RENESSANCE" MCHJ</t>
  </si>
  <si>
    <t>"HAMKOR AVTO" MCHJ</t>
  </si>
  <si>
    <t>DJUMAYEV RUSLAN KURBANOVICH</t>
  </si>
  <si>
    <t>SULTANOVA DILBAR SADIKDJANOVNA</t>
  </si>
  <si>
    <t>SAMIGOV ABDUXAKIM SABIROVICH</t>
  </si>
  <si>
    <t>ALMATOV OBID TAIROVICH</t>
  </si>
  <si>
    <t>GULYAMOV AKMAL ASKARALIYEVICH</t>
  </si>
  <si>
    <t>NIYOZALIYEV SHERZOD XALIKULOVICH</t>
  </si>
  <si>
    <t>MIRXAYITOV ZARIFJON SAMINOVICH</t>
  </si>
  <si>
    <t>RAXMONOV ULUGBEK TURDIMUXAMMADOVICH</t>
  </si>
  <si>
    <t>KULIKOV DAMIR URALOVICH</t>
  </si>
  <si>
    <t>DJURAYEV ILXOMJON ORIBBOYEVICH</t>
  </si>
  <si>
    <t>MAMADAMINOV SOBIRJON YARMAXAMMADOVICH</t>
  </si>
  <si>
    <t>ABDULLAYEV ABDURASUL ABDULLAYEVICH</t>
  </si>
  <si>
    <t>MUXAMEDOV QOBILBEK MARIFJAN O‘G‘LI</t>
  </si>
  <si>
    <t>JALALOV AKRAM ABDUKARIMOVICH</t>
  </si>
  <si>
    <t>QARSHIBOYEV JAMOLIDDIN ANARBOY O‘G‘LI</t>
  </si>
  <si>
    <t>ANDRIYANOV ALEKSANDR VLADIMIROVICH</t>
  </si>
  <si>
    <t>NIKISHIN ALEKSEY GENNADIYEVICH</t>
  </si>
  <si>
    <t>MIRJALALOV DILSHOD DJURAYEVICH</t>
  </si>
  <si>
    <t>KASIMOV AMIR TOLKUNOVICH</t>
  </si>
  <si>
    <t>SHAISLAMOV SHAXZOD NARIMANOVICH</t>
  </si>
  <si>
    <t>ASHRAPOV FARXAD XAMIDOVICH</t>
  </si>
  <si>
    <t>KADIROV PULATXON XAMIDULLAYEVICH</t>
  </si>
  <si>
    <t>RAZAKOV BOBIR BOTIROVICH</t>
  </si>
  <si>
    <t>MUMINOV ABDURAXIM ABDURASULIVICH</t>
  </si>
  <si>
    <t>VALIYEV NODIR MUXTAROVICH</t>
  </si>
  <si>
    <t>IGAMBERDIYEV LAZIZ BAXRAMOVICH</t>
  </si>
  <si>
    <t>SHAUSMANOV BATIR SHARUSTAMOVICH</t>
  </si>
  <si>
    <t>XUDOTEPLIY ARTYOM VLADIMIROVICH</t>
  </si>
  <si>
    <t>IGAMBERDIYEV ZAFAR BAXRAMOVICH</t>
  </si>
  <si>
    <t>ALIMUXAMEDOV TEMUR YERGASHEVICH</t>
  </si>
  <si>
    <t>SAIDOV JASURBEK TOSHTEMIROVICH</t>
  </si>
  <si>
    <t>FAZILOV ANVAR DJURAYEVICH</t>
  </si>
  <si>
    <t>YUSUPOV JAVXAR G‘OFIROVICH</t>
  </si>
  <si>
    <t>IMAMOV SHERKATALI TAYIROVICH</t>
  </si>
  <si>
    <t>EGAMNAZAROV IKRAMJAN NAMAZBAYEVICH</t>
  </si>
  <si>
    <t>NIYAZOV TIMUR RUSTAMOVICH</t>
  </si>
  <si>
    <t>ZAYNUTDINOV NAJMIDDIN BADIRITDINOVICH</t>
  </si>
  <si>
    <t>MUSTAYEV SOBIR BURIBAYEVICH</t>
  </si>
  <si>
    <t>PAK VLADIMIR BRONISLAVOVICH</t>
  </si>
  <si>
    <t>AZIZMUXAMEDOV AKMAL ABRALOVICH</t>
  </si>
  <si>
    <t>ASHIRMATOV BAXTIYOR TAGIROVICH</t>
  </si>
  <si>
    <t>AZIZOV SHAVKAT KAXRAMONOVICH</t>
  </si>
  <si>
    <t>XAKIMOV XOSHIM OLIMOVICH</t>
  </si>
  <si>
    <t>ZIYAYEV RAVSHANJON GAPIRDJANOVICH</t>
  </si>
  <si>
    <t>RASULEV SARVARBEK SHUXRATILLAYEVICH</t>
  </si>
  <si>
    <t>NISHONOV ABDUVOXID TURSUNALIYEVICH</t>
  </si>
  <si>
    <t>DADAKUZIYEV DJAMOLIDDIN LUTFULLAYEVICH</t>
  </si>
  <si>
    <t>GAFFAROV FARXAD ISMATOVICH</t>
  </si>
  <si>
    <t>"TEXNOARENA-GROUP" MCHJ</t>
  </si>
  <si>
    <t>ООО DIAMOND DRINKS CO</t>
  </si>
  <si>
    <t>"PERFECT-MANSIONS" MCHJ</t>
  </si>
  <si>
    <t>"TRADE LEVEL" MCHJ</t>
  </si>
  <si>
    <t>"UNIVERSITY OF MANAGEMENT AND FUTURE TECHNOLOGIES" MCHJ</t>
  </si>
  <si>
    <t>MAVLONOVA NASIBA UMAROVNA</t>
  </si>
  <si>
    <t>SHAUMAROV SHAMURAT SHAALIMOVICH</t>
  </si>
  <si>
    <t>RAXIMOVA SHAXNOZA PULATOVNA</t>
  </si>
  <si>
    <t>RAXIMOV SHERZOD ANVAROVICH</t>
  </si>
  <si>
    <t>"OZUN TASHKENT CONSTRUCTION" MCHJ</t>
  </si>
  <si>
    <t>"ORIENT INTERTRADE CO" MCHJ</t>
  </si>
  <si>
    <t>GRATIS-BUILDINGS МЧЖ</t>
  </si>
  <si>
    <t>муддатли</t>
  </si>
  <si>
    <t>муддатли эмас</t>
  </si>
  <si>
    <t>Яшнобод тумани</t>
  </si>
  <si>
    <t>Олмазор тумани</t>
  </si>
  <si>
    <t>Шайхонтоҳур тумани</t>
  </si>
  <si>
    <t xml:space="preserve">Mohirlar MFY </t>
  </si>
  <si>
    <t>Yangi Sebzor MFY</t>
  </si>
  <si>
    <t>Sebzor MFY</t>
  </si>
  <si>
    <t>G'alaba MFY</t>
  </si>
  <si>
    <t>Yangi shahar MFY</t>
  </si>
  <si>
    <t>MG1726290014/2</t>
  </si>
  <si>
    <t>MG1726280041/8</t>
  </si>
  <si>
    <t>MG1726280042/6</t>
  </si>
  <si>
    <t>MG1726280009/3</t>
  </si>
  <si>
    <t>MG1726277037/2</t>
  </si>
  <si>
    <t>KARABAYEV RAVSHAN MUXTAROVICH</t>
  </si>
  <si>
    <t>ALIMBAYEV ABBASDJAN AKRAMOVICH</t>
  </si>
  <si>
    <t>YESHIMBETOVA GULSARA ZAKIROVNA</t>
  </si>
  <si>
    <t>"ALPHA TOWER" MCHJ</t>
  </si>
  <si>
    <t>ZOKIRJONOV JAXONGIR ZOXIDJON O‘G‘LI</t>
  </si>
  <si>
    <t>"COMMERCE GAS PETROL" MCHJ</t>
  </si>
  <si>
    <t>Мирзо Улуғбек тумани</t>
  </si>
  <si>
    <t>Бектемир тумани</t>
  </si>
  <si>
    <t>Янги ҳаёт тумани</t>
  </si>
  <si>
    <t>Учтепа тумани</t>
  </si>
  <si>
    <t>Сирғали тумани</t>
  </si>
  <si>
    <t>Миробод тумани</t>
  </si>
  <si>
    <t>Чилонзор тумани</t>
  </si>
  <si>
    <t>Аукцион ҳаражати 1 фоиз</t>
  </si>
  <si>
    <t>Ерни аукционга чиқариш ва аукцион харажатлари</t>
  </si>
  <si>
    <t>Тақсимот</t>
  </si>
  <si>
    <t>Тақсимланган</t>
  </si>
  <si>
    <t>Қолдиқ</t>
  </si>
  <si>
    <t>Махаллий бюджет</t>
  </si>
  <si>
    <t>Тошкент шаҳрини ривожлантириш жамғармаси</t>
  </si>
  <si>
    <t>"Янги Ўзбекистон дирекцияси" ДУК</t>
  </si>
  <si>
    <t>Шайхонтаҳур ҳокимияти</t>
  </si>
  <si>
    <t>Маҳаллий бюджет</t>
  </si>
  <si>
    <t>SIFAT HISOB XIZMAT</t>
  </si>
  <si>
    <t>MUXAMMADIYEV FERUZ OTAKULOVICH</t>
  </si>
  <si>
    <t>ERGASHEV MURODJON ABDULLA O‘G‘LI</t>
  </si>
  <si>
    <t>"MERAS-BUILDING" MCHJ</t>
  </si>
  <si>
    <t>"OMAR DEVELOPMENT COM" MCHJ</t>
  </si>
  <si>
    <t>Юнусобод тумани</t>
  </si>
  <si>
    <t>Yangi Toshkent MFY</t>
  </si>
  <si>
    <t>Zilola MFY</t>
  </si>
  <si>
    <t>Tirsakobod MFY</t>
  </si>
  <si>
    <t>Umid MFY</t>
  </si>
  <si>
    <t>Istiqbol MFY</t>
  </si>
  <si>
    <t>Diyorobod MFY</t>
  </si>
  <si>
    <t>Oqilon MFY</t>
  </si>
  <si>
    <t>Xumo MFY</t>
  </si>
  <si>
    <t>Miroishkor MFY</t>
  </si>
  <si>
    <t>Ibroxim ota  MFY</t>
  </si>
  <si>
    <t>Xontepa MFY</t>
  </si>
  <si>
    <t>Olim xo'jayev MFY</t>
  </si>
  <si>
    <t>Islomobod MFY</t>
  </si>
  <si>
    <t>Ziyokor MFY</t>
  </si>
  <si>
    <t>Bog'ishamol MFY</t>
  </si>
  <si>
    <t>Tuzel MFY</t>
  </si>
  <si>
    <t>Hilol MFY</t>
  </si>
  <si>
    <t>Qoratosh MFY</t>
  </si>
  <si>
    <t>Ko'xna Cho'ponota MFY</t>
  </si>
  <si>
    <t>1-Charx Kamolon MFY</t>
  </si>
  <si>
    <t>Jo'nariq MFY</t>
  </si>
  <si>
    <t>Qubay-tepa MFY</t>
  </si>
  <si>
    <t>Yuqori Darhon MFY</t>
  </si>
  <si>
    <t>Shifokorlar MFY</t>
  </si>
  <si>
    <t>"BAKHRAMOV B INVEST" MCHJ BAKHRAMOV_B</t>
  </si>
  <si>
    <t>ABDURAXIMOV MUZAFFAR ABDUXALILOVICH</t>
  </si>
  <si>
    <t>"VITA MED CARDIO SERVICE" MCHJ</t>
  </si>
  <si>
    <t>ERGASHEV LAZIZBEK RAXIMJON O‘G‘LI</t>
  </si>
  <si>
    <t>"NUR LATIF STELL BIZNES" MCHJ</t>
  </si>
  <si>
    <t>"LEGENDARY TOOLS TRADE" MCHJ</t>
  </si>
  <si>
    <t>"TRADE URBAN" MCHJ</t>
  </si>
  <si>
    <t>"PROGRESS KAPITAL STROY" MCHJ</t>
  </si>
  <si>
    <t>"AL-IMP-EX" MCHJ</t>
  </si>
  <si>
    <t>"O`ZGARISH QURILISH" MCHJ</t>
  </si>
  <si>
    <t>"MEGASTROY BEST" MCHJ</t>
  </si>
  <si>
    <t>"MAXDEVELOPMENT" MCHJ</t>
  </si>
  <si>
    <t>"GLOBAL HOSPITALITY" MCHJ</t>
  </si>
  <si>
    <t>ABDURAXIMOV BEHZOD ABDUXALIL O‘G‘LI</t>
  </si>
  <si>
    <t>MAXMUDOV RAXMATULLOH DILSHOD O‘G‘LI</t>
  </si>
  <si>
    <t>"SUNNY MONT BLANK" MCHJ</t>
  </si>
  <si>
    <t>ASQARBOYEV SAMANDAR SARVARMIRZA O‘G‘LI</t>
  </si>
  <si>
    <t>CONGRESS-HALL BUS MCHJ</t>
  </si>
  <si>
    <t>"USANOV JAXONGIR GROUP" XK</t>
  </si>
  <si>
    <t>ARMATEX</t>
  </si>
  <si>
    <t>"FORISHLIK SHERALI BIZNES" XK</t>
  </si>
  <si>
    <t>ALIQULOV ALISHER TOSHTEMIR O‘G‘LI</t>
  </si>
  <si>
    <t>NURIYAXON-DIAMOND MCHJ</t>
  </si>
  <si>
    <t>SHUKURULLAYEV ZIYODULLA XAMIDULLA O‘G‘LI</t>
  </si>
  <si>
    <t>Аукцион/Танлов якунланди (12)</t>
  </si>
  <si>
    <t>Ishtirokchi roziligini kutish jarayonida (34)</t>
  </si>
  <si>
    <t>Тушадиган маблағ</t>
  </si>
  <si>
    <t>Шартнома асосида тушадиган маблағ</t>
  </si>
  <si>
    <t>2024 йил</t>
  </si>
  <si>
    <t xml:space="preserve"> 2025 йил</t>
  </si>
  <si>
    <t xml:space="preserve"> 2026 йил</t>
  </si>
  <si>
    <t xml:space="preserve"> 2027 йил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</si>
  <si>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</si>
  <si>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</si>
  <si>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</si>
  <si>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</si>
  <si>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</si>
  <si>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</si>
  <si>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</si>
  <si>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</si>
  <si>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аперль</t>
  </si>
  <si>
    <t>май</t>
  </si>
  <si>
    <t>июнь</t>
  </si>
  <si>
    <t>июль</t>
  </si>
  <si>
    <t>Чегирма</t>
  </si>
  <si>
    <t>TAIROV ARSEN SOBIROVICH</t>
  </si>
  <si>
    <t>YARASHOV SHERDOR BOZORBOYEVICH</t>
  </si>
  <si>
    <t>Katta Qa'ni MFY</t>
  </si>
  <si>
    <t>MG1726264008/11</t>
  </si>
  <si>
    <t>MG1726290011/4</t>
  </si>
  <si>
    <t>MG1726294007/23</t>
  </si>
  <si>
    <t>MG1726294007/25</t>
  </si>
  <si>
    <t>MG1726294007/20</t>
  </si>
  <si>
    <t>MG1726273033/1</t>
  </si>
  <si>
    <t>Yuksalish MFY</t>
  </si>
  <si>
    <t>MG1726277025/7</t>
  </si>
  <si>
    <t>MG1726269015/13</t>
  </si>
  <si>
    <t>MG1726280008/2</t>
  </si>
  <si>
    <t>MG1726264007/6</t>
  </si>
  <si>
    <t>MG1726294007/26</t>
  </si>
  <si>
    <t>MG1726280005/12</t>
  </si>
  <si>
    <t>MG1726280017/21</t>
  </si>
  <si>
    <t>MG1726262035/2</t>
  </si>
  <si>
    <t>MG1726269015/6</t>
  </si>
  <si>
    <t>MG1726262035/1</t>
  </si>
  <si>
    <t>MG1726283001/2</t>
  </si>
  <si>
    <t>MG1726294007/21</t>
  </si>
  <si>
    <t>MG1726277025/6</t>
  </si>
  <si>
    <t>MG1726292022/1</t>
  </si>
  <si>
    <t>MG1726290015/11</t>
  </si>
  <si>
    <t>MG1726280029/6</t>
  </si>
  <si>
    <t>MG1726283014/6</t>
  </si>
  <si>
    <t>MG1726294007/19</t>
  </si>
  <si>
    <t>MG1726294007/22</t>
  </si>
  <si>
    <t>MG1726277025/11</t>
  </si>
  <si>
    <t>MG1726277025/10</t>
  </si>
  <si>
    <t>MG1726277041/6</t>
  </si>
  <si>
    <t>MG1726280052/4</t>
  </si>
  <si>
    <t>MG1726266002/11</t>
  </si>
  <si>
    <t>MG1726280009/1</t>
  </si>
  <si>
    <t>MG1726277025/8</t>
  </si>
  <si>
    <t>MG1726280005/16</t>
  </si>
  <si>
    <t>MG1726283014/2</t>
  </si>
  <si>
    <t>MG1726290011/5</t>
  </si>
  <si>
    <t>MG1726277018/3</t>
  </si>
  <si>
    <t>MG1726269015/7</t>
  </si>
  <si>
    <t>MG1726277041/4</t>
  </si>
  <si>
    <t>MG1726277041/5</t>
  </si>
  <si>
    <t>MG1726294007/24</t>
  </si>
  <si>
    <t>MG1726262008/1</t>
  </si>
  <si>
    <t>MG1726294015/5</t>
  </si>
  <si>
    <t>MG1726269015/8</t>
  </si>
  <si>
    <t>MG1726269015/14</t>
  </si>
  <si>
    <t>MG1726283030/1</t>
  </si>
  <si>
    <t>MG1726283007/4</t>
  </si>
  <si>
    <t>MG1726283046/1</t>
  </si>
  <si>
    <t>MG1726283008/4</t>
  </si>
  <si>
    <t>MG1726290015/10</t>
  </si>
  <si>
    <t>MG1726280054/4</t>
  </si>
  <si>
    <t>MG1726290011/3</t>
  </si>
  <si>
    <t>MG1726269017/4</t>
  </si>
  <si>
    <t>Jasorat MFY</t>
  </si>
  <si>
    <t>MG1726269015/15</t>
  </si>
  <si>
    <t>MG1726269017/1</t>
  </si>
  <si>
    <t>MG1726269017/3</t>
  </si>
  <si>
    <t>MG1726269017/2</t>
  </si>
  <si>
    <t>Sofdil MFY</t>
  </si>
  <si>
    <t>MG1726294055/6</t>
  </si>
  <si>
    <t>Yakkatut MFY</t>
  </si>
  <si>
    <t>MG1726269056/1</t>
  </si>
  <si>
    <t>MG1726262043/2</t>
  </si>
  <si>
    <t>MG1726266004/2</t>
  </si>
  <si>
    <t>MG1726290007/3</t>
  </si>
  <si>
    <t>Yangi Qo'yliq MFY</t>
  </si>
  <si>
    <t>MG1726273038/1</t>
  </si>
  <si>
    <t>MG1726287004/17</t>
  </si>
  <si>
    <t>Яккасарой тумани</t>
  </si>
  <si>
    <t>Muxandislar MFY</t>
  </si>
  <si>
    <t>KARIMOV MIRJALOL G‘OFURDIN O‘G‘LI</t>
  </si>
  <si>
    <t>Obod MFY</t>
  </si>
  <si>
    <t>MG1726266056/1</t>
  </si>
  <si>
    <t>"THE RDB-GROUP" MCHJ</t>
  </si>
  <si>
    <t>Zarafshon MFY</t>
  </si>
  <si>
    <t>MG1726262041/4</t>
  </si>
  <si>
    <t>ZAKIROV ORIF XIKMATULLAYEVICH</t>
  </si>
  <si>
    <t>Baynalminal MFY</t>
  </si>
  <si>
    <t>MG1726273022/4</t>
  </si>
  <si>
    <t>Sadoqat MFY</t>
  </si>
  <si>
    <t>MG1726283035/7</t>
  </si>
  <si>
    <t>"STAR FMCG" MCHJ</t>
  </si>
  <si>
    <t>MG1726269056/23</t>
  </si>
  <si>
    <t>Binokor MFY</t>
  </si>
  <si>
    <t>MG1726292024/132</t>
  </si>
  <si>
    <t>ZUFAROVA VASILA DJIXANGIROVNA</t>
  </si>
  <si>
    <t>MG1726292024/140</t>
  </si>
  <si>
    <t>OOO SUV-TARAQQIYOT</t>
  </si>
  <si>
    <t>MG1726273022/6</t>
  </si>
  <si>
    <t>HAMDAMOV NAZIRJON NARZULLOYEVICH</t>
  </si>
  <si>
    <t>Olchazor MFY</t>
  </si>
  <si>
    <t>MG1726292021/1</t>
  </si>
  <si>
    <t>TURSUNOV OMON ORTIKOVICH</t>
  </si>
  <si>
    <t>Xonobodtepa MFY</t>
  </si>
  <si>
    <t>MG1726283028/6</t>
  </si>
  <si>
    <t>"ARNASOY YUSUF COTTON" MCHJ</t>
  </si>
  <si>
    <t>Chinor MFY</t>
  </si>
  <si>
    <t>MG1726273030/17</t>
  </si>
  <si>
    <t>RASHIDOVA XULKAR SODIKOVNA</t>
  </si>
  <si>
    <t>11415907</t>
  </si>
  <si>
    <t>11434372</t>
  </si>
  <si>
    <t>11434367</t>
  </si>
  <si>
    <t>11434366</t>
  </si>
  <si>
    <t>Fayzli MFY</t>
  </si>
  <si>
    <t>Katta Jarariq MFY</t>
  </si>
  <si>
    <t>MG1726292013/14</t>
  </si>
  <si>
    <t>MG1726269031/18</t>
  </si>
  <si>
    <t>MG1726292013/15</t>
  </si>
  <si>
    <t>MG1726277005/16</t>
  </si>
  <si>
    <t>"AMIRXO'JA KAPITAL SAVDO" MCHJ</t>
  </si>
  <si>
    <t>MIRZAULUKOV ZAFAR ZOXID O‘G‘LI</t>
  </si>
  <si>
    <t>MG1726269031/22</t>
  </si>
  <si>
    <t>MG1726264001/50</t>
  </si>
  <si>
    <t>Mirishkor MFY</t>
  </si>
  <si>
    <t>"ECOLIT"MCHJ</t>
  </si>
  <si>
    <t>JURAKULOV XIKMAT ABDINAZAROVICH</t>
  </si>
  <si>
    <t>MG1726287005/8</t>
  </si>
  <si>
    <t>Qushbegi MFY</t>
  </si>
  <si>
    <t>MG1726277025/9</t>
  </si>
  <si>
    <t>"FM YAPI" MCHJ XK</t>
  </si>
  <si>
    <t>MG1726264007/15</t>
  </si>
  <si>
    <t>"SADULLAYEV FARXOD UMEDOVICH" MCHJ</t>
  </si>
  <si>
    <t>MG1726280053/4</t>
  </si>
  <si>
    <t>Chimboy MFY</t>
  </si>
  <si>
    <t>BERDIYEV RUSTAM MUSTAFOYEVICH</t>
  </si>
  <si>
    <t>MADJITOV ABDURAXIM ABDURASHIDOVICH</t>
  </si>
  <si>
    <t>MG1726280050/1</t>
  </si>
  <si>
    <t>Achaobod MFY</t>
  </si>
  <si>
    <t>Zamondosh MFY</t>
  </si>
  <si>
    <t>MG1726280063/4</t>
  </si>
  <si>
    <t>MG1726264007/12</t>
  </si>
  <si>
    <t>MUXAMEDOV KARIM KAMILOVICH</t>
  </si>
  <si>
    <t>MG1726292021/12</t>
  </si>
  <si>
    <t>Beruniy MFY</t>
  </si>
  <si>
    <t>MG1726280059/3</t>
  </si>
  <si>
    <t>MG1726292013/16</t>
  </si>
  <si>
    <t>Majnuntol MFY</t>
  </si>
  <si>
    <t>MG1726264002/14</t>
  </si>
  <si>
    <t>RAXMATOV AXRORJON SAN’ATJON O‘G‘LI</t>
  </si>
  <si>
    <t>Киритиладиган инвестиция
(АҚШ долл)</t>
  </si>
  <si>
    <t>кўп қаватли турар жойлар</t>
  </si>
  <si>
    <t>oshxona, kafelar, Savdo uylari</t>
  </si>
  <si>
    <t>Ofis binolari</t>
  </si>
  <si>
    <t>9 qavatdan yuqori</t>
  </si>
  <si>
    <t>5 qavatdan yuqori</t>
  </si>
  <si>
    <t>Qurilish sanoati korxonalari</t>
  </si>
  <si>
    <t>савдо ва маиший хизмат кўрсатиш</t>
  </si>
  <si>
    <t>логистика маркази, қурилиш саноати корхоналари</t>
  </si>
  <si>
    <t>YAKUBOV BOTIR ALIMDJONOVICH</t>
  </si>
  <si>
    <t>Chustiy MFY</t>
  </si>
  <si>
    <t>MG1726280034/4</t>
  </si>
  <si>
    <t>"GRANDE CONSULT" MCHJ</t>
  </si>
  <si>
    <t>MG1726266009/8</t>
  </si>
  <si>
    <t>Sobirobod MFY</t>
  </si>
  <si>
    <t>NUSRATXO‘JAYEVA NIGORAXON GAFUROVNA</t>
  </si>
  <si>
    <t>MG1726262033/14</t>
  </si>
  <si>
    <t>Ko'ksaroy MFY</t>
  </si>
  <si>
    <t>ASATOV SHOXJAHON ESHMAXMAT O‘G‘LI</t>
  </si>
  <si>
    <t>Gurucharik MFY</t>
  </si>
  <si>
    <t>MG1726280026/4</t>
  </si>
  <si>
    <t>MAMATOV UMIDJON PIRMAMATOVICH</t>
  </si>
  <si>
    <t>шартнома тузилган</t>
  </si>
  <si>
    <t>шартнома тузганлиги</t>
  </si>
  <si>
    <t>13/01-9e</t>
  </si>
  <si>
    <t>13/01-10y</t>
  </si>
  <si>
    <t>13/01-11y</t>
  </si>
  <si>
    <t>13/01-12y</t>
  </si>
  <si>
    <t>13/01-13y</t>
  </si>
  <si>
    <t>13/01-14y</t>
  </si>
  <si>
    <t>13/01-15y</t>
  </si>
  <si>
    <t>13/01-18y</t>
  </si>
  <si>
    <t>13/01-16y</t>
  </si>
  <si>
    <t>13/01-19y</t>
  </si>
  <si>
    <t>13/01-17y</t>
  </si>
  <si>
    <t>2e</t>
  </si>
  <si>
    <t>13/01-27y</t>
  </si>
  <si>
    <t>13/01-29y</t>
  </si>
  <si>
    <t>13/01-20y</t>
  </si>
  <si>
    <t>13/01-31y</t>
  </si>
  <si>
    <t>13/01-21y</t>
  </si>
  <si>
    <t>13/01-22y</t>
  </si>
  <si>
    <t>13/01-23y</t>
  </si>
  <si>
    <t>13/01-24y</t>
  </si>
  <si>
    <t>13/01-25y</t>
  </si>
  <si>
    <t>13/01-26y</t>
  </si>
  <si>
    <t>13/01-28y</t>
  </si>
  <si>
    <t>Аукцион санаси</t>
  </si>
  <si>
    <t>MG1726280026/3</t>
  </si>
  <si>
    <t>MIRZAXMEDOV ANVAR MIRAKMALOVICH</t>
  </si>
  <si>
    <t>13/01-33y</t>
  </si>
  <si>
    <t>13/01-30y</t>
  </si>
  <si>
    <t>13/01-32y</t>
  </si>
  <si>
    <t>MG1726277025/5</t>
  </si>
  <si>
    <t>бошқа</t>
  </si>
  <si>
    <t>Лот ҳолати</t>
  </si>
  <si>
    <t>11604121</t>
  </si>
  <si>
    <t>A.Avloniy MFY</t>
  </si>
  <si>
    <t>MG1726273019/6</t>
  </si>
  <si>
    <t>TILAPOV DILSHOD MIRZAITOVICH</t>
  </si>
  <si>
    <t>11604125</t>
  </si>
  <si>
    <t>Xislat MFY</t>
  </si>
  <si>
    <t>MG1726280055/8</t>
  </si>
  <si>
    <t>NAVRUZOV ELBEK RAVSHANOVICH</t>
  </si>
  <si>
    <t>11507864</t>
  </si>
  <si>
    <t>MG1726292021/21</t>
  </si>
  <si>
    <t>11507866</t>
  </si>
  <si>
    <t>11507867</t>
  </si>
  <si>
    <t>MG1726292021/15</t>
  </si>
  <si>
    <t>MG1726292021/14</t>
  </si>
  <si>
    <t>KOMILOV MIROBID MIRXAYDAROVICH</t>
  </si>
  <si>
    <t>Лот якунланди (29)</t>
  </si>
  <si>
    <t>MG1726266025/27</t>
  </si>
  <si>
    <t>Oqtepa MFY</t>
  </si>
  <si>
    <t>МЧЖ "Arch build"</t>
  </si>
  <si>
    <t>MG1726283013/1</t>
  </si>
  <si>
    <t>MG1726266025/29</t>
  </si>
  <si>
    <t>QURILISH MEDIA TRANS</t>
  </si>
  <si>
    <t>MG1726266025/28</t>
  </si>
  <si>
    <t>MG1726266025/31</t>
  </si>
  <si>
    <t>"TSC-HK-INVESTMENT" MCHJ XK</t>
  </si>
  <si>
    <t>MG1726280013/16</t>
  </si>
  <si>
    <t>Tabassum MFY</t>
  </si>
  <si>
    <t>"BEKZOD NON" XK</t>
  </si>
  <si>
    <t>MG1726292013/17</t>
  </si>
  <si>
    <t>UBAYDULLAYEV UMID GAYRATJANOVICH</t>
  </si>
  <si>
    <t xml:space="preserve"> 2028 йил</t>
  </si>
  <si>
    <t xml:space="preserve"> 2029 йил</t>
  </si>
  <si>
    <t>MG1726266025/30</t>
  </si>
  <si>
    <t>MG1726266025/19</t>
  </si>
  <si>
    <t>MG1726266025/18</t>
  </si>
  <si>
    <t>MG1726283035/9</t>
  </si>
  <si>
    <t>"S AZIZA" MCHJ</t>
  </si>
  <si>
    <t>MG1726283035/8</t>
  </si>
  <si>
    <t>Tong MFY</t>
  </si>
  <si>
    <t>MG1726290005/1</t>
  </si>
  <si>
    <t>MAXMUDOVA MAKTUBA MIRZAQULOVNA</t>
  </si>
  <si>
    <t>MG1726290015/13</t>
  </si>
  <si>
    <t>QUVONDIQOV ODILJON QUVONDIQ O‘G‘LI</t>
  </si>
  <si>
    <t>MG1726277005/15</t>
  </si>
  <si>
    <t>XAYITOVA MARGUBA SHAAZIZOVNA</t>
  </si>
  <si>
    <t>13/01-37y</t>
  </si>
  <si>
    <t>13/01-38y</t>
  </si>
  <si>
    <t>13/01-39y</t>
  </si>
  <si>
    <t>13/01-34y</t>
  </si>
  <si>
    <t>13/01-35y</t>
  </si>
  <si>
    <t>13/01-36y</t>
  </si>
  <si>
    <t>MG1726280019/2</t>
  </si>
  <si>
    <t>Qichqiriq MFY</t>
  </si>
  <si>
    <t>NEGOVA GULSHOD RAVSHANOVNA</t>
  </si>
  <si>
    <t>Quruvchilar MFY</t>
  </si>
  <si>
    <t>MG1726283015/14</t>
  </si>
  <si>
    <t>XIKMATOVA NARGIZA TULYAGANOVNA</t>
  </si>
  <si>
    <t>"XUDUDLASHGAN TEZKOR XIZMAT TURLARI" MCHJ</t>
  </si>
  <si>
    <t>MG1726264011/1</t>
  </si>
  <si>
    <t>Bektemir MFY</t>
  </si>
  <si>
    <t>MG1726264007/8</t>
  </si>
  <si>
    <t>"RSW PSS" MCHJ</t>
  </si>
  <si>
    <t>MG1726264001/51</t>
  </si>
  <si>
    <t>Mash'al MFY</t>
  </si>
  <si>
    <t>MG1726292011/1</t>
  </si>
  <si>
    <t>"SARZACO" MCHJ</t>
  </si>
  <si>
    <t>MG1726266025/22</t>
  </si>
  <si>
    <t>MG1726266025/21</t>
  </si>
  <si>
    <t>MG1726266025/26</t>
  </si>
  <si>
    <t>MG1726266025/23</t>
  </si>
  <si>
    <t>13/01-40y</t>
  </si>
  <si>
    <t>1121008682-24</t>
  </si>
  <si>
    <t>1121008729-24</t>
  </si>
  <si>
    <t>MG1726292013/19</t>
  </si>
  <si>
    <t>"LOYIHA GEOLOGIYA ILMIY TADQIQOT BYUROSI" MCHJ</t>
  </si>
  <si>
    <t>MG1726266025/20</t>
  </si>
  <si>
    <t>"URDC" MCHJ XK</t>
  </si>
  <si>
    <t>MG1726266025/16</t>
  </si>
  <si>
    <t>MG1726266025/17</t>
  </si>
  <si>
    <t>"NOVA TERRA EXPORT" MCHJ</t>
  </si>
  <si>
    <t>1121010350-24</t>
  </si>
  <si>
    <t>1121009973-24</t>
  </si>
  <si>
    <t>1121009978-24</t>
  </si>
  <si>
    <t>ёзма</t>
  </si>
  <si>
    <t>1121009428-24</t>
  </si>
  <si>
    <t>1121008780-24</t>
  </si>
  <si>
    <t>1121009073-24</t>
  </si>
  <si>
    <t>1121010062-24</t>
  </si>
  <si>
    <t>1121009007-24</t>
  </si>
  <si>
    <t>1121006063-24</t>
  </si>
  <si>
    <t>1121008741-24</t>
  </si>
  <si>
    <t>1121007568-24</t>
  </si>
  <si>
    <t>1121008257-24</t>
  </si>
  <si>
    <t>1121009478-24</t>
  </si>
  <si>
    <t>1121009479-24</t>
  </si>
  <si>
    <t>1121006360-24</t>
  </si>
  <si>
    <t>1121009252-24</t>
  </si>
  <si>
    <t>1121004596-24</t>
  </si>
  <si>
    <t>Paxta MFY</t>
  </si>
  <si>
    <t>MG1726280011/2</t>
  </si>
  <si>
    <t>MG1726280034/7</t>
  </si>
  <si>
    <t>XASANOV ZOYIT ADILOVICH</t>
  </si>
  <si>
    <t>MG1726266025/25</t>
  </si>
  <si>
    <t>"BRICKSTONE BS" MCHJ</t>
  </si>
  <si>
    <t>MG1726290025/2</t>
  </si>
  <si>
    <t>"SMARTS PALACE" MCHJ</t>
  </si>
  <si>
    <t>Chinniobod MFY</t>
  </si>
  <si>
    <t>MG1726280060/2</t>
  </si>
  <si>
    <t>ISLAMOV G‘AYRATJON ISAKOVICH</t>
  </si>
  <si>
    <t>1121010451-24</t>
  </si>
  <si>
    <t>1121010469-24</t>
  </si>
  <si>
    <t>1121010829-24</t>
  </si>
  <si>
    <t>13/01-41y</t>
  </si>
  <si>
    <t>1121009635-24</t>
  </si>
  <si>
    <t>1121011059-24</t>
  </si>
  <si>
    <t>SADIKOV ULUGBEK RIXSIBOYEVICH</t>
  </si>
  <si>
    <t>MG1726292022/14</t>
  </si>
  <si>
    <t>Асос</t>
  </si>
  <si>
    <t>ПФ-93</t>
  </si>
  <si>
    <t>ПФ-33</t>
  </si>
  <si>
    <t>ПФ-153</t>
  </si>
  <si>
    <t>ПФ-135</t>
  </si>
  <si>
    <t>1121011072-24</t>
  </si>
  <si>
    <t>1121011109-24</t>
  </si>
  <si>
    <t>Зона</t>
  </si>
  <si>
    <t>5-зона</t>
  </si>
  <si>
    <t>4-зона</t>
  </si>
  <si>
    <t>1-зона</t>
  </si>
  <si>
    <t>3-зона</t>
  </si>
  <si>
    <t>2-зона</t>
  </si>
  <si>
    <t>MG1726264007/17</t>
  </si>
  <si>
    <t>AZIMOV FARXOD MIRAGLAMOVICH</t>
  </si>
  <si>
    <t>1121010928-24</t>
  </si>
  <si>
    <t>Jurjoniy MFY</t>
  </si>
  <si>
    <t>MG1726262007/18</t>
  </si>
  <si>
    <t>"SOFIYA QANDOLAT" MCHJ</t>
  </si>
  <si>
    <t>Shayx Shivli MFY</t>
  </si>
  <si>
    <t>MG1726266062/2</t>
  </si>
  <si>
    <t>"EVRO ASIA ENGINEERING" MCHJ</t>
  </si>
  <si>
    <t>MG1726287001/3</t>
  </si>
  <si>
    <t>OSMANOV KAXRAMON ABDULXAKOVICH</t>
  </si>
  <si>
    <t>Armugʻon MFY</t>
  </si>
  <si>
    <t>MG1726283046/50</t>
  </si>
  <si>
    <t>RASHIDOV FARRUX FAYZULLOYEVICH</t>
  </si>
  <si>
    <t>1121011921-24</t>
  </si>
  <si>
    <t>1121011966-24</t>
  </si>
  <si>
    <t>"SMARTMOON" MCHJ</t>
  </si>
  <si>
    <t>MG1726264007/7</t>
  </si>
  <si>
    <t>IBADULLAYEV KUDRATILLA YUSUPOVICH</t>
  </si>
  <si>
    <t>MG1726283045/2</t>
  </si>
  <si>
    <t>Nog'ay-qo'rgon MFY</t>
  </si>
  <si>
    <t>IMADINOVA NODIRA MUXTAROVNA</t>
  </si>
  <si>
    <t>MG1726269017/5</t>
  </si>
  <si>
    <t>MG1726273022/5</t>
  </si>
  <si>
    <t>IBRAGIMOV NAZARJON AKRAMOVICH</t>
  </si>
  <si>
    <t>MG1726287009/1</t>
  </si>
  <si>
    <t>To'qimachi MFY</t>
  </si>
  <si>
    <t>MG1726273022/1</t>
  </si>
  <si>
    <t>Yangiqoʻrgʻon MFY</t>
  </si>
  <si>
    <t>MG1726290057/3</t>
  </si>
  <si>
    <t>TURG'UNBOYEV FARRUX YUSUBJONOVICH</t>
  </si>
  <si>
    <t>DJAMINOV BAXROMJON BOXODIROVICH</t>
  </si>
  <si>
    <t>Chig'atoy-Oqtepa MFY</t>
  </si>
  <si>
    <t>MG1726280056/1</t>
  </si>
  <si>
    <t>Behizor MFY</t>
  </si>
  <si>
    <t>MG1726290058/2</t>
  </si>
  <si>
    <t>MG1726292024/131</t>
  </si>
  <si>
    <t>1121012335-24</t>
  </si>
  <si>
    <t>AMIROV ASRORJON G‘AYBULLO O‘G‘LI</t>
  </si>
  <si>
    <t>Tepaguzar MFY</t>
  </si>
  <si>
    <t>MG1726280002/1</t>
  </si>
  <si>
    <t>Baxoriston MFY</t>
  </si>
  <si>
    <t>MG1726294002/11</t>
  </si>
  <si>
    <t>MG1726287004/16</t>
  </si>
  <si>
    <t>EGAMBERDIYEV ABDURAHIM ABDUMO‘MIN O‘G‘LI</t>
  </si>
  <si>
    <t>Shodlik MFY</t>
  </si>
  <si>
    <t>MG1726277011/16</t>
  </si>
  <si>
    <t>1121012575-24</t>
  </si>
  <si>
    <t xml:space="preserve"> "LAND HOUSE" MCHJ</t>
  </si>
  <si>
    <t>Shirinobod MFY</t>
  </si>
  <si>
    <t>MG1726290049/2</t>
  </si>
  <si>
    <t>"GEOEKOSTART" MCHJ</t>
  </si>
  <si>
    <t>Rakat MFY</t>
  </si>
  <si>
    <t>MG1726287008/2</t>
  </si>
  <si>
    <t>"EURO MEDLAB" MCHJ</t>
  </si>
  <si>
    <t>MG1726273028/4</t>
  </si>
  <si>
    <t>1121013110-24</t>
  </si>
  <si>
    <t>1121013081-24</t>
  </si>
  <si>
    <t>"SUPER DEVICES" MCHJ</t>
  </si>
  <si>
    <t>Turon MFY</t>
  </si>
  <si>
    <t>MG1726269046/2</t>
  </si>
  <si>
    <t>UZOKOVA MANZILA FURKATOVNA</t>
  </si>
  <si>
    <t>Boʻstonobod MFY</t>
  </si>
  <si>
    <t>MG1726280016/12</t>
  </si>
  <si>
    <t>"DIOR MEGA" MCHJ</t>
  </si>
  <si>
    <t>Буюртмачига ўтказилган сумма</t>
  </si>
  <si>
    <t>ESHMURODOV AZAMAT ZOIR O‘G‘LI</t>
  </si>
  <si>
    <t>MG1726287004/18</t>
  </si>
  <si>
    <t>"MEAT MAGNAT" MCHJ</t>
  </si>
  <si>
    <t>MG1726287005/9</t>
  </si>
  <si>
    <t>"JMAR GREAT PARTNERS" MCHJ</t>
  </si>
  <si>
    <t>MG1726277040/3</t>
  </si>
  <si>
    <t>Charxnovza MFY</t>
  </si>
  <si>
    <t>MG1726264007/19</t>
  </si>
  <si>
    <t>"PRIME TOWERS" MCHJ</t>
  </si>
  <si>
    <t>MG1726264002/20</t>
  </si>
  <si>
    <t>"NOVA TERRA DEVELOPMENT" MCHJ</t>
  </si>
  <si>
    <t>MG1726269015/16</t>
  </si>
  <si>
    <t>Chingeldi MFY</t>
  </si>
  <si>
    <t>MG1726269032/13</t>
  </si>
  <si>
    <t>MG1726269032/12</t>
  </si>
  <si>
    <t>MG1726269032/11</t>
  </si>
  <si>
    <t>MG1726269032/10</t>
  </si>
  <si>
    <t>MG1726269032/9</t>
  </si>
  <si>
    <t>MG1726269032/8</t>
  </si>
  <si>
    <t>MG1726269032/6</t>
  </si>
  <si>
    <t>MG1726269032/5</t>
  </si>
  <si>
    <t>MG1726269032/15</t>
  </si>
  <si>
    <t>MG1726269032/14</t>
  </si>
  <si>
    <t>MG1726269032/7</t>
  </si>
  <si>
    <t>1121013653-24</t>
  </si>
  <si>
    <t>1121013663-24</t>
  </si>
  <si>
    <t>1121013692-24</t>
  </si>
  <si>
    <t>1121013630-24</t>
  </si>
  <si>
    <t>SA’DILLOYEV XURSHED XAYRILLAYEVICH</t>
  </si>
  <si>
    <t>MG1726280019/3</t>
  </si>
  <si>
    <t>MG1726280009/22</t>
  </si>
  <si>
    <t>MUXTOROV MUZAFFAR HAZIRATQUL O‘G‘LI</t>
  </si>
  <si>
    <t>MG1726280007/5</t>
  </si>
  <si>
    <t>Shodiyona MFY</t>
  </si>
  <si>
    <t>Olimpiya MFY</t>
  </si>
  <si>
    <t>MG1726280015/15</t>
  </si>
  <si>
    <t>"INSHAAT PREMIUM" MCHJ</t>
  </si>
  <si>
    <t>MG1726287005/7</t>
  </si>
  <si>
    <t>NIZAMOV BAXROM MUXITDINOVICH</t>
  </si>
  <si>
    <t>Yalongʻoch MFY</t>
  </si>
  <si>
    <t>MG1726269029/3</t>
  </si>
  <si>
    <t>MG1726269029/1</t>
  </si>
  <si>
    <t>"DUGLAS" MAS'ULIYATI CHEKLANGAN JAMIYAT</t>
  </si>
  <si>
    <t>MG1726269029/4</t>
  </si>
  <si>
    <t>MG1726269029/2</t>
  </si>
  <si>
    <t>12087135</t>
  </si>
  <si>
    <t>12087136</t>
  </si>
  <si>
    <t>12087137</t>
  </si>
  <si>
    <t>12087138</t>
  </si>
  <si>
    <t>12087139</t>
  </si>
  <si>
    <t>12087140</t>
  </si>
  <si>
    <t>12087141</t>
  </si>
  <si>
    <t>12087142</t>
  </si>
  <si>
    <t>12087133</t>
  </si>
  <si>
    <t>12087134</t>
  </si>
  <si>
    <t>12087143</t>
  </si>
  <si>
    <t>"UNIVERSALBANK" ATB</t>
  </si>
  <si>
    <t>"KPB PRO" MCHJ</t>
  </si>
  <si>
    <t>XATB DAVR BANK</t>
  </si>
  <si>
    <t>Гарантбанк АЖ</t>
  </si>
  <si>
    <t>"ORIENT FINANS BANK" XATB</t>
  </si>
  <si>
    <t xml:space="preserve">"TRASTBANK XUSUSIY AKSIYADORLIK BANKI" AJ "Trastbank" XAБ ОПЕРУ (00491) </t>
  </si>
  <si>
    <t>АКБ "InfinBank"</t>
  </si>
  <si>
    <t>"IPAK YO'LI" aksiyadorlik innovatsiya tijorat banki</t>
  </si>
  <si>
    <t>"BRB-INVESTDEVELOPMENT" MCHJ</t>
  </si>
  <si>
    <t>CHET EL KAPITALI ISHTIROKIDAGI HAMKORBANK ATВ</t>
  </si>
  <si>
    <t>АКБ "Asia Alliance Bank"</t>
  </si>
  <si>
    <t>"BAR CODE TECHNOLOGIES" MCHJ</t>
  </si>
  <si>
    <t>Zakovat MFY</t>
  </si>
  <si>
    <t>MG1726269030/2</t>
  </si>
  <si>
    <t>MG1726273035/3</t>
  </si>
  <si>
    <t>Parvona MFY</t>
  </si>
  <si>
    <t>Ko'p funktsiyali jamoat majmualari</t>
  </si>
  <si>
    <t>To'qimachilik maxsulotlari</t>
  </si>
  <si>
    <t>Ipakchilik korxonalari</t>
  </si>
  <si>
    <t>Avtomobillarni elektr quvvatlash shahobchasi (Kapital qurilmalar qilmaslik sharti bilan)</t>
  </si>
  <si>
    <t>Umumta'lim maktabi</t>
  </si>
  <si>
    <t>мактаб ва мактабгача таълим муассасаси</t>
  </si>
  <si>
    <t>O'yin maydonchalari, dam olish pavil'onlari</t>
  </si>
  <si>
    <t>Klinikalar, dispanserlar, dorixonalar</t>
  </si>
  <si>
    <t>Tozalash inshoatli va tozalash inshoati bo'lmagan bir qavatli bino (boksli)</t>
  </si>
  <si>
    <t>MG1726273030/18</t>
  </si>
  <si>
    <t>1121014469-24</t>
  </si>
  <si>
    <t>1121014618-24</t>
  </si>
  <si>
    <t>1121014588-24</t>
  </si>
  <si>
    <t>"ELITE HOUSE STROY" MCHJ</t>
  </si>
  <si>
    <t>MG1726269015/37</t>
  </si>
  <si>
    <t>SABIROVA SALTANAT ABDULLAYEVNA</t>
  </si>
  <si>
    <t>Baratxoʻja MFY</t>
  </si>
  <si>
    <t>MG1726273037/9</t>
  </si>
  <si>
    <t>"NERUDNIY HOUSE" mas‘uliyati cheklangan jamiyati</t>
  </si>
  <si>
    <t>MG1726262007/20</t>
  </si>
  <si>
    <t>1121014715-24</t>
  </si>
  <si>
    <t>"TEXSTROYBIZNES TRANS" MAS'ULIYATI CHEKLANGAN JAMIYAT</t>
  </si>
  <si>
    <t>1121015155-24</t>
  </si>
  <si>
    <t>1121015180-24</t>
  </si>
  <si>
    <t>Иштирокчи ва Буюртмачи келишуви ёки Суд қарорини кутиш жараёнида</t>
  </si>
  <si>
    <t>1121015494-24</t>
  </si>
  <si>
    <t>1121015303-24</t>
  </si>
  <si>
    <t>1121015365-24</t>
  </si>
  <si>
    <t>DANIYAROV XALILJON XOTIBOYEVICH</t>
  </si>
  <si>
    <t>Goʻzal MFY</t>
  </si>
  <si>
    <t>MG1726290008/4</t>
  </si>
  <si>
    <t>PAYZIYEV DILSHOD SAYFULLAYEVICH</t>
  </si>
  <si>
    <t>MG1726290051/2</t>
  </si>
  <si>
    <t>Katta Qoʻyliq MFY</t>
  </si>
  <si>
    <t>XAMRAJANOVA YULDUSA ABDURASHITOVNA</t>
  </si>
  <si>
    <t>MG1726269029/5</t>
  </si>
  <si>
    <t>MG1726290055/1</t>
  </si>
  <si>
    <t>Oʻrta Masjid MFY</t>
  </si>
  <si>
    <t>MUROTALIYEV ISLOMJON KARIM O‘G‘LI</t>
  </si>
  <si>
    <t>MG1726292024/143</t>
  </si>
  <si>
    <t>1121015635-24</t>
  </si>
  <si>
    <t>1121015636-24</t>
  </si>
  <si>
    <t>1121015634-24</t>
  </si>
  <si>
    <t>1121015563-24</t>
  </si>
  <si>
    <t>1121015577-24</t>
  </si>
  <si>
    <t>1121015578-24</t>
  </si>
  <si>
    <t>SHUKUROV MUZAFFAR UROZOVICH</t>
  </si>
  <si>
    <t>MG1726287001/8</t>
  </si>
  <si>
    <t>MG1726292027/49</t>
  </si>
  <si>
    <t>RIXSIBOYEV AXRORJON ANVARJON O‘G‘LI</t>
  </si>
  <si>
    <t>1121015866-24</t>
  </si>
  <si>
    <t>Yoshlik MFY</t>
  </si>
  <si>
    <t>QAHRAMONOV TEMUR BOBIR O‘G‘LI</t>
  </si>
  <si>
    <t>MG1726290008/1</t>
  </si>
  <si>
    <t>MG1726280012/1</t>
  </si>
  <si>
    <t>"STRONG ARCHITECTS" MCHJ</t>
  </si>
  <si>
    <t>MG1726294016/2</t>
  </si>
  <si>
    <t>2-Charx Kamolon MFY</t>
  </si>
  <si>
    <t>"ASL SAMIN" MCHJ</t>
  </si>
  <si>
    <t>MG1726294001/4</t>
  </si>
  <si>
    <t>Al-Xorazmiy MFY</t>
  </si>
  <si>
    <t>KARIMOV ISLOM ALISHEROVICH</t>
  </si>
  <si>
    <t>Yangi Gulzor MFY</t>
  </si>
  <si>
    <t>MG1726292025/13</t>
  </si>
  <si>
    <t>QODIRJONOV JASUR NODIR O‘G‘LI</t>
  </si>
  <si>
    <t>MG1726280055/11</t>
  </si>
  <si>
    <t>Oltinsoy MFY</t>
  </si>
  <si>
    <t>MG1726280028/10</t>
  </si>
  <si>
    <t>MG1726292027/50</t>
  </si>
  <si>
    <t>ANARKULOVA GUZAL ABDURASHID QIZI</t>
  </si>
  <si>
    <t>MG1726292025/11</t>
  </si>
  <si>
    <t>ALIMOV ZIYODJON AZIMOVICH</t>
  </si>
  <si>
    <t>Otchopar-2 MFY</t>
  </si>
  <si>
    <t>MG1726266058/1</t>
  </si>
  <si>
    <t>"MEGA EVENTS" MAS`ULIYATI CHEKLANGAN JAMIYAT</t>
  </si>
  <si>
    <t>MG1726290055/4</t>
  </si>
  <si>
    <t>MG1726290008/5</t>
  </si>
  <si>
    <t>"ULA 555" MCHJ</t>
  </si>
  <si>
    <t>MG1726280041/9</t>
  </si>
  <si>
    <t xml:space="preserve">Шартнома бўйича тушадиган </t>
  </si>
  <si>
    <t>Doʻstlik MFY</t>
  </si>
  <si>
    <t>MG1726292010/1</t>
  </si>
  <si>
    <t>Orzu MFY</t>
  </si>
  <si>
    <t>MG1726280049/5</t>
  </si>
  <si>
    <t>1121016976-24</t>
  </si>
  <si>
    <t>1121016894-24</t>
  </si>
  <si>
    <t>Телефон рақами</t>
  </si>
  <si>
    <t>1121017116-24</t>
  </si>
  <si>
    <t>1121017112-24</t>
  </si>
  <si>
    <t>"EDUMATCH" MCHJ</t>
  </si>
  <si>
    <t>MG1726292029/26</t>
  </si>
  <si>
    <t>Xushnud MFY</t>
  </si>
  <si>
    <t>"AKMAL UMID BARAKA" MAS'ULIYATI CHEKLANGAN JAMIYAT</t>
  </si>
  <si>
    <t>MG1726292029/27</t>
  </si>
  <si>
    <t>MG1726292013/22</t>
  </si>
  <si>
    <t>"UMAR SMART" MCHJ</t>
  </si>
  <si>
    <t>1121017281-24</t>
  </si>
  <si>
    <t>"PLATINIUM INVEST CITY" MCHJ</t>
  </si>
  <si>
    <t>1121017681-24</t>
  </si>
  <si>
    <t>"ALP BAHORI" MAS'ULIYATI CHEKLANGAN JAMIYAT</t>
  </si>
  <si>
    <t>Iyk ota MFY</t>
  </si>
  <si>
    <t>MG1726264006/65</t>
  </si>
  <si>
    <t>ESHNAZAROV KELDIYOR ESHNAZAR O‘G‘LI</t>
  </si>
  <si>
    <t>MG1726292025/5</t>
  </si>
  <si>
    <t>Gulzor MFY</t>
  </si>
  <si>
    <t>Yukori Beshqo'rg'on MFY</t>
  </si>
  <si>
    <t>MG1726280006/3</t>
  </si>
  <si>
    <t>SHAMSIYEV MIRZIYOD SAIBDJANOVICH</t>
  </si>
  <si>
    <t>1121017906-24</t>
  </si>
  <si>
    <t>1121017909-24</t>
  </si>
  <si>
    <t>1121017897-24</t>
  </si>
  <si>
    <t>"STROY PALACE" MCHJ</t>
  </si>
  <si>
    <t>Kamolot MFY</t>
  </si>
  <si>
    <t>MG1726269059/1</t>
  </si>
  <si>
    <t>ABDULLAYEV AKMAL ALISHEROVICH</t>
  </si>
  <si>
    <t>1121018077-24</t>
  </si>
  <si>
    <t>KABIROV IXTIYORJON NE’MATJON O‘G‘LI</t>
  </si>
  <si>
    <t>Abay MFY</t>
  </si>
  <si>
    <t>MG1726264012/21</t>
  </si>
  <si>
    <t>"OMINA STAR" MCHJ</t>
  </si>
  <si>
    <t>Husayn Boyqaro MFY</t>
  </si>
  <si>
    <t>MG1726264013/15</t>
  </si>
  <si>
    <t>Gulzor-1 MFY</t>
  </si>
  <si>
    <t>MG1726269053/5</t>
  </si>
  <si>
    <t>MG1726269053/6</t>
  </si>
  <si>
    <t>MG1726269032/16</t>
  </si>
  <si>
    <t>"ANOR BANK" AJ</t>
  </si>
  <si>
    <t>Savdo va maishiy xizmat ko'rsatish, ofis, mehmonxona, umumiy ovqatlanish xizmatlari, o'rta qavatli turar-joy binolarini tashkil qilish.</t>
  </si>
  <si>
    <t>Savdo va maishiy xizmat ko'rsatish hamda ofis</t>
  </si>
  <si>
    <t>Ofis, savdo va maishiy xizmat ko’rsatish binosi. Atmosfera xavosini ifloslantirmaydigan, shovqin tebranish, radiatsiya va boshqa tashqi zararli omillarni chiqarmaydigan ob'yektlar.</t>
  </si>
  <si>
    <t>Ofis. savdo va maishiy xizmat ko'rsatish hamda ko'p xonadonli turar joy binolari.</t>
  </si>
  <si>
    <t>2 qavatli oshxona binosi</t>
  </si>
  <si>
    <t>Savdo va maishiy xizmat ko'rsatish</t>
  </si>
  <si>
    <t>Maktabgacha ta'lim muassasalari</t>
  </si>
  <si>
    <t>Savdo va maishiy xizmat ko‘rsatish hamda ofis uchun</t>
  </si>
  <si>
    <t>Yer to'la qismida avtoturargoh hamda pastki qavatlarida savdo maishiy xizmat ko'rsatish do'konlari bo'lgan ko'p qavatli turar-joy binosi</t>
  </si>
  <si>
    <t>Ishlab chiqarish korxonalari</t>
  </si>
  <si>
    <t>savdo va maishiy xizmat korsatish binolari</t>
  </si>
  <si>
    <t>Savio va maishiy xizmat ko'rsatish</t>
  </si>
  <si>
    <t>Mehmonxona binosi</t>
  </si>
  <si>
    <t>Ofis. savdo va mishiy xizmat ko'rsatish binolari</t>
  </si>
  <si>
    <t>Savdo va maishiy xizmat korsatish binolari</t>
  </si>
  <si>
    <t>TASHPULATOV SHOISLOM IBRAGIMOVICH</t>
  </si>
  <si>
    <t>MG1726292024/65</t>
  </si>
  <si>
    <t>MIRODILOV ABDURAHMON QOBIL O‘G‘LI</t>
  </si>
  <si>
    <t>MG1726292024/64</t>
  </si>
  <si>
    <t>"GREEN STONES" MAS'ULIYATI CHEKLANGAN JAMIYAT</t>
  </si>
  <si>
    <t>MG1726292024/146</t>
  </si>
  <si>
    <t>MG1726292024/73</t>
  </si>
  <si>
    <t>AZIZOV JAHONGIR DILSHODOVICH</t>
  </si>
  <si>
    <t>MG1726292024/69</t>
  </si>
  <si>
    <t>MG1726292024/145</t>
  </si>
  <si>
    <t>MG1726292024/72</t>
  </si>
  <si>
    <t>NARIMANOVA GULCHEXRA MURATBEKOVNA</t>
  </si>
  <si>
    <t>MG1726292010/3</t>
  </si>
  <si>
    <t>TOSHNAZAROV HASAN FAYZULLA O‘G‘LI</t>
  </si>
  <si>
    <t>MG1726292025/6</t>
  </si>
  <si>
    <t>MG1726292024/70</t>
  </si>
  <si>
    <t>MG1726269032/19</t>
  </si>
  <si>
    <t>MG1726269032/20</t>
  </si>
  <si>
    <t>MG1726269032/22</t>
  </si>
  <si>
    <t>1121018581-24</t>
  </si>
  <si>
    <t>"DREAM CITY DISTRIBUTION" MCHJ</t>
  </si>
  <si>
    <t>MG1726269033/12</t>
  </si>
  <si>
    <t>Iqtidor MFY</t>
  </si>
  <si>
    <t>1121018719-24</t>
  </si>
  <si>
    <t>1121018741-24</t>
  </si>
  <si>
    <t>1121018646-24</t>
  </si>
  <si>
    <t>Buyurtmachi roziligini kutish jarayonida</t>
  </si>
  <si>
    <t>1121018876-24</t>
  </si>
  <si>
    <t>1121018603-24</t>
  </si>
  <si>
    <t>"WILL PACK ALL" MCHJ</t>
  </si>
  <si>
    <t>MG1726266025/24</t>
  </si>
  <si>
    <t>1121019091-24</t>
  </si>
  <si>
    <t>1121019048-24</t>
  </si>
  <si>
    <t>1121019045-24</t>
  </si>
  <si>
    <t>1121019151-24</t>
  </si>
  <si>
    <t>Ofis. savdo va maishiy xizmat ko'rsatish binolari</t>
  </si>
  <si>
    <t>Ofis savdo va maishiy xizmat ko'rsatish binolari uchun</t>
  </si>
  <si>
    <t>Ko'p qavatli turar-joylar, ofis, mexmonxona, savdo ko'ngil ochar majmua</t>
  </si>
  <si>
    <t>1121019237-24</t>
  </si>
  <si>
    <t>"VALID TRADING" xususiy korxonasi</t>
  </si>
  <si>
    <t>MG1726269015/59</t>
  </si>
  <si>
    <t>Sarikoʻl MFY</t>
  </si>
  <si>
    <t>MG1726273005/2</t>
  </si>
  <si>
    <t>BEKMATOV ABRORJON AXRARDJONOVICH</t>
  </si>
  <si>
    <t>Sevinch MFY</t>
  </si>
  <si>
    <t>MG1726266026/24</t>
  </si>
  <si>
    <t>TO‘RAYEVA SHODIYA SUYUN QIZI</t>
  </si>
  <si>
    <t>MG1726292021/2</t>
  </si>
  <si>
    <t>YAXYAYEV ALISHER TAHIROVICH</t>
  </si>
  <si>
    <t>MG1726264001/53</t>
  </si>
  <si>
    <t>1121019343-25</t>
  </si>
  <si>
    <t>1121019360-25</t>
  </si>
  <si>
    <t>1121019543-25</t>
  </si>
  <si>
    <t>1121019434-25</t>
  </si>
  <si>
    <t>MG1726292025/12</t>
  </si>
  <si>
    <t>MG1726283014/12</t>
  </si>
  <si>
    <t>"CENTRAL ASIA MEGASTAR" mas‘uliyati cheklangan jamiyati</t>
  </si>
  <si>
    <t>MG1726283035/11</t>
  </si>
  <si>
    <t>JO‘RAYEVA NODIRAXON PANDJIYEVNA</t>
  </si>
  <si>
    <t>MG1726283015/19</t>
  </si>
  <si>
    <t>Ittifoq MFY</t>
  </si>
  <si>
    <t>MG1726283022/1</t>
  </si>
  <si>
    <t>Farog'atli MFY</t>
  </si>
  <si>
    <t>MG1726283023/3</t>
  </si>
  <si>
    <t>MG1726283023/6</t>
  </si>
  <si>
    <t>MG1726283023/4</t>
  </si>
  <si>
    <t>MG1726283023/5</t>
  </si>
  <si>
    <t>MG1726283023/7</t>
  </si>
  <si>
    <t>MG1726292029/28</t>
  </si>
  <si>
    <t>1121019844-25</t>
  </si>
  <si>
    <t>JUMAGULOVA SHAXZODA YUSUPOVNA</t>
  </si>
  <si>
    <t>MG1726283023/8</t>
  </si>
  <si>
    <t>12681130</t>
  </si>
  <si>
    <t>Doʻstobod MFY</t>
  </si>
  <si>
    <t>MG1726290033/15</t>
  </si>
  <si>
    <t>"AVTORITET SEVERNY" MCHJ</t>
  </si>
  <si>
    <t>SULAYMONOV ADHAM MATYOQUBOVICH</t>
  </si>
  <si>
    <t>MG1726280017/29</t>
  </si>
  <si>
    <t>1121020334-25</t>
  </si>
  <si>
    <t>MG1726266057/3</t>
  </si>
  <si>
    <t>Otchopar-1 MFY</t>
  </si>
  <si>
    <t>1121020498-25</t>
  </si>
  <si>
    <t>ZAKIROV ELYOR MAMURDJANOVICH</t>
  </si>
  <si>
    <t>MG1726283035/12</t>
  </si>
  <si>
    <t>1121020741-25</t>
  </si>
  <si>
    <t>1121021047-25</t>
  </si>
  <si>
    <t>COALITIO АФ</t>
  </si>
  <si>
    <t>Oliy Himmat MFY</t>
  </si>
  <si>
    <t>MG1726269063/5</t>
  </si>
  <si>
    <t>MATQULIYEV JAHONGIR O‘TKIRBEKOVICH</t>
  </si>
  <si>
    <t>MG1726280054/11</t>
  </si>
  <si>
    <t>1121021296-25</t>
  </si>
  <si>
    <t>1121021298-25</t>
  </si>
  <si>
    <t>1121021265-25</t>
  </si>
  <si>
    <t>1121021278-25</t>
  </si>
  <si>
    <t>TURSUNOV ABDUVORIS G‘AYRAT O‘G‘LI</t>
  </si>
  <si>
    <t>MG1726292024/121</t>
  </si>
  <si>
    <t>1121021476-25</t>
  </si>
  <si>
    <t>"MEGA EVENTS" MCHJ</t>
  </si>
  <si>
    <t>Yangi Kamolot MFY</t>
  </si>
  <si>
    <t>MG1726269070/16</t>
  </si>
  <si>
    <t>"HIGH TOWN BUILDERS" MCHJ</t>
  </si>
  <si>
    <t>MG1726277025/12</t>
  </si>
  <si>
    <t>MG1726283013/6</t>
  </si>
  <si>
    <t>1121021518-25</t>
  </si>
  <si>
    <t>13/01-43y</t>
  </si>
  <si>
    <t>13/01-46y</t>
  </si>
  <si>
    <t>13/01-44y</t>
  </si>
  <si>
    <t>MG1726280060/5</t>
  </si>
  <si>
    <t>AMINOV MUXAMMADLOIQ ABDUVOXIDOVICH</t>
  </si>
  <si>
    <t>MG1726292024/120</t>
  </si>
  <si>
    <t>GULAMOV SHERZODBEK PAYZULLAYEVICH</t>
  </si>
  <si>
    <t>1121021634-25</t>
  </si>
  <si>
    <t>1121021633-25</t>
  </si>
  <si>
    <t>13/01-47y</t>
  </si>
  <si>
    <t>1121021815-25</t>
  </si>
  <si>
    <t>SHAMSIYEVA NAZIRA MANAFOVNA</t>
  </si>
  <si>
    <t>Bog'bon MFY</t>
  </si>
  <si>
    <t>MG1726290015/20</t>
  </si>
  <si>
    <t>MAXMADALIYEV MAXSUDJON ALI O‘G‘LI</t>
  </si>
  <si>
    <t>MG1726290015/22</t>
  </si>
  <si>
    <t>Boysun MFY</t>
  </si>
  <si>
    <t>MG1726290046/1</t>
  </si>
  <si>
    <t>13/01-50y</t>
  </si>
  <si>
    <t>1121022043-25</t>
  </si>
  <si>
    <t>"NEMAGARDENS" MCHJ</t>
  </si>
  <si>
    <t>MG1726269015/55</t>
  </si>
  <si>
    <t>13/01-42y</t>
  </si>
  <si>
    <t>MG1726292024/67</t>
  </si>
  <si>
    <t>MG1726292024/68</t>
  </si>
  <si>
    <t>BAQOYEV MEHRIDDIN SADRIDDIN O‘G‘LI</t>
  </si>
  <si>
    <t>MG1726292024/71</t>
  </si>
  <si>
    <t>MG1726287010/14</t>
  </si>
  <si>
    <t>Yakkasaroy MFY</t>
  </si>
  <si>
    <t>1121023029-25</t>
  </si>
  <si>
    <t>1121023030-25</t>
  </si>
  <si>
    <t>1121023027-25</t>
  </si>
  <si>
    <t>1121023018-25</t>
  </si>
  <si>
    <t>"RENTBUSINESS" MCHJ</t>
  </si>
  <si>
    <t>MG1726280060/1</t>
  </si>
  <si>
    <t>MIRZAXMEDOV JAXONGIR TURABAYEVICH</t>
  </si>
  <si>
    <t>1121025346-25</t>
  </si>
  <si>
    <t>ARIFJANOV YAKUBJON TURAJANOVICH</t>
  </si>
  <si>
    <t>MG1726292024/1</t>
  </si>
  <si>
    <t>MG1726292024/66</t>
  </si>
  <si>
    <t>UMAROV SARDOR TAIRDJANOVICH</t>
  </si>
  <si>
    <t>MG1726292024/150</t>
  </si>
  <si>
    <t>"SHARQ BINOKORI MEXANIZATSIYA" MCHJ</t>
  </si>
  <si>
    <t>Yosh avlod MFY</t>
  </si>
  <si>
    <t>MG1726290056/4</t>
  </si>
  <si>
    <t>Belariq MFY</t>
  </si>
  <si>
    <t>MG1726287011/6</t>
  </si>
  <si>
    <t>ЧП "SIGMASOFT"</t>
  </si>
  <si>
    <t>TUXTAYEVA SHOIRA KABILDJONOVNA</t>
  </si>
  <si>
    <t>MG1726262041/5</t>
  </si>
  <si>
    <t>13/01-02y</t>
  </si>
  <si>
    <t>13/01-03y</t>
  </si>
  <si>
    <t>13/01-04y</t>
  </si>
  <si>
    <t>13/01-05y</t>
  </si>
  <si>
    <t>13/01-06y</t>
  </si>
  <si>
    <t>13/01-08y</t>
  </si>
  <si>
    <t>13/01-09у</t>
  </si>
  <si>
    <t>13/01-10у</t>
  </si>
  <si>
    <t>13/01-11у</t>
  </si>
  <si>
    <t>13/01-12у</t>
  </si>
  <si>
    <t>13/01-13у</t>
  </si>
  <si>
    <t>13/01-15у</t>
  </si>
  <si>
    <t>"SHAXINA OYNURA" MCHJ</t>
  </si>
  <si>
    <t>MG1726294055/10</t>
  </si>
  <si>
    <t>MG1726294055/11</t>
  </si>
  <si>
    <t>MIRZAYEV XUMOYUN XURSHID O‘G‘LI</t>
  </si>
  <si>
    <t>Doʻmbirobod MFY</t>
  </si>
  <si>
    <t>MG1726294046/22</t>
  </si>
  <si>
    <t>AKBARXO‘JAYEV SAIDAHMADXO‘JA SAIDIKROMXO‘JA-O‘G‘LI</t>
  </si>
  <si>
    <t>Shohsanam MFY</t>
  </si>
  <si>
    <t>MG1726290061/2</t>
  </si>
  <si>
    <t>BO‘RONOV AZIZJON FURQAT O‘G‘LI</t>
  </si>
  <si>
    <t>MG1726273030/22</t>
  </si>
  <si>
    <t>"THE DORA HOLDING" MCHJ</t>
  </si>
  <si>
    <t>MG1726269015/42</t>
  </si>
  <si>
    <t>1121021727-25</t>
  </si>
  <si>
    <t>MG1726292024/151</t>
  </si>
  <si>
    <t>MG1726292024/149</t>
  </si>
  <si>
    <t>MG1726292024/152</t>
  </si>
  <si>
    <t>QARSHIYEVA NILUFAR BOTIR QIZI</t>
  </si>
  <si>
    <t>MG1726269053/7</t>
  </si>
  <si>
    <t>"PERFECT EXCELLENT" MAS'ULIYATI CHEKLANGAN JAMIYAT</t>
  </si>
  <si>
    <t>Islom ota MFY</t>
  </si>
  <si>
    <t>MG1726280024/13</t>
  </si>
  <si>
    <t>13/01-14у</t>
  </si>
  <si>
    <t>"NEOLIZ" MCHJ</t>
  </si>
  <si>
    <t>Boshliq MFY</t>
  </si>
  <si>
    <t>MG1726287002/4</t>
  </si>
  <si>
    <t>MG1726280013/20</t>
  </si>
  <si>
    <t>Hamdo'st MFY</t>
  </si>
  <si>
    <t>MG1726262059/6</t>
  </si>
  <si>
    <t>MG1726262059/5</t>
  </si>
  <si>
    <t>MG1726283015/22</t>
  </si>
  <si>
    <t>"PARKENT PLAZA MEGAPOLIS" MCHJ</t>
  </si>
  <si>
    <t>"DEALER GROUP MOBILE" XK</t>
  </si>
  <si>
    <t>"AL-BARAKA QOP BIZNES" MCHJ</t>
  </si>
  <si>
    <t>Тошкент шаҳрида 2024-2025 йилда сотилган ер участкалари тўғрисида</t>
  </si>
  <si>
    <t>"NEW DARHON CITY" MCHJ</t>
  </si>
  <si>
    <t>MG1726262059/7</t>
  </si>
  <si>
    <t>HUSANOV NAJMIDDIN USMONOVICH</t>
  </si>
  <si>
    <t>MG1726269015/44</t>
  </si>
  <si>
    <t>Daryo boʻyi MFY</t>
  </si>
  <si>
    <t>MG1726283016/23</t>
  </si>
  <si>
    <t>ILKOM MCHJ</t>
  </si>
  <si>
    <t>1121029390-25</t>
  </si>
  <si>
    <t>BAKIROVA MUXAYYO ABDULAZIZOVNA</t>
  </si>
  <si>
    <t>MG1726262025/7</t>
  </si>
  <si>
    <t>MG1726273006/6</t>
  </si>
  <si>
    <t>Oltinkoʻl MFY</t>
  </si>
  <si>
    <t>MG1726290015/14</t>
  </si>
  <si>
    <t>"BUDAY" MCHJ</t>
  </si>
  <si>
    <t>ABDUVALIYEV OTABEK NARIMON O‘G‘LI</t>
  </si>
  <si>
    <t>KADIROV ZAFAR SAYDAKBAROVICH</t>
  </si>
  <si>
    <t>Axmad Yugnakiy MFY</t>
  </si>
  <si>
    <t>MG1726269021/37</t>
  </si>
  <si>
    <t>MG1726269041/4</t>
  </si>
  <si>
    <t>Nur MFY</t>
  </si>
  <si>
    <t>AMANOV ERKIN ALIMDJANOVICH</t>
  </si>
  <si>
    <t>1121029719-25</t>
  </si>
  <si>
    <t>RASULOVA MASTURA MAXMUDOVNA</t>
  </si>
  <si>
    <t>Beshqoʻrgʻon MFY</t>
  </si>
  <si>
    <t>MG1726294004/37</t>
  </si>
  <si>
    <t>BAXRIDDINOV ABDIMAJID XXX</t>
  </si>
  <si>
    <t>MG1726283015/13</t>
  </si>
  <si>
    <t>MG1726269021/39</t>
  </si>
  <si>
    <t>1121030037-25</t>
  </si>
  <si>
    <t>ABDURAZAKOV IXTIYOR BAXTIYOROVICH</t>
  </si>
  <si>
    <t>MG1726262033/13</t>
  </si>
  <si>
    <t>MG1726292024/54</t>
  </si>
  <si>
    <t>SHAMSIYEV SAMARIDDIN QOSIMOVICH</t>
  </si>
  <si>
    <t>Murruvat MFY</t>
  </si>
  <si>
    <t>MG1726266024/5</t>
  </si>
  <si>
    <t>KAMALOVA MOXICHEXRA G‘AYRAT QIZI</t>
  </si>
  <si>
    <t>MG1726269015/45</t>
  </si>
  <si>
    <t>1121030323-25</t>
  </si>
  <si>
    <t>"ABDU BUILD" MCHJ</t>
  </si>
  <si>
    <t>MG1726264012/18</t>
  </si>
  <si>
    <t>MG1726292024/160</t>
  </si>
  <si>
    <t>1121030856-25</t>
  </si>
  <si>
    <t>1121030855-25</t>
  </si>
  <si>
    <t>MG1726283020/8</t>
  </si>
  <si>
    <t>Sugʻdiyona MFY</t>
  </si>
  <si>
    <t>1121031569-25</t>
  </si>
  <si>
    <t>Oydin MFY</t>
  </si>
  <si>
    <t>MG1726269054/3</t>
  </si>
  <si>
    <t>BURXANOVA RANO ANVAROVNA</t>
  </si>
  <si>
    <t>Nurobod MFY</t>
  </si>
  <si>
    <t>MG1726262049/20</t>
  </si>
  <si>
    <t>MG1726262059/12</t>
  </si>
  <si>
    <t>"WOOD MASTERS PLAST" OK</t>
  </si>
  <si>
    <t>MG1726283014/11</t>
  </si>
  <si>
    <t>SOBIROV G‘OFURJON MUZAFFAR O‘G‘LI</t>
  </si>
  <si>
    <t>1121031965-25</t>
  </si>
  <si>
    <t>1121032310-25</t>
  </si>
  <si>
    <t>1121029047-25</t>
  </si>
  <si>
    <t>1121026776-25</t>
  </si>
  <si>
    <t>1121028312-25</t>
  </si>
  <si>
    <t>1121033147-25</t>
  </si>
  <si>
    <t>Axmad Yugnakiy MF</t>
  </si>
  <si>
    <t>MG1726269021/41</t>
  </si>
  <si>
    <t>RAXMANOVA GULARA XUJANIYAZOVNA</t>
  </si>
  <si>
    <t>MG1726269021/40</t>
  </si>
  <si>
    <t>1121033293-25</t>
  </si>
  <si>
    <t>1121033358-25</t>
  </si>
  <si>
    <t>Qodirova Mohinur</t>
  </si>
  <si>
    <t>MG1726269070/25</t>
  </si>
  <si>
    <t>Azamat MFY</t>
  </si>
  <si>
    <t>MG1726269018/23</t>
  </si>
  <si>
    <t>SAFAROV SABRIDDIN CHORIYEVICH</t>
  </si>
  <si>
    <t>Qalqon MFY</t>
  </si>
  <si>
    <t>MG1726290067/10</t>
  </si>
  <si>
    <t>MG1726290067/9</t>
  </si>
  <si>
    <t>SHUKUROVA LOBAR SHERMUXAMEDOVNA</t>
  </si>
  <si>
    <t>Вактинча тухтатилди</t>
  </si>
  <si>
    <t>Savdo va maishiy xizmat ko'rsatish, ofis, mehmonxona, umumiy ovqatlanish xizmatlari, o'rta qavatli turar-joy binolarini tashkil qilish</t>
  </si>
  <si>
    <t>5 qavatdan yuqori Ko'p xonadonli turar joy</t>
  </si>
  <si>
    <t>savdo va maishiy xizmat ko'rsatish</t>
  </si>
  <si>
    <t>mebel yig‘ish sexi</t>
  </si>
  <si>
    <t>Savdo va maishiy xizmat ko‘rsatish</t>
  </si>
  <si>
    <t>Mehmonxonalar</t>
  </si>
  <si>
    <t>Qurilish  korxonalari</t>
  </si>
  <si>
    <t>Ishlab chiqarish korxonalari va omborxonalar</t>
  </si>
  <si>
    <t>Pastki qavatlarida savdo maishiy xizmat ko'rsatish bo'lgan 7-9 qavatli turar joy binolari</t>
  </si>
  <si>
    <t>tayyor mahsulotlarini qadoqlash sexi</t>
  </si>
  <si>
    <t>Omborxona va ishlab chiqarish binolari</t>
  </si>
  <si>
    <t>Ofis binosi</t>
  </si>
  <si>
    <t>Savdo do'koni</t>
  </si>
  <si>
    <t>Ochiq turdagi avtoturargoh</t>
  </si>
  <si>
    <t>Yerto'la qismida avtoturargoh bo'lgan 5 qavatli xususiy davolash muassasasi binosi. Atmosfera xavosini ifloslantirmaydigan, shovqin tebranish, radiatsiya va boshqa tashqi zararli omillarni chiqarmaydigan ob'yektlar.</t>
  </si>
  <si>
    <t>Ko'p xonadonli turar-joy binosi</t>
  </si>
  <si>
    <t>Maktabgacha ta'lim muassasasi. o'quv markazi</t>
  </si>
  <si>
    <t>Poligrafiya sanoati</t>
  </si>
  <si>
    <t>O'quv makazi binosi. Atmosfera xavosini ifloslantirmaydigan, shovqin tebranish, radiatsiya va boshqa tashqi zararli omillarni chiqarmaydigan ob'yektlar.</t>
  </si>
  <si>
    <t>oshxona, kafelar, Savdo uylari faoliyat turlari</t>
  </si>
  <si>
    <t>Savdo va maishiy xizmat ko'rsatish binolari</t>
  </si>
  <si>
    <t>Maktabgacha ta’lim muassasalari va o‘quv markazi</t>
  </si>
  <si>
    <t>Ofis. savdo ma maishiy xizmat ko'rsatish binolari</t>
  </si>
  <si>
    <t>Ofis va o'quv binolari</t>
  </si>
  <si>
    <t>1121034837-25</t>
  </si>
  <si>
    <t>1121034328-25</t>
  </si>
  <si>
    <t>1121034336-25</t>
  </si>
  <si>
    <t>QODIROV BOTIRJON MURODJON O‘G‘LI</t>
  </si>
  <si>
    <t>MG1726269017/20</t>
  </si>
  <si>
    <t>TURDIBOYEV BEKZOT ABDUKARIMOVICH</t>
  </si>
  <si>
    <t>Axillik MFY</t>
  </si>
  <si>
    <t>MG1726269020/10</t>
  </si>
  <si>
    <t>"PERFECTBUILD" MCHJ</t>
  </si>
  <si>
    <t>Rohat MFY</t>
  </si>
  <si>
    <t>MG1726264003/17</t>
  </si>
  <si>
    <t>Y1726292029/2</t>
  </si>
  <si>
    <t>Yakka tartibda turar joy</t>
  </si>
  <si>
    <t>IRMATOVA UMIDA MAXSUDOVNA</t>
  </si>
  <si>
    <t>Y1726292029/4</t>
  </si>
  <si>
    <t>AZIZOV SANJAR YASHNAROVICH</t>
  </si>
  <si>
    <t>Yunus ota MFY</t>
  </si>
  <si>
    <t>MG1726266031/3</t>
  </si>
  <si>
    <t>Y1726292029/7</t>
  </si>
  <si>
    <t>MUXAMADIYEV ISMOIL ZAYNIDDINOVICH</t>
  </si>
  <si>
    <t>1121025932-25</t>
  </si>
  <si>
    <t>1121026951-25</t>
  </si>
  <si>
    <t>1121027781-25</t>
  </si>
  <si>
    <t>MG1726269021/38</t>
  </si>
  <si>
    <t>Y1726292029/8</t>
  </si>
  <si>
    <t xml:space="preserve"> "ONE SUPER STROY" MAS'ULIYATI CHEKLANGAN JAMIYAT</t>
  </si>
  <si>
    <t>Go'zal MFY</t>
  </si>
  <si>
    <t>MG1726290008/2</t>
  </si>
  <si>
    <t>1121035978-25</t>
  </si>
  <si>
    <t>IBOYEV YASHIN MANSUROVICH</t>
  </si>
  <si>
    <t>Y1726292029/1</t>
  </si>
  <si>
    <t>Do'konlar</t>
  </si>
  <si>
    <t>1121037398-25</t>
  </si>
  <si>
    <t>VAXOBOV JASUR NUSRATOVICH</t>
  </si>
  <si>
    <t>Y1726292029/15</t>
  </si>
  <si>
    <t>1121037697-25</t>
  </si>
  <si>
    <t>ABDUSALAMOV ABDURAXIM ABDUVAITOVICH</t>
  </si>
  <si>
    <t>Choshtepa MFY</t>
  </si>
  <si>
    <t>Y1726292003/1</t>
  </si>
  <si>
    <t>BOZOROV ULUG‘BEK UROLOVICH</t>
  </si>
  <si>
    <t>Y1726292003/2</t>
  </si>
  <si>
    <t>1121038622-25</t>
  </si>
  <si>
    <t>1121038697-25</t>
  </si>
  <si>
    <t>Y1726292003/4</t>
  </si>
  <si>
    <t>Y1726292003/3</t>
  </si>
  <si>
    <t>BEGALIYEV BEKZOD NISHONOVICH</t>
  </si>
  <si>
    <t>ESHTEMIROV SOBIR ABDULLAYEVICH</t>
  </si>
  <si>
    <t>Y1726292003/11</t>
  </si>
  <si>
    <t>Y1726292003/12</t>
  </si>
  <si>
    <t>1121040070-25</t>
  </si>
  <si>
    <t>Y1726292003/10</t>
  </si>
  <si>
    <t>JURAYEV UTKIR TULQINOVICH</t>
  </si>
  <si>
    <t>Y1726292003/9</t>
  </si>
  <si>
    <t>Y1726292003/8</t>
  </si>
  <si>
    <t>Y1726292003/7</t>
  </si>
  <si>
    <t>Olmazor MFY</t>
  </si>
  <si>
    <t>KA1726277022/2-1</t>
  </si>
  <si>
    <t>KA1726277022/1-1</t>
  </si>
  <si>
    <t>1121040617-25</t>
  </si>
  <si>
    <t>ABDULLAYEV DILSHOD G‘OFUROVICH</t>
  </si>
  <si>
    <t>Y1726292003/6</t>
  </si>
  <si>
    <t>Y1726292003/5</t>
  </si>
  <si>
    <t>YUNUSOV SUXROBDJON ABDUKAXOROVICH</t>
  </si>
  <si>
    <t>Dilbuloq MFY</t>
  </si>
  <si>
    <t>MG1726287003/8</t>
  </si>
  <si>
    <t>1121041551-25</t>
  </si>
  <si>
    <t>1121041950-25</t>
  </si>
  <si>
    <t>"PRIMEQURILISH" MCHJ</t>
  </si>
  <si>
    <t>MG1726264003/11</t>
  </si>
  <si>
    <t>GRANITE FOR YOU MCHJ</t>
  </si>
  <si>
    <t>RAXIMOV OYBEK YUSUPOVICH</t>
  </si>
  <si>
    <t>Beshchinor MFY</t>
  </si>
  <si>
    <t>KA1726294028/2-1</t>
  </si>
  <si>
    <t>MG1726264013/12</t>
  </si>
  <si>
    <t>"HOLLIDAY HOUSE" MCHJ</t>
  </si>
  <si>
    <t>Birlik MFY</t>
  </si>
  <si>
    <t>KA1726262016/6-1</t>
  </si>
  <si>
    <t>Katta Kozirobod MFY</t>
  </si>
  <si>
    <t>KA1726294019/1-1</t>
  </si>
  <si>
    <t>KA1726262016/3-1</t>
  </si>
  <si>
    <t>MUXITDINOVA MAXABBAT BOKIDJANOVNA</t>
  </si>
  <si>
    <t>KADIROV UMID TAXIROVICH</t>
  </si>
  <si>
    <t>Metalni qayta ishlash korxonalari</t>
  </si>
  <si>
    <t>Elektromobillarni quvvatlash stansiyalari</t>
  </si>
  <si>
    <t>Xususiy ta'lim muassasasi (O'quv markazi). Ijtimoiy obyektlar.</t>
  </si>
  <si>
    <t>Nodavlat umumta'lim va maktabgacha ta'lim muassasalarini qurish</t>
  </si>
  <si>
    <t>14079597</t>
  </si>
  <si>
    <t>14079596</t>
  </si>
  <si>
    <t>14079595</t>
  </si>
  <si>
    <t>14079592</t>
  </si>
  <si>
    <t>14079594</t>
  </si>
  <si>
    <t>Xastimom MFY</t>
  </si>
  <si>
    <t>KA1726280044/4-1</t>
  </si>
  <si>
    <t>KA1726280044/5-1</t>
  </si>
  <si>
    <t>KA1726280044/6-1</t>
  </si>
  <si>
    <t>KA1726280044/2-1</t>
  </si>
  <si>
    <t>KA1726280044/3-1</t>
  </si>
  <si>
    <t>"ALOQA AKTIV" MCHJ</t>
  </si>
  <si>
    <t>"MKB KASANA INVEST GROUP" MCHJ</t>
  </si>
  <si>
    <t>"OLD CITY GUEST HOUSE" MAS'ULIYATI CHEKLANGAN JAMIYAT</t>
  </si>
  <si>
    <t>"FAYZLI XAST IMOM" MCHJ</t>
  </si>
  <si>
    <t>1121042324-25</t>
  </si>
  <si>
    <t>TOSHEVA RANO TUXTAMURATOVNA</t>
  </si>
  <si>
    <t>Temiryoʻlchilar MFY</t>
  </si>
  <si>
    <t>MG1726273023/5</t>
  </si>
  <si>
    <t>SHUKUROV AXMADJON SHERALIYEVICH</t>
  </si>
  <si>
    <t>KA1726292025/4-1</t>
  </si>
  <si>
    <t>KA1726292024/17-1</t>
  </si>
  <si>
    <t>Jaloir MFY</t>
  </si>
  <si>
    <t>KA1726292026/1-1</t>
  </si>
  <si>
    <t>"FRIENDSHIP CENTER" MCHJ</t>
  </si>
  <si>
    <t>1121043189-25</t>
  </si>
  <si>
    <t>1121043623-25</t>
  </si>
  <si>
    <t>ILXAMOV SALOXIDDIN ABULKASIMOVICH</t>
  </si>
  <si>
    <t>Foziltepa MFY</t>
  </si>
  <si>
    <t>KA1726262040/3-1</t>
  </si>
  <si>
    <t>MG1726277025/13</t>
  </si>
  <si>
    <t>1121043894-25</t>
  </si>
  <si>
    <t>1121044303-25</t>
  </si>
  <si>
    <t>1121044300-25</t>
  </si>
  <si>
    <t>"MIRONSHOX SAVDO BUILDING" MCHJ</t>
  </si>
  <si>
    <t>MG1726269015/38</t>
  </si>
  <si>
    <t>1121043892-25</t>
  </si>
  <si>
    <t>ASADOV SINDOR SALIM O‘G‘LI</t>
  </si>
  <si>
    <t>"SMART MOND" MCHJ</t>
  </si>
  <si>
    <t>KA1726269031/1-1</t>
  </si>
  <si>
    <t>"FAMILY GROUP " MCHJ</t>
  </si>
  <si>
    <t>Eshonbuloq MFY</t>
  </si>
  <si>
    <t>MG1726283024/2</t>
  </si>
  <si>
    <t>XUDAYBERGANOV SHUXRAT SHARIPOVICH</t>
  </si>
  <si>
    <t>MG1726290015/12</t>
  </si>
  <si>
    <t>Fayziobod MFY</t>
  </si>
  <si>
    <t>KA1726273009/1-1</t>
  </si>
  <si>
    <t>14224282</t>
  </si>
  <si>
    <t>KA1726280044/1-1</t>
  </si>
  <si>
    <t>"TURON PLAZA HOTEL" MCHJ</t>
  </si>
  <si>
    <t>Qozirobod MFY</t>
  </si>
  <si>
    <t>KA1726294026/1-1</t>
  </si>
  <si>
    <t>KA1726273005/1-1</t>
  </si>
  <si>
    <t>1121045467-25</t>
  </si>
  <si>
    <t>QODIROV ABDUFATTOH ABDUSHUKUR O‘G‘LI</t>
  </si>
  <si>
    <t>KA1726277046/4-1</t>
  </si>
  <si>
    <t>"GWOOD-PRO" MCHJ</t>
  </si>
  <si>
    <t>Mingchinor MFY</t>
  </si>
  <si>
    <t>KA1726266008/1-1</t>
  </si>
  <si>
    <t>Iltifot MFY</t>
  </si>
  <si>
    <t>KA1726290001/5-1</t>
  </si>
  <si>
    <t>MG1726283014/7</t>
  </si>
  <si>
    <t>"RENAISSANCE GLOBAL ALLIANCE" MCHJ</t>
  </si>
  <si>
    <t>KA1726277040/3-1</t>
  </si>
  <si>
    <t>ESHONXO‘JAYEV SARDORXO‘JA SULTONXO‘JA O‘G‘LI</t>
  </si>
  <si>
    <t>Olim xoʻjayev MFY</t>
  </si>
  <si>
    <t>KA1726277041/2-1</t>
  </si>
  <si>
    <t>1121046605-25</t>
  </si>
  <si>
    <t>1121046569-25</t>
  </si>
  <si>
    <t>1121045861-25</t>
  </si>
  <si>
    <t>1121045862-25</t>
  </si>
  <si>
    <t>"PREMIUM BEEF WELL" MCHJ</t>
  </si>
  <si>
    <t>MG1726287002/6</t>
  </si>
  <si>
    <t>MG1726290033/20</t>
  </si>
  <si>
    <t>UMAROV UMID BAXTIYOROVICH</t>
  </si>
  <si>
    <t>MG1726280028/11</t>
  </si>
  <si>
    <t>"MAGNUMTECH" MCHJ</t>
  </si>
  <si>
    <t>Oltintopgan MFY</t>
  </si>
  <si>
    <t>MG1726264018/69</t>
  </si>
  <si>
    <t>Shoʻrtepa MFY</t>
  </si>
  <si>
    <t>MG1726269012/3</t>
  </si>
  <si>
    <t>1121047620-25</t>
  </si>
  <si>
    <t>KA1726290008/1-1</t>
  </si>
  <si>
    <t>1121048085-25</t>
  </si>
  <si>
    <t>14814338</t>
  </si>
  <si>
    <t>14814339</t>
  </si>
  <si>
    <t>14814346</t>
  </si>
  <si>
    <t>14814335</t>
  </si>
  <si>
    <t>14814337</t>
  </si>
  <si>
    <t>14814336</t>
  </si>
  <si>
    <t>14814340</t>
  </si>
  <si>
    <t>14814342</t>
  </si>
  <si>
    <t>14814341</t>
  </si>
  <si>
    <t>14814344</t>
  </si>
  <si>
    <t>14814343</t>
  </si>
  <si>
    <t>14814345</t>
  </si>
  <si>
    <t>Y1726269056/7</t>
  </si>
  <si>
    <t>Y1726269056/8</t>
  </si>
  <si>
    <t>Y1726269056/9</t>
  </si>
  <si>
    <t>Y1726269056/3</t>
  </si>
  <si>
    <t>Y1726269056/1</t>
  </si>
  <si>
    <t>Y1726269056/2</t>
  </si>
  <si>
    <t>Y1726269056/5</t>
  </si>
  <si>
    <t>Y1726269056/4</t>
  </si>
  <si>
    <t>Y1726269056/6</t>
  </si>
  <si>
    <t>Y1726269056/12</t>
  </si>
  <si>
    <t>Y1726269056/10</t>
  </si>
  <si>
    <t>Y1726269056/11</t>
  </si>
  <si>
    <t>ABDULLAYEV JAMSHID ABDUXAKIMOVICH</t>
  </si>
  <si>
    <t>ABDULLAYEV SAIDKAMOL ABDUSAMIKOVICH</t>
  </si>
  <si>
    <t>SABIRXODJAYEV ABDUMANNOP ABDUMUMINOVICH</t>
  </si>
  <si>
    <t>UMAROV SHERZOD G‘IYASXONOVICH</t>
  </si>
  <si>
    <t>1121047414-25</t>
  </si>
  <si>
    <t>1121048190-25</t>
  </si>
  <si>
    <t>1121048356-25</t>
  </si>
  <si>
    <t>RABBINOVA ZILOLA BOYSUN QIZI</t>
  </si>
  <si>
    <t>Sultoniya MFY</t>
  </si>
  <si>
    <t>KA1726269009/2-1</t>
  </si>
  <si>
    <t>RAHIMOV NAVRUZBEK XAMROYEVICH</t>
  </si>
  <si>
    <t>Y1726292029/9</t>
  </si>
  <si>
    <t>"MOPAR TECHNO GROUP" MCHJ</t>
  </si>
  <si>
    <t>Mashinasozlar MFY</t>
  </si>
  <si>
    <t>KA1726290031/4-1</t>
  </si>
  <si>
    <t>"BAWARIS KASPARI" MCHJ</t>
  </si>
  <si>
    <t>"LIDER BOLALAR MAKTABI" NTM</t>
  </si>
  <si>
    <t>Tepa MFY</t>
  </si>
  <si>
    <t>KA1726287014/1-1</t>
  </si>
  <si>
    <t>MG1726269030/3</t>
  </si>
  <si>
    <t>MG1726269012/1</t>
  </si>
  <si>
    <t>MG1726277025/14</t>
  </si>
  <si>
    <t>"MEGACITY ROAD SOLUTIONS" MAS'ULIYATI CHEKLANGAN JAMIYAT</t>
  </si>
  <si>
    <t>"EXPRESS INVEST CAPITAL" MCHJ</t>
  </si>
  <si>
    <t>MG1726269012/2</t>
  </si>
  <si>
    <t>"EXCLUSIVECHAIRS" mas‘uliyati cheklangan jamiyati</t>
  </si>
  <si>
    <t>KA1726292024/8-2</t>
  </si>
  <si>
    <t>ALIMARDONOV BAXRIDDIN MUROTALIYEVICH</t>
  </si>
  <si>
    <t>KA1726292024/21-1</t>
  </si>
  <si>
    <t>Billur MFY</t>
  </si>
  <si>
    <t>KA1726266035/1-2</t>
  </si>
  <si>
    <t>KA1726266035/2-3</t>
  </si>
  <si>
    <t>KA1726266035/2-4</t>
  </si>
  <si>
    <t>"YUNUSABAD GALLERIA" mas`uliyati cheklangan jamiyati</t>
  </si>
  <si>
    <t>"SMART INTELLEKT" MCHJ</t>
  </si>
  <si>
    <t>MUXAMEDOV JASUR XIKMATULLAYEVICH</t>
  </si>
  <si>
    <t>Oʻzbekiston MFY</t>
  </si>
  <si>
    <t>KA1726277010/1-1</t>
  </si>
  <si>
    <t>1121051129-25</t>
  </si>
  <si>
    <t>KA1726269033/2-1</t>
  </si>
  <si>
    <t>"ROYAL RESIDENCE" MCHJ</t>
  </si>
  <si>
    <t>15221682</t>
  </si>
  <si>
    <t>KA1726269033/3-1</t>
  </si>
  <si>
    <t>15222329</t>
  </si>
  <si>
    <t>KA1726277022/4-1</t>
  </si>
  <si>
    <t>1121051392-25</t>
  </si>
  <si>
    <t>13/01-48y</t>
  </si>
  <si>
    <t>13/01-49y</t>
  </si>
  <si>
    <t>1121051796-25</t>
  </si>
  <si>
    <t>1121051774-25</t>
  </si>
  <si>
    <t>1121051775-25</t>
  </si>
  <si>
    <t>15323218</t>
  </si>
  <si>
    <t>Kox ota MFY</t>
  </si>
  <si>
    <t>KA1726277020/1-2</t>
  </si>
  <si>
    <t>"REAL QURILISH BUILDING" MAS'ULIYATI CHEKLANGAN JAMIYAT</t>
  </si>
  <si>
    <t>"LANDIX" MCHJ</t>
  </si>
  <si>
    <t>KA1726264007/1-1</t>
  </si>
  <si>
    <t>Низоли</t>
  </si>
  <si>
    <t>15497834</t>
  </si>
  <si>
    <t>Namuna MFY</t>
  </si>
  <si>
    <t>KA1726280038/2-2</t>
  </si>
  <si>
    <t>"OLMAZOR TRADE CENTER" MAS'ULIYATI CHEKLANGAN JAMIYAT</t>
  </si>
  <si>
    <t>MG1726280054/10</t>
  </si>
  <si>
    <t>"FIRE ALARM GROUP" MCHJ</t>
  </si>
  <si>
    <t>"LITTLE GRAFF" MCHJ</t>
  </si>
  <si>
    <t>Shaxriobod MFY</t>
  </si>
  <si>
    <t>MG1726269069/15</t>
  </si>
  <si>
    <t>Zargarlik MFY</t>
  </si>
  <si>
    <t>KA1726262018/3-1</t>
  </si>
  <si>
    <t>SHUXRATXO‘JAYEV NURILLAXO‘JA SA’DULLOXO‘JA O‘G‘LI</t>
  </si>
  <si>
    <t>KA1726264008/2-1</t>
  </si>
  <si>
    <t>MG1726287005/6</t>
  </si>
  <si>
    <t>"AMIRBEK BUSINESS GROUP" MCHJ</t>
  </si>
  <si>
    <t>KA1726292029/5-1</t>
  </si>
  <si>
    <t>Қурилишга рухсат берилган объект тури</t>
  </si>
  <si>
    <t>KA1726290051/7-1</t>
  </si>
  <si>
    <t>renovatsiya uylari</t>
  </si>
  <si>
    <t>doimiy ishlovchi</t>
  </si>
  <si>
    <t>Ko'p qavatli turar-joy  binolari va majmualari - 5 qavatgacha</t>
  </si>
  <si>
    <t>Yirik universal va ixtisoslashtirilgan do'konlar, supermarketlar, restoranlar, ddexqon va kiyim kechak bozorlari</t>
  </si>
  <si>
    <t>mikromarkaz-331</t>
  </si>
  <si>
    <t>Logistika markazi omborxona va 4 qavatli ofis binolari</t>
  </si>
  <si>
    <t>Avtomobillarni elektr quvvatlash shahobchasi</t>
  </si>
  <si>
    <t>Mehmonxona, klinika, sog`lomlashtirish markazi, ijtimoiy xizmat ko`rsatish, noturar obyektlar</t>
  </si>
  <si>
    <t>ko’p xonadonli turar joy majmuasi va savdo maishiy xizmat ko’rsatish binolari</t>
  </si>
  <si>
    <t>Tarkibida maishiy xizmat ko'rsatish bo'lgan ko'p qavatli turar joy binolari.</t>
  </si>
  <si>
    <t>Savdo va maishiy xizmat ko'rsatish hamda Ofis</t>
  </si>
  <si>
    <t>Ko'p qavatli avtoturargoh hamda savdo va maishiy xizmat ko'rsatish binolari</t>
  </si>
  <si>
    <t>Ofis va maishiy xizmat ko’rsatish binosi</t>
  </si>
  <si>
    <t>Savdo do’koni</t>
  </si>
  <si>
    <t>2 qavatli Ofis, o'quv markazi, maktabgacha ta'lim muassasasi</t>
  </si>
  <si>
    <t>Ko’p xonadonli turar joy majmuasi va  Maktab binolarini</t>
  </si>
  <si>
    <t>Ko’p xonadonli turar joy majmuasi va  Maktabgacha ta'lim muassasasi binolarini</t>
  </si>
  <si>
    <t>Savdo va ko'ngil ochar majmualari hamda turar joy binolari</t>
  </si>
  <si>
    <t>Ko'p qavatli turar-joy binolari qurilishi Svet suv gaz loyiha asosida (xududddagi lep va barcha kommunikatsiya tarmoqlari auksion golibi tomonidan ko'chirish sharti bilan)</t>
  </si>
  <si>
    <t>Savdo va maishiy xizmat ko'rsatish binosi</t>
  </si>
  <si>
    <t>Ofis. savdo va maishiy xizmat ko'rsatish, mehmonxona, umumiy ovqatlanish xizmatlari, ko'p xonadonli turar joy binolari (3-qavatgacha)</t>
  </si>
  <si>
    <t>Ofis. savdo va maishiy xizmat ko'rsatish, mehmonxona, umumiy ovqatlanish xizmatlari, ko'p xonadonli turar joy binolari (2-qavatgacha)</t>
  </si>
  <si>
    <t>Ofis. savdo va maishiy xizmat ko'rsatish, mehmonxona, umumiy ovqatlanish xizmatlari, ko'p xonadonli turar joy binolari.</t>
  </si>
  <si>
    <t>Pastki qavatlarida savdo maishiy xizmat ko'rsatish bo'lgan 7 qavatli turar joy binolari</t>
  </si>
  <si>
    <t>Hunarmandlar markazi maishiy xizmat ko'rsatish umuymiy ovqatlanish va mexonxonalar</t>
  </si>
  <si>
    <t>Hunarmandlar markazi maishiy xizmat ko'rsatish umumiy ovqatlanish va mexmonxona</t>
  </si>
  <si>
    <t>Hunarmandlar markazi, maishiy xizmat ko`rsatish, umumiy ovqatlanish va mexmonxona</t>
  </si>
  <si>
    <t>Elektromobillarni quvvatlash stansiyalari va avtoturargoh</t>
  </si>
  <si>
    <t>Bolalar o'yin maydonchasi. Ijtimoiy obyektlar.</t>
  </si>
  <si>
    <t>Xususiy ta'lim muassasasi (O'quv markazi) binolari</t>
  </si>
  <si>
    <t>formatsevtika</t>
  </si>
  <si>
    <t>savdo va maishiy xizmat ko'rsatish hamda ofis</t>
  </si>
  <si>
    <t>Ko‘p qavatli turar-joy va xususiy maktabgacha ta’lim muassasasi</t>
  </si>
  <si>
    <t>Kapital qurilma bo'lmagan elektromobillarni quvvatlash stansiyalari</t>
  </si>
  <si>
    <t>2 qavatli savdo va maishiy xizmat ko'rsatish binolari</t>
  </si>
  <si>
    <t>Savdo maishiy xizmat ko'rsatish. do'kon</t>
  </si>
  <si>
    <t>Savdo markazlar Daraxtlarni saqlab qolish sharti bilan</t>
  </si>
  <si>
    <t>Ofis binolari.</t>
  </si>
  <si>
    <t>Ofis. savdo va maishiy xizmat ko'rsatish, mehmonxona, umumiy ovqatlanish xizmatlari hamda ko'p honadonli turar joy binolari</t>
  </si>
  <si>
    <t>Ochiq turdagi avtomobillar saqlash joyi va obodonlashtirish</t>
  </si>
  <si>
    <t>Savdo, umumiy ovqatlanish, maishiy xizmat ko'rsatish shaxobchalari va ochiq turdagi avtoturargohlar</t>
  </si>
  <si>
    <t>Ochiq turdagi avtoturargoh hamda obodonlashtirish</t>
  </si>
  <si>
    <t>xususiy maktab</t>
  </si>
  <si>
    <t>oshxona, kafelar, Savdo uylari (Do'konlar)</t>
  </si>
  <si>
    <t>savdo do'koni va umumiy ovqatlanish binolari</t>
  </si>
  <si>
    <t>Pastli qavatlari noturar bo'lgan ko'p honadonli turar joy binolari</t>
  </si>
  <si>
    <t>Xizmat ko'rsatish binolari qurish.</t>
  </si>
  <si>
    <t>Mehmonxona majmuasi</t>
  </si>
  <si>
    <t>Hunarmandlar markazi maishiy xizmat ko'rsatish va umumiy ovqatlanish majmuasi</t>
  </si>
  <si>
    <t>Elektromobillarni quvvatlash stansiyalari. Ijtimoiy va infratuzilma ob'yektlari. Kapital qurilish qilmaslik sharti bilan.</t>
  </si>
  <si>
    <t>Savdo va maishiy xizmat ko'rsatish majmuasi bo'lgan ko'p qavatli avtoturargoh</t>
  </si>
  <si>
    <t>автотураргоҳ ва  электромобилларни қувватлаш станциялари</t>
  </si>
  <si>
    <t>РЎЙХАТИ</t>
  </si>
  <si>
    <t>Ipakchi MFY</t>
  </si>
  <si>
    <t>KA1726277009/9-1</t>
  </si>
  <si>
    <t>ИП ООО ANGLESEY FOOD</t>
  </si>
  <si>
    <t>SULTANXODJAYEV RUSTAM MUXLISOVICH</t>
  </si>
  <si>
    <t>KA1726277041/1-1</t>
  </si>
  <si>
    <t>KA1726294002/1-1</t>
  </si>
  <si>
    <t>ISLAMOV RAVSHAN AXMEDJANOVICH</t>
  </si>
  <si>
    <t>KA1726294002/3-1</t>
  </si>
  <si>
    <t>"AMPER-COLOR" MCHJ</t>
  </si>
  <si>
    <t>MG1726283013/7</t>
  </si>
  <si>
    <t>ISAXO‘JAYEV SARDOR SHUXRATOVICH</t>
  </si>
  <si>
    <t>Katta Chilonzor-3 MFY</t>
  </si>
  <si>
    <t>KA1726294023/2-1</t>
  </si>
  <si>
    <t>MG1726283035/13</t>
  </si>
  <si>
    <t>KA1726287004/1-2</t>
  </si>
  <si>
    <t>"NORIN VELO SALONI" mas‘uliyati cheklangan jamiyati</t>
  </si>
  <si>
    <t>15613860</t>
  </si>
  <si>
    <t>KA1726264011/1-1</t>
  </si>
  <si>
    <t>Joʻrabek MFY</t>
  </si>
  <si>
    <t>KA1726290043/4-1</t>
  </si>
  <si>
    <t>KA1726264007/2-1</t>
  </si>
  <si>
    <t>KA1726264018/29-2</t>
  </si>
  <si>
    <t>ZOKIROV JAVOXIR FARXODOVICH</t>
  </si>
  <si>
    <t>"BRICKHOUSE" MCHJ</t>
  </si>
  <si>
    <t>FAYZULLAYEV MUXAMMAD RAXIM O‘G‘LI</t>
  </si>
  <si>
    <t>ISAMUXAMEDOV JAXONGIR XOLMUXAMMAD O‘G‘LI</t>
  </si>
  <si>
    <t>Qoʻyliq ota MFY</t>
  </si>
  <si>
    <t>KA1726273039/2-1</t>
  </si>
  <si>
    <t>Қурилиш умумий майдони
(кв,м)</t>
  </si>
  <si>
    <t>MG1726290057/6</t>
  </si>
  <si>
    <t>"REMAX-ECO" MCHJ</t>
  </si>
  <si>
    <t>"ECOCONSTRUCTION" MCHJ</t>
  </si>
  <si>
    <t>KA1726290008/1-2</t>
  </si>
  <si>
    <t>ANVAROV BAHODIR OTABEK O‘G‘LI</t>
  </si>
  <si>
    <t>KA1726264018/29-3</t>
  </si>
  <si>
    <t>1121055773-25</t>
  </si>
  <si>
    <t>1121055795-25</t>
  </si>
  <si>
    <t>1121055794-25</t>
  </si>
  <si>
    <t>NURMATOV IZZAT G‘AYRAT O‘G‘LI</t>
  </si>
  <si>
    <t>1121055949-25</t>
  </si>
  <si>
    <t>AZIMOV DAVRON ABDUPATAXOVICH</t>
  </si>
  <si>
    <t>Qadrdon MFY</t>
  </si>
  <si>
    <t>KA1726266055/1-3</t>
  </si>
  <si>
    <t>Ko'p funksiyali jamoat majmualari, Ofis, savdo maishiy xizmat</t>
  </si>
  <si>
    <t>Savdo do'kon</t>
  </si>
  <si>
    <t>Sartaroshxona</t>
  </si>
  <si>
    <t>savdo shahobchasi</t>
  </si>
  <si>
    <t>Logistika</t>
  </si>
  <si>
    <t>"INSAAN 01" MCHJ</t>
  </si>
  <si>
    <t>KA1726290067/1-1</t>
  </si>
  <si>
    <t>KA1726280044/7-1</t>
  </si>
  <si>
    <t>RASHITXODJAYEVA NARGIZA NIGMATULLAYEVNA</t>
  </si>
  <si>
    <t>KA1726292013/16-1</t>
  </si>
  <si>
    <t>"HASTIMOM TOURISTIC COMPLEX" MCHJ</t>
  </si>
  <si>
    <t>XAYRULLAYEV O‘TKIRJON NASRULLA O‘G‘LI</t>
  </si>
  <si>
    <t>KA1726280054/5-1</t>
  </si>
  <si>
    <t>TOIROV OTABEK BOBOBEKOVICH</t>
  </si>
  <si>
    <t>MG1726269021/35</t>
  </si>
  <si>
    <t>"HILOL BUILD" MAS'ULIYATI CHEKLANGAN JAMIYAT</t>
  </si>
  <si>
    <t>Yakkabogʻ MFY</t>
  </si>
  <si>
    <t>MG1726294054/5</t>
  </si>
  <si>
    <t>Сарбон МФЙ</t>
  </si>
  <si>
    <t>MG1726269052/1</t>
  </si>
  <si>
    <t>Кўхна мевазор МФЙ</t>
  </si>
  <si>
    <t>MG1726269051/1</t>
  </si>
  <si>
    <t>MG1726269015/12</t>
  </si>
  <si>
    <t>“INDIGO JONIBEK” MCHJ</t>
  </si>
  <si>
    <t>"PEARL BUILD" МЧЖ</t>
  </si>
  <si>
    <t xml:space="preserve"> "BAGUS STEEL" MAS`ULIYATI CHEKLANGAN JAMIYAT</t>
  </si>
  <si>
    <t>1/е</t>
  </si>
  <si>
    <t>Янги Ўзбекистон</t>
  </si>
  <si>
    <t>-</t>
  </si>
  <si>
    <t>"GAZ NEFT-AVTO BENZIN" mas‘uliyati cheklangan jamiyati</t>
  </si>
  <si>
    <t>Bogʻ koʻcha MFY</t>
  </si>
  <si>
    <t>KA1726277031/3-1</t>
  </si>
  <si>
    <t>KA1726277020/4-1</t>
  </si>
  <si>
    <t>KA1726277020/3-1</t>
  </si>
  <si>
    <t>"IMPACTT" MCHJ</t>
  </si>
  <si>
    <t>Axmad Yassaviy MFY</t>
  </si>
  <si>
    <t>MG1726290045/2</t>
  </si>
  <si>
    <t>"XAMKOR LTD" mas‘uliyati cheklangan jamiyati</t>
  </si>
  <si>
    <t>KA1726292004/1-1</t>
  </si>
  <si>
    <t>"INTERTERMINAL" MCHJ QK</t>
  </si>
  <si>
    <t>KA1726283016/14-1</t>
  </si>
  <si>
    <t>Xadra MFY</t>
  </si>
  <si>
    <t>KA1726277015/1-1</t>
  </si>
  <si>
    <t>2121044466-25</t>
  </si>
  <si>
    <t>2121046181-25</t>
  </si>
  <si>
    <t>2121044954-25</t>
  </si>
  <si>
    <t>2121047345-25</t>
  </si>
  <si>
    <t>2121047344-25</t>
  </si>
  <si>
    <t>2121046409-25</t>
  </si>
  <si>
    <t>2121046408-25</t>
  </si>
  <si>
    <t>2121046183-25</t>
  </si>
  <si>
    <t>2121046182-25</t>
  </si>
  <si>
    <t>2121044978-25</t>
  </si>
  <si>
    <t>KA1726262025/8-2</t>
  </si>
  <si>
    <t>1121057191-25</t>
  </si>
  <si>
    <t>MAMAJONOVA DILNOZAXON ALIJONOVNA</t>
  </si>
  <si>
    <t>Ziyo MFY</t>
  </si>
  <si>
    <t>KA1726280051/2-1</t>
  </si>
  <si>
    <t>Tinchlikobod MFY</t>
  </si>
  <si>
    <t>KA1726262024/1-1</t>
  </si>
  <si>
    <t>1121057652-25</t>
  </si>
  <si>
    <t>HABIBULLAYEV NODIR HABIBULLO O‘G‘LI</t>
  </si>
  <si>
    <t>MG1726273023/4</t>
  </si>
  <si>
    <t>KA1726262053/1-1</t>
  </si>
  <si>
    <t>Shirin MFY</t>
  </si>
  <si>
    <t>"EASYBUILD" MCHJ</t>
  </si>
  <si>
    <t>KA1726290046/1-1</t>
  </si>
  <si>
    <t>Bogʻobod MFY</t>
  </si>
  <si>
    <t>KA1726262001/1-2</t>
  </si>
  <si>
    <t>Vatan MFY</t>
  </si>
  <si>
    <t>KA1726262051/2-2</t>
  </si>
  <si>
    <t>Koʻkcha darvoza MFY</t>
  </si>
  <si>
    <t>KA1726277036/6-1</t>
  </si>
  <si>
    <t>KA1726287005/4-1</t>
  </si>
  <si>
    <t>Bogʻi eram MFY</t>
  </si>
  <si>
    <t>KA1726266003/3-2</t>
  </si>
  <si>
    <t>KA1726266003/4-2</t>
  </si>
  <si>
    <t>Yangitarnov MFY</t>
  </si>
  <si>
    <t>KA1726266064/10-1</t>
  </si>
  <si>
    <t>Astrobod MFY</t>
  </si>
  <si>
    <t>KA1726266001/1-2</t>
  </si>
  <si>
    <t>Xalqabogʻ MFY</t>
  </si>
  <si>
    <t>KA1726266017/1-2</t>
  </si>
  <si>
    <t>Oʻzbekiston Mustaqilligi MFY</t>
  </si>
  <si>
    <t>KA1726266028/1-2</t>
  </si>
  <si>
    <t>Husniobod MFY</t>
  </si>
  <si>
    <t>KA1726266045/2-2</t>
  </si>
  <si>
    <t>KA1726264018/39-1</t>
  </si>
  <si>
    <t>KA1726264018/31-1</t>
  </si>
  <si>
    <t>"METIZ - STROY " MCHJ</t>
  </si>
  <si>
    <t>"PREMIUM INSHAAT BUILDING" MCHJ</t>
  </si>
  <si>
    <t>"TOK BOR" MCHJ</t>
  </si>
  <si>
    <t>Hunarmandlar markazi, maishiy xizmat ko`rsatish, umumiy ovqatlanish va mehmonxona</t>
  </si>
  <si>
    <t>Savdo. maishiy xizmat ko'rsatish va ofis</t>
  </si>
  <si>
    <t>Ko'p qavatli ko'p kvartirali turar-joy qurilishi</t>
  </si>
  <si>
    <t>Ochiq turdagi avtoturargoh  Elektromobillarni quvvatlash stansiyalari</t>
  </si>
  <si>
    <t>Savdo va maishiy xizmat ko’rsatish binosi. Atmosfera xavosini ifloslantirmaydigan, shovqin tebranish, radiatsiya va boshqa tashqi zararli omillarni chiqarmaydigan ob'yektlar.</t>
  </si>
  <si>
    <t>Oshxona. kafe va savdo uylari</t>
  </si>
  <si>
    <t>Elektromobillarni quvvatlash stansiyalari. Ijtimoiy va infratuzilma ob'yektlari. Kapital qurilish qilmaslik sharti bilan</t>
  </si>
  <si>
    <t>Kapital va yengil qurilma bo'lmagan elektromobillarni quvvatlash stansiyalari</t>
  </si>
  <si>
    <t>Elektromobillarni quvvatlash stansiyalari hamda avtomobillar turargohi</t>
  </si>
  <si>
    <t>Elektromobillarni quvvatlash stansiyalari hamda avtomobillar turargoh</t>
  </si>
  <si>
    <t>Ochiq turdagi avtostoyanka</t>
  </si>
  <si>
    <t>ochiq turdagi avtoturargoh hamda Elektromobillarni quvvatlash stansiyalari</t>
  </si>
  <si>
    <t>ochiq turdagi Avto turargoh</t>
  </si>
  <si>
    <t>ochiq turdagi avtoturargohdan</t>
  </si>
  <si>
    <t>Mebel ishlab chiqarish</t>
  </si>
  <si>
    <t>Savdo markazlari va majmualari binolari</t>
  </si>
  <si>
    <t>BABAYEV ABDUJABBOR VAFAYEVICH</t>
  </si>
  <si>
    <t>KA1726262001/3-2</t>
  </si>
  <si>
    <t>"LINDUS" MCHJ</t>
  </si>
  <si>
    <t>KA1726264018/40-1</t>
  </si>
  <si>
    <t>Navbahor MFY</t>
  </si>
  <si>
    <t>KA1726294034/2-1</t>
  </si>
  <si>
    <t>IBRAGIMOV SALOHIDDIN URALBEK O‘G‘LI</t>
  </si>
  <si>
    <t>Y1726292029/3</t>
  </si>
  <si>
    <t>KA1726264018/38-1</t>
  </si>
  <si>
    <t>SHARIPOVA UMIDA BAXROMBEKOVNA</t>
  </si>
  <si>
    <t>KA1726290051/8-1</t>
  </si>
  <si>
    <t>" AVTO SERVICE LALMIKOR" MAS'ULIYATI CHEKLANGAN JAMIYAT</t>
  </si>
  <si>
    <t>KA1726264018/34-1</t>
  </si>
  <si>
    <t>"EXCELLENT BENEFITS" MCHJ</t>
  </si>
  <si>
    <t>1121058583-25</t>
  </si>
  <si>
    <t>1121058824-25</t>
  </si>
  <si>
    <t>1121058578-25</t>
  </si>
  <si>
    <t>1121059502-25</t>
  </si>
  <si>
    <t>1121059115-25</t>
  </si>
  <si>
    <t>1121059095-25</t>
  </si>
  <si>
    <t>KA1726290051/3-1</t>
  </si>
  <si>
    <t>"NEW TOWN CONSTRUCT" MAS'ULIYATI CHEKLANGAN JAMIYAT</t>
  </si>
  <si>
    <t>KA1726266026/2-2</t>
  </si>
  <si>
    <t>Nurmakon MFY</t>
  </si>
  <si>
    <t>KA1726266010/1-2</t>
  </si>
  <si>
    <t>"TASHFIRM" MCHJ</t>
  </si>
  <si>
    <t>KA1726266025/8-2</t>
  </si>
  <si>
    <t>RUSTAMOVA AZIZAXON DAVIDXODJAYEVNA</t>
  </si>
  <si>
    <t>Axmad donish MFY</t>
  </si>
  <si>
    <t>KA1726266020/1-2</t>
  </si>
  <si>
    <t>"BIGBUILD" MCHJ</t>
  </si>
  <si>
    <t>KA1726266056/2-2</t>
  </si>
  <si>
    <t>1121059854-25</t>
  </si>
  <si>
    <t>MG1726273023/3</t>
  </si>
  <si>
    <t>SADIKXODJAYEV XABIBULLO UBAYEVICH</t>
  </si>
  <si>
    <t>KA1726264018/29-4</t>
  </si>
  <si>
    <t>RAZIKOV SHERZOD ISROILOVICH</t>
  </si>
  <si>
    <t>KA1726264018/29-1</t>
  </si>
  <si>
    <t>Begʻubor MFY</t>
  </si>
  <si>
    <t>KA1726266021/5-2</t>
  </si>
  <si>
    <t>KA1726264012/13-1</t>
  </si>
  <si>
    <t>KA1726266021/3-2</t>
  </si>
  <si>
    <t>"ADOS ALLIANCE" XUSUSIY KORXONA</t>
  </si>
  <si>
    <t>"BEKTIMIR HILLS DEVELOPMENT" MAS'ULIYATI CHEKLANGAN JAMIYAT XORIJIY KORXONA</t>
  </si>
  <si>
    <t>MG1726277007/6</t>
  </si>
  <si>
    <t>"ECORESERVE" MCHJ</t>
  </si>
  <si>
    <t>KA1726277005/4-1</t>
  </si>
  <si>
    <t>1121060101-25</t>
  </si>
  <si>
    <t>1121060353-25</t>
  </si>
  <si>
    <t>KA1726262051/6-1</t>
  </si>
  <si>
    <t>KA1726290067/4-2</t>
  </si>
  <si>
    <t>XOLMATOV XAYITMAT TO‘LQIN O‘G‘LI</t>
  </si>
  <si>
    <t>KA1726264013/11-1</t>
  </si>
  <si>
    <t>Abdullayeva Muazzam Raxmatullayevna</t>
  </si>
  <si>
    <t>ABDIXALILOV SHAROFIDDIN ZOKIROVICH</t>
  </si>
  <si>
    <t>Y1726292029/6</t>
  </si>
  <si>
    <t>Y1726292029/5</t>
  </si>
  <si>
    <t>KA1726264018/30-3</t>
  </si>
  <si>
    <t>KA1726264018/30-2</t>
  </si>
  <si>
    <t>KA1726264018/30-1</t>
  </si>
  <si>
    <t>MALIKOV ISMOIL BOTIR O‘G‘LI</t>
  </si>
  <si>
    <t>MALIKOV ZOKIRJON BOTIR O‘G‘LI</t>
  </si>
  <si>
    <t>KA1726266045/8-2</t>
  </si>
  <si>
    <t>Suzuk ota MFY</t>
  </si>
  <si>
    <t>KA1726277043/4-1</t>
  </si>
  <si>
    <t>KA1726283016/15-1</t>
  </si>
  <si>
    <t>Uvaysiy MFY</t>
  </si>
  <si>
    <t>KA1726266027/1-2</t>
  </si>
  <si>
    <t>"BEK SHEF" MCHJ</t>
  </si>
  <si>
    <t>Dilbogʻ MFY</t>
  </si>
  <si>
    <t>KA1726290036/5-1</t>
  </si>
  <si>
    <t>KA1726290001/7-1</t>
  </si>
  <si>
    <t>SHOLATIFOV ABDULLOX ULUG‘BEK O‘G‘LI</t>
  </si>
  <si>
    <t>KA1726277018/3-1</t>
  </si>
  <si>
    <t>KA1726280050/2-2</t>
  </si>
  <si>
    <t>1121061573-25</t>
  </si>
  <si>
    <t>Савдо/танлов натижаларини расмийлаштириш</t>
  </si>
  <si>
    <t>Quryozov Murodjon Baxtiyorovich</t>
  </si>
  <si>
    <t>KA1726292024/49-1</t>
  </si>
  <si>
    <t>"JALOL-OTA KABOBLARI" MCHJ</t>
  </si>
  <si>
    <t>KA1726290001/9-1</t>
  </si>
  <si>
    <t>"GRAND COMPLECT SERVICE" MCHJ</t>
  </si>
  <si>
    <t>KA1726264018/36-1</t>
  </si>
  <si>
    <t>KA1726287002/1-1</t>
  </si>
  <si>
    <t>KA1726287010/4-1</t>
  </si>
  <si>
    <t>Olmos MFY</t>
  </si>
  <si>
    <t>"INTERMOBILGAZ" MCHJ</t>
  </si>
  <si>
    <t>MG1726290009/6</t>
  </si>
  <si>
    <t>UZOQOV DAVRONJON RUSTAM O‘G‘LI</t>
  </si>
  <si>
    <t>Y1726292029/14</t>
  </si>
  <si>
    <t>KA1726269070/2-1</t>
  </si>
  <si>
    <t>Ғолиб аукционга тўлаган сумма</t>
  </si>
  <si>
    <t>1121062120-25</t>
  </si>
  <si>
    <t>"TECHNO ITALIA" MAS'ULIYATI CHEKLANGAN JAMIYAT</t>
  </si>
  <si>
    <t>KA1726264018/16-1</t>
  </si>
  <si>
    <t>MG1726287019/1</t>
  </si>
  <si>
    <t>Damariq MFY</t>
  </si>
  <si>
    <t>"SHAMS QUYOSH TAYYORLOVCHI" MCHJ</t>
  </si>
  <si>
    <t>"MEGA BUILD CENTER" MCHJ</t>
  </si>
  <si>
    <t>MG1726283015/24</t>
  </si>
  <si>
    <t>MG1726290015/17</t>
  </si>
  <si>
    <t>YUSUPOV UMID XODJIAKBAROVICH</t>
  </si>
  <si>
    <t>KA1726266025/7-2</t>
  </si>
  <si>
    <t>XASHIMOV DILSHOD RAVSHANOVICH</t>
  </si>
  <si>
    <t>Muxtor Ashrafiy MFY</t>
  </si>
  <si>
    <t>MG1726290047/3</t>
  </si>
  <si>
    <t>Nogʻay-qoʻrgon MFY</t>
  </si>
  <si>
    <t>KA1726283045/6-1</t>
  </si>
  <si>
    <t>XASANOV ABDULNABI TELMANOVICH</t>
  </si>
  <si>
    <t>KA1726266021/4-2</t>
  </si>
  <si>
    <t>"AUX AIR PROM" MAS'ULIYATI CHEKLANGAN JAMIYAT</t>
  </si>
  <si>
    <t>Xosiyatli MFY</t>
  </si>
  <si>
    <t>KA1726290042/3-1</t>
  </si>
  <si>
    <t>KA1726290042/2-1</t>
  </si>
  <si>
    <t>KA1726290036/6-1</t>
  </si>
  <si>
    <t>MG1726290012/1</t>
  </si>
  <si>
    <t>"ROCKSOLID ADA" MCHJ</t>
  </si>
  <si>
    <t>Qoʻyliqobod MFY</t>
  </si>
  <si>
    <t>KA1726290053/5-1</t>
  </si>
  <si>
    <t>QODIRQULOVA LUTFIYA NASRULLAYEVNA</t>
  </si>
  <si>
    <t>KA1726264012/12-1</t>
  </si>
  <si>
    <t>"INNOVATSION CHORVA KOMPLEKSI" OK</t>
  </si>
  <si>
    <t>KA1726269015/11-3</t>
  </si>
  <si>
    <t>KA1726269015/11-4</t>
  </si>
  <si>
    <t>"WHITEHOUSE ENERGY" MCHJ</t>
  </si>
  <si>
    <t>Amir Temur MFY</t>
  </si>
  <si>
    <t>KA1726290003/5-1</t>
  </si>
  <si>
    <t>"PRESTIGE COMPLEX" MCHJ</t>
  </si>
  <si>
    <t>MG1726280016/11</t>
  </si>
  <si>
    <t>INJINERING STROY MONTAJ MCHJ</t>
  </si>
  <si>
    <t>Zabardast MFY</t>
  </si>
  <si>
    <t>KA1726264004/8-1</t>
  </si>
  <si>
    <t>XOLBOYEV BOXODIR MURODOVICH</t>
  </si>
  <si>
    <t>Y1726264006/7</t>
  </si>
  <si>
    <t>"A`LO OMAD RIVOJ" MCHJ</t>
  </si>
  <si>
    <t>KA1726264002/1-1</t>
  </si>
  <si>
    <t>BARATOV FARXAD SABIROVICH</t>
  </si>
  <si>
    <t>KA1726290056/3-1</t>
  </si>
  <si>
    <t>1121063918-25</t>
  </si>
  <si>
    <t>1121063949-25</t>
  </si>
  <si>
    <t>KA1726290047/1-1</t>
  </si>
  <si>
    <t>"LAND HOUSE" MCHJ</t>
  </si>
  <si>
    <t>PO‘LATOV HAZRATQUL AMIROVICH</t>
  </si>
  <si>
    <t>KA1726264018/24-1</t>
  </si>
  <si>
    <t>KA1726264018/22-1</t>
  </si>
  <si>
    <t>KA1726277018/4-1</t>
  </si>
  <si>
    <t>1121064454-25</t>
  </si>
  <si>
    <t>Бош режа бўйича жойлашув зонаси</t>
  </si>
  <si>
    <t>Renovatsiya</t>
  </si>
  <si>
    <t>Renovatsiya (qisman qizil chiziq)</t>
  </si>
  <si>
    <t>Konservatsiya</t>
  </si>
  <si>
    <t>Rekonstruksiya</t>
  </si>
  <si>
    <t>Renovatsiya(qisman qizil chiziq)</t>
  </si>
  <si>
    <t>Konservatsiya (qizil chiziq)</t>
  </si>
  <si>
    <t>Konservatsiya (qisman qizil chiziq)</t>
  </si>
  <si>
    <t>Rekonstruksiya (qisman qizil chiziq)</t>
  </si>
  <si>
    <t>Renovatsiya (yashil hudud)</t>
  </si>
  <si>
    <t>Konservatsiya (Sog'liqni saqlash muassasalari)</t>
  </si>
  <si>
    <t>Konservatsiya (yashil hudud)</t>
  </si>
  <si>
    <t>Renovatsiya (yashil hudud, qisman qizil chiziq)</t>
  </si>
  <si>
    <t>Konservatsiya (qisman qizil chiziqda)</t>
  </si>
  <si>
    <t>уй-жой</t>
  </si>
  <si>
    <t>1121064750-25</t>
  </si>
  <si>
    <t>1121025630-25
13-01-112102563025-1qk-32y</t>
  </si>
  <si>
    <t>Guliston MFY</t>
  </si>
  <si>
    <t>KA1726294005/2-1</t>
  </si>
  <si>
    <t>13/01-35у</t>
  </si>
  <si>
    <t>"ANOR ESTATE" MCHJ</t>
  </si>
  <si>
    <t>MG1726269032/25</t>
  </si>
  <si>
    <t>MG1726269032/24</t>
  </si>
  <si>
    <t>MG1726269032/18</t>
  </si>
  <si>
    <t>"SURXON AGRO ENGINEERING" MAS'ULIYATI CHEKLANGAN JAMIYAT</t>
  </si>
  <si>
    <t>MG1726290047/2</t>
  </si>
  <si>
    <t>DUSMETOV NAIL XAMZAYEVICH</t>
  </si>
  <si>
    <t>KA1726269015/22-1</t>
  </si>
  <si>
    <t>KA1726269015/20-1</t>
  </si>
  <si>
    <t>1121064746-25</t>
  </si>
  <si>
    <t>1121064890-25</t>
  </si>
  <si>
    <t>1121064741-25</t>
  </si>
  <si>
    <t>1121065052-25</t>
  </si>
  <si>
    <t>1121065089-25</t>
  </si>
  <si>
    <t>KA1726292024/54-1</t>
  </si>
  <si>
    <t>AXMEDJANOVA GULNORA XAMIDOVNA</t>
  </si>
  <si>
    <t>KADIROV JAXONGIR ZAKIRJONOVICH</t>
  </si>
  <si>
    <t>Y1726269031/4</t>
  </si>
  <si>
    <t>"MAGNA MEBEL" MCHJ</t>
  </si>
  <si>
    <t>KA1726283045/3-1</t>
  </si>
  <si>
    <t>KA1726283045/4-1</t>
  </si>
  <si>
    <t>QAHHAROV ABBOS ANVAR O‘G‘LI</t>
  </si>
  <si>
    <t>KA1726292013/17-1</t>
  </si>
  <si>
    <t>907404549</t>
  </si>
  <si>
    <t>Fidoiylar MFY</t>
  </si>
  <si>
    <t>KA1726290029/1-1</t>
  </si>
  <si>
    <t>"GAZ NEFT-AVTO BENZIN" MChJ</t>
  </si>
  <si>
    <t>KA1726262042/4-1</t>
  </si>
  <si>
    <t>Uchtepa MFY</t>
  </si>
  <si>
    <t>MAXAMEDOV BAXROM SALIXIDDINOVICH</t>
  </si>
  <si>
    <t>Maxmur MFY</t>
  </si>
  <si>
    <t>KA1726290023/4-1</t>
  </si>
  <si>
    <t>KA1726294008/2-1</t>
  </si>
  <si>
    <t>Xayrabod MFY</t>
  </si>
  <si>
    <t>Sohil MFY</t>
  </si>
  <si>
    <t>KA1726264005/1-1</t>
  </si>
  <si>
    <t>1121066128-25</t>
  </si>
  <si>
    <t>Давактивга тушган маблағ</t>
  </si>
  <si>
    <t>https://www.google.com/maps?q=41.3419730499832,69.16886331525568</t>
  </si>
  <si>
    <t>https://www.google.com/maps?q=41.33429867907756,69.20559551351329</t>
  </si>
  <si>
    <t>https://maps.app.goo.gl/t5ap7XcgwR2qzHzP6</t>
  </si>
  <si>
    <t>https://maps.app.goo.gl/n555yFkrRcFt6HpV7</t>
  </si>
  <si>
    <t>https://maps.app.goo.gl/6fMoeLUaTyND7q7H9</t>
  </si>
  <si>
    <t>https://maps.app.goo.gl/2j88HRCwL8FWP3dNA</t>
  </si>
  <si>
    <t>https://www.google.com/maps?q=41.33358342298259,69.21606717514913</t>
  </si>
  <si>
    <t>https://maps.app.goo.gl/ENAtXtxTp9DS2Bjh7</t>
  </si>
  <si>
    <t>https://maps.app.goo.gl/QLoRMzxQWk22ps1RA</t>
  </si>
  <si>
    <t>https://maps.app.goo.gl/3rvPXgW4UuMbijey8</t>
  </si>
  <si>
    <t>https://maps.app.goo.gl/RU8tyDSLoB9WeAKv5</t>
  </si>
  <si>
    <t>https://maps.app.goo.gl/Ay3oZ2cnphZ3h1Ji6</t>
  </si>
  <si>
    <t>https://maps.app.goo.gl/1vgYz1isVvm5pCSG8</t>
  </si>
  <si>
    <t>https://maps.app.goo.gl/pzFhfQREJDAsw2wd6</t>
  </si>
  <si>
    <t>https://maps.app.goo.gl/EJ7Q556oaW4qySJcA</t>
  </si>
  <si>
    <t>https://maps.app.goo.gl/cQqeXxNDzkRoCx9AA</t>
  </si>
  <si>
    <t>https://maps.app.goo.gl/nmjoLe87PpnavDA9A</t>
  </si>
  <si>
    <t>https://maps.app.goo.gl/1hcR6aTavtoWsJT36</t>
  </si>
  <si>
    <t>https://maps.app.goo.gl/XSVrZRa4dHPRiCG16</t>
  </si>
  <si>
    <t>https://maps.app.goo.gl/bW2r1zqUaZQEpphj8</t>
  </si>
  <si>
    <t>https://maps.app.goo.gl/QWh4pLncqFhdpoxJ7</t>
  </si>
  <si>
    <t>https://maps.app.goo.gl/DuDJ4u4Lqzq2UiMZ7</t>
  </si>
  <si>
    <t>https://maps.app.goo.gl/UapMLDfSkwymAoU6A</t>
  </si>
  <si>
    <t>https://maps.app.goo.gl/cpmWNuP39UPkZ8WT7</t>
  </si>
  <si>
    <t>https://maps.app.goo.gl/Z8XBbLLZzhyviexBA</t>
  </si>
  <si>
    <t>https://maps.app.goo.gl/miAqSVZxa3yEgJSHA</t>
  </si>
  <si>
    <t>https://maps.app.goo.gl/8zC7iA2pCFQ6MKWJ7</t>
  </si>
  <si>
    <t>https://maps.app.goo.gl/dBZQPLBts79yjFCS9</t>
  </si>
  <si>
    <t>https://maps.app.goo.gl/wmBvSj4pzavmNCJp7</t>
  </si>
  <si>
    <t>https://maps.app.goo.gl/GFJnyqfve21kxZy48</t>
  </si>
  <si>
    <t>https://maps.app.goo.gl/8DRiwHDQq7G7wQfz5</t>
  </si>
  <si>
    <t>https://maps.app.goo.gl/nH9DT5U525CzGTMD9</t>
  </si>
  <si>
    <t>https://maps.app.goo.gl/DQmjzf2uyAZ6bRK18</t>
  </si>
  <si>
    <t>https://maps.app.goo.gl/Jb3w33d9jgba2V9S6</t>
  </si>
  <si>
    <t>https://maps.app.goo.gl/uDq7XSkcr6XD6drC8</t>
  </si>
  <si>
    <t>https://maps.app.goo.gl/f8UprWyVpLRBeQox6</t>
  </si>
  <si>
    <t>https://maps.app.goo.gl/dRtMX7bkfs2a4nUd8</t>
  </si>
  <si>
    <t>https://maps.app.goo.gl/1AFFuq3w5EuPjkYy9</t>
  </si>
  <si>
    <t>https://maps.app.goo.gl/DrQXL4xBb8Dk7zPJ6</t>
  </si>
  <si>
    <t>https://maps.app.goo.gl/6JKiPJz37tAYkDT2A</t>
  </si>
  <si>
    <t>https://maps.app.goo.gl/a7FVCiCqKKMQ3AwV6</t>
  </si>
  <si>
    <t>https://maps.app.goo.gl/bQqAtPcfGjifzC4fA</t>
  </si>
  <si>
    <t>https://maps.app.goo.gl/KY2J8Ngq638JfvPx6</t>
  </si>
  <si>
    <t>https://www.google.com/maps?q=41.24482288467136,69.36828997268603</t>
  </si>
  <si>
    <t>https://www.google.com/maps?q=41.21726916350369,69.1887475514837</t>
  </si>
  <si>
    <t>https://www.google.com/maps?q=41.32853352661175,69.22464667862069</t>
  </si>
  <si>
    <t>https://www.google.com/maps?q=41.32844422230088,69.22480029097845</t>
  </si>
  <si>
    <t>https://www.google.com/maps?q=41.32782270200477,69.22462712332526</t>
  </si>
  <si>
    <t>https://www.google.com/maps?q=41.28281191865463,69.19376383686762</t>
  </si>
  <si>
    <t>https://maps.app.goo.gl/L4BfE8RvRdpA8dVZ6</t>
  </si>
  <si>
    <t>https://maps.app.goo.gl/QBAoEdTZcuavo32o9</t>
  </si>
  <si>
    <t>https://www.google.com/maps?q=41.28388785666866,69.30431035813142</t>
  </si>
  <si>
    <t>https://www.google.com/maps?q=41.33482894988213,69.39687245090255</t>
  </si>
  <si>
    <t>https://www.google.com/maps?q=41.34813414196472,69.35546686671576</t>
  </si>
  <si>
    <t>https://www.google.com/maps?q=41.18052929719509,69.20257911883401</t>
  </si>
  <si>
    <t>https://www.google.com/maps?q=41.18095358806014,69.20439421887986</t>
  </si>
  <si>
    <t>https://www.google.com/maps?q=41.337011396155454,69.39131488646092</t>
  </si>
  <si>
    <t>https://www.google.com/maps?q=41.33140416026747,69.34108970077962</t>
  </si>
  <si>
    <t>https://www.google.com/maps?q=41.36963422423426,69.18986531309686</t>
  </si>
  <si>
    <t>https://www.google.com/maps?q=41.33283154648827,69.3953868011005</t>
  </si>
  <si>
    <t>https://www.google.com/maps?q=41.329089270606524,69.41085192583516</t>
  </si>
  <si>
    <t>https://www.google.com/maps?q=41.32908934590853,69.41085200607479</t>
  </si>
  <si>
    <t>https://www.google.com/maps?q=41.33410480045305,69.38655141558647</t>
  </si>
  <si>
    <t>https://www.google.com/maps?q=41.320898160300246,69.38751097041876</t>
  </si>
  <si>
    <t>https://www.google.com/maps?q=41.334461207928676,69.38582881859193</t>
  </si>
  <si>
    <t>https://www.google.com/maps?q=41.334218824789545,69.38632023923174</t>
  </si>
  <si>
    <t>https://www.google.com/maps?q=41.3343661474148,69.38602155034211</t>
  </si>
  <si>
    <t>https://maps.app.goo.gl/5ePdfJcoVe8wvDwc6</t>
  </si>
  <si>
    <t>https://www.google.com/maps?q=41.332687094922065,69.25022766712884</t>
  </si>
  <si>
    <t>https://www.google.com/maps?q=41.33350035569317,69.24953992050685</t>
  </si>
  <si>
    <t>https://www.google.com/maps?q=41.36975788194084,69.21448077535211</t>
  </si>
  <si>
    <t>https://www.google.com/maps?q=41.327499834362904,69.2135333180905</t>
  </si>
  <si>
    <t>https://www.google.com/maps?q=41.265677667652795,69.1769950110364</t>
  </si>
  <si>
    <t>https://www.google.com/maps?q=41.24412498348849,69.3680817631689</t>
  </si>
  <si>
    <t>https://www.google.com/maps?q=41.297705999561444,69.39087664101234</t>
  </si>
  <si>
    <t>https://www.google.com/maps?q=41.25705865526239,69.21005546900219</t>
  </si>
  <si>
    <t>https://www.google.com/maps?q=41.25712242204976,69.21016358182588</t>
  </si>
  <si>
    <t>https://www.google.com/maps?q=41.25695940948028,69.2098871678008</t>
  </si>
  <si>
    <t>https://www.google.com/maps?q=41.25118005982633,69.31151546071827</t>
  </si>
  <si>
    <t>https://www.google.com/maps?q=41.310145702873534,69.20753504708642</t>
  </si>
  <si>
    <t>https://www.google.com/maps?q=41.3190403713518,69.38330442630406</t>
  </si>
  <si>
    <t>https://www.google.com/maps?q=41.36585825420127,69.2253154989381</t>
  </si>
  <si>
    <t>https://www.google.com/maps?q=41.250690291723025,69.37408344885911</t>
  </si>
  <si>
    <t>https://www.google.com/maps?q=41.25715622596565,69.21022172945408</t>
  </si>
  <si>
    <t>https://www.google.com/maps?q=41.366740825654276,69.21527128666612</t>
  </si>
  <si>
    <t>https://www.google.com/maps?q=41.36042557007477,69.22103726280343</t>
  </si>
  <si>
    <t>https://www.google.com/maps?q=41.265317319186686,69.15122211623165</t>
  </si>
  <si>
    <t>https://www.google.com/maps?q=41.326019460262515,69.39089000417394</t>
  </si>
  <si>
    <t>https://www.google.com/maps?q=41.265317477165006,69.15110152609888</t>
  </si>
  <si>
    <t>https://www.google.com/maps?q=41.22525320040738,69.2059871061329</t>
  </si>
  <si>
    <t>https://www.google.com/maps?q=41.25699314551899,69.2099443335503</t>
  </si>
  <si>
    <t>https://www.google.com/maps?q=41.31472685689198,69.21312953896297</t>
  </si>
  <si>
    <t>https://www.google.com/maps?q=41.21619737399735,69.20724031995852</t>
  </si>
  <si>
    <t>https://www.google.com/maps?q=41.28113882811554,69.37517401243132</t>
  </si>
  <si>
    <t>https://www.google.com/maps?q=41.37106437687432,69.24858169185379</t>
  </si>
  <si>
    <t>https://www.google.com/maps?q=41.23043501358195,69.2709909750601</t>
  </si>
  <si>
    <t>https://www.google.com/maps?q=41.25675730069936,69.2095479367182</t>
  </si>
  <si>
    <t>https://www.google.com/maps?q=41.25702469290503,69.20999781664703</t>
  </si>
  <si>
    <t>https://www.google.com/maps?q=41.313265028288114,69.21156337409919</t>
  </si>
  <si>
    <t>https://www.google.com/maps?q=41.31025345191077,69.20938033422264</t>
  </si>
  <si>
    <t>https://maps.app.goo.gl/AgBZxmzv5e6VwN5F9</t>
  </si>
  <si>
    <t>https://www.google.com/maps?q=41.35424621694492,69.19858719135209</t>
  </si>
  <si>
    <t>https://www.google.com/maps?q=41.3664644289151,69.29081428073526</t>
  </si>
  <si>
    <t>https://maps.app.goo.gl/JYBFXgrhFxNb8Yku5</t>
  </si>
  <si>
    <t>https://www.google.com/maps?q=41.36985332481572,69.21448108832983</t>
  </si>
  <si>
    <t>https://www.google.com/maps?q=41.313058351338434,69.21200467271878</t>
  </si>
  <si>
    <t>https://www.google.com/maps?q=41.36808398014176,69.21510837706836</t>
  </si>
  <si>
    <t>https://www.google.com/maps?q=41.230206054724874,69.2708660348441</t>
  </si>
  <si>
    <t>https://www.google.com/maps?q=41.29776271304741,69.39097904604894</t>
  </si>
  <si>
    <t>https://www.google.com/maps?q=41.31889822634454,69.23559249771785</t>
  </si>
  <si>
    <t>https://www.google.com/maps?q=41.32833128702329,69.3929054694902</t>
  </si>
  <si>
    <t>https://www.google.com/maps?q=41.31123444374627,69.21080744159485</t>
  </si>
  <si>
    <t>https://www.google.com/maps?q=41.25709003320368,69.21010866121067</t>
  </si>
  <si>
    <t>https://www.google.com/maps?q=41.29560443469415,69.17416160221792</t>
  </si>
  <si>
    <t>https://www.google.com/maps?q=41.29667803542173,69.22965864275365</t>
  </si>
  <si>
    <t>https://www.google.com/maps?q=41.32867295337502,69.39272395749109</t>
  </si>
  <si>
    <t>https://www.google.com/maps?q=41.31988193474902,69.38588199696487</t>
  </si>
  <si>
    <t>https://www.google.com/maps?q=41.30985531097236,69.2079482289241</t>
  </si>
  <si>
    <t>https://www.google.com/maps?q=41.31405371022902,69.21226859170561</t>
  </si>
  <si>
    <t>https://www.google.com/maps?q=41.23066397235439,69.27111591689231</t>
  </si>
  <si>
    <t>https://www.google.com/maps?q=41.24690707294414,69.2055022341968</t>
  </si>
  <si>
    <t>https://www.google.com/maps?q=41.25748008503547,69.23549884093651</t>
  </si>
  <si>
    <t>https://www.google.com/maps?q=41.23390275989428,69.19958949150805</t>
  </si>
  <si>
    <t>https://www.google.com/maps?q=41.281238120691164,69.37548613394006</t>
  </si>
  <si>
    <t>https://www.google.com/maps?q=41.36406813920617,69.18361684976436</t>
  </si>
  <si>
    <t>https://www.google.com/maps?q=41.29764928538006,69.39077423673996</t>
  </si>
  <si>
    <t>https://www.google.com/maps?q=41.348350072358905,69.35039219725878</t>
  </si>
  <si>
    <t>https://www.google.com/maps?q=41.28233316027312,69.16357663806356</t>
  </si>
  <si>
    <t>https://www.google.com/maps?q=41.24563293795538,69.30177604524955</t>
  </si>
  <si>
    <t>https://www.google.com/maps?q=41.270365849841,69.2473530072078</t>
  </si>
  <si>
    <t>https://www.google.com/maps?q=41.35735967769309,69.33225008567715</t>
  </si>
  <si>
    <t>https://www.google.com/maps?q=41.29237726424031,69.1384362386422</t>
  </si>
  <si>
    <t>https://www.google.com/maps?q=41.280512334841134,69.2735326321864</t>
  </si>
  <si>
    <t>https://www.google.com/maps?q=41.23402479316001,69.30084525341705</t>
  </si>
  <si>
    <t>https://www.google.com/maps?q=41.3480009066756,69.35047910891439</t>
  </si>
  <si>
    <t>https://www.google.com/maps?q=41.176531592684746,69.2431675227217</t>
  </si>
  <si>
    <t>https://www.google.com/maps?q=41.17381813399507,69.2465834461732</t>
  </si>
  <si>
    <t>https://www.google.com/maps?q=41.280406251084834,69.27375440263631</t>
  </si>
  <si>
    <t>https://www.google.com/maps?q=41.207863420229025,69.19945907995131</t>
  </si>
  <si>
    <t>https://www.google.com/maps?q=41.21898075542215,69.252091224076</t>
  </si>
  <si>
    <t>https://www.google.com/maps?q=41.24897142809428,69.31476170435178</t>
  </si>
  <si>
    <t>https://www.google.com/maps?q=41.205551549522816,69.23941299094544</t>
  </si>
  <si>
    <t>https://www.google.com/maps?q=41.33411733648807,69.39629415085477</t>
  </si>
  <si>
    <t>https://www.google.com/maps?q=41.204725674887975,69.24064542939215</t>
  </si>
  <si>
    <t>https://www.google.com/maps?q=41.34065031188646,69.17807052787074</t>
  </si>
  <si>
    <t>https://www.google.com/maps?q=41.33286945189025,69.39701034035535</t>
  </si>
  <si>
    <t>https://www.google.com/maps?q=41.2553464971522,69.3725984752822</t>
  </si>
  <si>
    <t>https://www.google.com/maps?q=41.290348221047296,69.17774229652115</t>
  </si>
  <si>
    <t>https://www.google.com/maps?q=41.26498179228534,69.24093919206774</t>
  </si>
  <si>
    <t>https://www.google.com/maps?q=41.31560094049367,69.21533075344568</t>
  </si>
  <si>
    <t>https://www.google.com/maps?q=41.25300088634213,69.37473089238586</t>
  </si>
  <si>
    <t>https://www.google.com/maps?q=41.34726005455997,69.22533375152736</t>
  </si>
  <si>
    <t>https://www.google.com/maps?q=41.34298798459225,69.22878864567163</t>
  </si>
  <si>
    <t>https://www.google.com/maps?q=41.352094470768606,69.22019226190216</t>
  </si>
  <si>
    <t>https://www.google.com/maps?q=41.24888149108372,69.37473594579107</t>
  </si>
  <si>
    <t>https://www.google.com/maps?q=41.24889891532418,69.38073126954181</t>
  </si>
  <si>
    <t>https://www.google.com/maps?q=41.20708888789487,69.201617831151</t>
  </si>
  <si>
    <t>https://www.google.com/maps?q=41.36127994713826,69.19121364734065</t>
  </si>
  <si>
    <t>https://www.google.com/maps?q=41.20565740196335,69.24119040877076</t>
  </si>
  <si>
    <t>https://www.google.com/maps?q=41.33150695263277,69.22686539648245</t>
  </si>
  <si>
    <t>https://www.google.com/maps?q=41.37457260662368,69.27510035896566</t>
  </si>
  <si>
    <t>https://www.google.com/maps?q=41.27684678047418,69.14024021354062</t>
  </si>
  <si>
    <t>https://www.google.com/maps?q=41.34723236935791,69.23424614467976</t>
  </si>
  <si>
    <t>https://www.google.com/maps?q=41.34716210998543,69.23392161357563</t>
  </si>
  <si>
    <t>https://www.google.com/maps?q=41.31524021798809,69.21420970516021</t>
  </si>
  <si>
    <t>https://www.google.com/maps?q=41.29390320137151,69.27418455713735</t>
  </si>
  <si>
    <t>https://www.google.com/maps?q=41.35723848015036,69.1845147495159</t>
  </si>
  <si>
    <t>https://www.google.com/maps?q=41.20789318719513,69.20080851949574</t>
  </si>
  <si>
    <t>https://www.google.com/maps?q=41.20874041264325,69.20065308214885</t>
  </si>
  <si>
    <t>https://www.google.com/maps?q=41.20907680537615,69.20059136429049</t>
  </si>
  <si>
    <t>https://www.google.com/maps?q=41.35899693557421,69.3096550247054</t>
  </si>
  <si>
    <t>https://www.google.com/maps?q=41.21621520359497,69.22598752073289</t>
  </si>
  <si>
    <t>https://www.google.com/maps?q=41.359187756642775,69.30859272295082</t>
  </si>
  <si>
    <t>https://www.google.com/maps?q=41.359436279031975,69.30817932615665</t>
  </si>
  <si>
    <t>https://www.google.com/maps?q=41.35872332410366,69.30936525366963</t>
  </si>
  <si>
    <t>https://www.google.com/maps?q=41.36591229478825,69.20805909364344</t>
  </si>
  <si>
    <t>https://www.google.com/maps?q=41.192857489398556,69.24293981407656</t>
  </si>
  <si>
    <t>https://www.google.com/maps?q=41.35895554102136,69.30897898968468</t>
  </si>
  <si>
    <t>https://www.google.com/maps?q=41.359357192543186,69.30996202784436</t>
  </si>
  <si>
    <t>https://www.google.com/maps?q=41.35968990996126,69.31031440452887</t>
  </si>
  <si>
    <t>https://www.google.com/maps?q=41.230894839486105,69.29763180265309</t>
  </si>
  <si>
    <t>https://www.google.com/maps?q=41.23092743339145,69.29821689986586</t>
  </si>
  <si>
    <t>https://www.google.com/maps?q=41.29178463668896,69.36181689719598</t>
  </si>
  <si>
    <t>https://www.google.com/maps?q=41.280940240408455,69.37454977223679</t>
  </si>
  <si>
    <t>https://www.google.com/maps?q=41.34089570714551,69.17978950372587</t>
  </si>
  <si>
    <t>https://www.google.com/maps?q=41.35866986900626,69.22891345184941</t>
  </si>
  <si>
    <t>https://www.google.com/maps?q=41.22051578532796,69.25965153719518</t>
  </si>
  <si>
    <t>https://www.google.com/maps?q=41.25105315157427,69.37460551549592</t>
  </si>
  <si>
    <t>https://www.google.com/maps?q=41.23349560841534,69.34526393548705</t>
  </si>
  <si>
    <t>https://www.google.com/maps?q=41.257646796945515,69.37436312304081</t>
  </si>
  <si>
    <t>https://www.google.com/maps?q=41.2121256753085,69.21170263569688</t>
  </si>
  <si>
    <t>https://www.google.com/maps?q=41.359964297612215,69.30985843417274</t>
  </si>
  <si>
    <t>https://www.google.com/maps?q=41.36029717561539,69.31021098341274</t>
  </si>
  <si>
    <t>https://www.google.com/maps?q=41.35922929635804,69.30926852244298</t>
  </si>
  <si>
    <t>https://www.google.com/maps?q=41.35963141849721,69.30950588852933</t>
  </si>
  <si>
    <t>https://www.google.com/maps?q=41.19309588358688,69.24318187859723</t>
  </si>
  <si>
    <t>https://www.google.com/maps?q=41.36063005250672,69.3105635362495</t>
  </si>
  <si>
    <t>https://www.google.com/maps?q=41.36035534146506,69.31101916867738</t>
  </si>
  <si>
    <t>https://www.google.com/maps?q=41.360022626268574,69.31066678480656</t>
  </si>
  <si>
    <t>https://www.google.com/maps?q=41.36003998569306,69.22471757596162</t>
  </si>
  <si>
    <t>https://www.google.com/maps?q=41.3323705756205,69.22061121171855</t>
  </si>
  <si>
    <t>https://www.google.com/maps?q=41.359461370040435,69.30888249283493</t>
  </si>
  <si>
    <t>https://www.google.com/maps?q=41.298434298364974,69.33771178079493</t>
  </si>
  <si>
    <t>https://www.google.com/maps?q=41.34418209709231,69.23565642813814</t>
  </si>
  <si>
    <t>https://www.google.com/maps?q=41.21567625752904,69.20740863052612</t>
  </si>
  <si>
    <t>https://www.google.com/maps?q=41.354988679715554,69.17109754232642</t>
  </si>
  <si>
    <t>https://www.google.com/maps?q=41.24976353123856,69.372802090073</t>
  </si>
  <si>
    <t>https://www.google.com/maps?q=41.29816282245969,69.17577014166864</t>
  </si>
  <si>
    <t>https://maps.app.goo.gl/icCYRBTKmaAsD5Da8</t>
  </si>
  <si>
    <t>https://www.google.com/maps?q=41.27052321237471,69.25234675524193</t>
  </si>
  <si>
    <t>https://www.google.com/maps?q=41.260004141513875,69.23179414241655</t>
  </si>
  <si>
    <t>https://www.google.com/maps?q=41.251005386474425,69.37450411031318</t>
  </si>
  <si>
    <t>https://www.google.com/maps?q=41.24566531837691,69.23089689656278</t>
  </si>
  <si>
    <t>https://www.google.com/maps?q=41.334129146629934,69.38729361642568</t>
  </si>
  <si>
    <t>https://www.google.com/maps?q=41.28045929301637,69.2736435175013</t>
  </si>
  <si>
    <t>https://www.google.com/maps?q=41.27121654105258,69.23318972778488</t>
  </si>
  <si>
    <t>https://www.google.com/maps?q=41.28493022273473,69.27836273670101</t>
  </si>
  <si>
    <t>https://www.google.com/maps?q=41.25689164789585,69.3576512801275</t>
  </si>
  <si>
    <t>https://www.google.com/maps?q=41.351694730846916,69.17914233580882</t>
  </si>
  <si>
    <t>https://www.google.com/maps?q=41.26505666459198,69.34348315232064</t>
  </si>
  <si>
    <t>https://www.google.com/maps?q=41.167714117835644,69.23964580697587</t>
  </si>
  <si>
    <t>https://www.google.com/maps?q=41.36639243884691,69.2084369844647</t>
  </si>
  <si>
    <t>https://www.google.com/maps?q=41.26368189043669,69.16056938580317</t>
  </si>
  <si>
    <t>https://www.google.com/maps?q=41.27023803069518,69.2472197975854</t>
  </si>
  <si>
    <t>https://www.google.com/maps?q=41.33692471150494,69.16487657177204</t>
  </si>
  <si>
    <t>https://www.google.com/maps?q=41.287250612005884,69.31434527148409</t>
  </si>
  <si>
    <t>https://www.google.com/maps?q=41.285785711466566,69.23537894609679</t>
  </si>
  <si>
    <t>https://www.google.com/maps?q=41.28624475372241,69.3033213246031</t>
  </si>
  <si>
    <t>https://www.google.com/maps?q=41.31743482692405,69.31816502287286</t>
  </si>
  <si>
    <t>https://www.google.com/maps?q=41.359030945213235,69.22181782514339</t>
  </si>
  <si>
    <t>https://www.google.com/maps?q=41.27162975427043,69.24574155884882</t>
  </si>
  <si>
    <t>https://www.google.com/maps?q=41.267624245659995,69.2427693909405</t>
  </si>
  <si>
    <t>https://www.google.com/maps?q=41.302416071607915,69.21535821397534</t>
  </si>
  <si>
    <t>https://www.google.com/maps?q=41.24917496658762,69.37585390730139</t>
  </si>
  <si>
    <t>https://www.google.com/maps?q=41.25296342201562,69.38377278098224</t>
  </si>
  <si>
    <t>https://www.google.com/maps?q=41.322336783468565,69.38793113327932</t>
  </si>
  <si>
    <t>https://maps.app.goo.gl/sYbxzwtTLUb1iwsw8</t>
  </si>
  <si>
    <t>https://maps.app.goo.gl/8jdw3LWiR2tuaLBv6</t>
  </si>
  <si>
    <t>https://maps.app.goo.gl/iNM1sJza3xzhpjaj7</t>
  </si>
  <si>
    <t>https://maps.app.goo.gl/ZKydcTthhG6KGpWt9</t>
  </si>
  <si>
    <t>https://maps.app.goo.gl/WD4DiouEg4trzG2Y9</t>
  </si>
  <si>
    <t>https://maps.app.goo.gl/h9NQA3eCjca4nmjC7</t>
  </si>
  <si>
    <t>https://maps.app.goo.gl/J2yuf3DgMLoi9nTn9</t>
  </si>
  <si>
    <t>https://maps.app.goo.gl/Jgk4XkRXBsbxKCiX8</t>
  </si>
  <si>
    <t>https://maps.app.goo.gl/wjxeE9NQU5BnTCvp9</t>
  </si>
  <si>
    <t>https://maps.app.goo.gl/UJphxzzVWdmeTeJD7</t>
  </si>
  <si>
    <t>https://maps.app.goo.gl/cHM33LUohK9ZhQfe8</t>
  </si>
  <si>
    <t>https://www.google.com/maps?q=41.35855641793102,69.22891305490322</t>
  </si>
  <si>
    <t>https://www.google.com/maps?q=41.36930411853911,69.21121937857352</t>
  </si>
  <si>
    <t>https://www.google.com/maps?q=41.362282932196216,69.2083924118449</t>
  </si>
  <si>
    <t>https://www.google.com/maps?q=41.36795684159076,69.19196404671203</t>
  </si>
  <si>
    <t>https://www.google.com/maps?q=41.26669333946023,69.23930070989633</t>
  </si>
  <si>
    <t>https://www.google.com/maps?q=41.34309009628102,69.36532297176223</t>
  </si>
  <si>
    <t>https://www.google.com/maps?q=41.344315660720895,69.36377934405387</t>
  </si>
  <si>
    <t>https://www.google.com/maps?q=41.34309006707971,69.36532301722974</t>
  </si>
  <si>
    <t>https://www.google.com/maps?q=41.34367230081239,69.36536905154841</t>
  </si>
  <si>
    <t>https://www.google.com/maps?q=41.336388338808085,69.4007211080427</t>
  </si>
  <si>
    <t>https://www.google.com/maps?q=41.253151137071754,69.32154398823997</t>
  </si>
  <si>
    <t>https://www.google.com/maps?q=41.24492640096494,69.31183347992562</t>
  </si>
  <si>
    <t>https://www.google.com/maps?q=41.331516061444695,69.39456144507379</t>
  </si>
  <si>
    <t>https://www.google.com/maps?q=41.24523976679826,69.3258434070149</t>
  </si>
  <si>
    <t>https://www.google.com/maps?q=41.29804245558751,69.17551943175381</t>
  </si>
  <si>
    <t>https://www.google.com/maps?q=41.277846453630396,69.36442118118975</t>
  </si>
  <si>
    <t>https://www.google.com/maps?q=41.243393506996625,69.33719504502129</t>
  </si>
  <si>
    <t>https://www.google.com/maps?q=41.34620968937515,69.36063595445911</t>
  </si>
  <si>
    <t>https://www.google.com/maps?q=41.25751454197664,69.34531675492666</t>
  </si>
  <si>
    <t>https://www.google.com/maps?q=41.175305227231,69.2446401899838</t>
  </si>
  <si>
    <t>https://www.google.com/maps?q=41.26964667873873,69.25782490842536</t>
  </si>
  <si>
    <t>https://www.google.com/maps?q=41.18473279390894,69.21925640900959</t>
  </si>
  <si>
    <t>https://www.google.com/maps?q=41.36645617779624,69.19873862230216</t>
  </si>
  <si>
    <t>https://www.google.com/maps?q=41.288372313424865,69.36929234503936</t>
  </si>
  <si>
    <t>https://www.google.com/maps?q=41.294672960420556,69.22396531452166</t>
  </si>
  <si>
    <t>https://www.google.com/maps?q=41.261118690644004,69.15017977424277</t>
  </si>
  <si>
    <t>https://www.google.com/maps?q=41.16844931241534,69.28222586801029</t>
  </si>
  <si>
    <t>https://www.google.com/maps?q=41.3608283291607,69.18527476138826</t>
  </si>
  <si>
    <t>https://www.google.com/maps?q=41.35368411881716,69.23699251314751</t>
  </si>
  <si>
    <t>https://www.google.com/maps?q=41.18998733965134,69.22271371130473</t>
  </si>
  <si>
    <t>https://www.google.com/maps?q=41.169331987709555,69.28505230375822</t>
  </si>
  <si>
    <t>https://www.google.com/maps?q=41.35760411743843,69.31407235102017</t>
  </si>
  <si>
    <t>https://www.google.com/maps?q=41.257422080057495,69.34507242147542</t>
  </si>
  <si>
    <t>https://www.google.com/maps?q=41.27855058982333,69.3650742632089</t>
  </si>
  <si>
    <t>https://www.google.com/maps?q=41.331648227514194,69.24553512437747</t>
  </si>
  <si>
    <t>https://www.google.com/maps?q=41.19017297864882,69.21160978712813</t>
  </si>
  <si>
    <t>https://www.google.com/maps?q=41.344383338608914,69.20784778692762</t>
  </si>
  <si>
    <t>https://www.google.com/maps?q=41.19049137135695,69.19906064697194</t>
  </si>
  <si>
    <t>https://www.google.com/maps?q=41.18985826406421,69.19962792292304</t>
  </si>
  <si>
    <t>https://www.google.com/maps?q=41.18944505623054,69.23810416088459</t>
  </si>
  <si>
    <t>https://www.google.com/maps?q=41.240223717801435,69.37099172395557</t>
  </si>
  <si>
    <t>https://www.google.com/maps?q=41.17285291953353,69.28820726181716</t>
  </si>
  <si>
    <t>https://maps.app.goo.gl/vwzST5StbHE8tAqHA</t>
  </si>
  <si>
    <t>https://www.google.com/maps?q=41.375669151614616,69.20030494294417</t>
  </si>
  <si>
    <t>https://www.google.com/maps?q=41.35471934572938,69.37411264093384</t>
  </si>
  <si>
    <t>https://www.google.com/maps?q=41.24466500334679,69.36066122934109</t>
  </si>
  <si>
    <t>https://www.google.com/maps?q=41.23174463857081,69.34841834663688</t>
  </si>
  <si>
    <t>https://www.google.com/maps?q=41.311085896736856,69.36123623357568</t>
  </si>
  <si>
    <t>https://www.google.com/maps?q=41.31279526771482,69.36528393851853</t>
  </si>
  <si>
    <t>https://www.google.com/maps?q=41.17181889417486,69.24417497231252</t>
  </si>
  <si>
    <t>https://www.google.com/maps?q=41.171819146642335,69.24405568720601</t>
  </si>
  <si>
    <t>https://www.google.com/maps?q=41.172926056570795,69.24624223736319</t>
  </si>
  <si>
    <t>https://www.google.com/maps?q=41.17181686998808,69.24512925310991</t>
  </si>
  <si>
    <t>https://www.google.com/maps?q=41.17181788306972,69.24465211272339</t>
  </si>
  <si>
    <t>https://www.google.com/maps?q=41.17246683552951,69.24624052014144</t>
  </si>
  <si>
    <t>https://www.google.com/maps?q=41.17181712344377,69.24500996801558</t>
  </si>
  <si>
    <t>https://www.google.com/maps?q=41.18992861441502,69.21132507643837</t>
  </si>
  <si>
    <t>https://www.google.com/maps?q=41.17284712032787,69.28820914506183</t>
  </si>
  <si>
    <t>https://www.google.com/maps?q=41.17181762998462,69.2447713978223</t>
  </si>
  <si>
    <t>https://www.google.com/maps?q=41.32253732349839,69.44489510793008</t>
  </si>
  <si>
    <t>https://www.google.com/maps?q=41.32209382588081,69.44610886147333</t>
  </si>
  <si>
    <t>https://www.google.com/maps?q=41.32325660435723,69.44294185890051</t>
  </si>
  <si>
    <t>https://www.google.com/maps?q=41.3346549316681,69.43206297673323</t>
  </si>
  <si>
    <t>https://www.google.com/maps?q=41.35970989346086,69.30846909542439</t>
  </si>
  <si>
    <t>https://www.google.com/maps?q=41.325420996935804,69.39576985412913</t>
  </si>
  <si>
    <t>https://www.google.com/maps?q=41.27098934503273,69.2894930030979</t>
  </si>
  <si>
    <t>https://www.google.com/maps?q=41.3696943558639,69.30969827005764</t>
  </si>
  <si>
    <t>https://www.google.com/maps?q=41.20779771027046,69.19953346061263</t>
  </si>
  <si>
    <t>https://www.google.com/maps?q=41.25653413712372,69.37430565408016</t>
  </si>
  <si>
    <t>https://www.google.com/maps?q=41.169932380251886,69.2858317770441</t>
  </si>
  <si>
    <t>https://www.google.com/maps?q=41.23009883368077,69.26181836680026</t>
  </si>
  <si>
    <t>https://www.google.com/maps?q=41.234394536285485,69.29135954082206</t>
  </si>
  <si>
    <t>https://www.google.com/maps?q=41.21969050731689,69.26182568540884</t>
  </si>
  <si>
    <t>https://www.google.com/maps?q=41.21602301452353,69.22182777489459</t>
  </si>
  <si>
    <t>https://www.google.com/maps?q=41.21422375620528,69.26437293079128</t>
  </si>
  <si>
    <t>https://www.google.com/maps?q=41.214163376129804,69.26455984502441</t>
  </si>
  <si>
    <t>https://www.google.com/maps?q=41.21425603765713,69.26445823519148</t>
  </si>
  <si>
    <t>https://www.google.com/maps?q=41.21422783376666,69.26451699807907</t>
  </si>
  <si>
    <t>https://www.google.com/maps?q=41.21399005653858,69.26456726695636</t>
  </si>
  <si>
    <t>https://www.google.com/maps?q=41.19114743648781,69.19847880677948</t>
  </si>
  <si>
    <t>https://www.google.com/maps?q=41.213956609731746,69.26448271041774</t>
  </si>
  <si>
    <t>https://www.google.com/maps?q=41.356473363642245,69.21978688649122</t>
  </si>
  <si>
    <t>https://www.google.com/maps?q=41.35426457467998,69.29508306325293</t>
  </si>
  <si>
    <t>https://www.google.com/maps?q=41.23313989004886,69.29567797771287</t>
  </si>
  <si>
    <t>https://www.google.com/maps?q=41.34447987369292,69.32834048295716</t>
  </si>
  <si>
    <t>https://www.google.com/maps?q=41.35973335939174,69.17626951002039</t>
  </si>
  <si>
    <t>https://www.google.com/maps?q=41.17175440687718,69.24516501303526</t>
  </si>
  <si>
    <t>https://www.google.com/maps?q=41.358844860867336,69.36465521894858</t>
  </si>
  <si>
    <t>https://www.google.com/maps?q=41.31382478892547,69.21096654836657</t>
  </si>
  <si>
    <t>https://www.google.com/maps?q=41.232627095478996,69.29209355419044</t>
  </si>
  <si>
    <t>https://www.google.com/maps?q=41.34724401038972,69.23442541562002</t>
  </si>
  <si>
    <t>https://www.google.com/maps?q=41.17357589482436,69.25144138665354</t>
  </si>
  <si>
    <t>https://www.google.com/maps?q=41.28180681981277,69.37727971671181</t>
  </si>
  <si>
    <t>https://www.google.com/maps?q=41.27936445728372,69.37398976397127</t>
  </si>
  <si>
    <t>https://www.google.com/maps?q=41.28511174154779,69.3189325251177</t>
  </si>
  <si>
    <t>https://www.google.com/maps?q=41.336298299091325,69.40012510766255</t>
  </si>
  <si>
    <t>https://www.google.com/maps?q=41.17181838886936,69.24441354252099</t>
  </si>
  <si>
    <t>https://www.google.com/maps?q=41.17181813603131,69.24453282762295</t>
  </si>
  <si>
    <t>https://www.google.com/maps?q=41.17181737677597,69.24489068291969</t>
  </si>
  <si>
    <t>https://www.google.com/maps?q=41.26200735697969,69.22699165291682</t>
  </si>
  <si>
    <t>https://www.google.com/maps?q=41.345685245386925,69.23582790384226</t>
  </si>
  <si>
    <t>https://www.google.com/maps?q=41.17370325633415,69.24429095560666</t>
  </si>
  <si>
    <t>https://www.google.com/maps?q=41.17181864158388,69.24429425741752</t>
  </si>
  <si>
    <t>https://www.google.com/maps?q=41.171372502434636,69.2404514457583</t>
  </si>
  <si>
    <t>https://www.google.com/maps?q=41.259768783538654,69.34049684776457</t>
  </si>
  <si>
    <t>https://www.google.com/maps?q=41.29071954773243,69.25034718633877</t>
  </si>
  <si>
    <t>https://www.google.com/maps?q=41.292616101153754,69.13858702679157</t>
  </si>
  <si>
    <t>https://www.google.com/maps?q=41.26556079643165,69.1853986951662</t>
  </si>
  <si>
    <t>https://www.google.com/maps?q=41.26559561216504,69.18535367848742</t>
  </si>
  <si>
    <t>https://www.google.com/maps?q=41.261674636656075,69.20861536572278</t>
  </si>
  <si>
    <t>https://www.google.com/maps?q=41.27017657809645,69.36248496081103</t>
  </si>
  <si>
    <t>https://www.google.com/maps?q=41.24483831012642,69.31213493079953</t>
  </si>
  <si>
    <t>https://www.google.com/maps?q=41.32366919369839,69.40154245127354</t>
  </si>
  <si>
    <t>https://www.google.com/maps?q=41.17130962262622,69.2404009410475</t>
  </si>
  <si>
    <t>https://www.google.com/maps?q=41.17145251341683,69.24051571115844</t>
  </si>
  <si>
    <t>https://www.google.com/maps?q=41.171202611371186,69.24053627113082</t>
  </si>
  <si>
    <t>https://www.google.com/maps?q=41.31115678357997,69.36230381604607</t>
  </si>
  <si>
    <t>https://www.google.com/maps?q=41.36084755984973,69.23561643778073</t>
  </si>
  <si>
    <t>https://www.google.com/maps?q=41.267089097469494,69.24901183244428</t>
  </si>
  <si>
    <t>https://www.google.com/maps?q=41.365803126129954,69.21189016190043</t>
  </si>
  <si>
    <t>https://www.google.com/maps?q=41.27736535530744,69.17040031803104</t>
  </si>
  <si>
    <t>https://www.google.com/maps?q=41.20673692115732,69.25215252347951</t>
  </si>
  <si>
    <t>https://www.google.com/maps?q=41.277178786602086,69.16984944297946</t>
  </si>
  <si>
    <t>https://www.google.com/maps?q=41.32378311642882,69.40224787320908</t>
  </si>
  <si>
    <t>https://www.google.com/maps?q=41.19887254865765,69.25710947562675</t>
  </si>
  <si>
    <t>https://www.google.com/maps?q=41.28663796613532,69.17498960385164</t>
  </si>
  <si>
    <t>https://www.google.com/maps?q=41.27470896192677,69.30947769517954</t>
  </si>
  <si>
    <t>https://www.google.com/maps?q=41.28084094527703,69.37423765355105</t>
  </si>
  <si>
    <t>https://www.google.com/maps?q=41.35047217649891,69.38388648951047</t>
  </si>
  <si>
    <t>https://www.google.com/maps?q=41.31408791886947,69.29115674383128</t>
  </si>
  <si>
    <t>https://www.google.com/maps?q=41.2429787341181,69.18942523221688</t>
  </si>
  <si>
    <t>https://www.google.com/maps?q=41.222055109940534,69.26217722633879</t>
  </si>
  <si>
    <t>https://www.google.com/maps?q=41.35067987673253,69.3847933669674</t>
  </si>
  <si>
    <t>https://www.google.com/maps?q=41.27672581367052,69.140066875391</t>
  </si>
  <si>
    <t>https://www.google.com/maps?q=41.17492432602564,69.24837910421779</t>
  </si>
  <si>
    <t>https://www.google.com/maps?q=41.38014511649912,69.29935522131183</t>
  </si>
  <si>
    <t>https://www.google.com/maps?q=41.32384007616775,69.40260058508596</t>
  </si>
  <si>
    <t>https://www.google.com/maps?q=41.24372472923494,69.36475574861645</t>
  </si>
  <si>
    <t>https://www.google.com/maps?q=41.17296131051975,69.24346952322205</t>
  </si>
  <si>
    <t>https://www.google.com/maps?q=41.22809239922465,69.2293853282709</t>
  </si>
  <si>
    <t>https://www.google.com/maps?q=41.332222074218535,69.31128827104432</t>
  </si>
  <si>
    <t>https://www.google.com/maps?q=41.27903688712935,69.1650349353414</t>
  </si>
  <si>
    <t>https://www.google.com/maps?q=41.279087564751556,69.16575808017869</t>
  </si>
  <si>
    <t>https://www.google.com/maps?q=41.22866951133868,69.26869927332476</t>
  </si>
  <si>
    <t>https://www.google.com/maps?q=41.350723457581026,69.38494294445195</t>
  </si>
  <si>
    <t>https://www.google.com/maps?q=41.350701667181234,69.3848681556849</t>
  </si>
  <si>
    <t>https://www.google.com/maps?q=41.35917980617972,69.36557088739082</t>
  </si>
  <si>
    <t>https://www.google.com/maps?q=41.36152846513171,69.39065706865306</t>
  </si>
  <si>
    <t>https://www.google.com/maps?q=41.283983804386914,69.36874767181081</t>
  </si>
  <si>
    <t>https://www.google.com/maps?q=41.28235704866069,69.3680876748398</t>
  </si>
  <si>
    <t>https://www.google.com/maps?q=41.33632214260584,69.38914454994509</t>
  </si>
  <si>
    <t>https://www.google.com/maps?q=41.35729481452055,69.38571764579127</t>
  </si>
  <si>
    <t>https://www.google.com/maps?q=41.25255741878115,69.3775620189592</t>
  </si>
  <si>
    <t>https://www.google.com/maps?q=41.37223356105415,69.30425067266712</t>
  </si>
  <si>
    <t>https://www.google.com/maps?q=41.35065808623492,69.38471857829946</t>
  </si>
  <si>
    <t>https://www.google.com/maps?q=41.28837162634719,69.36929270778792</t>
  </si>
  <si>
    <t>https://maps.app.goo.gl/dVmbP5qk47LMJHMs5</t>
  </si>
  <si>
    <t>https://maps.app.goo.gl/sv82wv2G1ATmNcG4A</t>
  </si>
  <si>
    <t>https://www.google.com/maps?q=41.26804945756378,69.24485382197254</t>
  </si>
  <si>
    <t>https://www.google.com/maps?q=41.251600640715054,69.37578975971171</t>
  </si>
  <si>
    <t>https://www.google.com/maps?q=41.23032665269318,69.34836608903979</t>
  </si>
  <si>
    <t>https://www.google.com/maps?q=41.290882286852636,69.21431898429312</t>
  </si>
  <si>
    <t>https://www.google.com/maps?q=41.29301285847403,69.17297929391036</t>
  </si>
  <si>
    <t>https://www.google.com/maps?q=41.27149183160961,69.21169516697249</t>
  </si>
  <si>
    <t>https://www.google.com/maps?q=41.29402015516019,69.17408600619888</t>
  </si>
  <si>
    <t>https://maps.app.goo.gl/xF2Vn7kagmsg84kTA</t>
  </si>
  <si>
    <t>https://maps.app.goo.gl/Ro4c9JMEUeqTd1GCA</t>
  </si>
  <si>
    <t>https://maps.app.goo.gl/X6WJ7LpPsengYy9FA</t>
  </si>
  <si>
    <t>https://maps.app.goo.gl/xyKTyAdrMf7azL5W9</t>
  </si>
  <si>
    <t>https://maps.app.goo.gl/QkDenuNAo1KydwPAA</t>
  </si>
  <si>
    <t>https://www.google.com/maps?q=41.27769304330936,69.27978076060882</t>
  </si>
  <si>
    <t>https://www.google.com/maps?q=41.17946972890718,69.29800804717775</t>
  </si>
  <si>
    <t>https://www.google.com/maps?q=41.171041269062876,69.24048362024934</t>
  </si>
  <si>
    <t>https://www.google.com/maps?q=41.17087549707305,69.27591868737692</t>
  </si>
  <si>
    <t>https://www.google.com/maps?q=41.31451467199543,69.21181725602791</t>
  </si>
  <si>
    <t>https://www.google.com/maps?q=41.27932360942766,69.1537616066029</t>
  </si>
  <si>
    <t>https://maps.app.goo.gl/UtXVoZfLConShPvt9</t>
  </si>
  <si>
    <t>https://www.google.com/maps?q=41.33854263478183,69.38880744901665</t>
  </si>
  <si>
    <t>https://www.google.com/maps?q=41.23345411881961,69.30293167168605</t>
  </si>
  <si>
    <t>https://www.google.com/maps?q=41.28103953468796,69.37486189186357</t>
  </si>
  <si>
    <t>https://www.google.com/maps?q=41.25299653020496,69.30332038780567</t>
  </si>
  <si>
    <t>https://www.google.com/maps?q=41.27104101734773,69.28983098442858</t>
  </si>
  <si>
    <t>https://www.google.com/maps?q=41.329215814813395,69.22403593040592</t>
  </si>
  <si>
    <t>https://www.google.com/maps?q=41.371352538365755,69.28418297944673</t>
  </si>
  <si>
    <t>https://www.google.com/maps?q=41.28153773630179,69.35255414282389</t>
  </si>
  <si>
    <t>https://www.google.com/maps?q=41.22974814442836,69.27061615991389</t>
  </si>
  <si>
    <t>https://www.google.com/maps?q=41.302436047150124,69.21365761192973</t>
  </si>
  <si>
    <t>https://www.google.com/maps?q=41.31096013036345,69.21140427973786</t>
  </si>
  <si>
    <t>https://www.google.com/maps?q=41.26912756744075,69.24840051279335</t>
  </si>
  <si>
    <t>https://www.google.com/maps?q=41.31103936980968,69.32900960499504</t>
  </si>
  <si>
    <t>https://www.google.com/maps?q=41.35362882680252,69.23721680174928</t>
  </si>
  <si>
    <t>Локация</t>
  </si>
  <si>
    <t>Т/р</t>
  </si>
  <si>
    <t>https://www.google.com/maps?q=41.3145170591928,69.21182279147888</t>
  </si>
  <si>
    <t>https://www.google.com/maps?q=41.343357375176275,69.36391449894556</t>
  </si>
  <si>
    <t>https://www.google.com/maps/place/41%C2%B020'32.9%22N+69%C2%B021'53.8%22E/@41.3424634,69.3623623,1042m/data=!3m2!1e3!4b1!4m4!3m3!8m2!3d41.3424634!4d69.3649372?entry=ttu&amp;g_ep=EgoyMDI1MTAwMS4wIKXMDSoASAFQAw%3D%3D</t>
  </si>
  <si>
    <t>https://www.google.com/maps?q=41.33948876943428,69.40783449445964</t>
  </si>
  <si>
    <t>https://www.google.com/maps?q=41.33014368104347,69.3937631840672</t>
  </si>
  <si>
    <t>https://www.google.com/maps?q=41.27742514563741,69.17092941346928</t>
  </si>
  <si>
    <t>https://www.google.com/maps?q=41.19497339979431,69.1932907864759</t>
  </si>
  <si>
    <t>https://www.google.com/maps?q=41.19504821318963,69.19322232966171</t>
  </si>
  <si>
    <t>https://www.google.com/maps?q=41.19545246857071,69.19285631256582</t>
  </si>
  <si>
    <t>https://www.google.com/maps?q=41.195443561725625,69.19241523902657</t>
  </si>
  <si>
    <t>https://www.google.com/maps?q=41.194739115176745,69.19304749367764</t>
  </si>
  <si>
    <t>https://www.google.com/maps?q=41.19611656136166,69.19228622026483</t>
  </si>
  <si>
    <t>https://www.google.com/maps?q=41.22736853980731,69.18552108030234</t>
  </si>
  <si>
    <t>https://www.google.com/maps/place/41%C2%B013'38.8%22N+69%C2%B011'08.1%22E/@41.227447,69.1830007,1044m/data=!3m2!1e3!4b1!4m4!3m3!8m2!3d41.227447!4d69.1855756?entry=ttu&amp;g_ep=EgoyMDI1MTAwMS4wIKXMDSoASAFQAw%3D%3D</t>
  </si>
  <si>
    <t>https://www.google.com/maps/place/41%C2%B013'39.4%22N+69%C2%B011'08.5%22E/@41.2276038,69.1831098,1043m/data=!3m2!1e3!4b1!4m4!3m3!8m2!3d41.2276038!4d69.1856847?entry=ttu&amp;g_ep=EgoyMDI1MTAwMS4wIKXMDSoASAFQAw%3D%3D</t>
  </si>
  <si>
    <t>https://www.google.com/maps/place/41%C2%B013'39.1%22N+69%C2%B011'08.3%22E/@41.2275254,69.1830552,1044m/data=!3m2!1e3!4b1!4m4!3m3!8m2!3d41.2275254!4d69.1856301?entry=ttu&amp;g_ep=EgoyMDI1MTAwMS4wIKXMDSoASAFQAw%3D%3D</t>
  </si>
  <si>
    <t>https://www.google.com/maps/place/41%C2%B013'41.6%22N+69%C2%B011'10.0%22E/@41.2282311,69.183546,1043m/data=!3m2!1e3!4b1!4m4!3m3!8m2!3d41.2282311!4d69.1861209?entry=ttu&amp;g_ep=EgoyMDI1MTAwMS4wIKXMDSoASAFQAw%3D%3D</t>
  </si>
  <si>
    <t>https://www.google.com/maps/place/41%C2%B013'41.1%22N+69%C2%B011'09.6%22E/@41.2280742,69.1834369,1043m/data=!3m1!1e3!4m4!3m3!8m2!3d41.2280742!4d69.1860118?entry=ttu&amp;g_ep=EgoyMDI1MTAwMS4wIKXMDSoASAFQAw%3D%3D</t>
  </si>
  <si>
    <t>https://www.google.com/maps/place/41%C2%B013'41.4%22N+69%C2%B011'09.8%22E/@41.2281527,69.1834915,1043m/data=!3m2!1e3!4b1!4m4!3m3!8m2!3d41.2281527!4d69.1860664?entry=ttu&amp;g_ep=EgoyMDI1MTAwMS4wIKXMDSoASAFQAw%3D%3D</t>
  </si>
  <si>
    <t>https://www.google.com/maps/place/41%C2%B013'40.8%22N+69%C2%B011'09.5%22E/@41.2279958,69.1833824,1043m/data=!3m2!1e3!4b1!4m4!3m3!8m2!3d41.2279958!4d69.1859573?entry=ttu&amp;g_ep=EgoyMDI1MTAwMS4wIKXMDSoASAFQAw%3D%3D</t>
  </si>
  <si>
    <t>https://www.google.com/maps/place/41%C2%B013'40.5%22N+69%C2%B011'09.3%22E/@41.2279174,69.1833279,1043m/data=!3m2!1e3!4b1!4m4!3m3!8m2!3d41.2279174!4d69.1859028?entry=ttu&amp;g_ep=EgoyMDI1MTAwMS4wIKXMDSoASAFQAw%3D%3D</t>
  </si>
  <si>
    <t>https://www.google.com/maps/place/41%C2%B013'40.2%22N+69%C2%B011'09.1%22E/@41.227839,69.1832733,1043m/data=!3m2!1e3!4b1!4m4!3m3!8m2!3d41.227839!4d69.1858482?entry=ttu&amp;g_ep=EgoyMDI1MTAwMS4wIKXMDSoASAFQAw%3D%3D</t>
  </si>
  <si>
    <t>https://www.google.com/maps/place/41%C2%B013'39.9%22N+69%C2%B011'08.9%22E/@41.2277606,69.1832188,1043m/data=!3m2!1e3!4b1!4m4!3m3!8m2!3d41.2277606!4d69.1857937?entry=ttu&amp;g_ep=EgoyMDI1MTAwMS4wIKXMDSoASAFQAw%3D%3D</t>
  </si>
  <si>
    <t>https://www.google.com/maps/place/41%C2%B013'39.7%22N+69%C2%B011'08.7%22E/@41.2276822,69.1831643,1043m/data=!3m2!1e3!4b1!4m4!3m3!8m2!3d41.2276822!4d69.1857392?entry=ttu&amp;g_ep=EgoyMDI1MTAwMS4wIKXMDSoASAFQAw%3D%3D</t>
  </si>
  <si>
    <t>https://www.google.com/maps/place/41%C2%B016'21.7%22N+69%C2%B013'25.1%22E/@41.2727054,69.2210496,1043m/data=!3m2!1e3!4b1!4m4!3m3!8m2!3d41.2727054!4d69.2236245?entry=ttu&amp;g_ep=EgoyMDI1MTAwMS4wIKXMDSoASAFQAw%3D%3D</t>
  </si>
  <si>
    <t>https://www.google.com/maps/place/41%C2%B011'43.9%22N+69%C2%B011'32.5%22E/@41.1955176,69.1897768,1044m/data=!3m2!1e3!4b1!4m4!3m3!8m2!3d41.1955176!4d69.1923517?entry=ttu&amp;g_ep=EgoyMDI1MTAwMS4wIKXMDSoASAFQAw%3D%3D</t>
  </si>
  <si>
    <t>https://www.google.com/maps/place/41%C2%B015'07.1%22N+69%C2%B022'22.0%22E/@41.2519801,69.3702049,1043m/data=!3m1!1e3!4m4!3m3!8m2!3d41.2519801!4d69.3727798?entry=ttu&amp;g_ep=EgoyMDI1MTAwMS4wIKXMDSoASAFQAw%3D%3D</t>
  </si>
  <si>
    <t>https://www.google.com/maps/place/41%C2%B021'13.1%22N+69%C2%B020'23.3%22E/@41.3536372,69.3372367,1041m/data=!3m1!1e3!4m4!3m3!8m2!3d41.3536372!4d69.3398116?entry=ttu&amp;g_ep=EgoyMDI1MTAwMS4wIKXMDSoASAFQAw%3D%3D</t>
  </si>
  <si>
    <t>https://www.google.com/maps/place/41%C2%B017'00.3%22N+69%C2%B010'58.7%22E/@41.2834028,69.1803961,1043m/data=!3m1!1e3!4m4!3m3!8m2!3d41.2834028!4d69.182971?entry=ttu&amp;g_ep=EgoyMDI1MTAwMS4wIKXMDSoASAFQAw%3D%3D</t>
  </si>
  <si>
    <t>https://www.google.com/maps/place/41%C2%B014'40.8%22N+69%C2%B022'07.6%22E/@41.2446646,69.3661956,1043m/data=!3m1!1e3!4m4!3m3!8m2!3d41.2446646!4d69.3687705?entry=ttu&amp;g_ep=EgoyMDI1MTAwMS4wIKXMDSoASAFQAw%3D%3D</t>
  </si>
  <si>
    <t>https://www.google.com/maps/place/41%C2%B016'02.5%22N+69%C2%B014'17.8%22E/@41.2673582,69.2357061,1043m/data=!3m1!1e3!4m4!3m3!8m2!3d41.2673582!4d69.238281?entry=ttu&amp;g_ep=EgoyMDI1MTAwMS4wIKXMDSoASAFQAw%3D%3D</t>
  </si>
  <si>
    <t>https://www.google.com/maps/place/41%C2%B014'30.8%22N+69%C2%B019'50.2%22E/@41.2418774,69.3280354,1043m/data=!3m1!1e3!4m4!3m3!8m2!3d41.2418774!4d69.3306103?entry=ttu&amp;g_ep=EgoyMDI1MTAwMS4wIKXMDSoASAFQAw%3D%3D</t>
  </si>
  <si>
    <t>https://www.google.com/maps/place/41%C2%B011'34.9%22N+69%C2%B011'23.8%22E/@41.1930247,69.1873812,1044m/data=!3m2!1e3!4b1!4m4!3m3!8m2!3d41.1930247!4d69.1899561?entry=ttu&amp;g_ep=EgoyMDI1MTAwMS4wIKXMDSoASAFQAw%3D%3D</t>
  </si>
  <si>
    <t>https://www.google.com/maps/place/41%C2%B018'39.9%22N+69%C2%B012'41.9%22E/@41.31107,69.2090517,1042m/data=!3m1!1e3!4m4!3m3!8m2!3d41.31107!4d69.2116266?entry=ttu&amp;g_ep=EgoyMDI1MTAwMS4wIKXMDSoASAFQAw%3D%3D</t>
  </si>
  <si>
    <t>https://www.google.com/maps/place/41%C2%B015'51.5%22N+69%C2%B009'39.3%22E/@41.2643167,69.158331,1043m/data=!3m1!1e3!4m4!3m3!8m2!3d41.2643167!4d69.1609059?entry=ttu&amp;g_ep=EgoyMDI1MTAwMS4wIKXMDSoASAFQAw%3D%3D</t>
  </si>
  <si>
    <t>https://www.google.com/maps/place/41%C2%B015'51.0%22N+69%C2%B009'39.7%22E/@41.2641684,69.1584504,1043m/data=!3m2!1e3!4b1!4m4!3m3!8m2!3d41.2641684!4d69.1610253?entry=ttu&amp;g_ep=EgoyMDI1MTAwMS4wIKXMDSoASAFQAw%3D%3D</t>
  </si>
  <si>
    <t>https://www.google.com/maps/place/41%C2%B013'54.6%22N+69%C2%B017'40.4%22E/@41.2318271,69.2919707,1043m/data=!3m1!1e3!4m4!3m3!8m2!3d41.2318271!4d69.2945456?entry=ttu&amp;g_ep=EgoyMDI1MTAwMS4wIKXMDSoASAFQAw%3D%3D</t>
  </si>
  <si>
    <t>https://www.google.com/maps/place/41%C2%B016'58.0%22N+69%C2%B013'18.5%22E/@41.2827767,69.2192233,1043m/data=!3m2!1e3!4b1!4m4!3m3!8m2!3d41.2827767!4d69.2217982?entry=ttu&amp;g_ep=EgoyMDI1MTAwMS4wIKXMDSoASAFQAw%3D%3D</t>
  </si>
  <si>
    <t>https://www.google.com/maps/place/41%C2%B014'04.3%22N+69%C2%B017'48.3%22E/@41.2345286,69.2941616,1043m/data=!3m1!1e3!4m4!3m3!8m2!3d41.2345286!4d69.2967365?entry=ttu&amp;g_ep=EgoyMDI1MTAwMS4wIKXMDSoASAFQAw%3D%3D</t>
  </si>
  <si>
    <t>https://www.google.com/maps/place/41%C2%B013'54.2%22N+69%C2%B020'20.5%22E/@41.2317266,69.336453,1043m/data=!3m1!1e3!4m4!3m3!8m2!3d41.2317266!4d69.3390279?entry=ttu&amp;g_ep=EgoyMDI1MTAwMS4wIKXMDSoASAFQAw%3D%3D</t>
  </si>
  <si>
    <t>https://www.google.com/maps/place/41%C2%B016'29.4%22N+69%C2%B018'51.7%22E/@41.2748259,69.311784,1043m/data=!3m1!1e3!4m4!3m3!8m2!3d41.2748259!4d69.3143589?entry=ttu&amp;g_ep=EgoyMDI1MTAwMS4wIKXMDSoASAFQAw%3D%3D</t>
  </si>
  <si>
    <t>https://www.google.com/maps/place/41%C2%B015'05.9%22N+69%C2%B022'23.8%22E/@41.2516335,69.3707029,1043m/data=!3m1!1e3!4m4!3m3!8m2!3d41.2516335!4d69.3732778?entry=ttu&amp;g_ep=EgoyMDI1MTAwMS4wIKXMDSoASAFQAw%3D%3D</t>
  </si>
  <si>
    <t>https://www.google.com/maps/place/41%C2%B012'50.1%22N+69%C2%B017'58.8%22E/@41.2139087,69.2971001,1044m/data=!3m2!1e3!4b1!4m4!3m3!8m2!3d41.2139087!4d69.299675?entry=ttu&amp;g_ep=EgoyMDI1MTAwMS4wIKXMDSoASAFQAw%3D%3D</t>
  </si>
  <si>
    <t>https://www.google.com/maps/place/41%C2%B014'30.2%22N+69%C2%B019'02.3%22E/@41.241712,69.3147211,1043m/data=!3m1!1e3!4m4!3m3!8m2!3d41.241712!4d69.317296?entry=ttu&amp;g_ep=EgoyMDI1MTAwMS4wIKXMDSoASAFQAw%3D%3D</t>
  </si>
  <si>
    <t>https://www.google.com/maps/place/41%C2%B015'22.2%22N+69%C2%B021'28.9%22E/@41.2561612,69.3554423,1043m/data=!3m1!1e3!4m4!3m3!8m2!3d41.2561612!4d69.3580172?entry=ttu&amp;g_ep=EgoyMDI1MTAwMS4wIKXMDSoASAFQAw%3D%3D</t>
  </si>
  <si>
    <t>https://www.google.com/maps/place/41%C2%B017'08.4%22N+69%C2%B021'54.6%22E/@41.285679,69.3626033,1043m/data=!3m1!1e3!4m4!3m3!8m2!3d41.285679!4d69.3651782?entry=ttu&amp;g_ep=EgoyMDI1MTAwMS4wIKXMDSoASAFQAw%3D%3D</t>
  </si>
  <si>
    <t>https://www.google.com/maps/place/41%C2%B012'50.3%22N+69%C2%B017'58.0%22E/@41.2139611,69.2968721,1044m/data=!3m1!1e3!4m4!3m3!8m2!3d41.2139611!4d69.299447?entry=ttu&amp;g_ep=EgoyMDI1MTAwMS4wIKXMDSoASAFQAw%3D%3D</t>
  </si>
  <si>
    <t>https://www.google.com/maps/place/41%C2%B021'36.6%22N+69%C2%B018'13.0%22E/@41.3601554,69.3010435,1041m/data=!3m1!1e3!4m4!3m3!8m2!3d41.3601554!4d69.3036184?entry=ttu&amp;g_ep=EgoyMDI1MTAwMS4wIKXMDSoASAFQAw%3D%3D</t>
  </si>
  <si>
    <t>https://www.google.com/maps/place/41%C2%B016'57.6%22N+69%C2%B022'08.1%22E/@41.2826763,69.3663276,1043m/data=!3m1!1e3!4m4!3m3!8m2!3d41.2826763!4d69.3689025?entry=ttu&amp;g_ep=EgoyMDI1MTAwMS4wIKXMDSoASAFQAw%3D%3D</t>
  </si>
  <si>
    <t>https://www.google.com/maps/place/41%C2%B011'32.7%22N+69%C2%B014'27.7%22E/@41.1924154,69.2384453,1044m/data=!3m1!1e3!4m4!3m3!8m2!3d41.1924154!4d69.2410202?entry=ttu&amp;g_ep=EgoyMDI1MTAwMS4wIKXMDSoASAFQAw%3D%3D</t>
  </si>
  <si>
    <t>https://www.google.com/maps/place/41%C2%B020'58.1%22N+69%C2%B010'02.9%22E/@41.3494696,69.1648996,1042m/data=!3m1!1e3!4m4!3m3!8m2!3d41.3494696!4d69.1674745?entry=ttu&amp;g_ep=EgoyMDI1MTAwMS4wIKXMDSoASAFQAw%3D%3D</t>
  </si>
  <si>
    <t>https://www.google.com/maps/place/41%C2%B021'01.6%22N+69%C2%B023'01.4%22E/@41.3504385,69.3811552,1042m/data=!3m1!1e3!4m4!3m3!8m2!3d41.3504385!4d69.3837301?entry=ttu&amp;g_ep=EgoyMDI1MTAwMS4wIKXMDSoASAFQAw%3D%3D</t>
  </si>
  <si>
    <t>https://www.google.com/maps/place/41%C2%B015'37.8%22N+69%C2%B011'19.1%22E/@41.2605025,69.1860712,1043m/data=!3m1!1e3!4m4!3m3!8m2!3d41.2605025!4d69.1886461?entry=ttu&amp;g_ep=EgoyMDI1MTAwMS4wIKXMDSoASAFQAw%3D%3D</t>
  </si>
  <si>
    <t>https://www.google.com/maps/place/41%C2%B019'54.8%22N+69%C2%B013'07.8%22E/@41.3318914,69.2162644,1042m/data=!3m1!1e3!4m4!3m3!8m2!3d41.3318914!4d69.2188393?entry=ttu&amp;g_ep=EgoyMDI1MTAwMS4wIKXMDSoASAFQAw%3D%3D</t>
  </si>
  <si>
    <t>https://www.google.com/maps/place/41%C2%B019'55.8%22N+69%C2%B015'12.0%22E/@41.3321624,69.2507588,1042m/data=!3m1!1e3!4m4!3m3!8m2!3d41.3321624!4d69.2533337?entry=ttu&amp;g_ep=EgoyMDI1MTAwMS4wIKXMDSoASAFQAw%3D%3D</t>
  </si>
  <si>
    <t>https://www.google.com/maps/place/41%C2%B019'55.8%22N+69%C2%B015'13.1%22E/@41.332167,69.2510628,1042m/data=!3m1!1e3!4m4!3m3!8m2!3d41.332167!4d69.2536377?entry=ttu&amp;g_ep=EgoyMDI1MTAwMS4wIKXMDSoASAFQAw%3D%3D</t>
  </si>
  <si>
    <t>https://www.google.com/maps/place/41%C2%B017'25.8%22N+69%C2%B019'20.7%22E/@41.2905119,69.3198394,1042m/data=!3m1!1e3!4m4!3m3!8m2!3d41.2905119!4d69.3224143?entry=ttu&amp;g_ep=EgoyMDI1MTAwMS4wIKXMDSoASAFQAw%3D%3D</t>
  </si>
  <si>
    <t>https://www.google.com/maps/place/41%C2%B013'04.5%22N+69%C2%B011'15.5%22E/@41.2179057,69.1850682,1044m/data=!3m1!1e3!4m4!3m3!8m2!3d41.2179057!4d69.1876431?entry=ttu&amp;g_ep=EgoyMDI1MTAwMS4wIKXMDSoASAFQAw%3D%3D</t>
  </si>
  <si>
    <t>https://www.google.com/maps/place/41%C2%B012'20.8%22N+69%C2%B015'27.1%22E/@41.2057848,69.2549496,1044m/data=!3m1!1e3!4m4!3m3!8m2!3d41.2057848!4d69.2575245?entry=ttu&amp;g_ep=EgoyMDI1MTAwMS4wIKXMDSoASAFQAw%3D%3D</t>
  </si>
  <si>
    <t>https://www.google.com/maps/place/41%C2%B019'27.0%22N+69%C2%B014'40.2%22E/@41.3241579,69.2419167,1042m/data=!3m1!1e3!4m4!3m3!8m2!3d41.3241579!4d69.2444916?entry=ttu&amp;g_ep=EgoyMDI1MTAwMS4wIKXMDSoASAFQAw%3D%3D</t>
  </si>
  <si>
    <t>https://www.google.com/maps/place/41%C2%B017'28.2%22N+69%C2%B010'41.3%22E/@41.2911791,69.175574,1042m/data=!3m1!1e3!4m4!3m3!8m2!3d41.2911791!4d69.1781489?entry=ttu&amp;g_ep=EgoyMDI1MTAwMS4wIKXMDSoASAFQAw%3D%3D</t>
  </si>
  <si>
    <t>https://www.google.com/maps/place/41%C2%B021'05.6%22N+69%C2%B012'51.5%22E/@41.3515633,69.2117197,1042m/data=!3m1!1e3!4m4!3m3!8m2!3d41.3515633!4d69.2142946?entry=ttu&amp;g_ep=EgoyMDI1MTAwMS4wIKXMDSoASAFQAw%3D%3D</t>
  </si>
  <si>
    <t>https://www.google.com/maps/place/41%C2%B017'05.9%22N+69%C2%B010'58.7%22E/@41.2849765,69.1803991,1043m/data=!3m1!1e3!4m4!3m3!8m2!3d41.2849765!4d69.182974?entry=ttu&amp;g_ep=EgoyMDI1MTAwMS4wIKXMDSoASAFQAw%3D%3D</t>
  </si>
  <si>
    <t>https://www.google.com/maps/place/41%C2%B016'39.6%22N+69%C2%B016'46.4%22E/@41.2776591,69.2769899,1043m/data=!3m1!1e3!4m4!3m3!8m2!3d41.2776591!4d69.2795648?entry=ttu&amp;g_ep=EgoyMDI1MTAwMS4wIKXMDSoASAFQAw%3D%3D</t>
  </si>
  <si>
    <t>https://www.google.com/maps/place/41%C2%B016'42.8%22N+69%C2%B010'40.0%22E/@41.2785466,69.1752071,1043m/data=!3m1!1e3!4m4!3m3!8m2!3d41.2785466!4d69.177782?entry=ttu&amp;g_ep=EgoyMDI1MTAwMS4wIKXMDSoASAFQAw%3D%3D</t>
  </si>
  <si>
    <t>https://www.google.com/maps/place/41%C2%B017'07.3%22N+69%C2%B019'06.4%22E/@41.2853465,69.315866,1043m/data=!3m1!1e3!4m4!3m3!8m2!3d41.2853465!4d69.3184409?entry=ttu&amp;g_ep=EgoyMDI1MTAwMS4wIKXMDSoASAFQAw%3D%3D</t>
  </si>
  <si>
    <t>https://www.google.com/maps/place/41%C2%B017'39.8%22N+69%C2%B010'41.9%22E/@41.2943815,69.175719,1042m/data=!3m1!1e3!4m4!3m3!8m2!3d41.2943815!4d69.1782939?entry=ttu&amp;g_ep=EgoyMDI1MTAwMS4wIKXMDSoASAFQAw%3D%3D</t>
  </si>
  <si>
    <t>https://www.google.com/maps/place/41%C2%B017'04.9%22N+69%C2%B010'30.1%22E/@41.2846936,69.1724378,1043m/data=!3m1!1e3!4m4!3m3!8m2!3d41.2846936!4d69.1750127?entry=ttu&amp;g_ep=EgoyMDI1MTAwMS4wIKXMDSoASAFQAw%3D%3D</t>
  </si>
  <si>
    <t>https://www.google.com/maps/place/41%C2%B018'48.0%22N+69%C2%B012'32.8%22E/@41.3133457,69.2065418,1042m/data=!3m1!1e3!4m4!3m3!8m2!3d41.3133457!4d69.2091167?entry=ttu&amp;g_ep=EgoyMDI1MTAwMS4wIKXMDSoASAFQAw%3D%3D</t>
  </si>
  <si>
    <t>https://www.google.com/maps/place/41%C2%B015'46.7%22N+69%C2%B014'04.4%22E/@41.2629695,69.2319879,1043m/data=!3m1!1e3!4m4!3m3!8m2!3d41.2629695!4d69.2345628?entry=ttu&amp;g_ep=EgoyMDI1MTAwMS4wIKXMDSoASAFQAw%3D%3D</t>
  </si>
  <si>
    <t>https://www.google.com/maps/place/41%C2%B022'17.1%22N+69%C2%B017'34.4%22E/@41.3714135,69.2903029,1041m/data=!3m1!1e3!4m4!3m3!8m2!3d41.3714135!4d69.2928778?entry=ttu&amp;g_ep=EgoyMDI1MTAwMS4wIKXMDSoASAFQAw%3D%3D</t>
  </si>
  <si>
    <t>https://www.google.com/maps/place/41%C2%B022'16.4%22N+69%C2%B017'33.2%22E/@41.3712157,69.2899694,1041m/data=!3m1!1e3!4m4!3m3!8m2!3d41.3712157!4d69.2925443?entry=ttu&amp;g_ep=EgoyMDI1MTAwMS4wIKXMDSoASAFQAw%3D%3D</t>
  </si>
  <si>
    <t>https://www.google.com/maps/place/41%C2%B020'27.7%22N+69%C2%B018'02.5%22E/@41.3410201,69.2981091,1042m/data=!3m1!1e3!4m4!3m3!8m2!3d41.3410201!4d69.300684?entry=ttu&amp;g_ep=EgoyMDI1MTAwMS4wIKXMDSoASAFQAw%3D%3D</t>
  </si>
  <si>
    <t>https://www.google.com/maps/place/41%C2%B022'24.8%22N+69%C2%B016'06.0%22E/@41.3735593,69.2657616,1041m/data=!3m1!1e3!4m4!3m3!8m2!3d41.3735593!4d69.2683365?entry=ttu&amp;g_ep=EgoyMDI1MTAwMS4wIKXMDSoASAFQAw%3D%3D</t>
  </si>
  <si>
    <t>https://www.google.com/maps/place/41%C2%B022'57.1%22N+69%C2%B018'14.0%22E/@41.3825176,69.3013116,1041m/data=!3m1!1e3!4m4!3m3!8m2!3d41.3825176!4d69.3038865?entry=ttu&amp;g_ep=EgoyMDI1MTAwMS4wIKXMDSoASAFQAw%3D%3D</t>
  </si>
  <si>
    <t>https://www.google.com/maps/place/41%C2%B022'38.2%22N+69%C2%B018'17.3%22E/@41.3772743,69.3022201,1041m/data=!3m1!1e3!4m4!3m3!8m2!3d41.3772743!4d69.304795?entry=ttu&amp;g_ep=EgoyMDI1MTAwMS4wIKXMDSoASAFQAw%3D%3D</t>
  </si>
  <si>
    <t>https://www.google.com/maps/place/41%C2%B021'45.9%22N+69%C2%B017'08.0%22E/@41.3627393,69.2829845,1041m/data=!3m1!1e3!4m4!3m3!8m2!3d41.3627393!4d69.2855594?entry=ttu&amp;g_ep=EgoyMDI1MTAwMS4wIKXMDSoASAFQAw%3D%3D</t>
  </si>
  <si>
    <t>https://www.google.com/maps/place/41%C2%B012'59.1%22N+69%C2%B018'29.1%22E/@41.2164177,69.3055185,1044m/data=!3m1!1e3!4m4!3m3!8m2!3d41.2164177!4d69.3080934?entry=ttu&amp;g_ep=EgoyMDI1MTAwMS4wIKXMDSoASAFQAw%3D%3D</t>
  </si>
  <si>
    <t>https://www.google.com/maps/place/41%C2%B012'56.6%22N+69%C2%B018'24.5%22E/@41.2157274,69.3042313,1044m/data=!3m1!1e3!4m4!3m3!8m2!3d41.2157274!4d69.3068062?entry=ttu&amp;g_ep=EgoyMDI1MTAwMS4wIKXMDSoASAFQAw%3D%3D</t>
  </si>
  <si>
    <t>https://www.google.com/maps/place/41%C2%B017'49.4%22N+69%C2%B010'50.2%22E/@41.2970555,69.1780476,1042m/data=!3m1!1e3!4m4!3m3!8m2!3d41.2970555!4d69.1806225?entry=ttu&amp;g_ep=EgoyMDI1MTAwMS4wIKXMDSoASAFQAw%3D%3D</t>
  </si>
  <si>
    <t>https://www.google.com/maps/place/41%C2%B012'58.7%22N+69%C2%B018'32.7%22E/@41.2162969,69.3064951,1044m/data=!3m1!1e3!4m4!3m3!8m2!3d41.2162969!4d69.30907?entry=ttu&amp;g_ep=EgoyMDI1MTAwMS4wIKXMDSoASAFQAw%3D%3D</t>
  </si>
  <si>
    <t>https://www.google.com/maps/place/41%C2%B016'33.1%22N+69%C2%B012'16.8%22E/@41.2758546,69.2020788,1043m/data=!3m1!1e3!4m4!3m3!8m2!3d41.2758546!4d69.2046537?entry=ttu&amp;g_ep=EgoyMDI1MTAwMS4wIKXMDSoASAFQAw%3D%3D</t>
  </si>
  <si>
    <t>https://www.google.com/maps/place/41%C2%B011'42.2%22N+69%C2%B011'35.6%22E/@41.195046,69.1906495,1044m/data=!3m1!1e3!4m4!3m3!8m2!3d41.195046!4d69.1932244?entry=ttu&amp;g_ep=EgoyMDI1MTAwMS4wIKXMDSoASAFQAw%3D%3D</t>
  </si>
  <si>
    <t>https://www.google.com/maps/place/41%C2%B012'45.2%22N+69%C2%B017'52.6%22E/@41.2125626,69.2953814,1044m/data=!3m1!1e3!4m4!3m3!8m2!3d41.2125626!4d69.2979563?entry=ttu&amp;g_ep=EgoyMDI1MTAwMS4wIKXMDSoASAFQAw%3D%3D</t>
  </si>
  <si>
    <t>https://www.google.com/maps/place/41%C2%B014'40.6%22N+69%C2%B020'21.3%22E/@41.2446096,69.3366791,1043m/data=!3m1!1e3!4m4!3m3!8m2!3d41.2446096!4d69.339254?entry=ttu&amp;g_ep=EgoyMDI1MTAwMS4wIKXMDSoASAFQAw%3D%3D</t>
  </si>
  <si>
    <t>https://www.google.com/maps/place/41%C2%B013'05.9%22N+69%C2%B018'23.7%22E/@41.2182967,69.3040123,1044m/data=!3m1!1e3!4m4!3m3!8m2!3d41.2182967!4d69.3065872?entry=ttu&amp;g_ep=EgoyMDI1MTAwMS4wIKXMDSoASAFQAw%3D%3D</t>
  </si>
  <si>
    <t>https://www.google.com/maps/place/41%C2%B014'43.7%22N+69%C2%B020'23.0%22E/@41.2454679,69.3371376,1043m/data=!3m1!1e3!4m4!3m3!8m2!3d41.2454679!4d69.3397125?entry=ttu&amp;g_ep=EgoyMDI1MTAwMS4wIKXMDSoASAFQAw%3D%3D</t>
  </si>
  <si>
    <t>https://www.google.com/maps/place/41%C2%B022'09.5%22N+69%C2%B018'10.1%22E/@41.3692979,69.3002341,1145m/data=!3m2!1e3!4b1!4m4!3m3!8m2!3d41.3692979!4d69.302809?entry=ttu&amp;g_ep=EgoyMDI1MTAwMS4wIKXMDSoASAFQAw%3D%3D</t>
  </si>
  <si>
    <t>https://www.google.com/maps/place/41%C2%B022'01.2%22N+69%C2%B019'38.9%22E/@41.3669919,69.3249021,1041m/data=!3m1!1e3!4m4!3m3!8m2!3d41.3669919!4d69.327477?entry=ttu&amp;g_ep=EgoyMDI1MTAwMS4wIKXMDSoASAFQAw%3D%3D</t>
  </si>
  <si>
    <t>https://www.google.com/maps/place/41%C2%B022'34.9%22N+69%C2%B016'54.6%22E/@41.376366,69.2792504,1041m/data=!3m1!1e3!4m4!3m3!8m2!3d41.376366!4d69.2818253?entry=ttu&amp;g_ep=EgoyMDI1MTAwMS4wIKXMDSoASAFQAw%3D%3D</t>
  </si>
  <si>
    <t>https://www.google.com/maps/place/41%C2%B022'29.6%22N+69%C2%B018'06.3%22E/@41.3748877,69.2991653,1041m/data=!3m1!1e3!4m4!3m3!8m2!3d41.3748877!4d69.3017402?entry=ttu&amp;g_ep=EgoyMDI1MTAwMS4wIKXMDSoASAFQAw%3D%3D</t>
  </si>
  <si>
    <t>https://www.google.com/maps/place/41%C2%B021'49.7%22N+69%C2%B019'51.3%22E/@41.3638006,69.3283503,1041m/data=!3m1!1e3!4m4!3m3!8m2!3d41.3638006!4d69.3309252?entry=ttu&amp;g_ep=EgoyMDI1MTAwMS4wIKXMDSoASAFQAw%3D%3D</t>
  </si>
  <si>
    <t>https://www.google.com/maps/place/41%C2%B016'39.5%22N+69%C2%B016'46.0%22E/@41.2776411,69.2768717,1043m/data=!3m1!1e3!4m4!3m3!8m2!3d41.2776411!4d69.2794466?entry=ttu&amp;g_ep=EgoyMDI1MTAwMS4wIKXMDSoASAFQAw%3D%3D</t>
  </si>
  <si>
    <t>https://www.google.com/maps/place/41%C2%B012'49.7%22N+69%C2%B017'57.1%22E/@41.2138128,69.2966066,1044m/data=!3m1!1e3!4m4!3m3!8m2!3d41.2138128!4d69.2991815?entry=ttu&amp;g_ep=EgoyMDI1MTAwMS4wIKXMDSoASAFQAw%3D%3D</t>
  </si>
  <si>
    <t>https://www.google.com/maps/place/41%C2%B012'50.8%22N+69%C2%B018'00.2%22E/@41.2141069,69.2974924,1044m/data=!3m1!1e3!4m4!3m3!8m2!3d41.2141069!4d69.3000673?entry=ttu&amp;g_ep=EgoyMDI1MTAwMS4wIKXMDSoASAFQAw%3D%3D</t>
  </si>
  <si>
    <t>https://www.google.com/maps/place/41%C2%B022'10.6%22N+69%C2%B019'00.1%22E/@41.3696168,69.3141152,1041m/data=!3m2!1e3!4b1!4m4!3m3!8m2!3d41.3696168!4d69.3166901?entry=ttu&amp;g_ep=EgoyMDI1MTAwMS4wIKXMDSoASAFQAw%3D%3D</t>
  </si>
  <si>
    <t>https://www.google.com/maps/place/41%C2%B014'11.7%22N+69%C2%B021'19.9%22E/@41.2365782,69.3529593,1043m/data=!3m1!1e3!4m4!3m3!8m2!3d41.2365782!4d69.3555342?entry=ttu&amp;g_ep=EgoyMDI1MTAwMS4wIKXMDSoASAFQAw%3D%3D</t>
  </si>
  <si>
    <t>https://www.google.com/maps/place/41%C2%B022'11.5%22N+69%C2%B019'00.6%22E/@41.36985,69.3142472,1041m/data=!3m1!1e3!4m4!3m3!8m2!3d41.36985!4d69.3168221?entry=ttu&amp;g_ep=EgoyMDI1MTAwMS4wIKXMDSoASAFQAw%3D%3D</t>
  </si>
  <si>
    <t>https://www.google.com/maps/place/41%C2%B020'27.2%22N+69%C2%B010'24.8%22E/@41.3408882,69.1709897,1042m/data=!3m1!1e3!4m4!3m3!8m2!3d41.3408882!4d69.1735646?entry=ttu&amp;g_ep=EgoyMDI1MTAwMS4wIKXMDSoASAFQAw%3D%3D</t>
  </si>
  <si>
    <t>https://www.google.com/maps/place/41%C2%B017'01.0%22N+69%C2%B010'37.7%22E/@41.2836014,69.1745695,1043m/data=!3m1!1e3!4m4!3m3!8m2!3d41.2836014!4d69.1771444?entry=ttu&amp;g_ep=EgoyMDI1MTAwMS4wIKXMDSoASAFQAw%3D%3D</t>
  </si>
  <si>
    <t>https://www.google.com/maps/place/41%C2%B020'26.3%22N+69%C2%B010'41.0%22E/@41.3406489,69.1754829,1042m/data=!3m1!1e3!4m4!3m3!8m2!3d41.3406489!4d69.1780578?entry=ttu&amp;g_ep=EgoyMDI1MTAwMS4wIKXMDSoASAFQAw%3D%3D</t>
  </si>
  <si>
    <t>https://www.google.com/maps/place/41%C2%B016'57.9%22N+69%C2%B022'08.6%22E/@41.2827546,69.3664708,1043m/data=!3m1!1e3!4m4!3m3!8m2!3d41.2827546!4d69.3690457?entry=ttu&amp;g_ep=EgoyMDI1MTAwMS4wIKXMDSoASAFQAw%3D%3D</t>
  </si>
  <si>
    <t>https://www.google.com/maps/place/41%C2%B013'57.1%22N+69%C2%B020'45.1%22E/@41.2325204,69.3432732,1043m/data=!3m1!1e3!4m4!3m3!8m2!3d41.2325204!4d69.3458481?entry=ttu&amp;g_ep=EgoyMDI1MTAwMS4wIKXMDSoASAFQAw%3D%3D</t>
  </si>
  <si>
    <t>https://www.google.com/maps/place/41%C2%B011'43.0%22N+69%C2%B011'34.9%22E/@41.1952638,69.1904502,1044m/data=!3m1!1e3!4m4!3m3!8m2!3d41.1952638!4d69.1930251?entry=ttu&amp;g_ep=EgoyMDI1MTAwMS4wIKXMDSoASAFQAw%3D%3D</t>
  </si>
  <si>
    <t>https://www.google.com/maps/place/41%C2%B011'42.1%22N+69%C2%B011'34.0%22E/@41.1950295,69.1902069,1044m/data=!3m1!1e3!4m4!3m3!8m2!3d41.1950295!4d69.1927818?entry=ttu&amp;g_ep=EgoyMDI1MTAwMS4wIKXMDSoASAFQAw%3D%3D</t>
  </si>
  <si>
    <t>https://www.google.com/maps/place/41%C2%B012'45.9%22N+69%C2%B017'52.2%22E/@41.2127455,69.295269,1044m/data=!3m1!1e3!4m4!3m3!8m2!3d41.2127455!4d69.2978439?entry=ttu&amp;g_ep=EgoyMDI1MTAwMS4wIKXMDSoASAFQAw%3D%3D</t>
  </si>
  <si>
    <t>https://www.google.com/maps/place/41%C2%B012'47.0%22N+69%C2%B017'54.2%22E/@41.2130435,69.2958092,1044m/data=!3m2!1e3!4b1!4m4!3m3!8m2!3d41.2130435!4d69.2983841?entry=ttu&amp;g_ep=EgoyMDI1MTAwMS4wIKXMDSoASAFQAw%3D%3D</t>
  </si>
  <si>
    <t>https://www.google.com/maps/place/41%C2%B012'46.4%22N+69%C2%B017'53.2%22E/@41.2129002,69.2955467,1044m/data=!3m1!1e3!4m4!3m3!8m2!3d41.2129002!4d69.2981216?entry=ttu&amp;g_ep=EgoyMDI1MTAwMS4wIKXMDSoASAFQAw%3D%3D</t>
  </si>
  <si>
    <t>https://www.google.com/maps/place/41%C2%B021'46.7%22N+69%C2%B017'11.2%22E/@41.3629736,69.2838689,1041m/data=!3m1!1e3!4m4!3m3!8m2!3d41.3629736!4d69.2864438?entry=ttu&amp;g_ep=EgoyMDI1MTAwMS4wIKXMDSoASAFQAw%3D%3D</t>
  </si>
  <si>
    <t>https://www.google.com/maps/place/41%C2%B019'08.2%22N+69%C2%B013'25.0%22E/@41.3189433,69.2210266,1042m/data=!3m1!1e3!4m4!3m3!8m2!3d41.3189433!4d69.2236015?entry=ttu&amp;g_ep=EgoyMDI1MTAwMS4wIKXMDSoASAFQAw%3D%3D</t>
  </si>
  <si>
    <t>https://www.google.com/maps/place/41%C2%B012'31.6%22N+69%C2%B015'22.7%22E/@41.2087813,69.2537205,1044m/data=!3m1!1e3!4m4!3m3!8m2!3d41.2087813!4d69.2562954?entry=ttu&amp;g_ep=EgoyMDI1MTAwMS4wIKXMDSoASAFQAw%3D%3D</t>
  </si>
  <si>
    <t>https://www.google.com/maps/place/41%C2%B022'16.3%22N+69%C2%B018'51.3%22E/@41.3711877,69.3116872,1041m/data=!3m1!1e3!4m4!3m3!8m2!3d41.3711877!4d69.3142621?entry=ttu&amp;g_ep=EgoyMDI1MTAwMS4wIKXMDSoASAFQAw%3D%3D</t>
  </si>
  <si>
    <t>https://www.google.com/maps/place/41%C2%B017'04.0%22N+69%C2%B021'32.6%22E/@41.2844395,69.3564914,1043m/data=!3m1!1e3!4m4!3m3!8m2!3d41.2844395!4d69.3590663?entry=ttu&amp;g_ep=EgoyMDI1MTAwMS4wIKXMDSoASAFQAw%3D%3D</t>
  </si>
  <si>
    <t>https://www.google.com/maps/place/41%C2%B016'52.0%22N+69%C2%B021'09.9%22E/@41.2811117,69.3501706,1043m/data=!3m1!1e3!4m4!3m3!8m2!3d41.2811117!4d69.3527455?entry=ttu&amp;g_ep=EgoyMDI1MTAwMS4wIKXMDSoASAFQAw%3D%3D</t>
  </si>
  <si>
    <t>https://www.google.com/maps/place/41%C2%B019'09.1%22N+69%C2%B014'01.8%22E/@41.3192026,69.2312701,1042m/data=!3m1!1e3!4m4!3m3!8m2!3d41.3192026!4d69.233845?entry=ttu&amp;g_ep=EgoyMDI1MTAwMS4wIKXMDSoASAFQAw%3D%3D</t>
  </si>
  <si>
    <t>https://www.google.com/maps/place/41%C2%B020'20.3%22N+69%C2%B013'21.5%22E/@41.3389712,69.2200563,1042m/data=!3m1!1e3!4m4!3m3!8m2!3d41.3389712!4d69.2226312?entry=ttu&amp;g_ep=EgoyMDI1MTAwMS4wIKXMDSoASAFQAw%3D%3D</t>
  </si>
  <si>
    <t>https://www.google.com/maps/place/41%C2%B010'25.7%22N+69%C2%B014'53.0%22E/@41.1737963,69.245493,1044m/data=!3m1!1e3!4m4!3m3!8m2!3d41.1737963!4d69.2480679?entry=ttu&amp;g_ep=EgoyMDI1MTAwMS4wIKXMDSoASAFQAw%3D%3D</t>
  </si>
  <si>
    <t>https://www.google.com/maps/place/41%C2%B016'54.2%22N+69%C2%B021'07.6%22E/@41.2817148,69.349539,1043m/data=!3m1!1e3!4m4!3m3!8m2!3d41.2817148!4d69.3521139?entry=ttu&amp;g_ep=EgoyMDI1MTAwMS4wIKXMDSoASAFQAw%3D%3D</t>
  </si>
  <si>
    <t>https://www.google.com/maps/place/41%C2%B013'14.5%22N+69%C2%B018'19.0%22E/@41.2207066,69.3026917,1044m/data=!3m1!1e3!4m4!3m3!8m2!3d41.2207066!4d69.3052666?entry=ttu&amp;g_ep=EgoyMDI1MTAwMS4wIKXMDSoASAFQAw%3D%3D</t>
  </si>
  <si>
    <t>https://www.google.com/maps/place/41%C2%B016'03.8%22N+69%C2%B015'01.2%22E/@41.2677293,69.2477522,1043m/data=!3m1!1e3!4m4!3m3!8m2!3d41.2677293!4d69.2503271?entry=ttu&amp;g_ep=EgoyMDI1MTAwMS4wIKXMDSoASAFQAw%3D%3D</t>
  </si>
  <si>
    <t>https://www.google.com/maps/place/41%C2%B015'50.1%22N+69%C2%B013'25.9%22E/@41.2639032,69.2212902,1043m/data=!3m1!1e3!4m4!3m3!8m2!3d41.2639032!4d69.2238651?entry=ttu&amp;g_ep=EgoyMDI1MTAwMS4wIKXMDSoASAFQAw%3D%3D</t>
  </si>
  <si>
    <t>https://www.google.com/maps/place/41%C2%B016'24.8%22N+69%C2%B021'48.2%22E/@41.273558,69.3608029,1043m/data=!3m1!1e3!4m4!3m3!8m2!3d41.273558!4d69.3633778?entry=ttu&amp;g_ep=EgoyMDI1MTAwMS4wIKXMDSoASAFQAw%3D%3D</t>
  </si>
  <si>
    <t>https://www.google.com/maps/place/41%C2%B011'45.8%22N+69%C2%B011'32.5%22E/@41.1960425,69.1897749,1044m/data=!3m1!1e3!4m4!3m3!8m2!3d41.1960425!4d69.1923498?entry=ttu&amp;g_ep=EgoyMDI1MTAwMS4wIKXMDSoASAFQAw%3D%3D</t>
  </si>
  <si>
    <t>https://www.google.com/maps/place/41%C2%B021'26.0%22N+69%C2%B022'04.2%22E/@41.3572087,69.3652626,1041m/data=!3m1!1e3!4m4!3m3!8m2!3d41.3572087!4d69.3678375?entry=ttu&amp;g_ep=EgoyMDI1MTAwMS4wIKXMDSoASAFQAw%3D%3D</t>
  </si>
  <si>
    <t>https://www.google.com/maps/place/41%C2%B013'08.6%22N+69%C2%B018'15.8%22E/@41.2190522,69.301824,1044m/data=!3m1!1e3!4m4!3m3!8m2!3d41.2190522!4d69.3043989?entry=ttu&amp;g_ep=EgoyMDI1MTAwMS4wIKXMDSoASAFQAw%3D%3D</t>
  </si>
  <si>
    <t>https://www.google.com/maps/place/41%C2%B016'55.8%22N+69%C2%B015'40.2%22E/@41.2821775,69.2585812,1043m/data=!3m1!1e3!4m4!3m3!8m2!3d41.2821775!4d69.2611561?entry=ttu&amp;g_ep=EgoyMDI1MTAwMS4wIKXMDSoASAFQAw%3D%3D</t>
  </si>
  <si>
    <t>https://www.google.com/maps/place/41%C2%B013'01.9%22N+69%C2%B015'43.7%22E/@41.2172058,69.2595561,1044m/data=!3m1!1e3!4m4!3m3!8m2!3d41.2172058!4d69.262131?entry=ttu&amp;g_ep=EgoyMDI1MTAwMS4wIKXMDSoASAFQAw%3D%3D</t>
  </si>
  <si>
    <t>https://www.google.com/maps/place/41%C2%B016'53.2%22N+69%C2%B022'30.0%22E/@41.2814558,69.3724219,1043m/data=!3m1!1e3!4m4!3m3!8m2!3d41.2814558!4d69.3749968?entry=ttu&amp;g_ep=EgoyMDI1MTAwMS4wIKXMDSoASAFQAw%3D%3D</t>
  </si>
  <si>
    <t>https://www.google.com/maps/place/41%C2%B021'51.5%22N+69%C2%B018'49.3%22E/@41.3643076,69.3111301,1041m/data=!3m1!1e3!4m4!3m3!8m2!3d41.3643076!4d69.313705?entry=ttu&amp;g_ep=EgoyMDI1MTAwMS4wIKXMDSoASAFQAw%3D%3D</t>
  </si>
  <si>
    <t>https://www.google.com/maps/place/41%C2%B016'33.8%22N+69%C2%B019'07.7%22E/@41.2760587,69.3162231,1043m/data=!3m1!1e3!4m4!3m3!8m2!3d41.2760587!4d69.318798?entry=ttu&amp;g_ep=EgoyMDI1MTAwMS4wIKXMDSoASAFQAw%3D%3D</t>
  </si>
  <si>
    <t>https://www.google.com/maps/place/41%C2%B014'39.4%22N+69%C2%B013'10.7%22E/@41.2442719,69.2170559,1043m/data=!3m1!1e3!4m4!3m3!8m2!3d41.2442719!4d69.2196308?entry=ttu&amp;g_ep=EgoyMDI1MTAwMS4wIKXMDSoASAFQAw%3D%3D</t>
  </si>
  <si>
    <t>https://www.google.com/maps/place/41%C2%B016'57.5%22N+69%C2%B020'29.6%22E/@41.2826347,69.338968,1043m/data=!3m1!1e3!4m4!3m3!8m2!3d41.2826347!4d69.3415429?entry=ttu&amp;g_ep=EgoyMDI1MTAwMS4wIKXMDSoASAFQAw%3D%3D</t>
  </si>
  <si>
    <t>https://www.google.com/maps/place/41%C2%B016'57.3%22N+69%C2%B020'29.8%22E/@41.2825881,69.3390447,1043m/data=!3m1!1e3!4m4!3m3!8m2!3d41.2825881!4d69.3416196?entry=ttu&amp;g_ep=EgoyMDI1MTAwMS4wIKXMDSoASAFQAw%3D%3D</t>
  </si>
  <si>
    <t>https://www.google.com/maps/place/41%C2%B022'11.2%22N+69%C2%B018'59.7%22E/@41.3697796,69.3140141,1041m/data=!3m1!1e3!4m4!3m3!8m2!3d41.3697796!4d69.316589?entry=ttu&amp;g_ep=EgoyMDI1MTAwMS4wIKXMDSoASAFQAw%3D%3D</t>
  </si>
  <si>
    <t>https://www.google.com/maps/place/41%C2%B016'57.5%22N+69%C2%B021'01.4%22E/@41.2826435,69.3478184,1043m/data=!3m1!1e3!4m4!3m3!8m2!3d41.2826435!4d69.3503933?entry=ttu&amp;g_ep=EgoyMDI1MTAwMS4wIKXMDSoASAFQAw%3D%3D</t>
  </si>
  <si>
    <t>https://www.google.com/maps/place/41%C2%B018'06.7%22N+69%C2%B021'55.8%22E/@41.3018628,69.3629292,1042m/data=!3m1!1e3!4m4!3m3!8m2!3d41.3018628!4d69.3655041?entry=ttu&amp;g_ep=EgoyMDI1MTAwMS4wIKXMDSoASAFQAw%3D%3D</t>
  </si>
  <si>
    <t>https://www.google.com/maps/place/41%C2%B014'34.0%22N+69%C2%B019'53.4%22E/@41.2427696,69.3289231,1043m/data=!3m2!1e3!4b1!4m4!3m3!8m2!3d41.2427696!4d69.331498?entry=ttu&amp;g_ep=EgoyMDI1MTAwMS4wIKXMDSoASAFQAw%3D%3D</t>
  </si>
  <si>
    <t>https://www.google.com/maps/place/41%C2%B014'41.0%22N+69%C2%B021'46.8%22E/@41.2447138,69.3604364,1043m/data=!3m1!1e3!4m4!3m3!8m2!3d41.2447138!4d69.3630113?entry=ttu&amp;g_ep=EgoyMDI1MTAwMS4wIKXMDSoASAFQAw%3D%3D</t>
  </si>
  <si>
    <t>https://www.google.com/maps/place/41%C2%B017'50.1%22N+69%C2%B021'15.3%22E/@41.2972417,69.3516616,1042m/data=!3m1!1e3!4m4!3m3!8m2!3d41.2972417!4d69.3542365?entry=ttu&amp;g_ep=EgoyMDI1MTAwMS4wIKXMDSoASAFQAw%3D%3D</t>
  </si>
  <si>
    <t>https://www.google.com/maps/place/41%C2%B021'32.3%22N+69%C2%B013'18.4%22E/@41.3589772,69.2191991,1041m/data=!3m1!1e3!4m4!3m3!8m2!3d41.3589772!4d69.221774?entry=ttu&amp;g_ep=EgoyMDI1MTAwMS4wIKXMDSoASAFQAw%3D%3D</t>
  </si>
  <si>
    <t>https://www.google.com/maps/place/41%C2%B012'49.8%22N+69%C2%B020'33.6%22E/@41.2138288,69.3400906,1044m/data=!3m1!1e3!4m4!3m3!8m2!3d41.2138288!4d69.3426655?entry=ttu&amp;g_ep=EgoyMDI1MTAwMS4wIKXMDSoASAFQAw%3D%3D</t>
  </si>
  <si>
    <t>https://www.google.com/maps/place/41%C2%B014'01.8%22N+69%C2%B021'51.8%22E/@41.2338371,69.3618136,1043m/data=!3m1!1e3!4m4!3m3!8m2!3d41.2338371!4d69.3643885?entry=ttu&amp;g_ep=EgoyMDI1MTAwMS4wIKXMDSoASAFQAw%3D%3D</t>
  </si>
  <si>
    <t>https://www.google.com/maps/place/41%C2%B014'52.7%22N+69%C2%B022'42.4%22E/@41.2479586,69.3758664,1043m/data=!3m1!1e3!4m4!3m3!8m2!3d41.2479586!4d69.3784413?entry=ttu&amp;g_ep=EgoyMDI1MTAwMS4wIKXMDSoASAFQAw%3D%3D</t>
  </si>
  <si>
    <t>https://www.google.com/maps/place/41%C2%B015'23.4%22N+69%C2%B019'58.0%22E/@41.2564932,69.3301983,1043m/data=!3m1!1e3!4m4!3m3!8m2!3d41.2564932!4d69.3327732?entry=ttu&amp;g_ep=EgoyMDI1MTAwMS4wIKXMDSoASAFQAw%3D%3D</t>
  </si>
  <si>
    <t>https://www.google.com/maps/place/41%C2%B012'52.9%22N+69%C2%B018'02.0%22E/@41.2147054,69.2979882,1044m/data=!3m1!1e3!4m4!3m3!8m2!3d41.2147054!4d69.3005631?entry=ttu&amp;g_ep=EgoyMDI1MTAwMS4wIKXMDSoASAFQAw%3D%3D</t>
  </si>
  <si>
    <t>https://www.google.com/maps/place/41%C2%B013'02.1%22N+69%C2%B018'38.5%22E/@41.2172502,69.3081149,1044m/data=!3m1!1e3!4m4!3m3!8m2!3d41.2172502!4d69.3106898?entry=ttu&amp;g_ep=EgoyMDI1MTAwMS4wIKXMDSoASAFQAw%3D%3D</t>
  </si>
  <si>
    <t>https://www.google.com/maps/place/41%C2%B019'08.6%22N+69%C2%B014'01.3%22E/@41.3190429,69.2311252,1042m/data=!3m1!1e3!4m4!3m3!8m2!3d41.3190429!4d69.2337001?entry=ttu&amp;g_ep=EgoyMDI1MTAwMS4wIKXMDSoASAFQAw%3D%3D</t>
  </si>
  <si>
    <t>https://www.google.com/maps/place/41%C2%B015'36.8%22N+69%C2%B009'41.8%22E/@41.2602196,69.1590438,1043m/data=!3m1!1e3!4m4!3m3!8m2!3d41.2602196!4d69.1616187?entry=ttu&amp;g_ep=EgoyMDI1MTAwMS4wIKXMDSoASAFQAw%3D%3D</t>
  </si>
  <si>
    <t>https://www.google.com/maps/place/41%C2%B016'33.6%22N+69%C2%B019'07.9%22E/@41.2759991,69.3162713,1043m/data=!3m1!1e3!4m4!3m3!8m2!3d41.2759991!4d69.3188462?entry=ttu&amp;g_ep=EgoyMDI1MTAwMS4wIKXMDSoASAFQAw%3D%3D</t>
  </si>
  <si>
    <t>https://www.google.com/maps/place/41%C2%B019'28.0%22N+69%C2%B024'19.6%22E/@41.3244527,69.4028593,1042m/data=!3m1!1e3!4m4!3m3!8m2!3d41.3244527!4d69.4054342?entry=ttu&amp;g_ep=EgoyMDI1MTAwMS4wIKXMDSoASAFQAw%3D%3D</t>
  </si>
  <si>
    <t>https://www.google.com/maps/place/41%C2%B019'27.4%22N+69%C2%B024'16.9%22E/@41.3242786,69.402109,1042m/data=!3m1!1e3!4m4!3m3!8m2!3d41.3242786!4d69.4046839?entry=ttu&amp;g_ep=EgoyMDI1MTAwMS4wIKXMDSoASAFQAw%3D%3D</t>
  </si>
  <si>
    <t>https://www.google.com/maps/place/41%C2%B010'02.9%22N+69%C2%B014'02.5%22E/@41.167472,69.2314495,1044m/data=!3m1!1e3!4m4!3m3!8m2!3d41.167472!4d69.2340244?entry=ttu&amp;g_ep=EgoyMDI1MTAwMS4wIKXMDSoASAFQAw%3D%3D</t>
  </si>
  <si>
    <t>https://www.google.com/maps/place/41%C2%B020'11.1%22N+69%C2%B022'49.0%22E/@41.3364201,69.377697,1042m/data=!3m1!1e3!4m4!3m3!8m2!3d41.3364201!4d69.3802719?entry=ttu&amp;g_ep=EgoyMDI1MTAwMS4wIKXMDSoASAFQAw%3D%3D</t>
  </si>
  <si>
    <t>https://www.google.com/maps/place/41%C2%B014'45.6%22N+69%C2%B013'45.9%22E/@41.2459889,69.2268362,1043m/data=!3m1!1e3!4m4!3m3!8m2!3d41.2459889!4d69.2294111?entry=ttu&amp;g_ep=EgoyMDI1MTAwMS4wIKXMDSoASAFQAw%3D%3D</t>
  </si>
  <si>
    <t>https://www.google.com/maps/place/41%C2%B014'43.4%22N+69%C2%B013'47.3%22E/@41.2453751,69.2272195,1043m/data=!3m2!1e3!4b1!4m4!3m3!8m2!3d41.2453751!4d69.2297944?entry=ttu&amp;g_ep=EgoyMDI1MTAwMS4wIKXMDSoASAFQAw%3D%3D</t>
  </si>
  <si>
    <t>https://www.google.com/maps/place/41%C2%B011'48.4%22N+69%C2%B014'45.9%22E/@41.1967702,69.243504,1044m/data=!3m1!1e3!4m4!3m3!8m2!3d41.1967702!4d69.2460789?entry=ttu&amp;g_ep=EgoyMDI1MTAwMS4wIKXMDSoASAFQAw%3D%3D</t>
  </si>
  <si>
    <t>https://www.google.com/maps/place/41%C2%B018'07.0%22N+69%C2%B020'34.9%22E/@41.3019502,69.3404533,1042m/data=!3m1!1e3!4m4!3m3!8m2!3d41.3019502!4d69.3430282?entry=ttu&amp;g_ep=EgoyMDI1MTAwMS4wIKXMDSoASAFQAw%3D%3D</t>
  </si>
  <si>
    <t>https://www.google.com/maps/place/41%C2%B017'35.7%22N+69%C2%B009'05.8%22E/@41.2932534,69.1490284,1042m/data=!3m2!1e3!4b1!4m4!3m3!8m2!3d41.2932534!4d69.1516033?entry=ttu&amp;g_ep=EgoyMDI1MTAwMS4wIKXMDSoASAFQAw%3D%3D</t>
  </si>
  <si>
    <t>https://www.google.com/maps/place/41%C2%B017'03.0%22N+69%C2%B020'07.6%22E/@41.2841789,69.332872,1043m/data=!3m1!1e3!4m4!3m3!8m2!3d41.2841789!4d69.3354469?entry=ttu&amp;g_ep=EgoyMDI1MTAwMS4wIKXMDSoASAFQAw%3D%3D</t>
  </si>
  <si>
    <t>https://www.google.com/maps/place/41%C2%B015'39.7%22N+69%C2%B011'07.8%22E/@41.2610285,69.18292,1043m/data=!3m1!1e3!4m4!3m3!8m2!3d41.2610285!4d69.1854949?entry=ttu&amp;g_ep=EgoyMDI1MTAwMS4wIKXMDSoASAFQAw%3D%3D</t>
  </si>
  <si>
    <t>https://www.google.com/maps/place/41%C2%B013'08.8%22N+69%C2%B019'41.2%22E/@41.219106,69.3255357,1044m/data=!3m2!1e3!4b1!4m4!3m3!8m2!3d41.219106!4d69.3281106?entry=ttu&amp;g_ep=EgoyMDI1MTAwMS4wIKXMDSoASAFQAw%3D%3D</t>
  </si>
  <si>
    <t>https://www.google.com/maps/place/41%C2%B019'24.8%22N+69%C2%B024'02.1%22E/@41.3235423,69.3980068,1042m/data=!3m1!1e3!4m4!3m3!8m2!3d41.3235423!4d69.4005817?entry=ttu&amp;g_ep=EgoyMDI1MTAwMS4wIKXMDSoASAFQAw%3D%3D</t>
  </si>
  <si>
    <t>https://www.google.com/maps/place/41%C2%B020'17.7%22N+69%C2%B020'54.6%22E/@41.338237,69.348505,1042m/data=!3m2!1e3!4b1!4m4!3m3!8m2!3d41.338237!4d69.348505?entry=ttu&amp;g_ep=EgoyMDI1MTAwMS4wIKXMDSoASAFQAw%3D%3D</t>
  </si>
  <si>
    <t>https://www.google.com/maps/place/41%C2%B017'07.9%22N+69%C2%B021'53.9%22E/@41.2855283,69.3623931,1043m/data=!3m2!1e3!4b1!4m4!3m3!8m2!3d41.2855283!4d69.364968?entry=ttu&amp;g_ep=EgoyMDI1MTAwMS4wIKXMDSoASAFQAw%3D%3D</t>
  </si>
  <si>
    <t>https://www.google.com/maps/place/41%C2%B020'09.9%22N+69%C2%B022'13.5%22E/@41.336074,69.3678478,1042m/data=!3m2!1e3!4b1!4m4!3m3!8m2!3d41.336074!4d69.3704227?entry=ttu&amp;g_ep=EgoyMDI1MTAwMS4wIKXMDSoASAFQAw%3D%3D</t>
  </si>
  <si>
    <t>https://www.google.com/maps/place/41%C2%B018'26.2%22N+69%C2%B018'16.7%22E/@41.307274,69.304627,1042m/data=!3m2!1e3!4b1!4m4!3m3!8m2!3d41.307274!4d69.304627?entry=ttu&amp;g_ep=EgoyMDI1MTAwMS4wIKXMDSoASAFQAw%3D%3D</t>
  </si>
  <si>
    <t>https://www.google.com/maps/place/41%C2%B022'07.4%22N+69%C2%B016'20.2%22E/@41.368731,69.272287,1041m/data=!3m2!1e3!4b1!4m4!3m3!8m2!3d41.368731!4d69.272287?entry=ttu&amp;g_ep=EgoyMDI1MTAwMS4wIKXMDSoASAFQAw%3D%3D</t>
  </si>
  <si>
    <t>https://www.google.com/maps/place/41%C2%B022'15.4%22N+69%C2%B016'32.5%22E/@41.370956,69.275701,1041m/data=!3m2!1e3!4b1!4m4!3m3!8m2!3d41.370956!4d69.275701?entry=ttu&amp;g_ep=EgoyMDI1MTAwMS4wIKXMDSoASAFQAw%3D%3D</t>
  </si>
  <si>
    <t>https://www.google.com/maps/place/41%C2%B019'57.3%22N+69%C2%B014'35.6%22E/@41.332592,69.243214,1042m/data=!3m2!1e3!4b1!4m4!3m3!8m2!3d41.332592!4d69.243214?entry=ttu&amp;g_ep=EgoyMDI1MTAwMS4wIKXMDSoASAFQAw%3D%3D</t>
  </si>
  <si>
    <t>https://www.google.com/maps/place/41%C2%B019'59.0%22N+69%C2%B015'11.9%22E/@41.333058,69.253314,1042m/data=!3m2!1e3!4b1!4m4!3m3!8m2!3d41.333058!4d69.253314?entry=ttu&amp;g_ep=EgoyMDI1MTAwMS4wIKXMDSoASAFQAw%3D%3D</t>
  </si>
  <si>
    <t>https://www.google.com/maps/place/41%C2%B018'44.6%22N+69%C2%B014'40.5%22E/@41.312381,69.244578,1042m/data=!3m2!1e3!4b1!4m4!3m3!8m2!3d41.312381!4d69.244578?entry=ttu&amp;g_ep=EgoyMDI1MTAwMS4wIKXMDSoASAFQAw%3D%3D</t>
  </si>
  <si>
    <t>https://www.google.com/maps/place/41%C2%B019'55.2%22N+69%C2%B025'45.3%22E/@41.331993,69.429259,1042m/data=!3m2!1e3!4b1!4m4!3m3!8m2!3d41.331993!4d69.429259?entry=ttu&amp;g_ep=EgoyMDI1MTAwMS4wIKXMDSoASAFQAw%3D%3D</t>
  </si>
  <si>
    <t>https://www.google.com/maps/place/41%C2%B020'59.3%22N+69%C2%B011'11.9%22E/@41.3497982,69.1840746,1042m/data=!3m2!1e3!4b1!4m4!3m3!8m2!3d41.3497982!4d69.1866495?entry=ttu&amp;g_ep=EgoyMDI1MTAwMS4wIKXMDSoASAFQAw%3D%3D</t>
  </si>
  <si>
    <t>https://www.google.com/maps/place/41%C2%B010'01.6%22N+69%C2%B014'47.8%22E/@41.1671232,69.244039,1044m/data=!3m2!1e3!4b1!4m4!3m3!8m2!3d41.1671232!4d69.2466139?entry=ttu&amp;g_ep=EgoyMDI1MTAwMS4wIKXMDSoASAFQAw%3D%3D</t>
  </si>
  <si>
    <t>https://www.google.com/maps/place/41%C2%B010'24.9%22N+69%C2%B015'05.2%22E/@41.1735745,69.2488641,1044m/data=!3m2!1e3!4b1!4m4!3m3!8m2!3d41.1735745!4d69.251439?entry=ttu&amp;g_ep=EgoyMDI1MTAwMS4wIKXMDSoASAFQAw%3D%3D</t>
  </si>
  <si>
    <t>google.com/maps/place/41°17'39.8"N+69°15'11.9"E/@41.2943809,69.2507252,1042m/data=!3m2!1e3!4b1!4m4!3m3!8m2!3d41.2943809!4d69.2533001?entry=ttu&amp;g_ep=EgoyMDI1MTAwMS4wIKXMDSoASAFQAw%3D%3D</t>
  </si>
  <si>
    <t>https://www.google.com/maps/place/41%C2%B022'16.3%22N+69%C2%B016'32.8%22E/@41.371202,69.275777,1041m/data=!3m2!1e3!4b1!4m4!3m3!8m2!3d41.371202!4d69.275777?entry=ttu&amp;g_ep=EgoyMDI1MTAwMS4wIKXMDSoASAFQAw%3D%3D</t>
  </si>
  <si>
    <t>https://www.google.com/maps/place/41%C2%B020'35.5%22N+69%C2%B021'48.7%22E/@41.343199,69.360956,1042m/data=!3m2!1e3!4b1!4m4!3m3!8m2!3d41.343199!4d69.3635309?entry=ttu&amp;g_ep=EgoyMDI1MTAwMS4wIKXMDSoASAFQAw%3D%3D</t>
  </si>
  <si>
    <t>https://www.google.com/maps/place/41%C2%B013'01.8%22N+69%C2%B018'40.0%22E/@41.2171581,69.3085305,1044m/data=!3m2!1e3!4b1!4m4!3m3!8m2!3d41.2171581!4d69.3111054?entry=ttu&amp;g_ep=EgoyMDI1MTAwMS4wIKXMDSoASAFQAw%3D%3D</t>
  </si>
  <si>
    <t>https://www.google.com/maps/place/41%C2%B020'16.9%22N+69%C2%B020'54.5%22E/@41.338024,69.3458837,1042m/data=!3m2!1e3!4b1!4m4!3m3!8m2!3d41.33802!4d69.348464?entry=ttu&amp;g_ep=EgoyMDI1MTAwMS4wIKXMDSoASAFQAw%3D%3D</t>
  </si>
  <si>
    <t>https://www.google.com/maps/place/41%C2%B020'17.7%22N+69%C2%B020'54.6%22E/@41.3056027,69.3367079,380m/data=!3m1!1e3!4m4!3m3!8m2!3d41.338237!4d69.348505?entry=ttu&amp;g_ep=EgoyMDI1MTAwMS4wIKXMDSoASAFQAw%3D%3D</t>
  </si>
  <si>
    <t>https://www.google.com/maps/place/41%C2%B020'23.6%22N+69%C2%B022'55.7%22E/@41.339897,69.3795437,1042m/data=!3m2!1e3!4b1!4m4!3m3!8m2!3d41.339893!4d69.382124?entry=ttu&amp;g_ep=EgoyMDI1MTAwMS4wIKXMDSoASAFQAw%3D%3D</t>
  </si>
  <si>
    <t>https://www.google.com/maps/place/41%C2%B018'54.6%22N+69%C2%B022'20.5%22E/@41.3151707,69.3697811,1042m/data=!3m2!1e3!4b1!4m10!1m5!3m4!2zNDHCsDIwJzIzLjYiTiA2OcKwMjInNTUuNyJF!8m2!3d41.3398889!4d69.3821389!3m3!8m2!3d41.3151667!4d69.3723611?entry=ttu&amp;g_ep=EgoyMDI1MTAwMS4wIKXMDSoASAFQAw%3D%3D</t>
  </si>
  <si>
    <t>https://www.google.com/maps/place/41%C2%B018'33.0%22N+69%C2%B021'17.9%22E/@41.309165,69.3536849,521m/data=!3m2!1e3!4b1!4m10!1m5!3m4!2zNDHCsDIwJzIzLjYiTiA2OcKwMjInNTUuNyJF!8m2!3d41.3398889!4d69.3821389!3m3!8m2!3d41.309163!4d69.354975?entry=ttu&amp;g_ep=EgoyMDI1MTAwMS4wIKXMDSoASAFQAw%3D%3D</t>
  </si>
  <si>
    <t>https://www.google.com/maps/place/41%C2%B019'53.8%22N+69%C2%B026'43.1%22E/@41.331621,69.4446549,260m/data=!3m2!1e3!4b1!4m4!3m3!8m2!3d41.33162!4d69.4453?entry=ttu&amp;g_ep=EgoyMDI1MTAwMS4wIKXMDSoASAFQAw%3D%3D</t>
  </si>
  <si>
    <t>https://www.google.com/maps/place/41%C2%B019'52.5%22N+69%C2%B025'51.6%22E/@41.3312542,69.4289244,1042m/data=!3m2!1e3!4b1!4m4!3m3!8m2!3d41.331251!4d69.430994?entry=ttu&amp;g_ep=EgoyMDI1MTAwMS4wIKXMDSoASAFQAw%3D%3D</t>
  </si>
  <si>
    <t>https://www.google.com/maps/place/41%C2%B020'01.1%22N+69%C2%B011'22.1%22E/@41.3336505,69.1878495,1042m/data=!3m2!1e3!4b1!4m4!3m3!8m2!3d41.333648!4d69.189458?entry=ttu&amp;g_ep=EgoyMDI1MTAwMS4wIKXMDSoASAFQAw%3D%3D</t>
  </si>
  <si>
    <t>https://www.google.com/maps/place/41%C2%B016'34.9%22N+69%C2%B015'19.2%22E/@41.276367,69.2546749,261m/data=!3m2!1e3!4b1!4m4!3m3!8m2!3d41.276366!4d69.25532?entry=ttu&amp;g_ep=EgoyMDI1MTAwMS4wIKXMDSoASAFQAw%3D%3D</t>
  </si>
  <si>
    <t>https://www.google.com/maps/place/41%C2%B019'55.5%22N+69%C2%B014'32.6%22E/@41.332086,69.24112,521m/data=!3m2!1e3!4b1!4m4!3m3!8m2!3d41.332084!4d69.24238?entry=ttu&amp;g_ep=EgoyMDI1MTAwMS4wIKXMDSoASAFQAw%3D%3D</t>
  </si>
  <si>
    <t>https://www.google.com/maps/place/41%C2%B019'48.8%22N+69%C2%B023'43.4%22E/@41.330209,69.3940849,521m/data=!3m2!1e3!4b1!4m4!3m3!8m2!3d41.330207!4d69.395375?entry=ttu&amp;g_ep=EgoyMDI1MTAwMS4wIKXMDSoASAFQAw%3D%3D</t>
  </si>
  <si>
    <t>https://www.google.com/maps/place/41%C2%B019'46.1%22N+69%C2%B023'41.7%22E/@41.329476,69.3936239,521m/data=!3m2!1e3!4b1!4m4!3m3!8m2!3d41.329474!4d69.394914?entry=ttu&amp;g_ep=EgoyMDI1MTAwMS4wIKXMDSoASAFQAw%3D%3D</t>
  </si>
  <si>
    <t>https://www.google.com/maps/place/41%C2%B016'24.7%22N+69%C2%B018'58.7%22E/@41.2735175,69.3153267,521m/data=!3m2!1e3!4b1!4m4!3m3!8m2!3d41.273516!4d69.316306?entry=ttu&amp;g_ep=EgoyMDI1MTAwMS4wIKXMDSoASAFQAw%3D%3D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</si>
</sst>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(* #,##0.00_);_(* \(#,##0.00\);_(* &quot;-&quot;??_);_(@_)"/>
    <numFmt numFmtId="166" formatCode="#,##0.0_ ;\-#,##0.0\ "/>
    <numFmt numFmtId="167" formatCode="#,##0.0"/>
    <numFmt numFmtId="168" formatCode="[&lt;=9999999]###\-####;\(###\)\ ###\-####"/>
  </numFmts>
  <fonts count="16" x14ac:knownFonts="1">
    <font>
      <sz val="10"/>
      <name val="Arial"/>
    </font>
    <font>
      <sz val="10"/>
      <name val="Arial"/>
      <family val="2"/>
      <charset val="204"/>
    </font>
    <font>
      <i/>
      <sz val="9"/>
      <name val="Arial"/>
      <family val="2"/>
      <charset val="204"/>
    </font>
    <font>
      <b/>
      <sz val="16"/>
      <name val="Arial"/>
      <family val="2"/>
      <charset val="204"/>
    </font>
    <font>
      <sz val="16"/>
      <name val="Arial"/>
      <family val="2"/>
      <charset val="204"/>
    </font>
    <font>
      <i/>
      <sz val="16"/>
      <name val="Arial"/>
      <family val="2"/>
      <charset val="204"/>
    </font>
    <font>
      <b/>
      <sz val="20"/>
      <color rgb="FF000000"/>
      <name val="Arial"/>
      <family val="2"/>
      <charset val="204"/>
    </font>
    <font>
      <b/>
      <sz val="26"/>
      <color rgb="FF0070C0"/>
      <name val="Arial"/>
      <family val="2"/>
      <charset val="204"/>
    </font>
    <font>
      <sz val="10"/>
      <name val="Arial Cyr"/>
      <charset val="204"/>
    </font>
    <font>
      <sz val="16"/>
      <color theme="1"/>
      <name val="Times New Roman"/>
      <family val="1"/>
      <charset val="204"/>
    </font>
    <font>
      <b/>
      <sz val="26"/>
      <color rgb="FFFF0000"/>
      <name val="Arial"/>
      <family val="2"/>
      <charset val="204"/>
    </font>
    <font>
      <b/>
      <sz val="20"/>
      <color rgb="FF0070C0"/>
      <name val="Arial"/>
      <family val="2"/>
      <charset val="204"/>
    </font>
    <font>
      <sz val="8"/>
      <name val="Arial"/>
      <family val="2"/>
      <charset val="204"/>
    </font>
    <font>
      <b/>
      <sz val="36"/>
      <color rgb="FF0070C0"/>
      <name val="Arial"/>
      <family val="2"/>
      <charset val="204"/>
    </font>
    <font>
      <b/>
      <sz val="36"/>
      <color rgb="FFC00000"/>
      <name val="Arial"/>
      <family val="2"/>
      <charset val="204"/>
    </font>
    <font>
      <u/>
      <sz val="10"/>
      <color theme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6" fontId="4" fillId="0" borderId="1" xfId="1" applyNumberFormat="1" applyFont="1" applyFill="1" applyBorder="1" applyAlignment="1">
      <alignment horizontal="center" vertical="center" wrapText="1"/>
    </xf>
    <xf numFmtId="168" fontId="4" fillId="0" borderId="1" xfId="1" applyNumberFormat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" fontId="4" fillId="0" borderId="1" xfId="1" applyNumberFormat="1" applyFont="1" applyFill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1" xfId="1" applyNumberFormat="1" applyFont="1" applyFill="1" applyBorder="1" applyAlignment="1">
      <alignment horizontal="center" vertical="center" wrapText="1"/>
    </xf>
    <xf numFmtId="4" fontId="4" fillId="0" borderId="1" xfId="1" applyNumberFormat="1" applyFont="1" applyBorder="1" applyAlignment="1">
      <alignment horizontal="center" vertical="center" wrapText="1"/>
    </xf>
    <xf numFmtId="167" fontId="4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8" fontId="0" fillId="0" borderId="0" xfId="0" applyNumberFormat="1"/>
    <xf numFmtId="167" fontId="4" fillId="4" borderId="1" xfId="1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7" fontId="4" fillId="3" borderId="1" xfId="1" applyNumberFormat="1" applyFont="1" applyFill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right" vertical="center"/>
    </xf>
    <xf numFmtId="14" fontId="0" fillId="0" borderId="0" xfId="0" applyNumberFormat="1"/>
    <xf numFmtId="167" fontId="11" fillId="2" borderId="1" xfId="0" applyNumberFormat="1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wrapText="1" indent="1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right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165" fontId="2" fillId="3" borderId="0" xfId="1" applyFont="1" applyFill="1" applyBorder="1" applyAlignment="1">
      <alignment horizontal="center" vertical="center" wrapText="1"/>
    </xf>
    <xf numFmtId="165" fontId="0" fillId="3" borderId="0" xfId="1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/>
    </xf>
    <xf numFmtId="0" fontId="15" fillId="0" borderId="1" xfId="3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167" fontId="7" fillId="2" borderId="3" xfId="0" applyNumberFormat="1" applyFont="1" applyFill="1" applyBorder="1" applyAlignment="1">
      <alignment horizontal="center" vertical="center" wrapText="1"/>
    </xf>
    <xf numFmtId="167" fontId="7" fillId="2" borderId="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7" fontId="6" fillId="2" borderId="4" xfId="0" applyNumberFormat="1" applyFont="1" applyFill="1" applyBorder="1" applyAlignment="1">
      <alignment horizontal="center" vertical="center" wrapText="1"/>
    </xf>
    <xf numFmtId="167" fontId="6" fillId="2" borderId="6" xfId="0" applyNumberFormat="1" applyFont="1" applyFill="1" applyBorder="1" applyAlignment="1">
      <alignment horizontal="center" vertical="center" wrapText="1"/>
    </xf>
    <xf numFmtId="167" fontId="7" fillId="2" borderId="4" xfId="0" applyNumberFormat="1" applyFont="1" applyFill="1" applyBorder="1" applyAlignment="1">
      <alignment horizontal="center" vertical="center" wrapText="1"/>
    </xf>
    <xf numFmtId="167" fontId="7" fillId="2" borderId="5" xfId="0" applyNumberFormat="1" applyFont="1" applyFill="1" applyBorder="1" applyAlignment="1">
      <alignment horizontal="center" vertical="center" wrapText="1"/>
    </xf>
    <xf numFmtId="167" fontId="7" fillId="2" borderId="6" xfId="0" applyNumberFormat="1" applyFont="1" applyFill="1" applyBorder="1" applyAlignment="1">
      <alignment horizontal="center" vertical="center" wrapText="1"/>
    </xf>
    <xf numFmtId="167" fontId="10" fillId="2" borderId="2" xfId="0" applyNumberFormat="1" applyFont="1" applyFill="1" applyBorder="1" applyAlignment="1">
      <alignment horizontal="center" vertical="center" wrapText="1"/>
    </xf>
    <xf numFmtId="167" fontId="10" fillId="2" borderId="3" xfId="0" applyNumberFormat="1" applyFont="1" applyFill="1" applyBorder="1" applyAlignment="1">
      <alignment horizontal="center" vertical="center" wrapText="1"/>
    </xf>
    <xf numFmtId="167" fontId="10" fillId="2" borderId="7" xfId="0" applyNumberFormat="1" applyFont="1" applyFill="1" applyBorder="1" applyAlignment="1">
      <alignment horizontal="center" vertical="center" wrapText="1"/>
    </xf>
    <xf numFmtId="167" fontId="6" fillId="2" borderId="5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168" fontId="3" fillId="2" borderId="4" xfId="0" applyNumberFormat="1" applyFont="1" applyFill="1" applyBorder="1" applyAlignment="1">
      <alignment horizontal="center" vertical="center" wrapText="1"/>
    </xf>
    <xf numFmtId="168" fontId="3" fillId="2" borderId="5" xfId="0" applyNumberFormat="1" applyFont="1" applyFill="1" applyBorder="1" applyAlignment="1">
      <alignment horizontal="center" vertical="center" wrapText="1"/>
    </xf>
    <xf numFmtId="168" fontId="3" fillId="2" borderId="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5" fontId="3" fillId="3" borderId="4" xfId="1" applyFont="1" applyFill="1" applyBorder="1" applyAlignment="1">
      <alignment horizontal="center" vertical="center" wrapText="1"/>
    </xf>
    <xf numFmtId="165" fontId="3" fillId="3" borderId="5" xfId="1" applyFont="1" applyFill="1" applyBorder="1" applyAlignment="1">
      <alignment horizontal="center" vertical="center" wrapText="1"/>
    </xf>
    <xf numFmtId="165" fontId="3" fillId="3" borderId="6" xfId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167" fontId="3" fillId="5" borderId="4" xfId="0" applyNumberFormat="1" applyFont="1" applyFill="1" applyBorder="1" applyAlignment="1">
      <alignment horizontal="center" vertical="center" wrapText="1"/>
    </xf>
    <xf numFmtId="167" fontId="3" fillId="5" borderId="6" xfId="0" applyNumberFormat="1" applyFont="1" applyFill="1" applyBorder="1" applyAlignment="1">
      <alignment horizontal="center" vertical="center" wrapText="1"/>
    </xf>
    <xf numFmtId="14" fontId="3" fillId="5" borderId="4" xfId="0" applyNumberFormat="1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14" fontId="3" fillId="5" borderId="6" xfId="0" applyNumberFormat="1" applyFont="1" applyFill="1" applyBorder="1" applyAlignment="1">
      <alignment horizontal="center" vertical="center" wrapText="1"/>
    </xf>
  </cellXfs>
  <cellStyles count="4">
    <cellStyle name="Гиперссылка" xfId="3" builtinId="8"/>
    <cellStyle name="Обычный" xfId="0" builtinId="0"/>
    <cellStyle name="Финансовый" xfId="1" builtinId="3"/>
    <cellStyle name="Финансовый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41%C2%B016'52.0%22N+69%C2%B021'09.9%22E/@41.2811117,69.3501706,1043m/data=!3m1!1e3!4m4!3m3!8m2!3d41.2811117!4d69.3527455?entry=ttu&amp;g_ep=EgoyMDI1MTAwMS4wIKXMDSoASAFQAw%3D%3D" TargetMode="External"/><Relationship Id="rId21" Type="http://schemas.openxmlformats.org/officeDocument/2006/relationships/hyperlink" Target="https://www.google.com/maps/place/41%C2%B013'41.1%22N+69%C2%B011'09.6%22E/@41.2280742,69.1834369,1043m/data=!3m1!1e3!4m4!3m3!8m2!3d41.2280742!4d69.1860118?entry=ttu&amp;g_ep=EgoyMDI1MTAwMS4wIKXMDSoASAFQAw%3D%3D" TargetMode="External"/><Relationship Id="rId42" Type="http://schemas.openxmlformats.org/officeDocument/2006/relationships/hyperlink" Target="https://www.google.com/maps/place/41%C2%B014'04.3%22N+69%C2%B017'48.3%22E/@41.2345286,69.2941616,1043m/data=!3m1!1e3!4m4!3m3!8m2!3d41.2345286!4d69.2967365?entry=ttu&amp;g_ep=EgoyMDI1MTAwMS4wIKXMDSoASAFQAw%3D%3D" TargetMode="External"/><Relationship Id="rId63" Type="http://schemas.openxmlformats.org/officeDocument/2006/relationships/hyperlink" Target="https://www.google.com/maps/place/41%C2%B019'27.0%22N+69%C2%B014'40.2%22E/@41.3241579,69.2419167,1042m/data=!3m1!1e3!4m4!3m3!8m2!3d41.3241579!4d69.2444916?entry=ttu&amp;g_ep=EgoyMDI1MTAwMS4wIKXMDSoASAFQAw%3D%3D" TargetMode="External"/><Relationship Id="rId84" Type="http://schemas.openxmlformats.org/officeDocument/2006/relationships/hyperlink" Target="https://www.google.com/maps/place/41%C2%B012'58.7%22N+69%C2%B018'32.7%22E/@41.2162969,69.3064951,1044m/data=!3m1!1e3!4m4!3m3!8m2!3d41.2162969!4d69.30907?entry=ttu&amp;g_ep=EgoyMDI1MTAwMS4wIKXMDSoASAFQAw%3D%3D" TargetMode="External"/><Relationship Id="rId138" Type="http://schemas.openxmlformats.org/officeDocument/2006/relationships/hyperlink" Target="https://www.google.com/maps/place/41%C2%B016'57.5%22N+69%C2%B021'01.4%22E/@41.2826435,69.3478184,1043m/data=!3m1!1e3!4m4!3m3!8m2!3d41.2826435!4d69.3503933?entry=ttu&amp;g_ep=EgoyMDI1MTAwMS4wIKXMDSoASAFQAw%3D%3D" TargetMode="External"/><Relationship Id="rId159" Type="http://schemas.openxmlformats.org/officeDocument/2006/relationships/hyperlink" Target="https://www.google.com/maps/place/41%C2%B011'48.4%22N+69%C2%B014'45.9%22E/@41.1967702,69.243504,1044m/data=!3m1!1e3!4m4!3m3!8m2!3d41.1967702!4d69.2460789?entry=ttu&amp;g_ep=EgoyMDI1MTAwMS4wIKXMDSoASAFQAw%3D%3D" TargetMode="External"/><Relationship Id="rId170" Type="http://schemas.openxmlformats.org/officeDocument/2006/relationships/hyperlink" Target="https://www.google.com/maps/place/41%C2%B022'15.4%22N+69%C2%B016'32.5%22E/@41.370956,69.275701,1041m/data=!3m2!1e3!4b1!4m4!3m3!8m2!3d41.370956!4d69.275701?entry=ttu&amp;g_ep=EgoyMDI1MTAwMS4wIKXMDSoASAFQAw%3D%3D" TargetMode="External"/><Relationship Id="rId191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5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6" Type="http://schemas.openxmlformats.org/officeDocument/2006/relationships/hyperlink" Target="https://www.google.com/maps/place/41%C2%B019'53.8%22N+69%C2%B026'43.1%22E/@41.331621,69.4446549,260m/data=!3m2!1e3!4b1!4m4!3m3!8m2!3d41.33162!4d69.4453?entry=ttu&amp;g_ep=EgoyMDI1MTAwMS4wIKXMDSoASAFQAw%3D%3D" TargetMode="External"/><Relationship Id="rId107" Type="http://schemas.openxmlformats.org/officeDocument/2006/relationships/hyperlink" Target="https://www.google.com/maps/place/41%C2%B011'43.0%22N+69%C2%B011'34.9%22E/@41.1952638,69.1904502,1044m/data=!3m1!1e3!4m4!3m3!8m2!3d41.1952638!4d69.1930251?entry=ttu&amp;g_ep=EgoyMDI1MTAwMS4wIKXMDSoASAFQAw%3D%3D" TargetMode="External"/><Relationship Id="rId11" Type="http://schemas.openxmlformats.org/officeDocument/2006/relationships/hyperlink" Target="https://www.google.com/maps?q=41.19504821318963,69.19322232966171" TargetMode="External"/><Relationship Id="rId32" Type="http://schemas.openxmlformats.org/officeDocument/2006/relationships/hyperlink" Target="https://www.google.com/maps/place/41%C2%B017'00.3%22N+69%C2%B010'58.7%22E/@41.2834028,69.1803961,1043m/data=!3m1!1e3!4m4!3m3!8m2!3d41.2834028!4d69.182971?entry=ttu&amp;g_ep=EgoyMDI1MTAwMS4wIKXMDSoASAFQAw%3D%3D" TargetMode="External"/><Relationship Id="rId53" Type="http://schemas.openxmlformats.org/officeDocument/2006/relationships/hyperlink" Target="https://www.google.com/maps/place/41%C2%B016'57.6%22N+69%C2%B022'08.1%22E/@41.2826763,69.3663276,1043m/data=!3m1!1e3!4m4!3m3!8m2!3d41.2826763!4d69.3689025?entry=ttu&amp;g_ep=EgoyMDI1MTAwMS4wIKXMDSoASAFQAw%3D%3D" TargetMode="External"/><Relationship Id="rId74" Type="http://schemas.openxmlformats.org/officeDocument/2006/relationships/hyperlink" Target="https://www.google.com/maps/place/41%C2%B022'17.1%22N+69%C2%B017'34.4%22E/@41.3714135,69.2903029,1041m/data=!3m1!1e3!4m4!3m3!8m2!3d41.3714135!4d69.2928778?entry=ttu&amp;g_ep=EgoyMDI1MTAwMS4wIKXMDSoASAFQAw%3D%3D" TargetMode="External"/><Relationship Id="rId128" Type="http://schemas.openxmlformats.org/officeDocument/2006/relationships/hyperlink" Target="https://www.google.com/maps/place/41%C2%B013'08.6%22N+69%C2%B018'15.8%22E/@41.2190522,69.301824,1044m/data=!3m1!1e3!4m4!3m3!8m2!3d41.2190522!4d69.3043989?entry=ttu&amp;g_ep=EgoyMDI1MTAwMS4wIKXMDSoASAFQAw%3D%3D" TargetMode="External"/><Relationship Id="rId149" Type="http://schemas.openxmlformats.org/officeDocument/2006/relationships/hyperlink" Target="https://www.google.com/maps/place/41%C2%B013'02.1%22N+69%C2%B018'38.5%22E/@41.2172502,69.3081149,1044m/data=!3m1!1e3!4m4!3m3!8m2!3d41.2172502!4d69.3106898?entry=ttu&amp;g_ep=EgoyMDI1MTAwMS4wIKXMDSoASAFQAw%3D%3D" TargetMode="External"/><Relationship Id="rId5" Type="http://schemas.openxmlformats.org/officeDocument/2006/relationships/hyperlink" Target="https://www.google.com/maps?q=41.343357375176275,69.36391449894556" TargetMode="External"/><Relationship Id="rId95" Type="http://schemas.openxmlformats.org/officeDocument/2006/relationships/hyperlink" Target="https://www.google.com/maps/place/41%C2%B021'49.7%22N+69%C2%B019'51.3%22E/@41.3638006,69.3283503,1041m/data=!3m1!1e3!4m4!3m3!8m2!3d41.3638006!4d69.3309252?entry=ttu&amp;g_ep=EgoyMDI1MTAwMS4wIKXMDSoASAFQAw%3D%3D" TargetMode="External"/><Relationship Id="rId160" Type="http://schemas.openxmlformats.org/officeDocument/2006/relationships/hyperlink" Target="https://www.google.com/maps/place/41%C2%B018'07.0%22N+69%C2%B020'34.9%22E/@41.3019502,69.3404533,1042m/data=!3m1!1e3!4m4!3m3!8m2!3d41.3019502!4d69.3430282?entry=ttu&amp;g_ep=EgoyMDI1MTAwMS4wIKXMDSoASAFQAw%3D%3D" TargetMode="External"/><Relationship Id="rId181" Type="http://schemas.openxmlformats.org/officeDocument/2006/relationships/hyperlink" Target="https://www.google.com/maps/place/41%C2%B010'01.6%22N+69%C2%B014'47.8%22E/@41.1671232,69.244039,1044m/data=!3m2!1e3!4b1!4m4!3m3!8m2!3d41.1671232!4d69.2466139?entry=ttu&amp;g_ep=EgoyMDI1MTAwMS4wIKXMDSoASAFQAw%3D%3D" TargetMode="External"/><Relationship Id="rId216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" Type="http://schemas.openxmlformats.org/officeDocument/2006/relationships/hyperlink" Target="https://www.google.com/maps/place/41%C2%B013'41.4%22N+69%C2%B011'09.8%22E/@41.2281527,69.1834915,1043m/data=!3m2!1e3!4b1!4m4!3m3!8m2!3d41.2281527!4d69.1860664?entry=ttu&amp;g_ep=EgoyMDI1MTAwMS4wIKXMDSoASAFQAw%3D%3D" TargetMode="External"/><Relationship Id="rId43" Type="http://schemas.openxmlformats.org/officeDocument/2006/relationships/hyperlink" Target="https://www.google.com/maps/place/41%C2%B013'54.2%22N+69%C2%B020'20.5%22E/@41.2317266,69.336453,1043m/data=!3m1!1e3!4m4!3m3!8m2!3d41.2317266!4d69.3390279?entry=ttu&amp;g_ep=EgoyMDI1MTAwMS4wIKXMDSoASAFQAw%3D%3D" TargetMode="External"/><Relationship Id="rId64" Type="http://schemas.openxmlformats.org/officeDocument/2006/relationships/hyperlink" Target="https://www.google.com/maps/place/41%C2%B017'28.2%22N+69%C2%B010'41.3%22E/@41.2911791,69.175574,1042m/data=!3m1!1e3!4m4!3m3!8m2!3d41.2911791!4d69.1781489?entry=ttu&amp;g_ep=EgoyMDI1MTAwMS4wIKXMDSoASAFQAw%3D%3D" TargetMode="External"/><Relationship Id="rId118" Type="http://schemas.openxmlformats.org/officeDocument/2006/relationships/hyperlink" Target="https://www.google.com/maps/place/41%C2%B019'09.1%22N+69%C2%B014'01.8%22E/@41.3192026,69.2312701,1042m/data=!3m1!1e3!4m4!3m3!8m2!3d41.3192026!4d69.233845?entry=ttu&amp;g_ep=EgoyMDI1MTAwMS4wIKXMDSoASAFQAw%3D%3D" TargetMode="External"/><Relationship Id="rId139" Type="http://schemas.openxmlformats.org/officeDocument/2006/relationships/hyperlink" Target="https://www.google.com/maps/place/41%C2%B018'06.7%22N+69%C2%B021'55.8%22E/@41.3018628,69.3629292,1042m/data=!3m1!1e3!4m4!3m3!8m2!3d41.3018628!4d69.3655041?entry=ttu&amp;g_ep=EgoyMDI1MTAwMS4wIKXMDSoASAFQAw%3D%3D" TargetMode="External"/><Relationship Id="rId85" Type="http://schemas.openxmlformats.org/officeDocument/2006/relationships/hyperlink" Target="https://www.google.com/maps/place/41%C2%B016'33.1%22N+69%C2%B012'16.8%22E/@41.2758546,69.2020788,1043m/data=!3m1!1e3!4m4!3m3!8m2!3d41.2758546!4d69.2046537?entry=ttu&amp;g_ep=EgoyMDI1MTAwMS4wIKXMDSoASAFQAw%3D%3D" TargetMode="External"/><Relationship Id="rId150" Type="http://schemas.openxmlformats.org/officeDocument/2006/relationships/hyperlink" Target="https://www.google.com/maps/place/41%C2%B019'08.6%22N+69%C2%B014'01.3%22E/@41.3190429,69.2311252,1042m/data=!3m1!1e3!4m4!3m3!8m2!3d41.3190429!4d69.2337001?entry=ttu&amp;g_ep=EgoyMDI1MTAwMS4wIKXMDSoASAFQAw%3D%3D" TargetMode="External"/><Relationship Id="rId171" Type="http://schemas.openxmlformats.org/officeDocument/2006/relationships/hyperlink" Target="https://www.google.com/maps?q=41.29438092629731,69.25330012450122" TargetMode="External"/><Relationship Id="rId192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6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7" Type="http://schemas.openxmlformats.org/officeDocument/2006/relationships/hyperlink" Target="https://www.google.com/maps/place/41%C2%B019'53.8%22N+69%C2%B026'43.1%22E/@41.331621,69.4446549,260m/data=!3m2!1e3!4b1!4m4!3m3!8m2!3d41.33162!4d69.4453?entry=ttu&amp;g_ep=EgoyMDI1MTAwMS4wIKXMDSoASAFQAw%3D%3D" TargetMode="External"/><Relationship Id="rId12" Type="http://schemas.openxmlformats.org/officeDocument/2006/relationships/hyperlink" Target="https://www.google.com/maps?q=41.19545246857071,69.19285631256582" TargetMode="External"/><Relationship Id="rId33" Type="http://schemas.openxmlformats.org/officeDocument/2006/relationships/hyperlink" Target="https://www.google.com/maps/place/41%C2%B014'40.8%22N+69%C2%B022'07.6%22E/@41.2446646,69.3661956,1043m/data=!3m1!1e3!4m4!3m3!8m2!3d41.2446646!4d69.3687705?entry=ttu&amp;g_ep=EgoyMDI1MTAwMS4wIKXMDSoASAFQAw%3D%3D" TargetMode="External"/><Relationship Id="rId108" Type="http://schemas.openxmlformats.org/officeDocument/2006/relationships/hyperlink" Target="https://www.google.com/maps/place/41%C2%B011'42.1%22N+69%C2%B011'34.0%22E/@41.1950295,69.1902069,1044m/data=!3m1!1e3!4m4!3m3!8m2!3d41.1950295!4d69.1927818?entry=ttu&amp;g_ep=EgoyMDI1MTAwMS4wIKXMDSoASAFQAw%3D%3D" TargetMode="External"/><Relationship Id="rId129" Type="http://schemas.openxmlformats.org/officeDocument/2006/relationships/hyperlink" Target="https://www.google.com/maps/place/41%C2%B016'55.8%22N+69%C2%B015'40.2%22E/@41.2821775,69.2585812,1043m/data=!3m1!1e3!4m4!3m3!8m2!3d41.2821775!4d69.2611561?entry=ttu&amp;g_ep=EgoyMDI1MTAwMS4wIKXMDSoASAFQAw%3D%3D" TargetMode="External"/><Relationship Id="rId54" Type="http://schemas.openxmlformats.org/officeDocument/2006/relationships/hyperlink" Target="https://www.google.com/maps/place/41%C2%B020'58.1%22N+69%C2%B010'02.9%22E/@41.3494696,69.1648996,1042m/data=!3m1!1e3!4m4!3m3!8m2!3d41.3494696!4d69.1674745?entry=ttu&amp;g_ep=EgoyMDI1MTAwMS4wIKXMDSoASAFQAw%3D%3D" TargetMode="External"/><Relationship Id="rId75" Type="http://schemas.openxmlformats.org/officeDocument/2006/relationships/hyperlink" Target="https://www.google.com/maps/place/41%C2%B022'16.4%22N+69%C2%B017'33.2%22E/@41.3712157,69.2899694,1041m/data=!3m1!1e3!4m4!3m3!8m2!3d41.3712157!4d69.2925443?entry=ttu&amp;g_ep=EgoyMDI1MTAwMS4wIKXMDSoASAFQAw%3D%3D" TargetMode="External"/><Relationship Id="rId96" Type="http://schemas.openxmlformats.org/officeDocument/2006/relationships/hyperlink" Target="https://www.google.com/maps/place/41%C2%B016'39.5%22N+69%C2%B016'46.0%22E/@41.2776411,69.2768717,1043m/data=!3m1!1e3!4m4!3m3!8m2!3d41.2776411!4d69.2794466?entry=ttu&amp;g_ep=EgoyMDI1MTAwMS4wIKXMDSoASAFQAw%3D%3D" TargetMode="External"/><Relationship Id="rId140" Type="http://schemas.openxmlformats.org/officeDocument/2006/relationships/hyperlink" Target="https://www.google.com/maps/place/41%C2%B014'34.0%22N+69%C2%B019'53.4%22E/@41.2427696,69.3289231,1043m/data=!3m2!1e3!4b1!4m4!3m3!8m2!3d41.2427696!4d69.331498?entry=ttu&amp;g_ep=EgoyMDI1MTAwMS4wIKXMDSoASAFQAw%3D%3D" TargetMode="External"/><Relationship Id="rId161" Type="http://schemas.openxmlformats.org/officeDocument/2006/relationships/hyperlink" Target="https://www.google.com/maps/place/41%C2%B017'35.7%22N+69%C2%B009'05.8%22E/@41.2932534,69.1490284,1042m/data=!3m2!1e3!4b1!4m4!3m3!8m2!3d41.2932534!4d69.1516033?entry=ttu&amp;g_ep=EgoyMDI1MTAwMS4wIKXMDSoASAFQAw%3D%3D" TargetMode="External"/><Relationship Id="rId182" Type="http://schemas.openxmlformats.org/officeDocument/2006/relationships/hyperlink" Target="https://www.google.com/maps/place/41%C2%B010'24.9%22N+69%C2%B015'05.2%22E/@41.1735745,69.2488641,1044m/data=!3m2!1e3!4b1!4m4!3m3!8m2!3d41.1735745!4d69.251439?entry=ttu&amp;g_ep=EgoyMDI1MTAwMS4wIKXMDSoASAFQAw%3D%3D" TargetMode="External"/><Relationship Id="rId217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6" Type="http://schemas.openxmlformats.org/officeDocument/2006/relationships/hyperlink" Target="https://www.google.com/maps/place/41%C2%B020'32.9%22N+69%C2%B021'53.8%22E/@41.3424634,69.3623623,1042m/data=!3m2!1e3!4b1!4m4!3m3!8m2!3d41.3424634!4d69.3649372?entry=ttu&amp;g_ep=EgoyMDI1MTAwMS4wIKXMDSoASAFQAw%3D%3D" TargetMode="External"/><Relationship Id="rId23" Type="http://schemas.openxmlformats.org/officeDocument/2006/relationships/hyperlink" Target="https://www.google.com/maps/place/41%C2%B013'40.8%22N+69%C2%B011'09.5%22E/@41.2279958,69.1833824,1043m/data=!3m2!1e3!4b1!4m4!3m3!8m2!3d41.2279958!4d69.1859573?entry=ttu&amp;g_ep=EgoyMDI1MTAwMS4wIKXMDSoASAFQAw%3D%3D" TargetMode="External"/><Relationship Id="rId119" Type="http://schemas.openxmlformats.org/officeDocument/2006/relationships/hyperlink" Target="https://www.google.com/maps/place/41%C2%B020'20.3%22N+69%C2%B013'21.5%22E/@41.3389712,69.2200563,1042m/data=!3m1!1e3!4m4!3m3!8m2!3d41.3389712!4d69.2226312?entry=ttu&amp;g_ep=EgoyMDI1MTAwMS4wIKXMDSoASAFQAw%3D%3D" TargetMode="External"/><Relationship Id="rId44" Type="http://schemas.openxmlformats.org/officeDocument/2006/relationships/hyperlink" Target="https://www.google.com/maps/place/41%C2%B016'29.4%22N+69%C2%B018'51.7%22E/@41.2748259,69.311784,1043m/data=!3m1!1e3!4m4!3m3!8m2!3d41.2748259!4d69.3143589?entry=ttu&amp;g_ep=EgoyMDI1MTAwMS4wIKXMDSoASAFQAw%3D%3D" TargetMode="External"/><Relationship Id="rId65" Type="http://schemas.openxmlformats.org/officeDocument/2006/relationships/hyperlink" Target="https://www.google.com/maps/place/41%C2%B021'05.6%22N+69%C2%B012'51.5%22E/@41.3515633,69.2117197,1042m/data=!3m1!1e3!4m4!3m3!8m2!3d41.3515633!4d69.2142946?entry=ttu&amp;g_ep=EgoyMDI1MTAwMS4wIKXMDSoASAFQAw%3D%3D" TargetMode="External"/><Relationship Id="rId86" Type="http://schemas.openxmlformats.org/officeDocument/2006/relationships/hyperlink" Target="https://www.google.com/maps/place/41%C2%B011'42.2%22N+69%C2%B011'35.6%22E/@41.195046,69.1906495,1044m/data=!3m1!1e3!4m4!3m3!8m2!3d41.195046!4d69.1932244?entry=ttu&amp;g_ep=EgoyMDI1MTAwMS4wIKXMDSoASAFQAw%3D%3D" TargetMode="External"/><Relationship Id="rId130" Type="http://schemas.openxmlformats.org/officeDocument/2006/relationships/hyperlink" Target="https://www.google.com/maps/place/41%C2%B013'01.9%22N+69%C2%B015'43.7%22E/@41.2172058,69.2595561,1044m/data=!3m1!1e3!4m4!3m3!8m2!3d41.2172058!4d69.262131?entry=ttu&amp;g_ep=EgoyMDI1MTAwMS4wIKXMDSoASAFQAw%3D%3D" TargetMode="External"/><Relationship Id="rId151" Type="http://schemas.openxmlformats.org/officeDocument/2006/relationships/hyperlink" Target="https://www.google.com/maps/place/41%C2%B015'36.8%22N+69%C2%B009'41.8%22E/@41.2602196,69.1590438,1043m/data=!3m1!1e3!4m4!3m3!8m2!3d41.2602196!4d69.1616187?entry=ttu&amp;g_ep=EgoyMDI1MTAwMS4wIKXMDSoASAFQAw%3D%3D" TargetMode="External"/><Relationship Id="rId172" Type="http://schemas.openxmlformats.org/officeDocument/2006/relationships/hyperlink" Target="https://maps.app.goo.gl/DrQXL4xBb8Dk7zPJ6" TargetMode="External"/><Relationship Id="rId193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7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8" Type="http://schemas.openxmlformats.org/officeDocument/2006/relationships/hyperlink" Target="https://www.google.com/maps/place/41%C2%B019'52.5%22N+69%C2%B025'51.6%22E/@41.3312542,69.4289244,1042m/data=!3m2!1e3!4b1!4m4!3m3!8m2!3d41.331251!4d69.430994?entry=ttu&amp;g_ep=EgoyMDI1MTAwMS4wIKXMDSoASAFQAw%3D%3D" TargetMode="External"/><Relationship Id="rId13" Type="http://schemas.openxmlformats.org/officeDocument/2006/relationships/hyperlink" Target="https://www.google.com/maps?q=41.195443561725625,69.19241523902657" TargetMode="External"/><Relationship Id="rId109" Type="http://schemas.openxmlformats.org/officeDocument/2006/relationships/hyperlink" Target="https://www.google.com/maps/place/41%C2%B012'45.9%22N+69%C2%B017'52.2%22E/@41.2127455,69.295269,1044m/data=!3m1!1e3!4m4!3m3!8m2!3d41.2127455!4d69.2978439?entry=ttu&amp;g_ep=EgoyMDI1MTAwMS4wIKXMDSoASAFQAw%3D%3D" TargetMode="External"/><Relationship Id="rId34" Type="http://schemas.openxmlformats.org/officeDocument/2006/relationships/hyperlink" Target="https://www.google.com/maps/place/41%C2%B016'02.5%22N+69%C2%B014'17.8%22E/@41.2673582,69.2357061,1043m/data=!3m1!1e3!4m4!3m3!8m2!3d41.2673582!4d69.238281?entry=ttu&amp;g_ep=EgoyMDI1MTAwMS4wIKXMDSoASAFQAw%3D%3D" TargetMode="External"/><Relationship Id="rId55" Type="http://schemas.openxmlformats.org/officeDocument/2006/relationships/hyperlink" Target="https://www.google.com/maps/place/41%C2%B021'01.6%22N+69%C2%B023'01.4%22E/@41.3504385,69.3811552,1042m/data=!3m1!1e3!4m4!3m3!8m2!3d41.3504385!4d69.3837301?entry=ttu&amp;g_ep=EgoyMDI1MTAwMS4wIKXMDSoASAFQAw%3D%3D" TargetMode="External"/><Relationship Id="rId76" Type="http://schemas.openxmlformats.org/officeDocument/2006/relationships/hyperlink" Target="https://www.google.com/maps/place/41%C2%B020'27.7%22N+69%C2%B018'02.5%22E/@41.3410201,69.2981091,1042m/data=!3m1!1e3!4m4!3m3!8m2!3d41.3410201!4d69.300684?entry=ttu&amp;g_ep=EgoyMDI1MTAwMS4wIKXMDSoASAFQAw%3D%3D" TargetMode="External"/><Relationship Id="rId97" Type="http://schemas.openxmlformats.org/officeDocument/2006/relationships/hyperlink" Target="https://www.google.com/maps/place/41%C2%B012'49.7%22N+69%C2%B017'57.1%22E/@41.2138128,69.2966066,1044m/data=!3m1!1e3!4m4!3m3!8m2!3d41.2138128!4d69.2991815?entry=ttu&amp;g_ep=EgoyMDI1MTAwMS4wIKXMDSoASAFQAw%3D%3D" TargetMode="External"/><Relationship Id="rId120" Type="http://schemas.openxmlformats.org/officeDocument/2006/relationships/hyperlink" Target="https://www.google.com/maps/place/41%C2%B010'25.7%22N+69%C2%B014'53.0%22E/@41.1737963,69.245493,1044m/data=!3m1!1e3!4m4!3m3!8m2!3d41.1737963!4d69.2480679?entry=ttu&amp;g_ep=EgoyMDI1MTAwMS4wIKXMDSoASAFQAw%3D%3D" TargetMode="External"/><Relationship Id="rId141" Type="http://schemas.openxmlformats.org/officeDocument/2006/relationships/hyperlink" Target="https://www.google.com/maps/place/41%C2%B014'41.0%22N+69%C2%B021'46.8%22E/@41.2447138,69.3604364,1043m/data=!3m1!1e3!4m4!3m3!8m2!3d41.2447138!4d69.3630113?entry=ttu&amp;g_ep=EgoyMDI1MTAwMS4wIKXMDSoASAFQAw%3D%3D" TargetMode="External"/><Relationship Id="rId7" Type="http://schemas.openxmlformats.org/officeDocument/2006/relationships/hyperlink" Target="https://www.google.com/maps?q=41.33948876943428,69.40783449445964" TargetMode="External"/><Relationship Id="rId162" Type="http://schemas.openxmlformats.org/officeDocument/2006/relationships/hyperlink" Target="https://www.google.com/maps/place/41%C2%B017'03.0%22N+69%C2%B020'07.6%22E/@41.2841789,69.332872,1043m/data=!3m1!1e3!4m4!3m3!8m2!3d41.2841789!4d69.3354469?entry=ttu&amp;g_ep=EgoyMDI1MTAwMS4wIKXMDSoASAFQAw%3D%3D" TargetMode="External"/><Relationship Id="rId183" Type="http://schemas.openxmlformats.org/officeDocument/2006/relationships/hyperlink" Target="https://www.google.com/maps/place/41%C2%B020'35.5%22N+69%C2%B021'48.7%22E/@41.343199,69.360956,1042m/data=!3m2!1e3!4b1!4m4!3m3!8m2!3d41.343199!4d69.3635309?entry=ttu&amp;g_ep=EgoyMDI1MTAwMS4wIKXMDSoASAFQAw%3D%3D" TargetMode="External"/><Relationship Id="rId218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4" Type="http://schemas.openxmlformats.org/officeDocument/2006/relationships/hyperlink" Target="https://www.google.com/maps/place/41%C2%B013'40.5%22N+69%C2%B011'09.3%22E/@41.2279174,69.1833279,1043m/data=!3m2!1e3!4b1!4m4!3m3!8m2!3d41.2279174!4d69.1859028?entry=ttu&amp;g_ep=EgoyMDI1MTAwMS4wIKXMDSoASAFQAw%3D%3D" TargetMode="External"/><Relationship Id="rId45" Type="http://schemas.openxmlformats.org/officeDocument/2006/relationships/hyperlink" Target="https://www.google.com/maps/place/41%C2%B012'50.1%22N+69%C2%B017'58.8%22E/@41.2139087,69.2971001,1044m/data=!3m2!1e3!4b1!4m4!3m3!8m2!3d41.2139087!4d69.299675?entry=ttu&amp;g_ep=EgoyMDI1MTAwMS4wIKXMDSoASAFQAw%3D%3D" TargetMode="External"/><Relationship Id="rId66" Type="http://schemas.openxmlformats.org/officeDocument/2006/relationships/hyperlink" Target="https://www.google.com/maps/place/41%C2%B017'05.9%22N+69%C2%B010'58.7%22E/@41.2849765,69.1803991,1043m/data=!3m1!1e3!4m4!3m3!8m2!3d41.2849765!4d69.182974?entry=ttu&amp;g_ep=EgoyMDI1MTAwMS4wIKXMDSoASAFQAw%3D%3D" TargetMode="External"/><Relationship Id="rId87" Type="http://schemas.openxmlformats.org/officeDocument/2006/relationships/hyperlink" Target="https://www.google.com/maps/place/41%C2%B012'45.2%22N+69%C2%B017'52.6%22E/@41.2125626,69.2953814,1044m/data=!3m1!1e3!4m4!3m3!8m2!3d41.2125626!4d69.2979563?entry=ttu&amp;g_ep=EgoyMDI1MTAwMS4wIKXMDSoASAFQAw%3D%3D" TargetMode="External"/><Relationship Id="rId110" Type="http://schemas.openxmlformats.org/officeDocument/2006/relationships/hyperlink" Target="https://www.google.com/maps/place/41%C2%B012'47.0%22N+69%C2%B017'54.2%22E/@41.2130435,69.2958092,1044m/data=!3m2!1e3!4b1!4m4!3m3!8m2!3d41.2130435!4d69.2983841?entry=ttu&amp;g_ep=EgoyMDI1MTAwMS4wIKXMDSoASAFQAw%3D%3D" TargetMode="External"/><Relationship Id="rId131" Type="http://schemas.openxmlformats.org/officeDocument/2006/relationships/hyperlink" Target="https://www.google.com/maps/place/41%C2%B016'53.2%22N+69%C2%B022'30.0%22E/@41.2814558,69.3724219,1043m/data=!3m1!1e3!4m4!3m3!8m2!3d41.2814558!4d69.3749968?entry=ttu&amp;g_ep=EgoyMDI1MTAwMS4wIKXMDSoASAFQAw%3D%3D" TargetMode="External"/><Relationship Id="rId152" Type="http://schemas.openxmlformats.org/officeDocument/2006/relationships/hyperlink" Target="https://www.google.com/maps/place/41%C2%B016'33.6%22N+69%C2%B019'07.9%22E/@41.2759991,69.3162713,1043m/data=!3m1!1e3!4m4!3m3!8m2!3d41.2759991!4d69.3188462?entry=ttu&amp;g_ep=EgoyMDI1MTAwMS4wIKXMDSoASAFQAw%3D%3D" TargetMode="External"/><Relationship Id="rId173" Type="http://schemas.openxmlformats.org/officeDocument/2006/relationships/hyperlink" Target="https://www.google.com/maps/place/41%C2%B022'16.3%22N+69%C2%B016'32.8%22E/@41.371202,69.275777,1041m/data=!3m2!1e3!4b1!4m4!3m3!8m2!3d41.371202!4d69.275777?entry=ttu&amp;g_ep=EgoyMDI1MTAwMS4wIKXMDSoASAFQAw%3D%3D" TargetMode="External"/><Relationship Id="rId194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8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9" Type="http://schemas.openxmlformats.org/officeDocument/2006/relationships/hyperlink" Target="https://www.google.com/maps/place/41%C2%B020'01.1%22N+69%C2%B011'22.1%22E/@41.3336505,69.1878495,1042m/data=!3m2!1e3!4b1!4m4!3m3!8m2!3d41.333648!4d69.189458?entry=ttu&amp;g_ep=EgoyMDI1MTAwMS4wIKXMDSoASAFQAw%3D%3D" TargetMode="External"/><Relationship Id="rId14" Type="http://schemas.openxmlformats.org/officeDocument/2006/relationships/hyperlink" Target="https://www.google.com/maps?q=41.194739115176745,69.19304749367764" TargetMode="External"/><Relationship Id="rId35" Type="http://schemas.openxmlformats.org/officeDocument/2006/relationships/hyperlink" Target="https://www.google.com/maps/place/41%C2%B014'30.8%22N+69%C2%B019'50.2%22E/@41.2418774,69.3280354,1043m/data=!3m1!1e3!4m4!3m3!8m2!3d41.2418774!4d69.3306103?entry=ttu&amp;g_ep=EgoyMDI1MTAwMS4wIKXMDSoASAFQAw%3D%3D" TargetMode="External"/><Relationship Id="rId56" Type="http://schemas.openxmlformats.org/officeDocument/2006/relationships/hyperlink" Target="https://www.google.com/maps/place/41%C2%B015'37.8%22N+69%C2%B011'19.1%22E/@41.2605025,69.1860712,1043m/data=!3m1!1e3!4m4!3m3!8m2!3d41.2605025!4d69.1886461?entry=ttu&amp;g_ep=EgoyMDI1MTAwMS4wIKXMDSoASAFQAw%3D%3D" TargetMode="External"/><Relationship Id="rId77" Type="http://schemas.openxmlformats.org/officeDocument/2006/relationships/hyperlink" Target="https://www.google.com/maps/place/41%C2%B022'24.8%22N+69%C2%B016'06.0%22E/@41.3735593,69.2657616,1041m/data=!3m1!1e3!4m4!3m3!8m2!3d41.3735593!4d69.2683365?entry=ttu&amp;g_ep=EgoyMDI1MTAwMS4wIKXMDSoASAFQAw%3D%3D" TargetMode="External"/><Relationship Id="rId100" Type="http://schemas.openxmlformats.org/officeDocument/2006/relationships/hyperlink" Target="https://www.google.com/maps/place/41%C2%B014'11.7%22N+69%C2%B021'19.9%22E/@41.2365782,69.3529593,1043m/data=!3m1!1e3!4m4!3m3!8m2!3d41.2365782!4d69.3555342?entry=ttu&amp;g_ep=EgoyMDI1MTAwMS4wIKXMDSoASAFQAw%3D%3D" TargetMode="External"/><Relationship Id="rId8" Type="http://schemas.openxmlformats.org/officeDocument/2006/relationships/hyperlink" Target="https://www.google.com/maps?q=41.33014368104347,69.3937631840672" TargetMode="External"/><Relationship Id="rId98" Type="http://schemas.openxmlformats.org/officeDocument/2006/relationships/hyperlink" Target="https://www.google.com/maps/place/41%C2%B012'50.8%22N+69%C2%B018'00.2%22E/@41.2141069,69.2974924,1044m/data=!3m1!1e3!4m4!3m3!8m2!3d41.2141069!4d69.3000673?entry=ttu&amp;g_ep=EgoyMDI1MTAwMS4wIKXMDSoASAFQAw%3D%3D" TargetMode="External"/><Relationship Id="rId121" Type="http://schemas.openxmlformats.org/officeDocument/2006/relationships/hyperlink" Target="https://www.google.com/maps/place/41%C2%B016'54.2%22N+69%C2%B021'07.6%22E/@41.2817148,69.349539,1043m/data=!3m1!1e3!4m4!3m3!8m2!3d41.2817148!4d69.3521139?entry=ttu&amp;g_ep=EgoyMDI1MTAwMS4wIKXMDSoASAFQAw%3D%3D" TargetMode="External"/><Relationship Id="rId142" Type="http://schemas.openxmlformats.org/officeDocument/2006/relationships/hyperlink" Target="https://www.google.com/maps/place/41%C2%B017'50.1%22N+69%C2%B021'15.3%22E/@41.2972417,69.3516616,1042m/data=!3m1!1e3!4m4!3m3!8m2!3d41.2972417!4d69.3542365?entry=ttu&amp;g_ep=EgoyMDI1MTAwMS4wIKXMDSoASAFQAw%3D%3D" TargetMode="External"/><Relationship Id="rId163" Type="http://schemas.openxmlformats.org/officeDocument/2006/relationships/hyperlink" Target="https://www.google.com/maps/place/41%C2%B015'39.7%22N+69%C2%B011'07.8%22E/@41.2610285,69.18292,1043m/data=!3m1!1e3!4m4!3m3!8m2!3d41.2610285!4d69.1854949?entry=ttu&amp;g_ep=EgoyMDI1MTAwMS4wIKXMDSoASAFQAw%3D%3D" TargetMode="External"/><Relationship Id="rId184" Type="http://schemas.openxmlformats.org/officeDocument/2006/relationships/hyperlink" Target="https://www.google.com/maps/place/41%C2%B013'01.8%22N+69%C2%B018'40.0%22E/@41.2171581,69.3085305,1044m/data=!3m2!1e3!4b1!4m4!3m3!8m2!3d41.2171581!4d69.3111054?entry=ttu&amp;g_ep=EgoyMDI1MTAwMS4wIKXMDSoASAFQAw%3D%3D" TargetMode="External"/><Relationship Id="rId219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30" Type="http://schemas.openxmlformats.org/officeDocument/2006/relationships/hyperlink" Target="https://www.google.com/maps/place/41%C2%B016'34.9%22N+69%C2%B015'19.2%22E/@41.276367,69.2546749,261m/data=!3m2!1e3!4b1!4m4!3m3!8m2!3d41.276366!4d69.25532?entry=ttu&amp;g_ep=EgoyMDI1MTAwMS4wIKXMDSoASAFQAw%3D%3D" TargetMode="External"/><Relationship Id="rId25" Type="http://schemas.openxmlformats.org/officeDocument/2006/relationships/hyperlink" Target="https://www.google.com/maps/place/41%C2%B013'40.2%22N+69%C2%B011'09.1%22E/@41.227839,69.1832733,1043m/data=!3m2!1e3!4b1!4m4!3m3!8m2!3d41.227839!4d69.1858482?entry=ttu&amp;g_ep=EgoyMDI1MTAwMS4wIKXMDSoASAFQAw%3D%3D" TargetMode="External"/><Relationship Id="rId46" Type="http://schemas.openxmlformats.org/officeDocument/2006/relationships/hyperlink" Target="https://www.google.com/maps/place/41%C2%B015'05.9%22N+69%C2%B022'23.8%22E/@41.2516335,69.3707029,1043m/data=!3m1!1e3!4m4!3m3!8m2!3d41.2516335!4d69.3732778?entry=ttu&amp;g_ep=EgoyMDI1MTAwMS4wIKXMDSoASAFQAw%3D%3D" TargetMode="External"/><Relationship Id="rId67" Type="http://schemas.openxmlformats.org/officeDocument/2006/relationships/hyperlink" Target="https://www.google.com/maps/place/41%C2%B016'39.6%22N+69%C2%B016'46.4%22E/@41.2776591,69.2769899,1043m/data=!3m1!1e3!4m4!3m3!8m2!3d41.2776591!4d69.2795648?entry=ttu&amp;g_ep=EgoyMDI1MTAwMS4wIKXMDSoASAFQAw%3D%3D" TargetMode="External"/><Relationship Id="rId20" Type="http://schemas.openxmlformats.org/officeDocument/2006/relationships/hyperlink" Target="https://www.google.com/maps/place/41%C2%B013'41.6%22N+69%C2%B011'10.0%22E/@41.2282311,69.183546,1043m/data=!3m2!1e3!4b1!4m4!3m3!8m2!3d41.2282311!4d69.1861209?entry=ttu&amp;g_ep=EgoyMDI1MTAwMS4wIKXMDSoASAFQAw%3D%3D" TargetMode="External"/><Relationship Id="rId41" Type="http://schemas.openxmlformats.org/officeDocument/2006/relationships/hyperlink" Target="https://www.google.com/maps/place/41%C2%B016'58.0%22N+69%C2%B013'18.5%22E/@41.2827767,69.2192233,1043m/data=!3m2!1e3!4b1!4m4!3m3!8m2!3d41.2827767!4d69.2217982?entry=ttu&amp;g_ep=EgoyMDI1MTAwMS4wIKXMDSoASAFQAw%3D%3D" TargetMode="External"/><Relationship Id="rId62" Type="http://schemas.openxmlformats.org/officeDocument/2006/relationships/hyperlink" Target="https://www.google.com/maps/place/41%C2%B012'20.8%22N+69%C2%B015'27.1%22E/@41.2057848,69.2549496,1044m/data=!3m1!1e3!4m4!3m3!8m2!3d41.2057848!4d69.2575245?entry=ttu&amp;g_ep=EgoyMDI1MTAwMS4wIKXMDSoASAFQAw%3D%3D" TargetMode="External"/><Relationship Id="rId83" Type="http://schemas.openxmlformats.org/officeDocument/2006/relationships/hyperlink" Target="https://www.google.com/maps/place/41%C2%B017'49.4%22N+69%C2%B010'50.2%22E/@41.2970555,69.1780476,1042m/data=!3m1!1e3!4m4!3m3!8m2!3d41.2970555!4d69.1806225?entry=ttu&amp;g_ep=EgoyMDI1MTAwMS4wIKXMDSoASAFQAw%3D%3D" TargetMode="External"/><Relationship Id="rId88" Type="http://schemas.openxmlformats.org/officeDocument/2006/relationships/hyperlink" Target="https://www.google.com/maps/place/41%C2%B014'40.6%22N+69%C2%B020'21.3%22E/@41.2446096,69.3366791,1043m/data=!3m1!1e3!4m4!3m3!8m2!3d41.2446096!4d69.339254?entry=ttu&amp;g_ep=EgoyMDI1MTAwMS4wIKXMDSoASAFQAw%3D%3D" TargetMode="External"/><Relationship Id="rId111" Type="http://schemas.openxmlformats.org/officeDocument/2006/relationships/hyperlink" Target="https://www.google.com/maps/place/41%C2%B012'46.4%22N+69%C2%B017'53.2%22E/@41.2129002,69.2955467,1044m/data=!3m1!1e3!4m4!3m3!8m2!3d41.2129002!4d69.2981216?entry=ttu&amp;g_ep=EgoyMDI1MTAwMS4wIKXMDSoASAFQAw%3D%3D" TargetMode="External"/><Relationship Id="rId132" Type="http://schemas.openxmlformats.org/officeDocument/2006/relationships/hyperlink" Target="https://www.google.com/maps/place/41%C2%B021'51.5%22N+69%C2%B018'49.3%22E/@41.3643076,69.3111301,1041m/data=!3m1!1e3!4m4!3m3!8m2!3d41.3643076!4d69.313705?entry=ttu&amp;g_ep=EgoyMDI1MTAwMS4wIKXMDSoASAFQAw%3D%3D" TargetMode="External"/><Relationship Id="rId153" Type="http://schemas.openxmlformats.org/officeDocument/2006/relationships/hyperlink" Target="https://www.google.com/maps/place/41%C2%B019'28.0%22N+69%C2%B024'19.6%22E/@41.3244527,69.4028593,1042m/data=!3m1!1e3!4m4!3m3!8m2!3d41.3244527!4d69.4054342?entry=ttu&amp;g_ep=EgoyMDI1MTAwMS4wIKXMDSoASAFQAw%3D%3D" TargetMode="External"/><Relationship Id="rId174" Type="http://schemas.openxmlformats.org/officeDocument/2006/relationships/hyperlink" Target="https://maps.app.goo.gl/xF2Vn7kagmsg84kTA" TargetMode="External"/><Relationship Id="rId179" Type="http://schemas.openxmlformats.org/officeDocument/2006/relationships/hyperlink" Target="https://www.google.com/maps/place/41%C2%B019'55.2%22N+69%C2%B025'45.3%22E/@41.331993,69.429259,1042m/data=!3m2!1e3!4b1!4m4!3m3!8m2!3d41.331993!4d69.429259?entry=ttu&amp;g_ep=EgoyMDI1MTAwMS4wIKXMDSoASAFQAw%3D%3D" TargetMode="External"/><Relationship Id="rId195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9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190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4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0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5" Type="http://schemas.openxmlformats.org/officeDocument/2006/relationships/hyperlink" Target="https://www.google.com/maps/place/41%C2%B019'53.8%22N+69%C2%B026'43.1%22E/@41.331621,69.4446549,260m/data=!3m2!1e3!4b1!4m4!3m3!8m2!3d41.33162!4d69.4453?entry=ttu&amp;g_ep=EgoyMDI1MTAwMS4wIKXMDSoASAFQAw%3D%3D" TargetMode="External"/><Relationship Id="rId15" Type="http://schemas.openxmlformats.org/officeDocument/2006/relationships/hyperlink" Target="https://www.google.com/maps?q=41.19611656136166,69.19228622026483" TargetMode="External"/><Relationship Id="rId36" Type="http://schemas.openxmlformats.org/officeDocument/2006/relationships/hyperlink" Target="https://www.google.com/maps/place/41%C2%B011'34.9%22N+69%C2%B011'23.8%22E/@41.1930247,69.1873812,1044m/data=!3m2!1e3!4b1!4m4!3m3!8m2!3d41.1930247!4d69.1899561?entry=ttu&amp;g_ep=EgoyMDI1MTAwMS4wIKXMDSoASAFQAw%3D%3D" TargetMode="External"/><Relationship Id="rId57" Type="http://schemas.openxmlformats.org/officeDocument/2006/relationships/hyperlink" Target="https://www.google.com/maps/place/41%C2%B019'54.8%22N+69%C2%B013'07.8%22E/@41.3318914,69.2162644,1042m/data=!3m1!1e3!4m4!3m3!8m2!3d41.3318914!4d69.2188393?entry=ttu&amp;g_ep=EgoyMDI1MTAwMS4wIKXMDSoASAFQAw%3D%3D" TargetMode="External"/><Relationship Id="rId106" Type="http://schemas.openxmlformats.org/officeDocument/2006/relationships/hyperlink" Target="https://www.google.com/maps/place/41%C2%B013'57.1%22N+69%C2%B020'45.1%22E/@41.2325204,69.3432732,1043m/data=!3m1!1e3!4m4!3m3!8m2!3d41.2325204!4d69.3458481?entry=ttu&amp;g_ep=EgoyMDI1MTAwMS4wIKXMDSoASAFQAw%3D%3D" TargetMode="External"/><Relationship Id="rId127" Type="http://schemas.openxmlformats.org/officeDocument/2006/relationships/hyperlink" Target="https://www.google.com/maps/place/41%C2%B021'26.0%22N+69%C2%B022'04.2%22E/@41.3572087,69.3652626,1041m/data=!3m1!1e3!4m4!3m3!8m2!3d41.3572087!4d69.3678375?entry=ttu&amp;g_ep=EgoyMDI1MTAwMS4wIKXMDSoASAFQAw%3D%3D" TargetMode="External"/><Relationship Id="rId10" Type="http://schemas.openxmlformats.org/officeDocument/2006/relationships/hyperlink" Target="https://www.google.com/maps?q=41.19497339979431,69.1932907864759" TargetMode="External"/><Relationship Id="rId31" Type="http://schemas.openxmlformats.org/officeDocument/2006/relationships/hyperlink" Target="https://www.google.com/maps/place/41%C2%B021'13.1%22N+69%C2%B020'23.3%22E/@41.3536372,69.3372367,1041m/data=!3m1!1e3!4m4!3m3!8m2!3d41.3536372!4d69.3398116?entry=ttu&amp;g_ep=EgoyMDI1MTAwMS4wIKXMDSoASAFQAw%3D%3D" TargetMode="External"/><Relationship Id="rId52" Type="http://schemas.openxmlformats.org/officeDocument/2006/relationships/hyperlink" Target="https://www.google.com/maps/place/41%C2%B011'32.7%22N+69%C2%B014'27.7%22E/@41.1924154,69.2384453,1044m/data=!3m1!1e3!4m4!3m3!8m2!3d41.1924154!4d69.2410202?entry=ttu&amp;g_ep=EgoyMDI1MTAwMS4wIKXMDSoASAFQAw%3D%3D" TargetMode="External"/><Relationship Id="rId73" Type="http://schemas.openxmlformats.org/officeDocument/2006/relationships/hyperlink" Target="https://www.google.com/maps/place/41%C2%B015'46.7%22N+69%C2%B014'04.4%22E/@41.2629695,69.2319879,1043m/data=!3m1!1e3!4m4!3m3!8m2!3d41.2629695!4d69.2345628?entry=ttu&amp;g_ep=EgoyMDI1MTAwMS4wIKXMDSoASAFQAw%3D%3D" TargetMode="External"/><Relationship Id="rId78" Type="http://schemas.openxmlformats.org/officeDocument/2006/relationships/hyperlink" Target="https://www.google.com/maps/place/41%C2%B022'57.1%22N+69%C2%B018'14.0%22E/@41.3825176,69.3013116,1041m/data=!3m1!1e3!4m4!3m3!8m2!3d41.3825176!4d69.3038865?entry=ttu&amp;g_ep=EgoyMDI1MTAwMS4wIKXMDSoASAFQAw%3D%3D" TargetMode="External"/><Relationship Id="rId94" Type="http://schemas.openxmlformats.org/officeDocument/2006/relationships/hyperlink" Target="https://www.google.com/maps/place/41%C2%B022'29.6%22N+69%C2%B018'06.3%22E/@41.3748877,69.2991653,1041m/data=!3m1!1e3!4m4!3m3!8m2!3d41.3748877!4d69.3017402?entry=ttu&amp;g_ep=EgoyMDI1MTAwMS4wIKXMDSoASAFQAw%3D%3D" TargetMode="External"/><Relationship Id="rId99" Type="http://schemas.openxmlformats.org/officeDocument/2006/relationships/hyperlink" Target="https://www.google.com/maps/place/41%C2%B022'10.6%22N+69%C2%B019'00.1%22E/@41.3696168,69.3141152,1041m/data=!3m2!1e3!4b1!4m4!3m3!8m2!3d41.3696168!4d69.3166901?entry=ttu&amp;g_ep=EgoyMDI1MTAwMS4wIKXMDSoASAFQAw%3D%3D" TargetMode="External"/><Relationship Id="rId101" Type="http://schemas.openxmlformats.org/officeDocument/2006/relationships/hyperlink" Target="https://www.google.com/maps/place/41%C2%B022'11.5%22N+69%C2%B019'00.6%22E/@41.36985,69.3142472,1041m/data=!3m1!1e3!4m4!3m3!8m2!3d41.36985!4d69.3168221?entry=ttu&amp;g_ep=EgoyMDI1MTAwMS4wIKXMDSoASAFQAw%3D%3D" TargetMode="External"/><Relationship Id="rId122" Type="http://schemas.openxmlformats.org/officeDocument/2006/relationships/hyperlink" Target="https://www.google.com/maps/place/41%C2%B013'14.5%22N+69%C2%B018'19.0%22E/@41.2207066,69.3026917,1044m/data=!3m1!1e3!4m4!3m3!8m2!3d41.2207066!4d69.3052666?entry=ttu&amp;g_ep=EgoyMDI1MTAwMS4wIKXMDSoASAFQAw%3D%3D" TargetMode="External"/><Relationship Id="rId143" Type="http://schemas.openxmlformats.org/officeDocument/2006/relationships/hyperlink" Target="https://www.google.com/maps/place/41%C2%B021'32.3%22N+69%C2%B013'18.4%22E/@41.3589772,69.2191991,1041m/data=!3m1!1e3!4m4!3m3!8m2!3d41.3589772!4d69.221774?entry=ttu&amp;g_ep=EgoyMDI1MTAwMS4wIKXMDSoASAFQAw%3D%3D" TargetMode="External"/><Relationship Id="rId148" Type="http://schemas.openxmlformats.org/officeDocument/2006/relationships/hyperlink" Target="https://www.google.com/maps/place/41%C2%B012'52.9%22N+69%C2%B018'02.0%22E/@41.2147054,69.2979882,1044m/data=!3m1!1e3!4m4!3m3!8m2!3d41.2147054!4d69.3005631?entry=ttu&amp;g_ep=EgoyMDI1MTAwMS4wIKXMDSoASAFQAw%3D%3D" TargetMode="External"/><Relationship Id="rId164" Type="http://schemas.openxmlformats.org/officeDocument/2006/relationships/hyperlink" Target="https://www.google.com/maps/place/41%C2%B013'08.8%22N+69%C2%B019'41.2%22E/@41.219106,69.3255357,1044m/data=!3m2!1e3!4b1!4m4!3m3!8m2!3d41.219106!4d69.3281106?entry=ttu&amp;g_ep=EgoyMDI1MTAwMS4wIKXMDSoASAFQAw%3D%3D" TargetMode="External"/><Relationship Id="rId169" Type="http://schemas.openxmlformats.org/officeDocument/2006/relationships/hyperlink" Target="https://www.google.com/maps/place/41%C2%B022'07.4%22N+69%C2%B016'20.2%22E/@41.368731,69.272287,1041m/data=!3m2!1e3!4b1!4m4!3m3!8m2!3d41.368731!4d69.272287?entry=ttu&amp;g_ep=EgoyMDI1MTAwMS4wIKXMDSoASAFQAw%3D%3D" TargetMode="External"/><Relationship Id="rId185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4" Type="http://schemas.openxmlformats.org/officeDocument/2006/relationships/hyperlink" Target="https://www.google.com/maps?q=41.3145170591928,69.21182279147888" TargetMode="External"/><Relationship Id="rId9" Type="http://schemas.openxmlformats.org/officeDocument/2006/relationships/hyperlink" Target="https://www.google.com/maps?q=41.27742514563741,69.17092941346928" TargetMode="External"/><Relationship Id="rId180" Type="http://schemas.openxmlformats.org/officeDocument/2006/relationships/hyperlink" Target="https://www.google.com/maps/place/41%C2%B020'59.3%22N+69%C2%B011'11.9%22E/@41.3497982,69.1840746,1042m/data=!3m2!1e3!4b1!4m4!3m3!8m2!3d41.3497982!4d69.1866495?entry=ttu&amp;g_ep=EgoyMDI1MTAwMS4wIKXMDSoASAFQAw%3D%3D" TargetMode="External"/><Relationship Id="rId210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15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6" Type="http://schemas.openxmlformats.org/officeDocument/2006/relationships/hyperlink" Target="https://www.google.com/maps/place/41%C2%B013'39.9%22N+69%C2%B011'08.9%22E/@41.2277606,69.1832188,1043m/data=!3m2!1e3!4b1!4m4!3m3!8m2!3d41.2277606!4d69.1857937?entry=ttu&amp;g_ep=EgoyMDI1MTAwMS4wIKXMDSoASAFQAw%3D%3D" TargetMode="External"/><Relationship Id="rId231" Type="http://schemas.openxmlformats.org/officeDocument/2006/relationships/hyperlink" Target="https://www.google.com/maps/place/41%C2%B019'55.5%22N+69%C2%B014'32.6%22E/@41.332086,69.24112,521m/data=!3m2!1e3!4b1!4m4!3m3!8m2!3d41.332084!4d69.24238?entry=ttu&amp;g_ep=EgoyMDI1MTAwMS4wIKXMDSoASAFQAw%3D%3D" TargetMode="External"/><Relationship Id="rId47" Type="http://schemas.openxmlformats.org/officeDocument/2006/relationships/hyperlink" Target="https://www.google.com/maps/place/41%C2%B014'30.2%22N+69%C2%B019'02.3%22E/@41.241712,69.3147211,1043m/data=!3m1!1e3!4m4!3m3!8m2!3d41.241712!4d69.317296?entry=ttu&amp;g_ep=EgoyMDI1MTAwMS4wIKXMDSoASAFQAw%3D%3D" TargetMode="External"/><Relationship Id="rId68" Type="http://schemas.openxmlformats.org/officeDocument/2006/relationships/hyperlink" Target="https://www.google.com/maps/place/41%C2%B016'42.8%22N+69%C2%B010'40.0%22E/@41.2785466,69.1752071,1043m/data=!3m1!1e3!4m4!3m3!8m2!3d41.2785466!4d69.177782?entry=ttu&amp;g_ep=EgoyMDI1MTAwMS4wIKXMDSoASAFQAw%3D%3D" TargetMode="External"/><Relationship Id="rId89" Type="http://schemas.openxmlformats.org/officeDocument/2006/relationships/hyperlink" Target="https://www.google.com/maps/place/41%C2%B013'05.9%22N+69%C2%B018'23.7%22E/@41.2182967,69.3040123,1044m/data=!3m1!1e3!4m4!3m3!8m2!3d41.2182967!4d69.3065872?entry=ttu&amp;g_ep=EgoyMDI1MTAwMS4wIKXMDSoASAFQAw%3D%3D" TargetMode="External"/><Relationship Id="rId112" Type="http://schemas.openxmlformats.org/officeDocument/2006/relationships/hyperlink" Target="https://www.google.com/maps/place/41%C2%B021'46.7%22N+69%C2%B017'11.2%22E/@41.3629736,69.2838689,1041m/data=!3m1!1e3!4m4!3m3!8m2!3d41.3629736!4d69.2864438?entry=ttu&amp;g_ep=EgoyMDI1MTAwMS4wIKXMDSoASAFQAw%3D%3D" TargetMode="External"/><Relationship Id="rId133" Type="http://schemas.openxmlformats.org/officeDocument/2006/relationships/hyperlink" Target="https://www.google.com/maps/place/41%C2%B016'33.8%22N+69%C2%B019'07.7%22E/@41.2760587,69.3162231,1043m/data=!3m1!1e3!4m4!3m3!8m2!3d41.2760587!4d69.318798?entry=ttu&amp;g_ep=EgoyMDI1MTAwMS4wIKXMDSoASAFQAw%3D%3D" TargetMode="External"/><Relationship Id="rId154" Type="http://schemas.openxmlformats.org/officeDocument/2006/relationships/hyperlink" Target="https://www.google.com/maps/place/41%C2%B019'27.4%22N+69%C2%B024'16.9%22E/@41.3242786,69.402109,1042m/data=!3m1!1e3!4m4!3m3!8m2!3d41.3242786!4d69.4046839?entry=ttu&amp;g_ep=EgoyMDI1MTAwMS4wIKXMDSoASAFQAw%3D%3D" TargetMode="External"/><Relationship Id="rId175" Type="http://schemas.openxmlformats.org/officeDocument/2006/relationships/hyperlink" Target="https://maps.app.goo.gl/Ro4c9JMEUeqTd1GCA" TargetMode="External"/><Relationship Id="rId196" Type="http://schemas.openxmlformats.org/officeDocument/2006/relationships/hyperlink" Target="https://www.google.com/maps/place/41%C2%B020'17.7%22N+69%C2%B020'54.6%22E/@41.3056027,69.3367079,380m/data=!3m1!1e3!4m4!3m3!8m2!3d41.338237!4d69.348505?entry=ttu&amp;g_ep=EgoyMDI1MTAwMS4wIKXMDSoASAFQAw%3D%3D" TargetMode="External"/><Relationship Id="rId200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16" Type="http://schemas.openxmlformats.org/officeDocument/2006/relationships/hyperlink" Target="https://www.google.com/maps?q=41.22736853980731,69.18552108030234" TargetMode="External"/><Relationship Id="rId221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37" Type="http://schemas.openxmlformats.org/officeDocument/2006/relationships/hyperlink" Target="https://www.google.com/maps/place/41%C2%B018'39.9%22N+69%C2%B012'41.9%22E/@41.31107,69.2090517,1042m/data=!3m1!1e3!4m4!3m3!8m2!3d41.31107!4d69.2116266?entry=ttu&amp;g_ep=EgoyMDI1MTAwMS4wIKXMDSoASAFQAw%3D%3D" TargetMode="External"/><Relationship Id="rId58" Type="http://schemas.openxmlformats.org/officeDocument/2006/relationships/hyperlink" Target="https://www.google.com/maps/place/41%C2%B019'55.8%22N+69%C2%B015'12.0%22E/@41.3321624,69.2507588,1042m/data=!3m1!1e3!4m4!3m3!8m2!3d41.3321624!4d69.2533337?entry=ttu&amp;g_ep=EgoyMDI1MTAwMS4wIKXMDSoASAFQAw%3D%3D" TargetMode="External"/><Relationship Id="rId79" Type="http://schemas.openxmlformats.org/officeDocument/2006/relationships/hyperlink" Target="https://www.google.com/maps/place/41%C2%B022'38.2%22N+69%C2%B018'17.3%22E/@41.3772743,69.3022201,1041m/data=!3m1!1e3!4m4!3m3!8m2!3d41.3772743!4d69.304795?entry=ttu&amp;g_ep=EgoyMDI1MTAwMS4wIKXMDSoASAFQAw%3D%3D" TargetMode="External"/><Relationship Id="rId102" Type="http://schemas.openxmlformats.org/officeDocument/2006/relationships/hyperlink" Target="https://www.google.com/maps/place/41%C2%B020'27.2%22N+69%C2%B010'24.8%22E/@41.3408882,69.1709897,1042m/data=!3m1!1e3!4m4!3m3!8m2!3d41.3408882!4d69.1735646?entry=ttu&amp;g_ep=EgoyMDI1MTAwMS4wIKXMDSoASAFQAw%3D%3D" TargetMode="External"/><Relationship Id="rId123" Type="http://schemas.openxmlformats.org/officeDocument/2006/relationships/hyperlink" Target="https://www.google.com/maps/place/41%C2%B016'03.8%22N+69%C2%B015'01.2%22E/@41.2677293,69.2477522,1043m/data=!3m1!1e3!4m4!3m3!8m2!3d41.2677293!4d69.2503271?entry=ttu&amp;g_ep=EgoyMDI1MTAwMS4wIKXMDSoASAFQAw%3D%3D" TargetMode="External"/><Relationship Id="rId144" Type="http://schemas.openxmlformats.org/officeDocument/2006/relationships/hyperlink" Target="https://www.google.com/maps/place/41%C2%B012'49.8%22N+69%C2%B020'33.6%22E/@41.2138288,69.3400906,1044m/data=!3m1!1e3!4m4!3m3!8m2!3d41.2138288!4d69.3426655?entry=ttu&amp;g_ep=EgoyMDI1MTAwMS4wIKXMDSoASAFQAw%3D%3D" TargetMode="External"/><Relationship Id="rId90" Type="http://schemas.openxmlformats.org/officeDocument/2006/relationships/hyperlink" Target="https://www.google.com/maps/place/41%C2%B014'43.7%22N+69%C2%B020'23.0%22E/@41.2454679,69.3371376,1043m/data=!3m1!1e3!4m4!3m3!8m2!3d41.2454679!4d69.3397125?entry=ttu&amp;g_ep=EgoyMDI1MTAwMS4wIKXMDSoASAFQAw%3D%3D" TargetMode="External"/><Relationship Id="rId165" Type="http://schemas.openxmlformats.org/officeDocument/2006/relationships/hyperlink" Target="https://www.google.com/maps/place/41%C2%B020'17.7%22N+69%C2%B020'54.6%22E/@41.338237,69.348505,1042m/data=!3m2!1e3!4b1!4m4!3m3!8m2!3d41.338237!4d69.348505?entry=ttu&amp;g_ep=EgoyMDI1MTAwMS4wIKXMDSoASAFQAw%3D%3D" TargetMode="External"/><Relationship Id="rId186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11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32" Type="http://schemas.openxmlformats.org/officeDocument/2006/relationships/hyperlink" Target="https://www.google.com/maps/place/41%C2%B019'48.8%22N+69%C2%B023'43.4%22E/@41.330209,69.3940849,521m/data=!3m2!1e3!4b1!4m4!3m3!8m2!3d41.330207!4d69.395375?entry=ttu&amp;g_ep=EgoyMDI1MTAwMS4wIKXMDSoASAFQAw%3D%3D" TargetMode="External"/><Relationship Id="rId27" Type="http://schemas.openxmlformats.org/officeDocument/2006/relationships/hyperlink" Target="https://www.google.com/maps/place/41%C2%B013'39.7%22N+69%C2%B011'08.7%22E/@41.2276822,69.1831643,1043m/data=!3m2!1e3!4b1!4m4!3m3!8m2!3d41.2276822!4d69.1857392?entry=ttu&amp;g_ep=EgoyMDI1MTAwMS4wIKXMDSoASAFQAw%3D%3D" TargetMode="External"/><Relationship Id="rId48" Type="http://schemas.openxmlformats.org/officeDocument/2006/relationships/hyperlink" Target="https://www.google.com/maps/place/41%C2%B015'22.2%22N+69%C2%B021'28.9%22E/@41.2561612,69.3554423,1043m/data=!3m1!1e3!4m4!3m3!8m2!3d41.2561612!4d69.3580172?entry=ttu&amp;g_ep=EgoyMDI1MTAwMS4wIKXMDSoASAFQAw%3D%3D" TargetMode="External"/><Relationship Id="rId69" Type="http://schemas.openxmlformats.org/officeDocument/2006/relationships/hyperlink" Target="https://www.google.com/maps/place/41%C2%B017'07.3%22N+69%C2%B019'06.4%22E/@41.2853465,69.315866,1043m/data=!3m1!1e3!4m4!3m3!8m2!3d41.2853465!4d69.3184409?entry=ttu&amp;g_ep=EgoyMDI1MTAwMS4wIKXMDSoASAFQAw%3D%3D" TargetMode="External"/><Relationship Id="rId113" Type="http://schemas.openxmlformats.org/officeDocument/2006/relationships/hyperlink" Target="https://www.google.com/maps/place/41%C2%B019'08.2%22N+69%C2%B013'25.0%22E/@41.3189433,69.2210266,1042m/data=!3m1!1e3!4m4!3m3!8m2!3d41.3189433!4d69.2236015?entry=ttu&amp;g_ep=EgoyMDI1MTAwMS4wIKXMDSoASAFQAw%3D%3D" TargetMode="External"/><Relationship Id="rId134" Type="http://schemas.openxmlformats.org/officeDocument/2006/relationships/hyperlink" Target="https://www.google.com/maps/place/41%C2%B014'39.4%22N+69%C2%B013'10.7%22E/@41.2442719,69.2170559,1043m/data=!3m1!1e3!4m4!3m3!8m2!3d41.2442719!4d69.2196308?entry=ttu&amp;g_ep=EgoyMDI1MTAwMS4wIKXMDSoASAFQAw%3D%3D" TargetMode="External"/><Relationship Id="rId80" Type="http://schemas.openxmlformats.org/officeDocument/2006/relationships/hyperlink" Target="https://www.google.com/maps/place/41%C2%B021'45.9%22N+69%C2%B017'08.0%22E/@41.3627393,69.2829845,1041m/data=!3m1!1e3!4m4!3m3!8m2!3d41.3627393!4d69.2855594?entry=ttu&amp;g_ep=EgoyMDI1MTAwMS4wIKXMDSoASAFQAw%3D%3D" TargetMode="External"/><Relationship Id="rId155" Type="http://schemas.openxmlformats.org/officeDocument/2006/relationships/hyperlink" Target="https://www.google.com/maps/place/41%C2%B010'02.9%22N+69%C2%B014'02.5%22E/@41.167472,69.2314495,1044m/data=!3m1!1e3!4m4!3m3!8m2!3d41.167472!4d69.2340244?entry=ttu&amp;g_ep=EgoyMDI1MTAwMS4wIKXMDSoASAFQAw%3D%3D" TargetMode="External"/><Relationship Id="rId176" Type="http://schemas.openxmlformats.org/officeDocument/2006/relationships/hyperlink" Target="https://www.google.com/maps/place/41%C2%B019'57.3%22N+69%C2%B014'35.6%22E/@41.332592,69.243214,1042m/data=!3m2!1e3!4b1!4m4!3m3!8m2!3d41.332592!4d69.243214?entry=ttu&amp;g_ep=EgoyMDI1MTAwMS4wIKXMDSoASAFQAw%3D%3D" TargetMode="External"/><Relationship Id="rId197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01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2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17" Type="http://schemas.openxmlformats.org/officeDocument/2006/relationships/hyperlink" Target="https://www.google.com/maps/place/41%C2%B013'38.8%22N+69%C2%B011'08.1%22E/@41.227447,69.1830007,1044m/data=!3m2!1e3!4b1!4m4!3m3!8m2!3d41.227447!4d69.1855756?entry=ttu&amp;g_ep=EgoyMDI1MTAwMS4wIKXMDSoASAFQAw%3D%3D" TargetMode="External"/><Relationship Id="rId38" Type="http://schemas.openxmlformats.org/officeDocument/2006/relationships/hyperlink" Target="https://www.google.com/maps/place/41%C2%B015'51.5%22N+69%C2%B009'39.3%22E/@41.2643167,69.158331,1043m/data=!3m1!1e3!4m4!3m3!8m2!3d41.2643167!4d69.1609059?entry=ttu&amp;g_ep=EgoyMDI1MTAwMS4wIKXMDSoASAFQAw%3D%3D" TargetMode="External"/><Relationship Id="rId59" Type="http://schemas.openxmlformats.org/officeDocument/2006/relationships/hyperlink" Target="https://www.google.com/maps/place/41%C2%B019'55.8%22N+69%C2%B015'13.1%22E/@41.332167,69.2510628,1042m/data=!3m1!1e3!4m4!3m3!8m2!3d41.332167!4d69.2536377?entry=ttu&amp;g_ep=EgoyMDI1MTAwMS4wIKXMDSoASAFQAw%3D%3D" TargetMode="External"/><Relationship Id="rId103" Type="http://schemas.openxmlformats.org/officeDocument/2006/relationships/hyperlink" Target="https://www.google.com/maps/place/41%C2%B017'01.0%22N+69%C2%B010'37.7%22E/@41.2836014,69.1745695,1043m/data=!3m1!1e3!4m4!3m3!8m2!3d41.2836014!4d69.1771444?entry=ttu&amp;g_ep=EgoyMDI1MTAwMS4wIKXMDSoASAFQAw%3D%3D" TargetMode="External"/><Relationship Id="rId124" Type="http://schemas.openxmlformats.org/officeDocument/2006/relationships/hyperlink" Target="https://www.google.com/maps/place/41%C2%B015'50.1%22N+69%C2%B013'25.9%22E/@41.2639032,69.2212902,1043m/data=!3m1!1e3!4m4!3m3!8m2!3d41.2639032!4d69.2238651?entry=ttu&amp;g_ep=EgoyMDI1MTAwMS4wIKXMDSoASAFQAw%3D%3D" TargetMode="External"/><Relationship Id="rId70" Type="http://schemas.openxmlformats.org/officeDocument/2006/relationships/hyperlink" Target="https://www.google.com/maps/place/41%C2%B017'39.8%22N+69%C2%B010'41.9%22E/@41.2943815,69.175719,1042m/data=!3m1!1e3!4m4!3m3!8m2!3d41.2943815!4d69.1782939?entry=ttu&amp;g_ep=EgoyMDI1MTAwMS4wIKXMDSoASAFQAw%3D%3D" TargetMode="External"/><Relationship Id="rId91" Type="http://schemas.openxmlformats.org/officeDocument/2006/relationships/hyperlink" Target="https://www.google.com/maps/place/41%C2%B022'09.5%22N+69%C2%B018'10.1%22E/@41.3692979,69.3002341,1145m/data=!3m2!1e3!4b1!4m4!3m3!8m2!3d41.3692979!4d69.302809?entry=ttu&amp;g_ep=EgoyMDI1MTAwMS4wIKXMDSoASAFQAw%3D%3D" TargetMode="External"/><Relationship Id="rId145" Type="http://schemas.openxmlformats.org/officeDocument/2006/relationships/hyperlink" Target="https://www.google.com/maps/place/41%C2%B014'01.8%22N+69%C2%B021'51.8%22E/@41.2338371,69.3618136,1043m/data=!3m1!1e3!4m4!3m3!8m2!3d41.2338371!4d69.3643885?entry=ttu&amp;g_ep=EgoyMDI1MTAwMS4wIKXMDSoASAFQAw%3D%3D" TargetMode="External"/><Relationship Id="rId166" Type="http://schemas.openxmlformats.org/officeDocument/2006/relationships/hyperlink" Target="https://www.google.com/maps/place/41%C2%B017'07.9%22N+69%C2%B021'53.9%22E/@41.2855283,69.3623931,1043m/data=!3m2!1e3!4b1!4m4!3m3!8m2!3d41.2855283!4d69.364968?entry=ttu&amp;g_ep=EgoyMDI1MTAwMS4wIKXMDSoASAFQAw%3D%3D" TargetMode="External"/><Relationship Id="rId187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1" Type="http://schemas.openxmlformats.org/officeDocument/2006/relationships/hyperlink" Target="https://www.google.com/maps?q=41.3419730499832,69.16886331525568" TargetMode="External"/><Relationship Id="rId212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33" Type="http://schemas.openxmlformats.org/officeDocument/2006/relationships/hyperlink" Target="https://www.google.com/maps/place/41%C2%B019'46.1%22N+69%C2%B023'41.7%22E/@41.329476,69.3936239,521m/data=!3m2!1e3!4b1!4m4!3m3!8m2!3d41.329474!4d69.394914?entry=ttu&amp;g_ep=EgoyMDI1MTAwMS4wIKXMDSoASAFQAw%3D%3D" TargetMode="External"/><Relationship Id="rId28" Type="http://schemas.openxmlformats.org/officeDocument/2006/relationships/hyperlink" Target="https://www.google.com/maps/place/41%C2%B016'21.7%22N+69%C2%B013'25.1%22E/@41.2727054,69.2210496,1043m/data=!3m2!1e3!4b1!4m4!3m3!8m2!3d41.2727054!4d69.2236245?entry=ttu&amp;g_ep=EgoyMDI1MTAwMS4wIKXMDSoASAFQAw%3D%3D" TargetMode="External"/><Relationship Id="rId49" Type="http://schemas.openxmlformats.org/officeDocument/2006/relationships/hyperlink" Target="https://www.google.com/maps/place/41%C2%B017'08.4%22N+69%C2%B021'54.6%22E/@41.285679,69.3626033,1043m/data=!3m1!1e3!4m4!3m3!8m2!3d41.285679!4d69.3651782?entry=ttu&amp;g_ep=EgoyMDI1MTAwMS4wIKXMDSoASAFQAw%3D%3D" TargetMode="External"/><Relationship Id="rId114" Type="http://schemas.openxmlformats.org/officeDocument/2006/relationships/hyperlink" Target="https://www.google.com/maps/place/41%C2%B012'31.6%22N+69%C2%B015'22.7%22E/@41.2087813,69.2537205,1044m/data=!3m1!1e3!4m4!3m3!8m2!3d41.2087813!4d69.2562954?entry=ttu&amp;g_ep=EgoyMDI1MTAwMS4wIKXMDSoASAFQAw%3D%3D" TargetMode="External"/><Relationship Id="rId60" Type="http://schemas.openxmlformats.org/officeDocument/2006/relationships/hyperlink" Target="https://www.google.com/maps/place/41%C2%B017'25.8%22N+69%C2%B019'20.7%22E/@41.2905119,69.3198394,1042m/data=!3m1!1e3!4m4!3m3!8m2!3d41.2905119!4d69.3224143?entry=ttu&amp;g_ep=EgoyMDI1MTAwMS4wIKXMDSoASAFQAw%3D%3D" TargetMode="External"/><Relationship Id="rId81" Type="http://schemas.openxmlformats.org/officeDocument/2006/relationships/hyperlink" Target="https://www.google.com/maps/place/41%C2%B012'59.1%22N+69%C2%B018'29.1%22E/@41.2164177,69.3055185,1044m/data=!3m1!1e3!4m4!3m3!8m2!3d41.2164177!4d69.3080934?entry=ttu&amp;g_ep=EgoyMDI1MTAwMS4wIKXMDSoASAFQAw%3D%3D" TargetMode="External"/><Relationship Id="rId135" Type="http://schemas.openxmlformats.org/officeDocument/2006/relationships/hyperlink" Target="https://www.google.com/maps/place/41%C2%B016'57.5%22N+69%C2%B020'29.6%22E/@41.2826347,69.338968,1043m/data=!3m1!1e3!4m4!3m3!8m2!3d41.2826347!4d69.3415429?entry=ttu&amp;g_ep=EgoyMDI1MTAwMS4wIKXMDSoASAFQAw%3D%3D" TargetMode="External"/><Relationship Id="rId156" Type="http://schemas.openxmlformats.org/officeDocument/2006/relationships/hyperlink" Target="https://www.google.com/maps/place/41%C2%B020'11.1%22N+69%C2%B022'49.0%22E/@41.3364201,69.377697,1042m/data=!3m1!1e3!4m4!3m3!8m2!3d41.3364201!4d69.3802719?entry=ttu&amp;g_ep=EgoyMDI1MTAwMS4wIKXMDSoASAFQAw%3D%3D" TargetMode="External"/><Relationship Id="rId177" Type="http://schemas.openxmlformats.org/officeDocument/2006/relationships/hyperlink" Target="https://www.google.com/maps/place/41%C2%B019'59.0%22N+69%C2%B015'11.9%22E/@41.333058,69.253314,1042m/data=!3m2!1e3!4b1!4m4!3m3!8m2!3d41.333058!4d69.253314?entry=ttu&amp;g_ep=EgoyMDI1MTAwMS4wIKXMDSoASAFQAw%3D%3D" TargetMode="External"/><Relationship Id="rId198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02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3" Type="http://schemas.openxmlformats.org/officeDocument/2006/relationships/hyperlink" Target="https://www.google.com/maps/place/41%C2%B018'54.6%22N+69%C2%B022'20.5%22E/@41.3151707,69.3697811,1042m/data=!3m2!1e3!4b1!4m10!1m5!3m4!2zNDHCsDIwJzIzLjYiTiA2OcKwMjInNTUuNyJF!8m2!3d41.3398889!4d69.3821389!3m3!8m2!3d41.3151667!4d69.3723611?entry=ttu&amp;g_ep=EgoyMDI1MTAwMS4wIKXMDSoASAFQAw%3D%3D" TargetMode="External"/><Relationship Id="rId18" Type="http://schemas.openxmlformats.org/officeDocument/2006/relationships/hyperlink" Target="https://www.google.com/maps/place/41%C2%B013'39.4%22N+69%C2%B011'08.5%22E/@41.2276038,69.1831098,1043m/data=!3m2!1e3!4b1!4m4!3m3!8m2!3d41.2276038!4d69.1856847?entry=ttu&amp;g_ep=EgoyMDI1MTAwMS4wIKXMDSoASAFQAw%3D%3D" TargetMode="External"/><Relationship Id="rId39" Type="http://schemas.openxmlformats.org/officeDocument/2006/relationships/hyperlink" Target="https://www.google.com/maps/place/41%C2%B015'51.0%22N+69%C2%B009'39.7%22E/@41.2641684,69.1584504,1043m/data=!3m2!1e3!4b1!4m4!3m3!8m2!3d41.2641684!4d69.1610253?entry=ttu&amp;g_ep=EgoyMDI1MTAwMS4wIKXMDSoASAFQAw%3D%3D" TargetMode="External"/><Relationship Id="rId50" Type="http://schemas.openxmlformats.org/officeDocument/2006/relationships/hyperlink" Target="https://www.google.com/maps/place/41%C2%B012'50.3%22N+69%C2%B017'58.0%22E/@41.2139611,69.2968721,1044m/data=!3m1!1e3!4m4!3m3!8m2!3d41.2139611!4d69.299447?entry=ttu&amp;g_ep=EgoyMDI1MTAwMS4wIKXMDSoASAFQAw%3D%3D" TargetMode="External"/><Relationship Id="rId104" Type="http://schemas.openxmlformats.org/officeDocument/2006/relationships/hyperlink" Target="https://www.google.com/maps/place/41%C2%B020'26.3%22N+69%C2%B010'41.0%22E/@41.3406489,69.1754829,1042m/data=!3m1!1e3!4m4!3m3!8m2!3d41.3406489!4d69.1780578?entry=ttu&amp;g_ep=EgoyMDI1MTAwMS4wIKXMDSoASAFQAw%3D%3D" TargetMode="External"/><Relationship Id="rId125" Type="http://schemas.openxmlformats.org/officeDocument/2006/relationships/hyperlink" Target="https://www.google.com/maps/place/41%C2%B016'24.8%22N+69%C2%B021'48.2%22E/@41.273558,69.3608029,1043m/data=!3m1!1e3!4m4!3m3!8m2!3d41.273558!4d69.3633778?entry=ttu&amp;g_ep=EgoyMDI1MTAwMS4wIKXMDSoASAFQAw%3D%3D" TargetMode="External"/><Relationship Id="rId146" Type="http://schemas.openxmlformats.org/officeDocument/2006/relationships/hyperlink" Target="https://www.google.com/maps/place/41%C2%B014'52.7%22N+69%C2%B022'42.4%22E/@41.2479586,69.3758664,1043m/data=!3m1!1e3!4m4!3m3!8m2!3d41.2479586!4d69.3784413?entry=ttu&amp;g_ep=EgoyMDI1MTAwMS4wIKXMDSoASAFQAw%3D%3D" TargetMode="External"/><Relationship Id="rId167" Type="http://schemas.openxmlformats.org/officeDocument/2006/relationships/hyperlink" Target="https://www.google.com/maps/place/41%C2%B020'09.9%22N+69%C2%B022'13.5%22E/@41.336074,69.3678478,1042m/data=!3m2!1e3!4b1!4m4!3m3!8m2!3d41.336074!4d69.3704227?entry=ttu&amp;g_ep=EgoyMDI1MTAwMS4wIKXMDSoASAFQAw%3D%3D" TargetMode="External"/><Relationship Id="rId188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71" Type="http://schemas.openxmlformats.org/officeDocument/2006/relationships/hyperlink" Target="https://www.google.com/maps/place/41%C2%B017'04.9%22N+69%C2%B010'30.1%22E/@41.2846936,69.1724378,1043m/data=!3m1!1e3!4m4!3m3!8m2!3d41.2846936!4d69.1750127?entry=ttu&amp;g_ep=EgoyMDI1MTAwMS4wIKXMDSoASAFQAw%3D%3D" TargetMode="External"/><Relationship Id="rId92" Type="http://schemas.openxmlformats.org/officeDocument/2006/relationships/hyperlink" Target="https://www.google.com/maps/place/41%C2%B022'01.2%22N+69%C2%B019'38.9%22E/@41.3669919,69.3249021,1041m/data=!3m1!1e3!4m4!3m3!8m2!3d41.3669919!4d69.327477?entry=ttu&amp;g_ep=EgoyMDI1MTAwMS4wIKXMDSoASAFQAw%3D%3D" TargetMode="External"/><Relationship Id="rId213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34" Type="http://schemas.openxmlformats.org/officeDocument/2006/relationships/hyperlink" Target="https://www.google.com/maps/place/41%C2%B016'24.7%22N+69%C2%B018'58.7%22E/@41.2735175,69.3153267,521m/data=!3m2!1e3!4b1!4m4!3m3!8m2!3d41.273516!4d69.316306?entry=ttu&amp;g_ep=EgoyMDI1MTAwMS4wIKXMDSoASAFQAw%3D%3D" TargetMode="External"/><Relationship Id="rId2" Type="http://schemas.openxmlformats.org/officeDocument/2006/relationships/hyperlink" Target="https://www.google.com/maps?q=41.33429867907756,69.20559551351329" TargetMode="External"/><Relationship Id="rId29" Type="http://schemas.openxmlformats.org/officeDocument/2006/relationships/hyperlink" Target="https://www.google.com/maps/place/41%C2%B011'43.9%22N+69%C2%B011'32.5%22E/@41.1955176,69.1897768,1044m/data=!3m2!1e3!4b1!4m4!3m3!8m2!3d41.1955176!4d69.1923517?entry=ttu&amp;g_ep=EgoyMDI1MTAwMS4wIKXMDSoASAFQAw%3D%3D" TargetMode="External"/><Relationship Id="rId40" Type="http://schemas.openxmlformats.org/officeDocument/2006/relationships/hyperlink" Target="https://www.google.com/maps/place/41%C2%B013'54.6%22N+69%C2%B017'40.4%22E/@41.2318271,69.2919707,1043m/data=!3m1!1e3!4m4!3m3!8m2!3d41.2318271!4d69.2945456?entry=ttu&amp;g_ep=EgoyMDI1MTAwMS4wIKXMDSoASAFQAw%3D%3D" TargetMode="External"/><Relationship Id="rId115" Type="http://schemas.openxmlformats.org/officeDocument/2006/relationships/hyperlink" Target="https://www.google.com/maps/place/41%C2%B022'16.3%22N+69%C2%B018'51.3%22E/@41.3711877,69.3116872,1041m/data=!3m1!1e3!4m4!3m3!8m2!3d41.3711877!4d69.3142621?entry=ttu&amp;g_ep=EgoyMDI1MTAwMS4wIKXMDSoASAFQAw%3D%3D" TargetMode="External"/><Relationship Id="rId136" Type="http://schemas.openxmlformats.org/officeDocument/2006/relationships/hyperlink" Target="https://www.google.com/maps/place/41%C2%B016'57.3%22N+69%C2%B020'29.8%22E/@41.2825881,69.3390447,1043m/data=!3m1!1e3!4m4!3m3!8m2!3d41.2825881!4d69.3416196?entry=ttu&amp;g_ep=EgoyMDI1MTAwMS4wIKXMDSoASAFQAw%3D%3D" TargetMode="External"/><Relationship Id="rId157" Type="http://schemas.openxmlformats.org/officeDocument/2006/relationships/hyperlink" Target="https://www.google.com/maps/place/41%C2%B014'45.6%22N+69%C2%B013'45.9%22E/@41.2459889,69.2268362,1043m/data=!3m1!1e3!4m4!3m3!8m2!3d41.2459889!4d69.2294111?entry=ttu&amp;g_ep=EgoyMDI1MTAwMS4wIKXMDSoASAFQAw%3D%3D" TargetMode="External"/><Relationship Id="rId178" Type="http://schemas.openxmlformats.org/officeDocument/2006/relationships/hyperlink" Target="https://www.google.com/maps/place/41%C2%B018'44.6%22N+69%C2%B014'40.5%22E/@41.312381,69.244578,1042m/data=!3m2!1e3!4b1!4m4!3m3!8m2!3d41.312381!4d69.244578?entry=ttu&amp;g_ep=EgoyMDI1MTAwMS4wIKXMDSoASAFQAw%3D%3D" TargetMode="External"/><Relationship Id="rId61" Type="http://schemas.openxmlformats.org/officeDocument/2006/relationships/hyperlink" Target="https://www.google.com/maps/place/41%C2%B013'04.5%22N+69%C2%B011'15.5%22E/@41.2179057,69.1850682,1044m/data=!3m1!1e3!4m4!3m3!8m2!3d41.2179057!4d69.1876431?entry=ttu&amp;g_ep=EgoyMDI1MTAwMS4wIKXMDSoASAFQAw%3D%3D" TargetMode="External"/><Relationship Id="rId82" Type="http://schemas.openxmlformats.org/officeDocument/2006/relationships/hyperlink" Target="https://www.google.com/maps/place/41%C2%B012'56.6%22N+69%C2%B018'24.5%22E/@41.2157274,69.3042313,1044m/data=!3m1!1e3!4m4!3m3!8m2!3d41.2157274!4d69.3068062?entry=ttu&amp;g_ep=EgoyMDI1MTAwMS4wIKXMDSoASAFQAw%3D%3D" TargetMode="External"/><Relationship Id="rId199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03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19" Type="http://schemas.openxmlformats.org/officeDocument/2006/relationships/hyperlink" Target="https://www.google.com/maps/place/41%C2%B013'39.1%22N+69%C2%B011'08.3%22E/@41.2275254,69.1830552,1044m/data=!3m2!1e3!4b1!4m4!3m3!8m2!3d41.2275254!4d69.1856301?entry=ttu&amp;g_ep=EgoyMDI1MTAwMS4wIKXMDSoASAFQAw%3D%3D" TargetMode="External"/><Relationship Id="rId224" Type="http://schemas.openxmlformats.org/officeDocument/2006/relationships/hyperlink" Target="https://www.google.com/maps/place/41%C2%B018'33.0%22N+69%C2%B021'17.9%22E/@41.309165,69.3536849,521m/data=!3m2!1e3!4b1!4m10!1m5!3m4!2zNDHCsDIwJzIzLjYiTiA2OcKwMjInNTUuNyJF!8m2!3d41.3398889!4d69.3821389!3m3!8m2!3d41.309163!4d69.354975?entry=ttu&amp;g_ep=EgoyMDI1MTAwMS4wIKXMDSoASAFQAw%3D%3D" TargetMode="External"/><Relationship Id="rId30" Type="http://schemas.openxmlformats.org/officeDocument/2006/relationships/hyperlink" Target="https://www.google.com/maps/place/41%C2%B015'07.1%22N+69%C2%B022'22.0%22E/@41.2519801,69.3702049,1043m/data=!3m1!1e3!4m4!3m3!8m2!3d41.2519801!4d69.3727798?entry=ttu&amp;g_ep=EgoyMDI1MTAwMS4wIKXMDSoASAFQAw%3D%3D" TargetMode="External"/><Relationship Id="rId105" Type="http://schemas.openxmlformats.org/officeDocument/2006/relationships/hyperlink" Target="https://www.google.com/maps/place/41%C2%B016'57.9%22N+69%C2%B022'08.6%22E/@41.2827546,69.3664708,1043m/data=!3m1!1e3!4m4!3m3!8m2!3d41.2827546!4d69.3690457?entry=ttu&amp;g_ep=EgoyMDI1MTAwMS4wIKXMDSoASAFQAw%3D%3D" TargetMode="External"/><Relationship Id="rId126" Type="http://schemas.openxmlformats.org/officeDocument/2006/relationships/hyperlink" Target="https://www.google.com/maps/place/41%C2%B011'45.8%22N+69%C2%B011'32.5%22E/@41.1960425,69.1897749,1044m/data=!3m1!1e3!4m4!3m3!8m2!3d41.1960425!4d69.1923498?entry=ttu&amp;g_ep=EgoyMDI1MTAwMS4wIKXMDSoASAFQAw%3D%3D" TargetMode="External"/><Relationship Id="rId147" Type="http://schemas.openxmlformats.org/officeDocument/2006/relationships/hyperlink" Target="https://www.google.com/maps/place/41%C2%B015'23.4%22N+69%C2%B019'58.0%22E/@41.2564932,69.3301983,1043m/data=!3m1!1e3!4m4!3m3!8m2!3d41.2564932!4d69.3327732?entry=ttu&amp;g_ep=EgoyMDI1MTAwMS4wIKXMDSoASAFQAw%3D%3D" TargetMode="External"/><Relationship Id="rId168" Type="http://schemas.openxmlformats.org/officeDocument/2006/relationships/hyperlink" Target="https://www.google.com/maps/place/41%C2%B018'26.2%22N+69%C2%B018'16.7%22E/@41.307274,69.304627,1042m/data=!3m2!1e3!4b1!4m4!3m3!8m2!3d41.307274!4d69.304627?entry=ttu&amp;g_ep=EgoyMDI1MTAwMS4wIKXMDSoASAFQAw%3D%3D" TargetMode="External"/><Relationship Id="rId51" Type="http://schemas.openxmlformats.org/officeDocument/2006/relationships/hyperlink" Target="https://www.google.com/maps/place/41%C2%B021'36.6%22N+69%C2%B018'13.0%22E/@41.3601554,69.3010435,1041m/data=!3m1!1e3!4m4!3m3!8m2!3d41.3601554!4d69.3036184?entry=ttu&amp;g_ep=EgoyMDI1MTAwMS4wIKXMDSoASAFQAw%3D%3D" TargetMode="External"/><Relationship Id="rId72" Type="http://schemas.openxmlformats.org/officeDocument/2006/relationships/hyperlink" Target="https://www.google.com/maps/place/41%C2%B018'48.0%22N+69%C2%B012'32.8%22E/@41.3133457,69.2065418,1042m/data=!3m1!1e3!4m4!3m3!8m2!3d41.3133457!4d69.2091167?entry=ttu&amp;g_ep=EgoyMDI1MTAwMS4wIKXMDSoASAFQAw%3D%3D" TargetMode="External"/><Relationship Id="rId93" Type="http://schemas.openxmlformats.org/officeDocument/2006/relationships/hyperlink" Target="https://www.google.com/maps/place/41%C2%B022'34.9%22N+69%C2%B016'54.6%22E/@41.376366,69.2792504,1041m/data=!3m1!1e3!4m4!3m3!8m2!3d41.376366!4d69.2818253?entry=ttu&amp;g_ep=EgoyMDI1MTAwMS4wIKXMDSoASAFQAw%3D%3D" TargetMode="External"/><Relationship Id="rId189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3" Type="http://schemas.openxmlformats.org/officeDocument/2006/relationships/hyperlink" Target="https://www.google.com/maps/place/41%C2%B019'24.8%22N+69%C2%B024'02.1%22E/@41.3235423,69.3980068,1042m/data=!3m1!1e3!4m4!3m3!8m2!3d41.3235423!4d69.4005817?entry=ttu&amp;g_ep=EgoyMDI1MTAwMS4wIKXMDSoASAFQAw%3D%3D" TargetMode="External"/><Relationship Id="rId214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35" Type="http://schemas.openxmlformats.org/officeDocument/2006/relationships/printerSettings" Target="../printerSettings/printerSettings1.bin"/><Relationship Id="rId116" Type="http://schemas.openxmlformats.org/officeDocument/2006/relationships/hyperlink" Target="https://www.google.com/maps/place/41%C2%B017'04.0%22N+69%C2%B021'32.6%22E/@41.2844395,69.3564914,1043m/data=!3m1!1e3!4m4!3m3!8m2!3d41.2844395!4d69.3590663?entry=ttu&amp;g_ep=EgoyMDI1MTAwMS4wIKXMDSoASAFQAw%3D%3D" TargetMode="External"/><Relationship Id="rId137" Type="http://schemas.openxmlformats.org/officeDocument/2006/relationships/hyperlink" Target="https://www.google.com/maps/place/41%C2%B022'11.2%22N+69%C2%B018'59.7%22E/@41.3697796,69.3140141,1041m/data=!3m1!1e3!4m4!3m3!8m2!3d41.3697796!4d69.316589?entry=ttu&amp;g_ep=EgoyMDI1MTAwMS4wIKXMDSoASAFQAw%3D%3D" TargetMode="External"/><Relationship Id="rId158" Type="http://schemas.openxmlformats.org/officeDocument/2006/relationships/hyperlink" Target="https://www.google.com/maps/place/41%C2%B014'43.4%22N+69%C2%B013'47.3%22E/@41.2453751,69.2272195,1043m/data=!3m2!1e3!4b1!4m4!3m3!8m2!3d41.2453751!4d69.2297944?entry=ttu&amp;g_ep=EgoyMDI1MTAwMS4wIKXMDSoASAFQA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 filterMode="1"/>
  <dimension ref="A1:DH1048575"/>
  <sheetViews>
    <sheetView tabSelected="1" topLeftCell="O1" zoomScale="34" zoomScaleNormal="70" zoomScaleSheetLayoutView="25" workbookViewId="0">
      <pane ySplit="6" topLeftCell="A569" activePane="bottomLeft" state="frozen"/>
      <selection pane="bottomLeft" activeCell="O5" sqref="O4:AA6"/>
    </sheetView>
  </sheetViews>
  <sheetFormatPr defaultRowHeight="12.5" x14ac:dyDescent="0.25"/>
  <cols>
    <col min="1" max="1" width="12.7265625" customWidth="1"/>
    <col min="2" max="2" width="28.1796875" customWidth="1"/>
    <col min="3" max="3" width="39.54296875" style="20" customWidth="1"/>
    <col min="4" max="4" width="35.1796875" bestFit="1" customWidth="1"/>
    <col min="5" max="5" width="36.7265625" bestFit="1" customWidth="1"/>
    <col min="6" max="6" width="24.7265625" style="1" customWidth="1"/>
    <col min="7" max="7" width="123" style="2" bestFit="1" customWidth="1"/>
    <col min="8" max="8" width="40.26953125" style="43" customWidth="1"/>
    <col min="9" max="9" width="31.1796875" style="1" customWidth="1"/>
    <col min="10" max="10" width="31.54296875" style="1" bestFit="1" customWidth="1"/>
    <col min="11" max="11" width="35.1796875" style="1" customWidth="1"/>
    <col min="12" max="12" width="30.7265625" style="1" customWidth="1"/>
    <col min="13" max="13" width="27.1796875" style="1" customWidth="1"/>
    <col min="14" max="14" width="37.26953125" style="1" customWidth="1"/>
    <col min="15" max="15" width="41.26953125" style="5" bestFit="1" customWidth="1"/>
    <col min="16" max="16" width="30.1796875" bestFit="1" customWidth="1"/>
    <col min="17" max="17" width="38.26953125" bestFit="1" customWidth="1"/>
    <col min="18" max="18" width="39" bestFit="1" customWidth="1"/>
    <col min="19" max="19" width="45.7265625" style="8" customWidth="1"/>
    <col min="20" max="20" width="27.1796875" style="21" customWidth="1"/>
    <col min="21" max="21" width="40.81640625" style="1" customWidth="1"/>
    <col min="22" max="22" width="26.54296875" style="1" customWidth="1"/>
    <col min="23" max="23" width="48.453125" style="1" customWidth="1"/>
    <col min="24" max="24" width="56" style="1" customWidth="1"/>
    <col min="25" max="25" width="29.81640625" customWidth="1"/>
    <col min="26" max="26" width="19.81640625" customWidth="1"/>
    <col min="27" max="27" width="29.54296875" customWidth="1"/>
    <col min="28" max="29" width="29.26953125" customWidth="1"/>
    <col min="30" max="30" width="27.26953125" style="40" bestFit="1" customWidth="1"/>
    <col min="31" max="31" width="45.453125" style="38" bestFit="1" customWidth="1"/>
    <col min="32" max="32" width="42.26953125" style="38" bestFit="1" customWidth="1"/>
    <col min="33" max="33" width="53.7265625" customWidth="1"/>
    <col min="34" max="34" width="60.7265625" bestFit="1" customWidth="1"/>
    <col min="35" max="35" width="29.26953125" customWidth="1"/>
    <col min="36" max="36" width="56.54296875" customWidth="1"/>
    <col min="37" max="37" width="44.26953125" customWidth="1"/>
    <col min="38" max="38" width="38.26953125" customWidth="1"/>
    <col min="39" max="39" width="39.7265625" customWidth="1"/>
    <col min="40" max="40" width="38.7265625" customWidth="1"/>
    <col min="41" max="41" width="44.26953125" customWidth="1"/>
    <col min="42" max="42" width="38.7265625" customWidth="1"/>
    <col min="43" max="43" width="31.7265625" customWidth="1"/>
    <col min="44" max="44" width="46.26953125" customWidth="1"/>
    <col min="45" max="45" width="36" customWidth="1"/>
    <col min="46" max="46" width="38.26953125" customWidth="1"/>
    <col min="47" max="47" width="55.7265625" bestFit="1" customWidth="1"/>
    <col min="48" max="48" width="27.81640625" bestFit="1" customWidth="1"/>
    <col min="49" max="49" width="30.1796875" bestFit="1" customWidth="1"/>
    <col min="50" max="50" width="27.81640625" bestFit="1" customWidth="1"/>
    <col min="51" max="51" width="28.7265625" bestFit="1" customWidth="1"/>
    <col min="52" max="52" width="28.453125" bestFit="1" customWidth="1"/>
    <col min="53" max="53" width="24" bestFit="1" customWidth="1"/>
    <col min="54" max="89" width="25.26953125" customWidth="1"/>
    <col min="90" max="112" width="24.26953125" customWidth="1"/>
  </cols>
  <sheetData>
    <row r="1" spans="1:112" ht="49.9" customHeight="1" x14ac:dyDescent="0.25">
      <c r="A1" s="79" t="s">
        <v>1197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</row>
    <row r="2" spans="1:112" ht="45.65" customHeight="1" x14ac:dyDescent="0.25">
      <c r="A2" s="80" t="s">
        <v>1621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</row>
    <row r="3" spans="1:112" ht="20.5" x14ac:dyDescent="0.25">
      <c r="A3" s="2"/>
      <c r="B3" s="2"/>
      <c r="C3" s="2"/>
      <c r="D3" s="2"/>
      <c r="E3" s="2"/>
      <c r="F3" s="2"/>
      <c r="H3" s="41"/>
      <c r="I3" s="2"/>
      <c r="J3" s="2"/>
      <c r="K3" s="2"/>
      <c r="L3" s="2"/>
      <c r="M3" s="2"/>
      <c r="N3" s="2"/>
      <c r="O3" s="4"/>
      <c r="P3" s="2"/>
      <c r="U3" s="30"/>
      <c r="V3" s="24"/>
      <c r="W3" s="24"/>
      <c r="X3" s="24"/>
      <c r="Y3" s="23"/>
      <c r="AD3" s="39"/>
    </row>
    <row r="4" spans="1:112" ht="37.15" customHeight="1" x14ac:dyDescent="0.25">
      <c r="A4" s="84" t="s">
        <v>2417</v>
      </c>
      <c r="B4" s="84" t="s">
        <v>1</v>
      </c>
      <c r="C4" s="84" t="s">
        <v>2</v>
      </c>
      <c r="D4" s="84" t="s">
        <v>6</v>
      </c>
      <c r="E4" s="84" t="s">
        <v>29</v>
      </c>
      <c r="F4" s="49" t="s">
        <v>710</v>
      </c>
      <c r="G4" s="44"/>
      <c r="H4" s="70" t="s">
        <v>1920</v>
      </c>
      <c r="I4" s="49" t="s">
        <v>1692</v>
      </c>
      <c r="J4" s="84" t="s">
        <v>0</v>
      </c>
      <c r="K4" s="49" t="s">
        <v>1567</v>
      </c>
      <c r="L4" s="49" t="s">
        <v>1567</v>
      </c>
      <c r="M4" s="49" t="s">
        <v>1650</v>
      </c>
      <c r="N4" s="49" t="s">
        <v>530</v>
      </c>
      <c r="O4" s="58" t="s">
        <v>4</v>
      </c>
      <c r="P4" s="59"/>
      <c r="Q4" s="60"/>
      <c r="R4" s="73" t="s">
        <v>157</v>
      </c>
      <c r="S4" s="89" t="s">
        <v>176</v>
      </c>
      <c r="T4" s="76" t="s">
        <v>940</v>
      </c>
      <c r="U4" s="84" t="s">
        <v>155</v>
      </c>
      <c r="V4" s="49" t="s">
        <v>703</v>
      </c>
      <c r="W4" s="49" t="s">
        <v>156</v>
      </c>
      <c r="X4" s="84" t="s">
        <v>585</v>
      </c>
      <c r="Y4" s="58" t="s">
        <v>168</v>
      </c>
      <c r="Z4" s="59"/>
      <c r="AA4" s="60"/>
      <c r="AB4" s="49" t="s">
        <v>1864</v>
      </c>
      <c r="AC4" s="49" t="s">
        <v>781</v>
      </c>
      <c r="AD4" s="81" t="s">
        <v>387</v>
      </c>
      <c r="AE4" s="70" t="s">
        <v>303</v>
      </c>
      <c r="AF4" s="70" t="s">
        <v>369</v>
      </c>
      <c r="AG4" s="61" t="s">
        <v>1977</v>
      </c>
      <c r="AH4" s="61" t="s">
        <v>304</v>
      </c>
      <c r="AI4" s="55" t="s">
        <v>305</v>
      </c>
      <c r="AJ4" s="56"/>
      <c r="AK4" s="56"/>
      <c r="AL4" s="57"/>
      <c r="AM4" s="55" t="s">
        <v>306</v>
      </c>
      <c r="AN4" s="56"/>
      <c r="AO4" s="56"/>
      <c r="AP4" s="57"/>
      <c r="AQ4" s="55" t="s">
        <v>307</v>
      </c>
      <c r="AR4" s="56"/>
      <c r="AS4" s="56"/>
      <c r="AT4" s="57"/>
      <c r="AU4" s="63" t="s">
        <v>933</v>
      </c>
      <c r="AV4" s="55" t="s">
        <v>370</v>
      </c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7"/>
    </row>
    <row r="5" spans="1:112" ht="45.65" customHeight="1" x14ac:dyDescent="0.25">
      <c r="A5" s="85"/>
      <c r="B5" s="85"/>
      <c r="C5" s="85"/>
      <c r="D5" s="85"/>
      <c r="E5" s="85"/>
      <c r="F5" s="50"/>
      <c r="G5" s="45"/>
      <c r="H5" s="71"/>
      <c r="I5" s="50"/>
      <c r="J5" s="85"/>
      <c r="K5" s="50"/>
      <c r="L5" s="50"/>
      <c r="M5" s="50"/>
      <c r="N5" s="50"/>
      <c r="O5" s="87" t="s">
        <v>3</v>
      </c>
      <c r="P5" s="84" t="s">
        <v>577</v>
      </c>
      <c r="Q5" s="84" t="s">
        <v>20</v>
      </c>
      <c r="R5" s="74"/>
      <c r="S5" s="90"/>
      <c r="T5" s="77"/>
      <c r="U5" s="85"/>
      <c r="V5" s="50"/>
      <c r="W5" s="50"/>
      <c r="X5" s="85"/>
      <c r="Y5" s="49" t="s">
        <v>553</v>
      </c>
      <c r="Z5" s="49" t="s">
        <v>5</v>
      </c>
      <c r="AA5" s="49" t="s">
        <v>169</v>
      </c>
      <c r="AB5" s="50"/>
      <c r="AC5" s="50"/>
      <c r="AD5" s="82"/>
      <c r="AE5" s="71"/>
      <c r="AF5" s="71"/>
      <c r="AG5" s="69"/>
      <c r="AH5" s="69"/>
      <c r="AI5" s="49" t="s">
        <v>308</v>
      </c>
      <c r="AJ5" s="61" t="s">
        <v>309</v>
      </c>
      <c r="AK5" s="61" t="s">
        <v>310</v>
      </c>
      <c r="AL5" s="61" t="s">
        <v>311</v>
      </c>
      <c r="AM5" s="61" t="s">
        <v>308</v>
      </c>
      <c r="AN5" s="61" t="s">
        <v>309</v>
      </c>
      <c r="AO5" s="61" t="s">
        <v>310</v>
      </c>
      <c r="AP5" s="61" t="s">
        <v>311</v>
      </c>
      <c r="AQ5" s="61" t="s">
        <v>312</v>
      </c>
      <c r="AR5" s="61" t="s">
        <v>309</v>
      </c>
      <c r="AS5" s="61" t="s">
        <v>310</v>
      </c>
      <c r="AT5" s="61" t="s">
        <v>311</v>
      </c>
      <c r="AU5" s="64"/>
      <c r="AV5" s="66" t="s">
        <v>371</v>
      </c>
      <c r="AW5" s="67"/>
      <c r="AX5" s="67"/>
      <c r="AY5" s="67"/>
      <c r="AZ5" s="68"/>
      <c r="BA5" s="52" t="s">
        <v>372</v>
      </c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4"/>
      <c r="BM5" s="52" t="s">
        <v>373</v>
      </c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4"/>
      <c r="BY5" s="52" t="s">
        <v>374</v>
      </c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4"/>
      <c r="CK5" s="52" t="s">
        <v>616</v>
      </c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4"/>
      <c r="CW5" s="52" t="s">
        <v>617</v>
      </c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4"/>
    </row>
    <row r="6" spans="1:112" ht="93" customHeight="1" x14ac:dyDescent="0.25">
      <c r="A6" s="86"/>
      <c r="B6" s="86"/>
      <c r="C6" s="86"/>
      <c r="D6" s="86"/>
      <c r="E6" s="86"/>
      <c r="F6" s="51"/>
      <c r="G6" s="45" t="s">
        <v>2416</v>
      </c>
      <c r="H6" s="72"/>
      <c r="I6" s="51"/>
      <c r="J6" s="86"/>
      <c r="K6" s="51"/>
      <c r="L6" s="51"/>
      <c r="M6" s="51"/>
      <c r="N6" s="51"/>
      <c r="O6" s="88"/>
      <c r="P6" s="86"/>
      <c r="Q6" s="86"/>
      <c r="R6" s="75"/>
      <c r="S6" s="91"/>
      <c r="T6" s="78"/>
      <c r="U6" s="86"/>
      <c r="V6" s="51"/>
      <c r="W6" s="51"/>
      <c r="X6" s="86"/>
      <c r="Y6" s="51"/>
      <c r="Z6" s="51"/>
      <c r="AA6" s="51"/>
      <c r="AB6" s="51"/>
      <c r="AC6" s="51"/>
      <c r="AD6" s="83"/>
      <c r="AE6" s="72"/>
      <c r="AF6" s="72"/>
      <c r="AG6" s="62"/>
      <c r="AH6" s="62"/>
      <c r="AI6" s="51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5"/>
      <c r="AV6" s="31" t="s">
        <v>375</v>
      </c>
      <c r="AW6" s="31" t="s">
        <v>376</v>
      </c>
      <c r="AX6" s="31" t="s">
        <v>377</v>
      </c>
      <c r="AY6" s="31" t="s">
        <v>378</v>
      </c>
      <c r="AZ6" s="31" t="s">
        <v>379</v>
      </c>
      <c r="BA6" s="31" t="s">
        <v>380</v>
      </c>
      <c r="BB6" s="31" t="s">
        <v>381</v>
      </c>
      <c r="BC6" s="31" t="s">
        <v>382</v>
      </c>
      <c r="BD6" s="31" t="s">
        <v>383</v>
      </c>
      <c r="BE6" s="31" t="s">
        <v>384</v>
      </c>
      <c r="BF6" s="31" t="s">
        <v>385</v>
      </c>
      <c r="BG6" s="31" t="s">
        <v>386</v>
      </c>
      <c r="BH6" s="31" t="s">
        <v>375</v>
      </c>
      <c r="BI6" s="31" t="s">
        <v>376</v>
      </c>
      <c r="BJ6" s="31" t="s">
        <v>377</v>
      </c>
      <c r="BK6" s="31" t="s">
        <v>378</v>
      </c>
      <c r="BL6" s="31" t="s">
        <v>379</v>
      </c>
      <c r="BM6" s="31" t="s">
        <v>380</v>
      </c>
      <c r="BN6" s="31" t="s">
        <v>381</v>
      </c>
      <c r="BO6" s="31" t="s">
        <v>382</v>
      </c>
      <c r="BP6" s="31" t="s">
        <v>383</v>
      </c>
      <c r="BQ6" s="31" t="s">
        <v>384</v>
      </c>
      <c r="BR6" s="31" t="s">
        <v>385</v>
      </c>
      <c r="BS6" s="31" t="s">
        <v>386</v>
      </c>
      <c r="BT6" s="31" t="s">
        <v>375</v>
      </c>
      <c r="BU6" s="31" t="s">
        <v>376</v>
      </c>
      <c r="BV6" s="31" t="s">
        <v>377</v>
      </c>
      <c r="BW6" s="31" t="s">
        <v>378</v>
      </c>
      <c r="BX6" s="31" t="s">
        <v>379</v>
      </c>
      <c r="BY6" s="31" t="s">
        <v>380</v>
      </c>
      <c r="BZ6" s="31" t="s">
        <v>381</v>
      </c>
      <c r="CA6" s="31" t="s">
        <v>382</v>
      </c>
      <c r="CB6" s="31" t="s">
        <v>383</v>
      </c>
      <c r="CC6" s="31" t="s">
        <v>384</v>
      </c>
      <c r="CD6" s="31" t="s">
        <v>385</v>
      </c>
      <c r="CE6" s="31" t="s">
        <v>386</v>
      </c>
      <c r="CF6" s="31" t="s">
        <v>375</v>
      </c>
      <c r="CG6" s="31" t="s">
        <v>376</v>
      </c>
      <c r="CH6" s="31" t="s">
        <v>377</v>
      </c>
      <c r="CI6" s="31" t="s">
        <v>378</v>
      </c>
      <c r="CJ6" s="31" t="s">
        <v>379</v>
      </c>
      <c r="CK6" s="31" t="s">
        <v>380</v>
      </c>
      <c r="CL6" s="31" t="s">
        <v>381</v>
      </c>
      <c r="CM6" s="31" t="s">
        <v>382</v>
      </c>
      <c r="CN6" s="31" t="s">
        <v>383</v>
      </c>
      <c r="CO6" s="31" t="s">
        <v>384</v>
      </c>
      <c r="CP6" s="31" t="s">
        <v>385</v>
      </c>
      <c r="CQ6" s="31" t="s">
        <v>386</v>
      </c>
      <c r="CR6" s="31" t="s">
        <v>375</v>
      </c>
      <c r="CS6" s="31" t="s">
        <v>376</v>
      </c>
      <c r="CT6" s="31" t="s">
        <v>377</v>
      </c>
      <c r="CU6" s="31" t="s">
        <v>378</v>
      </c>
      <c r="CV6" s="31" t="s">
        <v>379</v>
      </c>
      <c r="CW6" s="31" t="s">
        <v>380</v>
      </c>
      <c r="CX6" s="31" t="s">
        <v>381</v>
      </c>
      <c r="CY6" s="31" t="s">
        <v>382</v>
      </c>
      <c r="CZ6" s="31" t="s">
        <v>383</v>
      </c>
      <c r="DA6" s="31" t="s">
        <v>384</v>
      </c>
      <c r="DB6" s="31" t="s">
        <v>385</v>
      </c>
      <c r="DC6" s="31" t="s">
        <v>386</v>
      </c>
      <c r="DD6" s="31" t="s">
        <v>375</v>
      </c>
      <c r="DE6" s="31" t="s">
        <v>376</v>
      </c>
      <c r="DF6" s="31" t="s">
        <v>377</v>
      </c>
      <c r="DG6" s="31" t="s">
        <v>378</v>
      </c>
      <c r="DH6" s="31" t="s">
        <v>379</v>
      </c>
    </row>
    <row r="7" spans="1:112" ht="94.15" hidden="1" customHeight="1" x14ac:dyDescent="0.25">
      <c r="A7" s="6">
        <v>1</v>
      </c>
      <c r="B7" s="13">
        <v>6888708</v>
      </c>
      <c r="C7" s="33" t="s">
        <v>296</v>
      </c>
      <c r="D7" s="32" t="s">
        <v>1683</v>
      </c>
      <c r="E7" s="32" t="s">
        <v>1684</v>
      </c>
      <c r="F7" s="13" t="s">
        <v>714</v>
      </c>
      <c r="G7" s="48" t="s">
        <v>2600</v>
      </c>
      <c r="H7" s="42" t="s">
        <v>1921</v>
      </c>
      <c r="I7" s="13" t="s">
        <v>1692</v>
      </c>
      <c r="J7" s="15">
        <v>1.6579999999999999</v>
      </c>
      <c r="K7" s="15"/>
      <c r="L7" s="15"/>
      <c r="M7" s="15"/>
      <c r="N7" s="15"/>
      <c r="O7" s="16">
        <v>6228346249</v>
      </c>
      <c r="P7" s="12">
        <v>45188</v>
      </c>
      <c r="Q7" s="17">
        <v>15259448310.049999</v>
      </c>
      <c r="R7" s="9" t="s">
        <v>174</v>
      </c>
      <c r="S7" s="9" t="s">
        <v>1688</v>
      </c>
      <c r="T7" s="10"/>
      <c r="U7" s="9" t="s">
        <v>276</v>
      </c>
      <c r="V7" s="13"/>
      <c r="W7" s="13" t="s">
        <v>165</v>
      </c>
      <c r="X7" s="13" t="s">
        <v>601</v>
      </c>
      <c r="Y7" s="6"/>
      <c r="Z7" s="7"/>
      <c r="AA7" s="6"/>
      <c r="AB7" s="25"/>
      <c r="AC7" s="25"/>
      <c r="AD7" s="27"/>
      <c r="AE7" s="27"/>
      <c r="AF7" s="2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</row>
    <row r="8" spans="1:112" ht="94.15" hidden="1" customHeight="1" x14ac:dyDescent="0.25">
      <c r="A8" s="6">
        <f t="shared" ref="A8:A10" si="0">+A7+1</f>
        <v>2</v>
      </c>
      <c r="B8" s="13">
        <v>6888677</v>
      </c>
      <c r="C8" s="33" t="s">
        <v>296</v>
      </c>
      <c r="D8" s="32" t="s">
        <v>1685</v>
      </c>
      <c r="E8" s="32" t="s">
        <v>1686</v>
      </c>
      <c r="F8" s="13" t="s">
        <v>714</v>
      </c>
      <c r="G8" s="48" t="s">
        <v>2601</v>
      </c>
      <c r="H8" s="42" t="s">
        <v>1922</v>
      </c>
      <c r="I8" s="13" t="s">
        <v>1692</v>
      </c>
      <c r="J8" s="15">
        <v>4.1864999999999997</v>
      </c>
      <c r="K8" s="15"/>
      <c r="L8" s="15"/>
      <c r="M8" s="15"/>
      <c r="N8" s="15"/>
      <c r="O8" s="16">
        <v>15707318750</v>
      </c>
      <c r="P8" s="12">
        <v>45188</v>
      </c>
      <c r="Q8" s="17">
        <v>44765858437.5</v>
      </c>
      <c r="R8" s="9" t="s">
        <v>174</v>
      </c>
      <c r="S8" s="9" t="s">
        <v>1689</v>
      </c>
      <c r="T8" s="10"/>
      <c r="U8" s="9" t="s">
        <v>276</v>
      </c>
      <c r="V8" s="13"/>
      <c r="W8" s="13" t="s">
        <v>165</v>
      </c>
      <c r="X8" s="13" t="s">
        <v>601</v>
      </c>
      <c r="Y8" s="6"/>
      <c r="Z8" s="7"/>
      <c r="AA8" s="6"/>
      <c r="AB8" s="25"/>
      <c r="AC8" s="25"/>
      <c r="AD8" s="27"/>
      <c r="AE8" s="27"/>
      <c r="AF8" s="2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</row>
    <row r="9" spans="1:112" ht="94.15" customHeight="1" x14ac:dyDescent="0.25">
      <c r="A9" s="6">
        <f t="shared" si="0"/>
        <v>3</v>
      </c>
      <c r="B9" s="13">
        <v>6406492</v>
      </c>
      <c r="C9" s="33" t="s">
        <v>296</v>
      </c>
      <c r="D9" s="32" t="s">
        <v>22</v>
      </c>
      <c r="E9" s="46" t="s">
        <v>1687</v>
      </c>
      <c r="F9" s="13" t="s">
        <v>714</v>
      </c>
      <c r="G9" s="48" t="s">
        <v>2579</v>
      </c>
      <c r="H9" s="42" t="s">
        <v>1922</v>
      </c>
      <c r="I9" s="13" t="s">
        <v>1692</v>
      </c>
      <c r="J9" s="15">
        <v>0.63939999999999997</v>
      </c>
      <c r="K9" s="15"/>
      <c r="L9" s="15"/>
      <c r="M9" s="15"/>
      <c r="N9" s="15"/>
      <c r="O9" s="16">
        <v>488330000</v>
      </c>
      <c r="P9" s="12">
        <v>45156</v>
      </c>
      <c r="Q9" s="17">
        <v>40312375000</v>
      </c>
      <c r="R9" s="9" t="s">
        <v>174</v>
      </c>
      <c r="S9" s="9" t="s">
        <v>1690</v>
      </c>
      <c r="T9" s="10"/>
      <c r="U9" s="9" t="s">
        <v>275</v>
      </c>
      <c r="V9" s="13" t="s">
        <v>705</v>
      </c>
      <c r="W9" s="13" t="s">
        <v>166</v>
      </c>
      <c r="X9" s="13" t="s">
        <v>601</v>
      </c>
      <c r="Y9" s="6" t="s">
        <v>552</v>
      </c>
      <c r="Z9" s="7">
        <v>45303</v>
      </c>
      <c r="AA9" s="6" t="s">
        <v>1691</v>
      </c>
      <c r="AB9" s="25"/>
      <c r="AC9" s="25"/>
      <c r="AD9" s="27"/>
      <c r="AE9" s="27"/>
      <c r="AF9" s="2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</row>
    <row r="10" spans="1:112" ht="94.15" customHeight="1" x14ac:dyDescent="0.25">
      <c r="A10" s="6">
        <f t="shared" si="0"/>
        <v>4</v>
      </c>
      <c r="B10" s="13">
        <v>7815834</v>
      </c>
      <c r="C10" s="33" t="s">
        <v>279</v>
      </c>
      <c r="D10" s="32" t="s">
        <v>9</v>
      </c>
      <c r="E10" s="32" t="s">
        <v>30</v>
      </c>
      <c r="F10" s="13" t="s">
        <v>712</v>
      </c>
      <c r="G10" s="48" t="s">
        <v>1978</v>
      </c>
      <c r="H10" s="42" t="s">
        <v>1923</v>
      </c>
      <c r="I10" s="13"/>
      <c r="J10" s="15">
        <v>0.45</v>
      </c>
      <c r="K10" s="15" t="s">
        <v>987</v>
      </c>
      <c r="L10" s="15" t="s">
        <v>859</v>
      </c>
      <c r="M10" s="15">
        <v>5850</v>
      </c>
      <c r="N10" s="15">
        <v>2340000</v>
      </c>
      <c r="O10" s="16">
        <v>3350266925</v>
      </c>
      <c r="P10" s="12">
        <v>45299</v>
      </c>
      <c r="Q10" s="17">
        <v>6197993811.25</v>
      </c>
      <c r="R10" s="9" t="s">
        <v>174</v>
      </c>
      <c r="S10" s="9" t="s">
        <v>177</v>
      </c>
      <c r="T10" s="10"/>
      <c r="U10" s="9" t="s">
        <v>275</v>
      </c>
      <c r="V10" s="13" t="s">
        <v>704</v>
      </c>
      <c r="W10" s="13" t="s">
        <v>166</v>
      </c>
      <c r="X10" s="13" t="s">
        <v>601</v>
      </c>
      <c r="Y10" s="6" t="s">
        <v>552</v>
      </c>
      <c r="Z10" s="7">
        <v>45323</v>
      </c>
      <c r="AA10" s="6" t="s">
        <v>565</v>
      </c>
      <c r="AB10" s="25">
        <v>134010677</v>
      </c>
      <c r="AC10" s="25">
        <v>72030738.890000001</v>
      </c>
      <c r="AD10" s="27"/>
      <c r="AE10" s="27">
        <f t="shared" ref="AE10:AE41" si="1">+Q10*1%</f>
        <v>61979938.112500004</v>
      </c>
      <c r="AF10" s="27">
        <f t="shared" ref="AF10:AF73" si="2">+Q10-AE10-AD10</f>
        <v>6136013873.1374998</v>
      </c>
      <c r="AG10" s="17">
        <v>1087140714.8900001</v>
      </c>
      <c r="AH10" s="17">
        <v>54550678.640000001</v>
      </c>
      <c r="AI10" s="17"/>
      <c r="AJ10" s="17"/>
      <c r="AK10" s="17"/>
      <c r="AL10" s="17">
        <v>1032590036.2521001</v>
      </c>
      <c r="AM10" s="17"/>
      <c r="AN10" s="17"/>
      <c r="AO10" s="17"/>
      <c r="AP10" s="17">
        <f>361817516.2521+670772520</f>
        <v>1032590036.2521</v>
      </c>
      <c r="AQ10" s="17">
        <f t="shared" ref="AQ10:AQ73" si="3">+AI10-AM10</f>
        <v>0</v>
      </c>
      <c r="AR10" s="17">
        <f t="shared" ref="AR10:AR73" si="4">+AJ10-AN10</f>
        <v>0</v>
      </c>
      <c r="AS10" s="17">
        <f t="shared" ref="AS10:AS73" si="5">+AK10-AO10</f>
        <v>0</v>
      </c>
      <c r="AT10" s="17">
        <f t="shared" ref="AT10:AT73" si="6">+AL10-AP10</f>
        <v>0</v>
      </c>
      <c r="AU10" s="17">
        <f>SUBTOTAL(9,AV10:DH10)</f>
        <v>5048873158.2474995</v>
      </c>
      <c r="AV10" s="17"/>
      <c r="AW10" s="17">
        <v>332441830.24749947</v>
      </c>
      <c r="AX10" s="17">
        <v>168443976</v>
      </c>
      <c r="AY10" s="17">
        <v>168443976</v>
      </c>
      <c r="AZ10" s="17">
        <v>168443976</v>
      </c>
      <c r="BA10" s="17">
        <v>168443976</v>
      </c>
      <c r="BB10" s="17">
        <v>168443976</v>
      </c>
      <c r="BC10" s="17">
        <v>168443976</v>
      </c>
      <c r="BD10" s="17">
        <v>168443976</v>
      </c>
      <c r="BE10" s="17">
        <v>168443976</v>
      </c>
      <c r="BF10" s="17">
        <v>168443976</v>
      </c>
      <c r="BG10" s="17">
        <v>168443976</v>
      </c>
      <c r="BH10" s="17">
        <v>168443976</v>
      </c>
      <c r="BI10" s="17">
        <v>168443976</v>
      </c>
      <c r="BJ10" s="17">
        <v>168443976</v>
      </c>
      <c r="BK10" s="17">
        <v>168443976</v>
      </c>
      <c r="BL10" s="17">
        <v>168443976</v>
      </c>
      <c r="BM10" s="17">
        <v>168443976</v>
      </c>
      <c r="BN10" s="17">
        <v>168443976</v>
      </c>
      <c r="BO10" s="17">
        <v>168443976</v>
      </c>
      <c r="BP10" s="17">
        <v>168443976</v>
      </c>
      <c r="BQ10" s="17">
        <v>168443976</v>
      </c>
      <c r="BR10" s="17">
        <v>168443976</v>
      </c>
      <c r="BS10" s="17">
        <v>168443976</v>
      </c>
      <c r="BT10" s="17">
        <v>168443976</v>
      </c>
      <c r="BU10" s="17">
        <v>168443976</v>
      </c>
      <c r="BV10" s="17">
        <v>168443976</v>
      </c>
      <c r="BW10" s="17">
        <v>168443976</v>
      </c>
      <c r="BX10" s="17">
        <v>168443976</v>
      </c>
      <c r="BY10" s="17">
        <v>168443976</v>
      </c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</row>
    <row r="11" spans="1:112" ht="65.25" hidden="1" customHeight="1" x14ac:dyDescent="0.25">
      <c r="A11" s="6">
        <f t="shared" ref="A11:A74" si="7">+A10+1</f>
        <v>5</v>
      </c>
      <c r="B11" s="13">
        <v>7886748</v>
      </c>
      <c r="C11" s="33" t="s">
        <v>279</v>
      </c>
      <c r="D11" s="32" t="s">
        <v>10</v>
      </c>
      <c r="E11" s="32" t="s">
        <v>31</v>
      </c>
      <c r="F11" s="13" t="s">
        <v>715</v>
      </c>
      <c r="G11" s="48" t="s">
        <v>1979</v>
      </c>
      <c r="H11" s="42" t="s">
        <v>1923</v>
      </c>
      <c r="I11" s="13"/>
      <c r="J11" s="15">
        <v>0.16</v>
      </c>
      <c r="K11" s="15" t="s">
        <v>987</v>
      </c>
      <c r="L11" s="15" t="s">
        <v>859</v>
      </c>
      <c r="M11" s="15">
        <v>2080</v>
      </c>
      <c r="N11" s="15">
        <v>832000</v>
      </c>
      <c r="O11" s="16">
        <v>2325378350</v>
      </c>
      <c r="P11" s="12">
        <v>45306</v>
      </c>
      <c r="Q11" s="17">
        <v>5348722937.5</v>
      </c>
      <c r="R11" s="9" t="s">
        <v>174</v>
      </c>
      <c r="S11" s="9" t="s">
        <v>178</v>
      </c>
      <c r="T11" s="10">
        <v>909227225</v>
      </c>
      <c r="U11" s="9" t="s">
        <v>276</v>
      </c>
      <c r="V11" s="13"/>
      <c r="W11" s="13" t="s">
        <v>166</v>
      </c>
      <c r="X11" s="13" t="s">
        <v>601</v>
      </c>
      <c r="Y11" s="6"/>
      <c r="Z11" s="6"/>
      <c r="AA11" s="6"/>
      <c r="AB11" s="25">
        <v>5348722937.5</v>
      </c>
      <c r="AC11" s="25">
        <v>5295235708.1300001</v>
      </c>
      <c r="AD11" s="27"/>
      <c r="AE11" s="27">
        <f t="shared" si="1"/>
        <v>53487229.375</v>
      </c>
      <c r="AF11" s="27">
        <f t="shared" si="2"/>
        <v>5295235708.125</v>
      </c>
      <c r="AG11" s="17">
        <f>+Q11-AE11</f>
        <v>5295235708.125</v>
      </c>
      <c r="AH11" s="17">
        <v>585195927.88999999</v>
      </c>
      <c r="AI11" s="17"/>
      <c r="AJ11" s="17"/>
      <c r="AK11" s="17"/>
      <c r="AL11" s="17">
        <v>4710039780.2349997</v>
      </c>
      <c r="AM11" s="17"/>
      <c r="AN11" s="17"/>
      <c r="AO11" s="17"/>
      <c r="AP11" s="17">
        <v>4710039780.2349997</v>
      </c>
      <c r="AQ11" s="17">
        <f t="shared" si="3"/>
        <v>0</v>
      </c>
      <c r="AR11" s="17">
        <f t="shared" si="4"/>
        <v>0</v>
      </c>
      <c r="AS11" s="17">
        <f t="shared" si="5"/>
        <v>0</v>
      </c>
      <c r="AT11" s="17">
        <f t="shared" si="6"/>
        <v>0</v>
      </c>
      <c r="AU11" s="17">
        <f>SUM(AV11:CJ11)</f>
        <v>0</v>
      </c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</row>
    <row r="12" spans="1:112" ht="65.25" hidden="1" customHeight="1" x14ac:dyDescent="0.25">
      <c r="A12" s="6">
        <f t="shared" si="7"/>
        <v>6</v>
      </c>
      <c r="B12" s="13">
        <v>7904094</v>
      </c>
      <c r="C12" s="33" t="s">
        <v>279</v>
      </c>
      <c r="D12" s="32" t="s">
        <v>12</v>
      </c>
      <c r="E12" s="32" t="s">
        <v>38</v>
      </c>
      <c r="F12" s="13" t="s">
        <v>713</v>
      </c>
      <c r="G12" s="48" t="s">
        <v>1980</v>
      </c>
      <c r="H12" s="42" t="s">
        <v>1923</v>
      </c>
      <c r="I12" s="13"/>
      <c r="J12" s="15">
        <v>1.9E-3</v>
      </c>
      <c r="K12" s="15" t="s">
        <v>532</v>
      </c>
      <c r="L12" s="15" t="s">
        <v>537</v>
      </c>
      <c r="M12" s="15">
        <v>12.35</v>
      </c>
      <c r="N12" s="15">
        <v>4940</v>
      </c>
      <c r="O12" s="16">
        <v>15722000</v>
      </c>
      <c r="P12" s="12">
        <v>45327</v>
      </c>
      <c r="Q12" s="17">
        <v>17294200</v>
      </c>
      <c r="R12" s="9" t="s">
        <v>174</v>
      </c>
      <c r="S12" s="9" t="s">
        <v>158</v>
      </c>
      <c r="T12" s="10">
        <v>998035955</v>
      </c>
      <c r="U12" s="9" t="s">
        <v>276</v>
      </c>
      <c r="V12" s="13"/>
      <c r="W12" s="13" t="s">
        <v>165</v>
      </c>
      <c r="X12" s="13" t="s">
        <v>601</v>
      </c>
      <c r="Y12" s="6"/>
      <c r="Z12" s="6"/>
      <c r="AA12" s="6"/>
      <c r="AB12" s="25">
        <v>17294200</v>
      </c>
      <c r="AC12" s="25">
        <v>17121258</v>
      </c>
      <c r="AD12" s="27"/>
      <c r="AE12" s="27">
        <f t="shared" si="1"/>
        <v>172942</v>
      </c>
      <c r="AF12" s="27">
        <f t="shared" si="2"/>
        <v>17121258</v>
      </c>
      <c r="AG12" s="27">
        <f>+AB12-AE12</f>
        <v>17121258</v>
      </c>
      <c r="AH12" s="17"/>
      <c r="AI12" s="17"/>
      <c r="AJ12" s="17"/>
      <c r="AK12" s="17"/>
      <c r="AL12" s="17"/>
      <c r="AM12" s="17"/>
      <c r="AN12" s="17"/>
      <c r="AO12" s="17"/>
      <c r="AP12" s="17"/>
      <c r="AQ12" s="17">
        <f t="shared" si="3"/>
        <v>0</v>
      </c>
      <c r="AR12" s="17">
        <f t="shared" si="4"/>
        <v>0</v>
      </c>
      <c r="AS12" s="17">
        <f t="shared" si="5"/>
        <v>0</v>
      </c>
      <c r="AT12" s="17">
        <f t="shared" si="6"/>
        <v>0</v>
      </c>
      <c r="AU12" s="17">
        <f>SUM(AV12:CJ12)</f>
        <v>0</v>
      </c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</row>
    <row r="13" spans="1:112" ht="65.25" hidden="1" customHeight="1" x14ac:dyDescent="0.25">
      <c r="A13" s="6">
        <f t="shared" si="7"/>
        <v>7</v>
      </c>
      <c r="B13" s="13">
        <v>7904091</v>
      </c>
      <c r="C13" s="33" t="s">
        <v>279</v>
      </c>
      <c r="D13" s="32" t="s">
        <v>12</v>
      </c>
      <c r="E13" s="32" t="s">
        <v>39</v>
      </c>
      <c r="F13" s="13" t="s">
        <v>713</v>
      </c>
      <c r="G13" s="48" t="s">
        <v>1981</v>
      </c>
      <c r="H13" s="42" t="s">
        <v>1923</v>
      </c>
      <c r="I13" s="13"/>
      <c r="J13" s="15">
        <v>2E-3</v>
      </c>
      <c r="K13" s="15" t="s">
        <v>532</v>
      </c>
      <c r="L13" s="15" t="s">
        <v>537</v>
      </c>
      <c r="M13" s="15">
        <v>13</v>
      </c>
      <c r="N13" s="15">
        <v>5200</v>
      </c>
      <c r="O13" s="16">
        <v>16085000</v>
      </c>
      <c r="P13" s="12">
        <v>45327</v>
      </c>
      <c r="Q13" s="17">
        <v>17693500</v>
      </c>
      <c r="R13" s="9" t="s">
        <v>174</v>
      </c>
      <c r="S13" s="9" t="s">
        <v>159</v>
      </c>
      <c r="T13" s="10">
        <v>946119753</v>
      </c>
      <c r="U13" s="9" t="s">
        <v>276</v>
      </c>
      <c r="V13" s="13"/>
      <c r="W13" s="13" t="s">
        <v>165</v>
      </c>
      <c r="X13" s="13" t="s">
        <v>601</v>
      </c>
      <c r="Y13" s="6"/>
      <c r="Z13" s="6"/>
      <c r="AA13" s="6"/>
      <c r="AB13" s="25">
        <v>17693500</v>
      </c>
      <c r="AC13" s="25">
        <v>17516565</v>
      </c>
      <c r="AD13" s="27"/>
      <c r="AE13" s="27">
        <f t="shared" si="1"/>
        <v>176935</v>
      </c>
      <c r="AF13" s="27">
        <f t="shared" si="2"/>
        <v>17516565</v>
      </c>
      <c r="AG13" s="27">
        <f>+AB13-AE13</f>
        <v>17516565</v>
      </c>
      <c r="AH13" s="17"/>
      <c r="AI13" s="17"/>
      <c r="AJ13" s="17"/>
      <c r="AK13" s="17"/>
      <c r="AL13" s="17"/>
      <c r="AM13" s="17"/>
      <c r="AN13" s="17"/>
      <c r="AO13" s="17"/>
      <c r="AP13" s="17"/>
      <c r="AQ13" s="17">
        <f t="shared" si="3"/>
        <v>0</v>
      </c>
      <c r="AR13" s="17">
        <f t="shared" si="4"/>
        <v>0</v>
      </c>
      <c r="AS13" s="17">
        <f t="shared" si="5"/>
        <v>0</v>
      </c>
      <c r="AT13" s="17">
        <f t="shared" si="6"/>
        <v>0</v>
      </c>
      <c r="AU13" s="17">
        <f>SUM(AV13:CJ13)</f>
        <v>0</v>
      </c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</row>
    <row r="14" spans="1:112" ht="65.25" hidden="1" customHeight="1" x14ac:dyDescent="0.25">
      <c r="A14" s="6">
        <f t="shared" si="7"/>
        <v>8</v>
      </c>
      <c r="B14" s="13">
        <v>7904096</v>
      </c>
      <c r="C14" s="33" t="s">
        <v>279</v>
      </c>
      <c r="D14" s="32" t="s">
        <v>12</v>
      </c>
      <c r="E14" s="32" t="s">
        <v>40</v>
      </c>
      <c r="F14" s="13" t="s">
        <v>713</v>
      </c>
      <c r="G14" s="48" t="s">
        <v>1982</v>
      </c>
      <c r="H14" s="42" t="s">
        <v>1923</v>
      </c>
      <c r="I14" s="13"/>
      <c r="J14" s="15">
        <v>1.8E-3</v>
      </c>
      <c r="K14" s="15" t="s">
        <v>532</v>
      </c>
      <c r="L14" s="15" t="s">
        <v>537</v>
      </c>
      <c r="M14" s="15">
        <v>11.700000000000001</v>
      </c>
      <c r="N14" s="15">
        <v>4680</v>
      </c>
      <c r="O14" s="16">
        <v>15359000</v>
      </c>
      <c r="P14" s="12">
        <v>45327</v>
      </c>
      <c r="Q14" s="17">
        <v>18430800</v>
      </c>
      <c r="R14" s="9" t="s">
        <v>174</v>
      </c>
      <c r="S14" s="9" t="s">
        <v>160</v>
      </c>
      <c r="T14" s="10">
        <v>950597707</v>
      </c>
      <c r="U14" s="9" t="s">
        <v>276</v>
      </c>
      <c r="V14" s="13"/>
      <c r="W14" s="13" t="s">
        <v>165</v>
      </c>
      <c r="X14" s="13" t="s">
        <v>601</v>
      </c>
      <c r="Y14" s="6"/>
      <c r="Z14" s="6"/>
      <c r="AA14" s="6"/>
      <c r="AB14" s="25">
        <v>18430800</v>
      </c>
      <c r="AC14" s="25">
        <v>18246492</v>
      </c>
      <c r="AD14" s="27"/>
      <c r="AE14" s="27">
        <f t="shared" si="1"/>
        <v>184308</v>
      </c>
      <c r="AF14" s="27">
        <f t="shared" si="2"/>
        <v>18246492</v>
      </c>
      <c r="AG14" s="17">
        <f>+AF14</f>
        <v>18246492</v>
      </c>
      <c r="AH14" s="17">
        <v>2222464.92</v>
      </c>
      <c r="AI14" s="17">
        <f>+AG14-AH14</f>
        <v>16024027.08</v>
      </c>
      <c r="AJ14" s="17"/>
      <c r="AK14" s="17"/>
      <c r="AL14" s="17"/>
      <c r="AM14" s="17"/>
      <c r="AN14" s="17"/>
      <c r="AO14" s="17"/>
      <c r="AP14" s="17"/>
      <c r="AQ14" s="17">
        <f t="shared" si="3"/>
        <v>16024027.08</v>
      </c>
      <c r="AR14" s="17">
        <f t="shared" si="4"/>
        <v>0</v>
      </c>
      <c r="AS14" s="17">
        <f t="shared" si="5"/>
        <v>0</v>
      </c>
      <c r="AT14" s="17">
        <f t="shared" si="6"/>
        <v>0</v>
      </c>
      <c r="AU14" s="17">
        <f>SUM(AV14:CJ14)</f>
        <v>0</v>
      </c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</row>
    <row r="15" spans="1:112" ht="65.25" hidden="1" customHeight="1" x14ac:dyDescent="0.25">
      <c r="A15" s="6">
        <f t="shared" si="7"/>
        <v>9</v>
      </c>
      <c r="B15" s="13">
        <v>7904103</v>
      </c>
      <c r="C15" s="33" t="s">
        <v>279</v>
      </c>
      <c r="D15" s="32" t="s">
        <v>12</v>
      </c>
      <c r="E15" s="32" t="s">
        <v>70</v>
      </c>
      <c r="F15" s="13" t="s">
        <v>713</v>
      </c>
      <c r="G15" s="48" t="s">
        <v>1983</v>
      </c>
      <c r="H15" s="42" t="s">
        <v>1923</v>
      </c>
      <c r="I15" s="13"/>
      <c r="J15" s="15">
        <v>1E-3</v>
      </c>
      <c r="K15" s="15" t="s">
        <v>532</v>
      </c>
      <c r="L15" s="15" t="s">
        <v>537</v>
      </c>
      <c r="M15" s="15">
        <v>6.5</v>
      </c>
      <c r="N15" s="15">
        <v>2600</v>
      </c>
      <c r="O15" s="16">
        <v>12455000</v>
      </c>
      <c r="P15" s="12">
        <v>45327</v>
      </c>
      <c r="Q15" s="17">
        <v>13700500</v>
      </c>
      <c r="R15" s="9" t="s">
        <v>174</v>
      </c>
      <c r="S15" s="9" t="s">
        <v>161</v>
      </c>
      <c r="T15" s="10">
        <v>946832222</v>
      </c>
      <c r="U15" s="9" t="s">
        <v>276</v>
      </c>
      <c r="V15" s="13"/>
      <c r="W15" s="13" t="s">
        <v>165</v>
      </c>
      <c r="X15" s="13" t="s">
        <v>601</v>
      </c>
      <c r="Y15" s="6"/>
      <c r="Z15" s="6"/>
      <c r="AA15" s="6"/>
      <c r="AB15" s="25">
        <v>13700500</v>
      </c>
      <c r="AC15" s="25">
        <v>13563495</v>
      </c>
      <c r="AD15" s="27"/>
      <c r="AE15" s="27">
        <f t="shared" si="1"/>
        <v>137005</v>
      </c>
      <c r="AF15" s="27">
        <f t="shared" si="2"/>
        <v>13563495</v>
      </c>
      <c r="AG15" s="27">
        <f>+AB15-AE15</f>
        <v>13563495</v>
      </c>
      <c r="AH15" s="17"/>
      <c r="AI15" s="17"/>
      <c r="AJ15" s="17"/>
      <c r="AK15" s="17"/>
      <c r="AL15" s="17"/>
      <c r="AM15" s="17"/>
      <c r="AN15" s="17"/>
      <c r="AO15" s="17"/>
      <c r="AP15" s="17"/>
      <c r="AQ15" s="17">
        <f t="shared" si="3"/>
        <v>0</v>
      </c>
      <c r="AR15" s="17">
        <f t="shared" si="4"/>
        <v>0</v>
      </c>
      <c r="AS15" s="17">
        <f t="shared" si="5"/>
        <v>0</v>
      </c>
      <c r="AT15" s="17">
        <f t="shared" si="6"/>
        <v>0</v>
      </c>
      <c r="AU15" s="17">
        <f>SUM(AV15:CJ15)</f>
        <v>0</v>
      </c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</row>
    <row r="16" spans="1:112" ht="62.25" customHeight="1" x14ac:dyDescent="0.25">
      <c r="A16" s="6">
        <f t="shared" si="7"/>
        <v>10</v>
      </c>
      <c r="B16" s="13">
        <v>8059478</v>
      </c>
      <c r="C16" s="33" t="s">
        <v>279</v>
      </c>
      <c r="D16" s="32" t="s">
        <v>11</v>
      </c>
      <c r="E16" s="32" t="s">
        <v>32</v>
      </c>
      <c r="F16" s="13" t="s">
        <v>715</v>
      </c>
      <c r="G16" s="48" t="s">
        <v>1984</v>
      </c>
      <c r="H16" s="42" t="s">
        <v>1923</v>
      </c>
      <c r="I16" s="13"/>
      <c r="J16" s="15">
        <v>5.3900000000000003E-2</v>
      </c>
      <c r="K16" s="15" t="s">
        <v>532</v>
      </c>
      <c r="L16" s="15" t="s">
        <v>537</v>
      </c>
      <c r="M16" s="15">
        <v>700.7</v>
      </c>
      <c r="N16" s="15">
        <v>280280</v>
      </c>
      <c r="O16" s="16">
        <v>1540604645</v>
      </c>
      <c r="P16" s="12">
        <v>45327</v>
      </c>
      <c r="Q16" s="17">
        <v>5546176722</v>
      </c>
      <c r="R16" s="9" t="s">
        <v>174</v>
      </c>
      <c r="S16" s="9" t="s">
        <v>179</v>
      </c>
      <c r="T16" s="10">
        <v>935020892</v>
      </c>
      <c r="U16" s="9" t="s">
        <v>275</v>
      </c>
      <c r="V16" s="13" t="s">
        <v>704</v>
      </c>
      <c r="W16" s="13" t="s">
        <v>166</v>
      </c>
      <c r="X16" s="13" t="s">
        <v>601</v>
      </c>
      <c r="Y16" s="6" t="s">
        <v>552</v>
      </c>
      <c r="Z16" s="7">
        <v>45455</v>
      </c>
      <c r="AA16" s="6" t="s">
        <v>150</v>
      </c>
      <c r="AB16" s="25">
        <v>77030232.25</v>
      </c>
      <c r="AC16" s="25">
        <v>21568465.030000001</v>
      </c>
      <c r="AD16" s="27"/>
      <c r="AE16" s="27">
        <f t="shared" si="1"/>
        <v>55461767.219999999</v>
      </c>
      <c r="AF16" s="27">
        <f t="shared" si="2"/>
        <v>5490714954.7799997</v>
      </c>
      <c r="AG16" s="17">
        <f>477330673.03+455762208</f>
        <v>933092881.02999997</v>
      </c>
      <c r="AH16" s="17">
        <f>6792531.15+4900000+5013384</f>
        <v>16705915.15</v>
      </c>
      <c r="AI16" s="17"/>
      <c r="AJ16" s="17">
        <f>+AG16-AH16</f>
        <v>916386965.88</v>
      </c>
      <c r="AK16" s="17"/>
      <c r="AL16" s="17"/>
      <c r="AM16" s="17"/>
      <c r="AN16" s="17">
        <f>14775933.88+901611032</f>
        <v>916386965.88</v>
      </c>
      <c r="AO16" s="17"/>
      <c r="AP16" s="17"/>
      <c r="AQ16" s="17">
        <f t="shared" si="3"/>
        <v>0</v>
      </c>
      <c r="AR16" s="17">
        <f t="shared" si="4"/>
        <v>0</v>
      </c>
      <c r="AS16" s="17">
        <f t="shared" si="5"/>
        <v>0</v>
      </c>
      <c r="AT16" s="17">
        <f t="shared" si="6"/>
        <v>0</v>
      </c>
      <c r="AU16" s="17">
        <f>SUBTOTAL(9,AV16:DH16)</f>
        <v>4557622073.75</v>
      </c>
      <c r="AV16" s="17"/>
      <c r="AW16" s="17"/>
      <c r="AX16" s="17"/>
      <c r="AY16" s="17"/>
      <c r="AZ16" s="17">
        <v>455762208</v>
      </c>
      <c r="BA16" s="17"/>
      <c r="BB16" s="17"/>
      <c r="BC16" s="17">
        <v>455762208</v>
      </c>
      <c r="BD16" s="17"/>
      <c r="BE16" s="17"/>
      <c r="BF16" s="17">
        <v>455762208</v>
      </c>
      <c r="BG16" s="17"/>
      <c r="BH16" s="17"/>
      <c r="BI16" s="17">
        <v>455762208</v>
      </c>
      <c r="BJ16" s="17"/>
      <c r="BK16" s="17"/>
      <c r="BL16" s="17">
        <v>455762208</v>
      </c>
      <c r="BM16" s="17"/>
      <c r="BN16" s="17"/>
      <c r="BO16" s="17">
        <v>455762208</v>
      </c>
      <c r="BP16" s="17"/>
      <c r="BQ16" s="17"/>
      <c r="BR16" s="17">
        <v>455762208</v>
      </c>
      <c r="BS16" s="17"/>
      <c r="BT16" s="17"/>
      <c r="BU16" s="17">
        <v>455762208</v>
      </c>
      <c r="BV16" s="17"/>
      <c r="BW16" s="17"/>
      <c r="BX16" s="17">
        <v>455762208</v>
      </c>
      <c r="BY16" s="17"/>
      <c r="BZ16" s="17"/>
      <c r="CA16" s="17">
        <v>455762201.75</v>
      </c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</row>
    <row r="17" spans="1:112" ht="65.25" hidden="1" customHeight="1" x14ac:dyDescent="0.25">
      <c r="A17" s="6">
        <f t="shared" si="7"/>
        <v>11</v>
      </c>
      <c r="B17" s="13">
        <v>7903845</v>
      </c>
      <c r="C17" s="33" t="s">
        <v>279</v>
      </c>
      <c r="D17" s="32" t="s">
        <v>12</v>
      </c>
      <c r="E17" s="32" t="s">
        <v>33</v>
      </c>
      <c r="F17" s="13" t="s">
        <v>713</v>
      </c>
      <c r="G17" s="48" t="s">
        <v>1985</v>
      </c>
      <c r="H17" s="42" t="s">
        <v>1923</v>
      </c>
      <c r="I17" s="13"/>
      <c r="J17" s="15">
        <v>1.9E-3</v>
      </c>
      <c r="K17" s="15" t="s">
        <v>532</v>
      </c>
      <c r="L17" s="15" t="s">
        <v>537</v>
      </c>
      <c r="M17" s="15">
        <v>12.35</v>
      </c>
      <c r="N17" s="15">
        <v>4940</v>
      </c>
      <c r="O17" s="16">
        <v>15722000</v>
      </c>
      <c r="P17" s="12">
        <v>45327</v>
      </c>
      <c r="Q17" s="17">
        <v>17294200</v>
      </c>
      <c r="R17" s="9" t="s">
        <v>174</v>
      </c>
      <c r="S17" s="9" t="s">
        <v>180</v>
      </c>
      <c r="T17" s="10">
        <v>957730333</v>
      </c>
      <c r="U17" s="9" t="s">
        <v>276</v>
      </c>
      <c r="V17" s="13"/>
      <c r="W17" s="13" t="s">
        <v>165</v>
      </c>
      <c r="X17" s="13" t="s">
        <v>601</v>
      </c>
      <c r="Y17" s="6"/>
      <c r="Z17" s="6"/>
      <c r="AA17" s="6"/>
      <c r="AB17" s="25">
        <v>17294200</v>
      </c>
      <c r="AC17" s="25">
        <v>17121258</v>
      </c>
      <c r="AD17" s="27"/>
      <c r="AE17" s="27">
        <f t="shared" si="1"/>
        <v>172942</v>
      </c>
      <c r="AF17" s="27">
        <f t="shared" si="2"/>
        <v>17121258</v>
      </c>
      <c r="AG17" s="17">
        <f t="shared" ref="AG17:AG50" si="8">+Q17-AE17</f>
        <v>17121258</v>
      </c>
      <c r="AH17" s="17">
        <v>4943338.3800000008</v>
      </c>
      <c r="AI17" s="17">
        <v>12177919.619999999</v>
      </c>
      <c r="AJ17" s="17"/>
      <c r="AK17" s="17"/>
      <c r="AL17" s="17"/>
      <c r="AM17" s="17">
        <v>12177919.619999999</v>
      </c>
      <c r="AN17" s="17"/>
      <c r="AO17" s="17"/>
      <c r="AP17" s="17"/>
      <c r="AQ17" s="17">
        <f t="shared" si="3"/>
        <v>0</v>
      </c>
      <c r="AR17" s="17">
        <f t="shared" si="4"/>
        <v>0</v>
      </c>
      <c r="AS17" s="17">
        <f t="shared" si="5"/>
        <v>0</v>
      </c>
      <c r="AT17" s="17">
        <f t="shared" si="6"/>
        <v>0</v>
      </c>
      <c r="AU17" s="17">
        <f t="shared" ref="AU17:AU51" si="9">SUM(AV17:CJ17)</f>
        <v>0</v>
      </c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</row>
    <row r="18" spans="1:112" ht="65.25" hidden="1" customHeight="1" x14ac:dyDescent="0.25">
      <c r="A18" s="6">
        <f t="shared" si="7"/>
        <v>12</v>
      </c>
      <c r="B18" s="13">
        <v>7904090</v>
      </c>
      <c r="C18" s="33" t="s">
        <v>279</v>
      </c>
      <c r="D18" s="32" t="s">
        <v>12</v>
      </c>
      <c r="E18" s="32" t="s">
        <v>34</v>
      </c>
      <c r="F18" s="13" t="s">
        <v>713</v>
      </c>
      <c r="G18" s="48" t="s">
        <v>1986</v>
      </c>
      <c r="H18" s="42" t="s">
        <v>1923</v>
      </c>
      <c r="I18" s="13"/>
      <c r="J18" s="15">
        <v>1.9E-3</v>
      </c>
      <c r="K18" s="15" t="s">
        <v>532</v>
      </c>
      <c r="L18" s="15" t="s">
        <v>537</v>
      </c>
      <c r="M18" s="15">
        <v>12.35</v>
      </c>
      <c r="N18" s="15">
        <v>4940</v>
      </c>
      <c r="O18" s="16">
        <v>15722000</v>
      </c>
      <c r="P18" s="12">
        <v>45327</v>
      </c>
      <c r="Q18" s="17">
        <v>17294200</v>
      </c>
      <c r="R18" s="9" t="s">
        <v>174</v>
      </c>
      <c r="S18" s="9" t="s">
        <v>181</v>
      </c>
      <c r="T18" s="10">
        <v>998506801</v>
      </c>
      <c r="U18" s="9" t="s">
        <v>276</v>
      </c>
      <c r="V18" s="13"/>
      <c r="W18" s="13" t="s">
        <v>165</v>
      </c>
      <c r="X18" s="13" t="s">
        <v>601</v>
      </c>
      <c r="Y18" s="6"/>
      <c r="Z18" s="6"/>
      <c r="AA18" s="6"/>
      <c r="AB18" s="25">
        <v>17294200</v>
      </c>
      <c r="AC18" s="25">
        <v>17121258</v>
      </c>
      <c r="AD18" s="27"/>
      <c r="AE18" s="27">
        <f t="shared" si="1"/>
        <v>172942</v>
      </c>
      <c r="AF18" s="27">
        <f t="shared" si="2"/>
        <v>17121258</v>
      </c>
      <c r="AG18" s="17">
        <f t="shared" si="8"/>
        <v>17121258</v>
      </c>
      <c r="AH18" s="17">
        <v>4943338.3800000008</v>
      </c>
      <c r="AI18" s="17">
        <v>12177919.619999999</v>
      </c>
      <c r="AJ18" s="17"/>
      <c r="AK18" s="17"/>
      <c r="AL18" s="17"/>
      <c r="AM18" s="17">
        <v>12177919.619999999</v>
      </c>
      <c r="AN18" s="17"/>
      <c r="AO18" s="17"/>
      <c r="AP18" s="17"/>
      <c r="AQ18" s="17">
        <f t="shared" si="3"/>
        <v>0</v>
      </c>
      <c r="AR18" s="17">
        <f t="shared" si="4"/>
        <v>0</v>
      </c>
      <c r="AS18" s="17">
        <f t="shared" si="5"/>
        <v>0</v>
      </c>
      <c r="AT18" s="17">
        <f t="shared" si="6"/>
        <v>0</v>
      </c>
      <c r="AU18" s="17">
        <f t="shared" si="9"/>
        <v>0</v>
      </c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</row>
    <row r="19" spans="1:112" ht="65.25" hidden="1" customHeight="1" x14ac:dyDescent="0.25">
      <c r="A19" s="6">
        <f t="shared" si="7"/>
        <v>13</v>
      </c>
      <c r="B19" s="13">
        <v>7904092</v>
      </c>
      <c r="C19" s="33" t="s">
        <v>279</v>
      </c>
      <c r="D19" s="32" t="s">
        <v>12</v>
      </c>
      <c r="E19" s="32" t="s">
        <v>35</v>
      </c>
      <c r="F19" s="13" t="s">
        <v>713</v>
      </c>
      <c r="G19" s="48" t="s">
        <v>1987</v>
      </c>
      <c r="H19" s="42" t="s">
        <v>1923</v>
      </c>
      <c r="I19" s="13"/>
      <c r="J19" s="15">
        <v>2E-3</v>
      </c>
      <c r="K19" s="15" t="s">
        <v>532</v>
      </c>
      <c r="L19" s="15" t="s">
        <v>537</v>
      </c>
      <c r="M19" s="15">
        <v>13</v>
      </c>
      <c r="N19" s="15">
        <v>5200</v>
      </c>
      <c r="O19" s="16">
        <v>16085000</v>
      </c>
      <c r="P19" s="12">
        <v>45327</v>
      </c>
      <c r="Q19" s="17">
        <v>17693500</v>
      </c>
      <c r="R19" s="9" t="s">
        <v>174</v>
      </c>
      <c r="S19" s="9" t="s">
        <v>182</v>
      </c>
      <c r="T19" s="10">
        <v>909709705</v>
      </c>
      <c r="U19" s="9" t="s">
        <v>276</v>
      </c>
      <c r="V19" s="13"/>
      <c r="W19" s="13" t="s">
        <v>165</v>
      </c>
      <c r="X19" s="13" t="s">
        <v>601</v>
      </c>
      <c r="Y19" s="6"/>
      <c r="Z19" s="6"/>
      <c r="AA19" s="6"/>
      <c r="AB19" s="25">
        <v>17693500</v>
      </c>
      <c r="AC19" s="25">
        <v>17516565</v>
      </c>
      <c r="AD19" s="27"/>
      <c r="AE19" s="27">
        <f t="shared" si="1"/>
        <v>176935</v>
      </c>
      <c r="AF19" s="27">
        <f t="shared" si="2"/>
        <v>17516565</v>
      </c>
      <c r="AG19" s="17">
        <f t="shared" si="8"/>
        <v>17516565</v>
      </c>
      <c r="AH19" s="17">
        <v>4986822.1500000004</v>
      </c>
      <c r="AI19" s="17">
        <f t="shared" ref="AI19:AI24" si="10">+AG19-AH19</f>
        <v>12529742.85</v>
      </c>
      <c r="AJ19" s="17"/>
      <c r="AK19" s="17"/>
      <c r="AL19" s="17"/>
      <c r="AM19" s="17">
        <v>12529742.85</v>
      </c>
      <c r="AN19" s="17"/>
      <c r="AO19" s="17"/>
      <c r="AP19" s="17"/>
      <c r="AQ19" s="17">
        <f t="shared" si="3"/>
        <v>0</v>
      </c>
      <c r="AR19" s="17">
        <f t="shared" si="4"/>
        <v>0</v>
      </c>
      <c r="AS19" s="17">
        <f t="shared" si="5"/>
        <v>0</v>
      </c>
      <c r="AT19" s="17">
        <f t="shared" si="6"/>
        <v>0</v>
      </c>
      <c r="AU19" s="17">
        <f t="shared" si="9"/>
        <v>0</v>
      </c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</row>
    <row r="20" spans="1:112" ht="65.25" hidden="1" customHeight="1" x14ac:dyDescent="0.25">
      <c r="A20" s="6">
        <f t="shared" si="7"/>
        <v>14</v>
      </c>
      <c r="B20" s="13">
        <v>7904093</v>
      </c>
      <c r="C20" s="33" t="s">
        <v>279</v>
      </c>
      <c r="D20" s="32" t="s">
        <v>12</v>
      </c>
      <c r="E20" s="32" t="s">
        <v>36</v>
      </c>
      <c r="F20" s="13" t="s">
        <v>713</v>
      </c>
      <c r="G20" s="48" t="s">
        <v>1988</v>
      </c>
      <c r="H20" s="42" t="s">
        <v>1923</v>
      </c>
      <c r="I20" s="13"/>
      <c r="J20" s="15">
        <v>1.8E-3</v>
      </c>
      <c r="K20" s="15" t="s">
        <v>532</v>
      </c>
      <c r="L20" s="15" t="s">
        <v>537</v>
      </c>
      <c r="M20" s="15">
        <v>11.700000000000001</v>
      </c>
      <c r="N20" s="15">
        <v>4680</v>
      </c>
      <c r="O20" s="16">
        <v>15359000</v>
      </c>
      <c r="P20" s="12">
        <v>45327</v>
      </c>
      <c r="Q20" s="17">
        <v>16894900</v>
      </c>
      <c r="R20" s="9" t="s">
        <v>174</v>
      </c>
      <c r="S20" s="9" t="s">
        <v>183</v>
      </c>
      <c r="T20" s="10">
        <v>983005203</v>
      </c>
      <c r="U20" s="9" t="s">
        <v>276</v>
      </c>
      <c r="V20" s="13"/>
      <c r="W20" s="13" t="s">
        <v>165</v>
      </c>
      <c r="X20" s="13" t="s">
        <v>601</v>
      </c>
      <c r="Y20" s="6"/>
      <c r="Z20" s="6"/>
      <c r="AA20" s="6"/>
      <c r="AB20" s="25">
        <v>16894900</v>
      </c>
      <c r="AC20" s="25">
        <v>16725951</v>
      </c>
      <c r="AD20" s="27"/>
      <c r="AE20" s="27">
        <f t="shared" si="1"/>
        <v>168949</v>
      </c>
      <c r="AF20" s="27">
        <f t="shared" si="2"/>
        <v>16725951</v>
      </c>
      <c r="AG20" s="17">
        <f t="shared" si="8"/>
        <v>16725951</v>
      </c>
      <c r="AH20" s="17">
        <v>4899854.6100000003</v>
      </c>
      <c r="AI20" s="17">
        <f t="shared" si="10"/>
        <v>11826096.390000001</v>
      </c>
      <c r="AJ20" s="17"/>
      <c r="AK20" s="17"/>
      <c r="AL20" s="17"/>
      <c r="AM20" s="17">
        <v>11826096.390000001</v>
      </c>
      <c r="AN20" s="17"/>
      <c r="AO20" s="17"/>
      <c r="AP20" s="17"/>
      <c r="AQ20" s="17">
        <f t="shared" si="3"/>
        <v>0</v>
      </c>
      <c r="AR20" s="17">
        <f t="shared" si="4"/>
        <v>0</v>
      </c>
      <c r="AS20" s="17">
        <f t="shared" si="5"/>
        <v>0</v>
      </c>
      <c r="AT20" s="17">
        <f t="shared" si="6"/>
        <v>0</v>
      </c>
      <c r="AU20" s="17">
        <f t="shared" si="9"/>
        <v>0</v>
      </c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</row>
    <row r="21" spans="1:112" ht="65.25" hidden="1" customHeight="1" x14ac:dyDescent="0.25">
      <c r="A21" s="6">
        <f t="shared" si="7"/>
        <v>15</v>
      </c>
      <c r="B21" s="13">
        <v>7904097</v>
      </c>
      <c r="C21" s="33" t="s">
        <v>279</v>
      </c>
      <c r="D21" s="32" t="s">
        <v>12</v>
      </c>
      <c r="E21" s="32" t="s">
        <v>37</v>
      </c>
      <c r="F21" s="13" t="s">
        <v>713</v>
      </c>
      <c r="G21" s="48" t="s">
        <v>1989</v>
      </c>
      <c r="H21" s="42" t="s">
        <v>1923</v>
      </c>
      <c r="I21" s="13"/>
      <c r="J21" s="15">
        <v>2E-3</v>
      </c>
      <c r="K21" s="15" t="s">
        <v>532</v>
      </c>
      <c r="L21" s="15" t="s">
        <v>537</v>
      </c>
      <c r="M21" s="15">
        <v>13</v>
      </c>
      <c r="N21" s="15">
        <v>5200</v>
      </c>
      <c r="O21" s="16">
        <v>16085000</v>
      </c>
      <c r="P21" s="12">
        <v>45327</v>
      </c>
      <c r="Q21" s="17">
        <v>17693500</v>
      </c>
      <c r="R21" s="9" t="s">
        <v>174</v>
      </c>
      <c r="S21" s="9" t="s">
        <v>184</v>
      </c>
      <c r="T21" s="10">
        <v>935095498</v>
      </c>
      <c r="U21" s="9" t="s">
        <v>276</v>
      </c>
      <c r="V21" s="13"/>
      <c r="W21" s="13" t="s">
        <v>165</v>
      </c>
      <c r="X21" s="13" t="s">
        <v>601</v>
      </c>
      <c r="Y21" s="6"/>
      <c r="Z21" s="6"/>
      <c r="AA21" s="6"/>
      <c r="AB21" s="25">
        <v>17693500</v>
      </c>
      <c r="AC21" s="25">
        <v>17516565</v>
      </c>
      <c r="AD21" s="27"/>
      <c r="AE21" s="27">
        <f t="shared" si="1"/>
        <v>176935</v>
      </c>
      <c r="AF21" s="27">
        <f t="shared" si="2"/>
        <v>17516565</v>
      </c>
      <c r="AG21" s="17">
        <f t="shared" si="8"/>
        <v>17516565</v>
      </c>
      <c r="AH21" s="17">
        <v>4986822.1500000004</v>
      </c>
      <c r="AI21" s="17">
        <f t="shared" si="10"/>
        <v>12529742.85</v>
      </c>
      <c r="AJ21" s="17"/>
      <c r="AK21" s="17"/>
      <c r="AL21" s="17"/>
      <c r="AM21" s="17">
        <v>12529742.85</v>
      </c>
      <c r="AN21" s="17"/>
      <c r="AO21" s="17"/>
      <c r="AP21" s="17"/>
      <c r="AQ21" s="17">
        <f t="shared" si="3"/>
        <v>0</v>
      </c>
      <c r="AR21" s="17">
        <f t="shared" si="4"/>
        <v>0</v>
      </c>
      <c r="AS21" s="17">
        <f t="shared" si="5"/>
        <v>0</v>
      </c>
      <c r="AT21" s="17">
        <f t="shared" si="6"/>
        <v>0</v>
      </c>
      <c r="AU21" s="17">
        <f t="shared" si="9"/>
        <v>0</v>
      </c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</row>
    <row r="22" spans="1:112" ht="65.25" hidden="1" customHeight="1" x14ac:dyDescent="0.25">
      <c r="A22" s="6">
        <f t="shared" si="7"/>
        <v>16</v>
      </c>
      <c r="B22" s="13">
        <v>7904114</v>
      </c>
      <c r="C22" s="33" t="s">
        <v>279</v>
      </c>
      <c r="D22" s="32" t="s">
        <v>12</v>
      </c>
      <c r="E22" s="32" t="s">
        <v>41</v>
      </c>
      <c r="F22" s="13" t="s">
        <v>713</v>
      </c>
      <c r="G22" s="48" t="s">
        <v>1990</v>
      </c>
      <c r="H22" s="42" t="s">
        <v>1923</v>
      </c>
      <c r="I22" s="13"/>
      <c r="J22" s="15">
        <v>1.8E-3</v>
      </c>
      <c r="K22" s="15" t="s">
        <v>532</v>
      </c>
      <c r="L22" s="15" t="s">
        <v>537</v>
      </c>
      <c r="M22" s="15">
        <v>11.700000000000001</v>
      </c>
      <c r="N22" s="15">
        <v>4680</v>
      </c>
      <c r="O22" s="16">
        <v>15359000</v>
      </c>
      <c r="P22" s="12">
        <v>45327</v>
      </c>
      <c r="Q22" s="17">
        <v>16894900</v>
      </c>
      <c r="R22" s="9" t="s">
        <v>174</v>
      </c>
      <c r="S22" s="9" t="s">
        <v>185</v>
      </c>
      <c r="T22" s="10">
        <v>971047744</v>
      </c>
      <c r="U22" s="9" t="s">
        <v>276</v>
      </c>
      <c r="V22" s="13"/>
      <c r="W22" s="13" t="s">
        <v>165</v>
      </c>
      <c r="X22" s="6" t="s">
        <v>601</v>
      </c>
      <c r="Y22" s="6"/>
      <c r="Z22" s="6"/>
      <c r="AA22" s="6"/>
      <c r="AB22" s="25">
        <v>16894900</v>
      </c>
      <c r="AC22" s="25">
        <v>16725951</v>
      </c>
      <c r="AD22" s="27"/>
      <c r="AE22" s="27">
        <f t="shared" si="1"/>
        <v>168949</v>
      </c>
      <c r="AF22" s="27">
        <f t="shared" si="2"/>
        <v>16725951</v>
      </c>
      <c r="AG22" s="17">
        <f t="shared" si="8"/>
        <v>16725951</v>
      </c>
      <c r="AH22" s="17">
        <v>4899854.6100000003</v>
      </c>
      <c r="AI22" s="17">
        <f t="shared" si="10"/>
        <v>11826096.390000001</v>
      </c>
      <c r="AJ22" s="17"/>
      <c r="AK22" s="17"/>
      <c r="AL22" s="17"/>
      <c r="AM22" s="17">
        <v>11826096.390000001</v>
      </c>
      <c r="AN22" s="17"/>
      <c r="AO22" s="17"/>
      <c r="AP22" s="17"/>
      <c r="AQ22" s="17">
        <f t="shared" si="3"/>
        <v>0</v>
      </c>
      <c r="AR22" s="17">
        <f t="shared" si="4"/>
        <v>0</v>
      </c>
      <c r="AS22" s="17">
        <f t="shared" si="5"/>
        <v>0</v>
      </c>
      <c r="AT22" s="17">
        <f t="shared" si="6"/>
        <v>0</v>
      </c>
      <c r="AU22" s="17">
        <f t="shared" si="9"/>
        <v>0</v>
      </c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</row>
    <row r="23" spans="1:112" ht="65.25" hidden="1" customHeight="1" x14ac:dyDescent="0.25">
      <c r="A23" s="6">
        <f t="shared" si="7"/>
        <v>17</v>
      </c>
      <c r="B23" s="13">
        <v>7904095</v>
      </c>
      <c r="C23" s="33" t="s">
        <v>279</v>
      </c>
      <c r="D23" s="32" t="s">
        <v>12</v>
      </c>
      <c r="E23" s="32" t="s">
        <v>42</v>
      </c>
      <c r="F23" s="13" t="s">
        <v>713</v>
      </c>
      <c r="G23" s="48" t="s">
        <v>1991</v>
      </c>
      <c r="H23" s="42" t="s">
        <v>1923</v>
      </c>
      <c r="I23" s="13"/>
      <c r="J23" s="15">
        <v>2E-3</v>
      </c>
      <c r="K23" s="15" t="s">
        <v>532</v>
      </c>
      <c r="L23" s="15" t="s">
        <v>537</v>
      </c>
      <c r="M23" s="15">
        <v>13</v>
      </c>
      <c r="N23" s="15">
        <v>5200</v>
      </c>
      <c r="O23" s="16">
        <v>16085000</v>
      </c>
      <c r="P23" s="12">
        <v>45327</v>
      </c>
      <c r="Q23" s="17">
        <v>17693500</v>
      </c>
      <c r="R23" s="9" t="s">
        <v>174</v>
      </c>
      <c r="S23" s="9" t="s">
        <v>186</v>
      </c>
      <c r="T23" s="10">
        <v>998612121</v>
      </c>
      <c r="U23" s="9" t="s">
        <v>276</v>
      </c>
      <c r="V23" s="13"/>
      <c r="W23" s="13" t="s">
        <v>165</v>
      </c>
      <c r="X23" s="6" t="s">
        <v>601</v>
      </c>
      <c r="Y23" s="6"/>
      <c r="Z23" s="6"/>
      <c r="AA23" s="6"/>
      <c r="AB23" s="25">
        <v>17693500</v>
      </c>
      <c r="AC23" s="25">
        <v>17516565</v>
      </c>
      <c r="AD23" s="27"/>
      <c r="AE23" s="27">
        <f t="shared" si="1"/>
        <v>176935</v>
      </c>
      <c r="AF23" s="27">
        <f t="shared" si="2"/>
        <v>17516565</v>
      </c>
      <c r="AG23" s="17">
        <f t="shared" si="8"/>
        <v>17516565</v>
      </c>
      <c r="AH23" s="17">
        <v>4986822.1500000004</v>
      </c>
      <c r="AI23" s="17">
        <f t="shared" si="10"/>
        <v>12529742.85</v>
      </c>
      <c r="AJ23" s="17"/>
      <c r="AK23" s="17"/>
      <c r="AL23" s="17"/>
      <c r="AM23" s="17">
        <v>12529742.85</v>
      </c>
      <c r="AN23" s="17"/>
      <c r="AO23" s="17"/>
      <c r="AP23" s="17"/>
      <c r="AQ23" s="17">
        <f t="shared" si="3"/>
        <v>0</v>
      </c>
      <c r="AR23" s="17">
        <f t="shared" si="4"/>
        <v>0</v>
      </c>
      <c r="AS23" s="17">
        <f t="shared" si="5"/>
        <v>0</v>
      </c>
      <c r="AT23" s="17">
        <f t="shared" si="6"/>
        <v>0</v>
      </c>
      <c r="AU23" s="17">
        <f t="shared" si="9"/>
        <v>0</v>
      </c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</row>
    <row r="24" spans="1:112" ht="65.25" hidden="1" customHeight="1" x14ac:dyDescent="0.25">
      <c r="A24" s="6">
        <f t="shared" si="7"/>
        <v>18</v>
      </c>
      <c r="B24" s="13">
        <v>7904117</v>
      </c>
      <c r="C24" s="33" t="s">
        <v>279</v>
      </c>
      <c r="D24" s="32" t="s">
        <v>12</v>
      </c>
      <c r="E24" s="32" t="s">
        <v>43</v>
      </c>
      <c r="F24" s="13" t="s">
        <v>713</v>
      </c>
      <c r="G24" s="48" t="s">
        <v>1992</v>
      </c>
      <c r="H24" s="42" t="s">
        <v>1923</v>
      </c>
      <c r="I24" s="13"/>
      <c r="J24" s="15">
        <v>2.0999999999999999E-3</v>
      </c>
      <c r="K24" s="15" t="s">
        <v>532</v>
      </c>
      <c r="L24" s="15" t="s">
        <v>537</v>
      </c>
      <c r="M24" s="15">
        <v>13.65</v>
      </c>
      <c r="N24" s="15">
        <v>5460</v>
      </c>
      <c r="O24" s="16">
        <v>16448000</v>
      </c>
      <c r="P24" s="12">
        <v>45327</v>
      </c>
      <c r="Q24" s="17">
        <v>18092800</v>
      </c>
      <c r="R24" s="9" t="s">
        <v>174</v>
      </c>
      <c r="S24" s="9" t="s">
        <v>187</v>
      </c>
      <c r="T24" s="10">
        <v>903226568</v>
      </c>
      <c r="U24" s="9" t="s">
        <v>276</v>
      </c>
      <c r="V24" s="13"/>
      <c r="W24" s="13" t="s">
        <v>165</v>
      </c>
      <c r="X24" s="6" t="s">
        <v>601</v>
      </c>
      <c r="Y24" s="6"/>
      <c r="Z24" s="6"/>
      <c r="AA24" s="6"/>
      <c r="AB24" s="25">
        <v>18092800</v>
      </c>
      <c r="AC24" s="25">
        <v>17911872</v>
      </c>
      <c r="AD24" s="27"/>
      <c r="AE24" s="27">
        <f t="shared" si="1"/>
        <v>180928</v>
      </c>
      <c r="AF24" s="27">
        <f t="shared" si="2"/>
        <v>17911872</v>
      </c>
      <c r="AG24" s="17">
        <f t="shared" si="8"/>
        <v>17911872</v>
      </c>
      <c r="AH24" s="17">
        <v>5030305.92</v>
      </c>
      <c r="AI24" s="17">
        <f t="shared" si="10"/>
        <v>12881566.08</v>
      </c>
      <c r="AJ24" s="17"/>
      <c r="AK24" s="17"/>
      <c r="AL24" s="17"/>
      <c r="AM24" s="17">
        <v>12881566.08</v>
      </c>
      <c r="AN24" s="17"/>
      <c r="AO24" s="17"/>
      <c r="AP24" s="17"/>
      <c r="AQ24" s="17">
        <f t="shared" si="3"/>
        <v>0</v>
      </c>
      <c r="AR24" s="17">
        <f t="shared" si="4"/>
        <v>0</v>
      </c>
      <c r="AS24" s="17">
        <f t="shared" si="5"/>
        <v>0</v>
      </c>
      <c r="AT24" s="17">
        <f t="shared" si="6"/>
        <v>0</v>
      </c>
      <c r="AU24" s="17">
        <f t="shared" si="9"/>
        <v>0</v>
      </c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</row>
    <row r="25" spans="1:112" ht="65.25" hidden="1" customHeight="1" x14ac:dyDescent="0.25">
      <c r="A25" s="6">
        <f t="shared" si="7"/>
        <v>19</v>
      </c>
      <c r="B25" s="13">
        <v>7904105</v>
      </c>
      <c r="C25" s="33" t="s">
        <v>279</v>
      </c>
      <c r="D25" s="32" t="s">
        <v>12</v>
      </c>
      <c r="E25" s="32" t="s">
        <v>44</v>
      </c>
      <c r="F25" s="13" t="s">
        <v>713</v>
      </c>
      <c r="G25" s="48" t="s">
        <v>1993</v>
      </c>
      <c r="H25" s="42" t="s">
        <v>1923</v>
      </c>
      <c r="I25" s="13"/>
      <c r="J25" s="15">
        <v>1.9E-3</v>
      </c>
      <c r="K25" s="15" t="s">
        <v>532</v>
      </c>
      <c r="L25" s="15" t="s">
        <v>537</v>
      </c>
      <c r="M25" s="15">
        <v>12.35</v>
      </c>
      <c r="N25" s="15">
        <v>4940</v>
      </c>
      <c r="O25" s="16">
        <v>15722000</v>
      </c>
      <c r="P25" s="12">
        <v>45327</v>
      </c>
      <c r="Q25" s="17">
        <v>17294200</v>
      </c>
      <c r="R25" s="9" t="s">
        <v>174</v>
      </c>
      <c r="S25" s="9" t="s">
        <v>188</v>
      </c>
      <c r="T25" s="10">
        <v>903553265</v>
      </c>
      <c r="U25" s="9" t="s">
        <v>276</v>
      </c>
      <c r="V25" s="13"/>
      <c r="W25" s="13" t="s">
        <v>165</v>
      </c>
      <c r="X25" s="6" t="s">
        <v>601</v>
      </c>
      <c r="Y25" s="6"/>
      <c r="Z25" s="6"/>
      <c r="AA25" s="6"/>
      <c r="AB25" s="25">
        <v>17294200</v>
      </c>
      <c r="AC25" s="25">
        <v>17121258</v>
      </c>
      <c r="AD25" s="27"/>
      <c r="AE25" s="27">
        <f t="shared" si="1"/>
        <v>172942</v>
      </c>
      <c r="AF25" s="27">
        <f t="shared" si="2"/>
        <v>17121258</v>
      </c>
      <c r="AG25" s="17">
        <f t="shared" si="8"/>
        <v>17121258</v>
      </c>
      <c r="AH25" s="17">
        <v>4943338.3800000008</v>
      </c>
      <c r="AI25" s="17">
        <v>12177919.619999999</v>
      </c>
      <c r="AJ25" s="17"/>
      <c r="AK25" s="17"/>
      <c r="AL25" s="17"/>
      <c r="AM25" s="17">
        <v>12177919.619999999</v>
      </c>
      <c r="AN25" s="17"/>
      <c r="AO25" s="17"/>
      <c r="AP25" s="17"/>
      <c r="AQ25" s="17">
        <f t="shared" si="3"/>
        <v>0</v>
      </c>
      <c r="AR25" s="17">
        <f t="shared" si="4"/>
        <v>0</v>
      </c>
      <c r="AS25" s="17">
        <f t="shared" si="5"/>
        <v>0</v>
      </c>
      <c r="AT25" s="17">
        <f t="shared" si="6"/>
        <v>0</v>
      </c>
      <c r="AU25" s="17">
        <f t="shared" si="9"/>
        <v>0</v>
      </c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</row>
    <row r="26" spans="1:112" ht="65.25" hidden="1" customHeight="1" x14ac:dyDescent="0.25">
      <c r="A26" s="6">
        <f t="shared" si="7"/>
        <v>20</v>
      </c>
      <c r="B26" s="13">
        <v>7904111</v>
      </c>
      <c r="C26" s="33" t="s">
        <v>279</v>
      </c>
      <c r="D26" s="32" t="s">
        <v>12</v>
      </c>
      <c r="E26" s="32" t="s">
        <v>45</v>
      </c>
      <c r="F26" s="13" t="s">
        <v>713</v>
      </c>
      <c r="G26" s="48" t="s">
        <v>1994</v>
      </c>
      <c r="H26" s="42" t="s">
        <v>1923</v>
      </c>
      <c r="I26" s="13"/>
      <c r="J26" s="15">
        <v>2E-3</v>
      </c>
      <c r="K26" s="15" t="s">
        <v>532</v>
      </c>
      <c r="L26" s="15" t="s">
        <v>537</v>
      </c>
      <c r="M26" s="15">
        <v>13</v>
      </c>
      <c r="N26" s="15">
        <v>5200</v>
      </c>
      <c r="O26" s="16">
        <v>16085000</v>
      </c>
      <c r="P26" s="12">
        <v>45327</v>
      </c>
      <c r="Q26" s="17">
        <v>17693500</v>
      </c>
      <c r="R26" s="9" t="s">
        <v>174</v>
      </c>
      <c r="S26" s="9" t="s">
        <v>189</v>
      </c>
      <c r="T26" s="10">
        <v>993023517</v>
      </c>
      <c r="U26" s="9" t="s">
        <v>276</v>
      </c>
      <c r="V26" s="13"/>
      <c r="W26" s="13" t="s">
        <v>165</v>
      </c>
      <c r="X26" s="6" t="s">
        <v>601</v>
      </c>
      <c r="Y26" s="6"/>
      <c r="Z26" s="6"/>
      <c r="AA26" s="6"/>
      <c r="AB26" s="25">
        <v>17693500</v>
      </c>
      <c r="AC26" s="25">
        <v>17516565</v>
      </c>
      <c r="AD26" s="27"/>
      <c r="AE26" s="27">
        <f t="shared" si="1"/>
        <v>176935</v>
      </c>
      <c r="AF26" s="27">
        <f t="shared" si="2"/>
        <v>17516565</v>
      </c>
      <c r="AG26" s="17">
        <f t="shared" si="8"/>
        <v>17516565</v>
      </c>
      <c r="AH26" s="17">
        <v>4986822.1500000004</v>
      </c>
      <c r="AI26" s="17">
        <f>+AG26-AH26</f>
        <v>12529742.85</v>
      </c>
      <c r="AJ26" s="17"/>
      <c r="AK26" s="17"/>
      <c r="AL26" s="17"/>
      <c r="AM26" s="17">
        <v>12529742.85</v>
      </c>
      <c r="AN26" s="17"/>
      <c r="AO26" s="17"/>
      <c r="AP26" s="17"/>
      <c r="AQ26" s="17">
        <f t="shared" si="3"/>
        <v>0</v>
      </c>
      <c r="AR26" s="17">
        <f t="shared" si="4"/>
        <v>0</v>
      </c>
      <c r="AS26" s="17">
        <f t="shared" si="5"/>
        <v>0</v>
      </c>
      <c r="AT26" s="17">
        <f t="shared" si="6"/>
        <v>0</v>
      </c>
      <c r="AU26" s="17">
        <f t="shared" si="9"/>
        <v>0</v>
      </c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</row>
    <row r="27" spans="1:112" ht="65.25" hidden="1" customHeight="1" x14ac:dyDescent="0.25">
      <c r="A27" s="6">
        <f t="shared" si="7"/>
        <v>21</v>
      </c>
      <c r="B27" s="13">
        <v>7904109</v>
      </c>
      <c r="C27" s="33" t="s">
        <v>279</v>
      </c>
      <c r="D27" s="32" t="s">
        <v>12</v>
      </c>
      <c r="E27" s="32" t="s">
        <v>46</v>
      </c>
      <c r="F27" s="13" t="s">
        <v>713</v>
      </c>
      <c r="G27" s="48" t="s">
        <v>1995</v>
      </c>
      <c r="H27" s="42" t="s">
        <v>1923</v>
      </c>
      <c r="I27" s="13"/>
      <c r="J27" s="15">
        <v>1.8E-3</v>
      </c>
      <c r="K27" s="15" t="s">
        <v>532</v>
      </c>
      <c r="L27" s="15" t="s">
        <v>537</v>
      </c>
      <c r="M27" s="15">
        <v>11.700000000000001</v>
      </c>
      <c r="N27" s="15">
        <v>4680</v>
      </c>
      <c r="O27" s="16">
        <v>15359000</v>
      </c>
      <c r="P27" s="12">
        <v>45327</v>
      </c>
      <c r="Q27" s="17">
        <v>16894900</v>
      </c>
      <c r="R27" s="9" t="s">
        <v>174</v>
      </c>
      <c r="S27" s="9" t="s">
        <v>190</v>
      </c>
      <c r="T27" s="10">
        <v>998694554</v>
      </c>
      <c r="U27" s="9" t="s">
        <v>276</v>
      </c>
      <c r="V27" s="13"/>
      <c r="W27" s="13" t="s">
        <v>165</v>
      </c>
      <c r="X27" s="6" t="s">
        <v>601</v>
      </c>
      <c r="Y27" s="6"/>
      <c r="Z27" s="6"/>
      <c r="AA27" s="6"/>
      <c r="AB27" s="25">
        <v>16894900</v>
      </c>
      <c r="AC27" s="25">
        <v>16725951</v>
      </c>
      <c r="AD27" s="27"/>
      <c r="AE27" s="27">
        <f t="shared" si="1"/>
        <v>168949</v>
      </c>
      <c r="AF27" s="27">
        <f t="shared" si="2"/>
        <v>16725951</v>
      </c>
      <c r="AG27" s="17">
        <f t="shared" si="8"/>
        <v>16725951</v>
      </c>
      <c r="AH27" s="17">
        <v>4899854.6100000003</v>
      </c>
      <c r="AI27" s="17">
        <f>+AG27-AH27</f>
        <v>11826096.390000001</v>
      </c>
      <c r="AJ27" s="17"/>
      <c r="AK27" s="17"/>
      <c r="AL27" s="17"/>
      <c r="AM27" s="17">
        <v>11826096.390000001</v>
      </c>
      <c r="AN27" s="17"/>
      <c r="AO27" s="17"/>
      <c r="AP27" s="17"/>
      <c r="AQ27" s="17">
        <f t="shared" si="3"/>
        <v>0</v>
      </c>
      <c r="AR27" s="17">
        <f t="shared" si="4"/>
        <v>0</v>
      </c>
      <c r="AS27" s="17">
        <f t="shared" si="5"/>
        <v>0</v>
      </c>
      <c r="AT27" s="17">
        <f t="shared" si="6"/>
        <v>0</v>
      </c>
      <c r="AU27" s="17">
        <f t="shared" si="9"/>
        <v>0</v>
      </c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</row>
    <row r="28" spans="1:112" ht="65.25" hidden="1" customHeight="1" x14ac:dyDescent="0.25">
      <c r="A28" s="6">
        <f t="shared" si="7"/>
        <v>22</v>
      </c>
      <c r="B28" s="13">
        <v>7904122</v>
      </c>
      <c r="C28" s="33" t="s">
        <v>279</v>
      </c>
      <c r="D28" s="32" t="s">
        <v>12</v>
      </c>
      <c r="E28" s="32" t="s">
        <v>47</v>
      </c>
      <c r="F28" s="13" t="s">
        <v>713</v>
      </c>
      <c r="G28" s="48" t="s">
        <v>1996</v>
      </c>
      <c r="H28" s="42" t="s">
        <v>1923</v>
      </c>
      <c r="I28" s="13"/>
      <c r="J28" s="15">
        <v>1.9E-3</v>
      </c>
      <c r="K28" s="15" t="s">
        <v>532</v>
      </c>
      <c r="L28" s="15" t="s">
        <v>537</v>
      </c>
      <c r="M28" s="15">
        <v>12.35</v>
      </c>
      <c r="N28" s="15">
        <v>4940</v>
      </c>
      <c r="O28" s="16">
        <v>15722000</v>
      </c>
      <c r="P28" s="12">
        <v>45327</v>
      </c>
      <c r="Q28" s="17">
        <v>17294200</v>
      </c>
      <c r="R28" s="9" t="s">
        <v>174</v>
      </c>
      <c r="S28" s="9" t="s">
        <v>191</v>
      </c>
      <c r="T28" s="10">
        <v>998613739</v>
      </c>
      <c r="U28" s="9" t="s">
        <v>276</v>
      </c>
      <c r="V28" s="13"/>
      <c r="W28" s="13" t="s">
        <v>165</v>
      </c>
      <c r="X28" s="6" t="s">
        <v>601</v>
      </c>
      <c r="Y28" s="6"/>
      <c r="Z28" s="6"/>
      <c r="AA28" s="6"/>
      <c r="AB28" s="25">
        <v>17294200</v>
      </c>
      <c r="AC28" s="25">
        <v>17121258</v>
      </c>
      <c r="AD28" s="27"/>
      <c r="AE28" s="27">
        <f t="shared" si="1"/>
        <v>172942</v>
      </c>
      <c r="AF28" s="27">
        <f t="shared" si="2"/>
        <v>17121258</v>
      </c>
      <c r="AG28" s="17">
        <f t="shared" si="8"/>
        <v>17121258</v>
      </c>
      <c r="AH28" s="17">
        <v>4943338.3800000008</v>
      </c>
      <c r="AI28" s="17">
        <v>12177919.619999999</v>
      </c>
      <c r="AJ28" s="17"/>
      <c r="AK28" s="17"/>
      <c r="AL28" s="17"/>
      <c r="AM28" s="17">
        <v>12177919.619999999</v>
      </c>
      <c r="AN28" s="17"/>
      <c r="AO28" s="17"/>
      <c r="AP28" s="17"/>
      <c r="AQ28" s="17">
        <f t="shared" si="3"/>
        <v>0</v>
      </c>
      <c r="AR28" s="17">
        <f t="shared" si="4"/>
        <v>0</v>
      </c>
      <c r="AS28" s="17">
        <f t="shared" si="5"/>
        <v>0</v>
      </c>
      <c r="AT28" s="17">
        <f t="shared" si="6"/>
        <v>0</v>
      </c>
      <c r="AU28" s="17">
        <f t="shared" si="9"/>
        <v>0</v>
      </c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</row>
    <row r="29" spans="1:112" ht="65.25" hidden="1" customHeight="1" x14ac:dyDescent="0.25">
      <c r="A29" s="6">
        <f t="shared" si="7"/>
        <v>23</v>
      </c>
      <c r="B29" s="13">
        <v>7904115</v>
      </c>
      <c r="C29" s="33" t="s">
        <v>279</v>
      </c>
      <c r="D29" s="32" t="s">
        <v>12</v>
      </c>
      <c r="E29" s="32" t="s">
        <v>48</v>
      </c>
      <c r="F29" s="13" t="s">
        <v>713</v>
      </c>
      <c r="G29" s="48" t="s">
        <v>1997</v>
      </c>
      <c r="H29" s="42" t="s">
        <v>1923</v>
      </c>
      <c r="I29" s="13"/>
      <c r="J29" s="15">
        <v>1.9E-3</v>
      </c>
      <c r="K29" s="15" t="s">
        <v>532</v>
      </c>
      <c r="L29" s="15" t="s">
        <v>537</v>
      </c>
      <c r="M29" s="15">
        <v>12.35</v>
      </c>
      <c r="N29" s="15">
        <v>4940</v>
      </c>
      <c r="O29" s="16">
        <v>15722000</v>
      </c>
      <c r="P29" s="12">
        <v>45327</v>
      </c>
      <c r="Q29" s="17">
        <v>18866400</v>
      </c>
      <c r="R29" s="9" t="s">
        <v>174</v>
      </c>
      <c r="S29" s="9" t="s">
        <v>192</v>
      </c>
      <c r="T29" s="10">
        <v>977760590</v>
      </c>
      <c r="U29" s="9" t="s">
        <v>276</v>
      </c>
      <c r="V29" s="13"/>
      <c r="W29" s="13" t="s">
        <v>165</v>
      </c>
      <c r="X29" s="6" t="s">
        <v>601</v>
      </c>
      <c r="Y29" s="6"/>
      <c r="Z29" s="6"/>
      <c r="AA29" s="6"/>
      <c r="AB29" s="25">
        <v>18866400</v>
      </c>
      <c r="AC29" s="25">
        <v>18677736</v>
      </c>
      <c r="AD29" s="27"/>
      <c r="AE29" s="27">
        <f t="shared" si="1"/>
        <v>188664</v>
      </c>
      <c r="AF29" s="27">
        <f t="shared" si="2"/>
        <v>18677736</v>
      </c>
      <c r="AG29" s="17">
        <f t="shared" si="8"/>
        <v>18677736</v>
      </c>
      <c r="AH29" s="17">
        <v>5114550.96</v>
      </c>
      <c r="AI29" s="17">
        <f>+AG29-AH29</f>
        <v>13563185.039999999</v>
      </c>
      <c r="AJ29" s="17"/>
      <c r="AK29" s="17"/>
      <c r="AL29" s="17"/>
      <c r="AM29" s="17">
        <v>13563185.039999999</v>
      </c>
      <c r="AN29" s="17"/>
      <c r="AO29" s="17"/>
      <c r="AP29" s="17"/>
      <c r="AQ29" s="17">
        <f t="shared" si="3"/>
        <v>0</v>
      </c>
      <c r="AR29" s="17">
        <f t="shared" si="4"/>
        <v>0</v>
      </c>
      <c r="AS29" s="17">
        <f t="shared" si="5"/>
        <v>0</v>
      </c>
      <c r="AT29" s="17">
        <f t="shared" si="6"/>
        <v>0</v>
      </c>
      <c r="AU29" s="17">
        <f t="shared" si="9"/>
        <v>0</v>
      </c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</row>
    <row r="30" spans="1:112" ht="65.25" hidden="1" customHeight="1" x14ac:dyDescent="0.25">
      <c r="A30" s="6">
        <f t="shared" si="7"/>
        <v>24</v>
      </c>
      <c r="B30" s="13">
        <v>7904124</v>
      </c>
      <c r="C30" s="33" t="s">
        <v>279</v>
      </c>
      <c r="D30" s="32" t="s">
        <v>12</v>
      </c>
      <c r="E30" s="32" t="s">
        <v>49</v>
      </c>
      <c r="F30" s="13" t="s">
        <v>713</v>
      </c>
      <c r="G30" s="48" t="s">
        <v>1998</v>
      </c>
      <c r="H30" s="42" t="s">
        <v>1923</v>
      </c>
      <c r="I30" s="13"/>
      <c r="J30" s="15">
        <v>1.8E-3</v>
      </c>
      <c r="K30" s="15" t="s">
        <v>532</v>
      </c>
      <c r="L30" s="15" t="s">
        <v>537</v>
      </c>
      <c r="M30" s="15">
        <v>11.700000000000001</v>
      </c>
      <c r="N30" s="15">
        <v>4680</v>
      </c>
      <c r="O30" s="16">
        <v>15359000</v>
      </c>
      <c r="P30" s="12">
        <v>45327</v>
      </c>
      <c r="Q30" s="17">
        <v>16894900</v>
      </c>
      <c r="R30" s="9" t="s">
        <v>174</v>
      </c>
      <c r="S30" s="9" t="s">
        <v>193</v>
      </c>
      <c r="T30" s="10">
        <v>903188994</v>
      </c>
      <c r="U30" s="9" t="s">
        <v>276</v>
      </c>
      <c r="V30" s="13"/>
      <c r="W30" s="13" t="s">
        <v>165</v>
      </c>
      <c r="X30" s="6" t="s">
        <v>601</v>
      </c>
      <c r="Y30" s="6"/>
      <c r="Z30" s="6"/>
      <c r="AA30" s="6"/>
      <c r="AB30" s="25">
        <v>16894900</v>
      </c>
      <c r="AC30" s="25">
        <v>16725951</v>
      </c>
      <c r="AD30" s="27"/>
      <c r="AE30" s="27">
        <f t="shared" si="1"/>
        <v>168949</v>
      </c>
      <c r="AF30" s="27">
        <f t="shared" si="2"/>
        <v>16725951</v>
      </c>
      <c r="AG30" s="17">
        <f t="shared" si="8"/>
        <v>16725951</v>
      </c>
      <c r="AH30" s="17">
        <v>4899854.6100000003</v>
      </c>
      <c r="AI30" s="17">
        <f>+AG30-AH30</f>
        <v>11826096.390000001</v>
      </c>
      <c r="AJ30" s="17"/>
      <c r="AK30" s="17"/>
      <c r="AL30" s="17"/>
      <c r="AM30" s="17">
        <v>11826096.390000001</v>
      </c>
      <c r="AN30" s="17"/>
      <c r="AO30" s="17"/>
      <c r="AP30" s="17"/>
      <c r="AQ30" s="17">
        <f t="shared" si="3"/>
        <v>0</v>
      </c>
      <c r="AR30" s="17">
        <f t="shared" si="4"/>
        <v>0</v>
      </c>
      <c r="AS30" s="17">
        <f t="shared" si="5"/>
        <v>0</v>
      </c>
      <c r="AT30" s="17">
        <f t="shared" si="6"/>
        <v>0</v>
      </c>
      <c r="AU30" s="17">
        <f t="shared" si="9"/>
        <v>0</v>
      </c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</row>
    <row r="31" spans="1:112" ht="65.25" hidden="1" customHeight="1" x14ac:dyDescent="0.25">
      <c r="A31" s="6">
        <f t="shared" si="7"/>
        <v>25</v>
      </c>
      <c r="B31" s="13">
        <v>7904102</v>
      </c>
      <c r="C31" s="33" t="s">
        <v>279</v>
      </c>
      <c r="D31" s="32" t="s">
        <v>12</v>
      </c>
      <c r="E31" s="32" t="s">
        <v>50</v>
      </c>
      <c r="F31" s="13" t="s">
        <v>713</v>
      </c>
      <c r="G31" s="48" t="s">
        <v>1999</v>
      </c>
      <c r="H31" s="42" t="s">
        <v>1923</v>
      </c>
      <c r="I31" s="13"/>
      <c r="J31" s="15">
        <v>1.9E-3</v>
      </c>
      <c r="K31" s="15" t="s">
        <v>532</v>
      </c>
      <c r="L31" s="15" t="s">
        <v>537</v>
      </c>
      <c r="M31" s="15">
        <v>12.35</v>
      </c>
      <c r="N31" s="15">
        <v>4940</v>
      </c>
      <c r="O31" s="16">
        <v>15722000</v>
      </c>
      <c r="P31" s="12">
        <v>45327</v>
      </c>
      <c r="Q31" s="17">
        <v>17294200</v>
      </c>
      <c r="R31" s="9" t="s">
        <v>174</v>
      </c>
      <c r="S31" s="9" t="s">
        <v>194</v>
      </c>
      <c r="T31" s="10">
        <v>909700242</v>
      </c>
      <c r="U31" s="9" t="s">
        <v>276</v>
      </c>
      <c r="V31" s="13"/>
      <c r="W31" s="13" t="s">
        <v>165</v>
      </c>
      <c r="X31" s="6" t="s">
        <v>601</v>
      </c>
      <c r="Y31" s="6"/>
      <c r="Z31" s="6"/>
      <c r="AA31" s="6"/>
      <c r="AB31" s="25">
        <v>17294200</v>
      </c>
      <c r="AC31" s="25">
        <v>17121258</v>
      </c>
      <c r="AD31" s="27"/>
      <c r="AE31" s="27">
        <f t="shared" si="1"/>
        <v>172942</v>
      </c>
      <c r="AF31" s="27">
        <f t="shared" si="2"/>
        <v>17121258</v>
      </c>
      <c r="AG31" s="17">
        <f t="shared" si="8"/>
        <v>17121258</v>
      </c>
      <c r="AH31" s="17">
        <v>4943338.3800000008</v>
      </c>
      <c r="AI31" s="17">
        <v>12177919.619999999</v>
      </c>
      <c r="AJ31" s="17"/>
      <c r="AK31" s="17"/>
      <c r="AL31" s="17"/>
      <c r="AM31" s="17">
        <v>12177919.619999999</v>
      </c>
      <c r="AN31" s="17"/>
      <c r="AO31" s="17"/>
      <c r="AP31" s="17"/>
      <c r="AQ31" s="17">
        <f t="shared" si="3"/>
        <v>0</v>
      </c>
      <c r="AR31" s="17">
        <f t="shared" si="4"/>
        <v>0</v>
      </c>
      <c r="AS31" s="17">
        <f t="shared" si="5"/>
        <v>0</v>
      </c>
      <c r="AT31" s="17">
        <f t="shared" si="6"/>
        <v>0</v>
      </c>
      <c r="AU31" s="17">
        <f t="shared" si="9"/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</row>
    <row r="32" spans="1:112" ht="65.25" hidden="1" customHeight="1" x14ac:dyDescent="0.25">
      <c r="A32" s="6">
        <f t="shared" si="7"/>
        <v>26</v>
      </c>
      <c r="B32" s="13">
        <v>7904116</v>
      </c>
      <c r="C32" s="33" t="s">
        <v>279</v>
      </c>
      <c r="D32" s="32" t="s">
        <v>12</v>
      </c>
      <c r="E32" s="32" t="s">
        <v>51</v>
      </c>
      <c r="F32" s="13" t="s">
        <v>713</v>
      </c>
      <c r="G32" s="48" t="s">
        <v>2000</v>
      </c>
      <c r="H32" s="42" t="s">
        <v>1923</v>
      </c>
      <c r="I32" s="13"/>
      <c r="J32" s="15">
        <v>1.8E-3</v>
      </c>
      <c r="K32" s="15" t="s">
        <v>532</v>
      </c>
      <c r="L32" s="15" t="s">
        <v>537</v>
      </c>
      <c r="M32" s="15">
        <v>11.700000000000001</v>
      </c>
      <c r="N32" s="15">
        <v>4680</v>
      </c>
      <c r="O32" s="16">
        <v>15359000</v>
      </c>
      <c r="P32" s="12">
        <v>45327</v>
      </c>
      <c r="Q32" s="17">
        <v>16894900</v>
      </c>
      <c r="R32" s="9" t="s">
        <v>174</v>
      </c>
      <c r="S32" s="9" t="s">
        <v>195</v>
      </c>
      <c r="T32" s="10">
        <v>909995905</v>
      </c>
      <c r="U32" s="9" t="s">
        <v>276</v>
      </c>
      <c r="V32" s="13"/>
      <c r="W32" s="13" t="s">
        <v>165</v>
      </c>
      <c r="X32" s="6" t="s">
        <v>601</v>
      </c>
      <c r="Y32" s="6"/>
      <c r="Z32" s="6"/>
      <c r="AA32" s="6"/>
      <c r="AB32" s="25">
        <v>16894900</v>
      </c>
      <c r="AC32" s="25">
        <v>16725951</v>
      </c>
      <c r="AD32" s="27"/>
      <c r="AE32" s="27">
        <f t="shared" si="1"/>
        <v>168949</v>
      </c>
      <c r="AF32" s="27">
        <f t="shared" si="2"/>
        <v>16725951</v>
      </c>
      <c r="AG32" s="17">
        <f t="shared" si="8"/>
        <v>16725951</v>
      </c>
      <c r="AH32" s="17">
        <v>4899854.6100000003</v>
      </c>
      <c r="AI32" s="17">
        <f>+AG32-AH32</f>
        <v>11826096.390000001</v>
      </c>
      <c r="AJ32" s="17"/>
      <c r="AK32" s="17"/>
      <c r="AL32" s="17"/>
      <c r="AM32" s="17">
        <v>11826096.390000001</v>
      </c>
      <c r="AN32" s="17"/>
      <c r="AO32" s="17"/>
      <c r="AP32" s="17"/>
      <c r="AQ32" s="17">
        <f t="shared" si="3"/>
        <v>0</v>
      </c>
      <c r="AR32" s="17">
        <f t="shared" si="4"/>
        <v>0</v>
      </c>
      <c r="AS32" s="17">
        <f t="shared" si="5"/>
        <v>0</v>
      </c>
      <c r="AT32" s="17">
        <f t="shared" si="6"/>
        <v>0</v>
      </c>
      <c r="AU32" s="17">
        <f t="shared" si="9"/>
        <v>0</v>
      </c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</row>
    <row r="33" spans="1:112" ht="65.25" hidden="1" customHeight="1" x14ac:dyDescent="0.25">
      <c r="A33" s="6">
        <f t="shared" si="7"/>
        <v>27</v>
      </c>
      <c r="B33" s="13">
        <v>7904123</v>
      </c>
      <c r="C33" s="33" t="s">
        <v>279</v>
      </c>
      <c r="D33" s="32" t="s">
        <v>12</v>
      </c>
      <c r="E33" s="32" t="s">
        <v>52</v>
      </c>
      <c r="F33" s="13" t="s">
        <v>713</v>
      </c>
      <c r="G33" s="48" t="s">
        <v>2001</v>
      </c>
      <c r="H33" s="42" t="s">
        <v>1923</v>
      </c>
      <c r="I33" s="13"/>
      <c r="J33" s="15">
        <v>1.8E-3</v>
      </c>
      <c r="K33" s="15" t="s">
        <v>532</v>
      </c>
      <c r="L33" s="15" t="s">
        <v>537</v>
      </c>
      <c r="M33" s="15">
        <v>11.700000000000001</v>
      </c>
      <c r="N33" s="15">
        <v>4680</v>
      </c>
      <c r="O33" s="16">
        <v>15359000</v>
      </c>
      <c r="P33" s="12">
        <v>45327</v>
      </c>
      <c r="Q33" s="17">
        <v>16894900</v>
      </c>
      <c r="R33" s="9" t="s">
        <v>174</v>
      </c>
      <c r="S33" s="9" t="s">
        <v>196</v>
      </c>
      <c r="T33" s="10">
        <v>946881150</v>
      </c>
      <c r="U33" s="9" t="s">
        <v>276</v>
      </c>
      <c r="V33" s="13"/>
      <c r="W33" s="13" t="s">
        <v>165</v>
      </c>
      <c r="X33" s="6" t="s">
        <v>601</v>
      </c>
      <c r="Y33" s="6"/>
      <c r="Z33" s="6"/>
      <c r="AA33" s="6"/>
      <c r="AB33" s="25">
        <v>16894900</v>
      </c>
      <c r="AC33" s="25">
        <v>16725951</v>
      </c>
      <c r="AD33" s="27"/>
      <c r="AE33" s="27">
        <f t="shared" si="1"/>
        <v>168949</v>
      </c>
      <c r="AF33" s="27">
        <f t="shared" si="2"/>
        <v>16725951</v>
      </c>
      <c r="AG33" s="17">
        <f t="shared" si="8"/>
        <v>16725951</v>
      </c>
      <c r="AH33" s="17">
        <v>4899854.6100000003</v>
      </c>
      <c r="AI33" s="17">
        <f>+AG33-AH33</f>
        <v>11826096.390000001</v>
      </c>
      <c r="AJ33" s="17"/>
      <c r="AK33" s="17"/>
      <c r="AL33" s="17"/>
      <c r="AM33" s="17">
        <v>11826096.390000001</v>
      </c>
      <c r="AN33" s="17"/>
      <c r="AO33" s="17"/>
      <c r="AP33" s="17"/>
      <c r="AQ33" s="17">
        <f t="shared" si="3"/>
        <v>0</v>
      </c>
      <c r="AR33" s="17">
        <f t="shared" si="4"/>
        <v>0</v>
      </c>
      <c r="AS33" s="17">
        <f t="shared" si="5"/>
        <v>0</v>
      </c>
      <c r="AT33" s="17">
        <f t="shared" si="6"/>
        <v>0</v>
      </c>
      <c r="AU33" s="17">
        <f t="shared" si="9"/>
        <v>0</v>
      </c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</row>
    <row r="34" spans="1:112" ht="65.25" hidden="1" customHeight="1" x14ac:dyDescent="0.25">
      <c r="A34" s="6">
        <f t="shared" si="7"/>
        <v>28</v>
      </c>
      <c r="B34" s="13">
        <v>7904113</v>
      </c>
      <c r="C34" s="33" t="s">
        <v>279</v>
      </c>
      <c r="D34" s="32" t="s">
        <v>12</v>
      </c>
      <c r="E34" s="32" t="s">
        <v>53</v>
      </c>
      <c r="F34" s="13" t="s">
        <v>713</v>
      </c>
      <c r="G34" s="48" t="s">
        <v>2002</v>
      </c>
      <c r="H34" s="42" t="s">
        <v>1923</v>
      </c>
      <c r="I34" s="13"/>
      <c r="J34" s="15">
        <v>2.3E-3</v>
      </c>
      <c r="K34" s="15" t="s">
        <v>532</v>
      </c>
      <c r="L34" s="15" t="s">
        <v>537</v>
      </c>
      <c r="M34" s="15">
        <v>14.950000000000001</v>
      </c>
      <c r="N34" s="15">
        <v>5980</v>
      </c>
      <c r="O34" s="16">
        <v>17174000</v>
      </c>
      <c r="P34" s="12">
        <v>45327</v>
      </c>
      <c r="Q34" s="17">
        <v>18891400</v>
      </c>
      <c r="R34" s="9" t="s">
        <v>174</v>
      </c>
      <c r="S34" s="9" t="s">
        <v>197</v>
      </c>
      <c r="T34" s="10">
        <v>974774110</v>
      </c>
      <c r="U34" s="9" t="s">
        <v>276</v>
      </c>
      <c r="V34" s="13"/>
      <c r="W34" s="13" t="s">
        <v>165</v>
      </c>
      <c r="X34" s="6" t="s">
        <v>601</v>
      </c>
      <c r="Y34" s="6"/>
      <c r="Z34" s="6"/>
      <c r="AA34" s="6"/>
      <c r="AB34" s="25">
        <v>18891400</v>
      </c>
      <c r="AC34" s="25">
        <v>18702486</v>
      </c>
      <c r="AD34" s="27"/>
      <c r="AE34" s="27">
        <f t="shared" si="1"/>
        <v>188914</v>
      </c>
      <c r="AF34" s="27">
        <f t="shared" si="2"/>
        <v>18702486</v>
      </c>
      <c r="AG34" s="17">
        <f t="shared" si="8"/>
        <v>18702486</v>
      </c>
      <c r="AH34" s="17">
        <v>5117273.46</v>
      </c>
      <c r="AI34" s="17">
        <f>+AG34-AH34</f>
        <v>13585212.539999999</v>
      </c>
      <c r="AJ34" s="17"/>
      <c r="AK34" s="17"/>
      <c r="AL34" s="17"/>
      <c r="AM34" s="17">
        <v>13585212.539999999</v>
      </c>
      <c r="AN34" s="17"/>
      <c r="AO34" s="17"/>
      <c r="AP34" s="17"/>
      <c r="AQ34" s="17">
        <f t="shared" si="3"/>
        <v>0</v>
      </c>
      <c r="AR34" s="17">
        <f t="shared" si="4"/>
        <v>0</v>
      </c>
      <c r="AS34" s="17">
        <f t="shared" si="5"/>
        <v>0</v>
      </c>
      <c r="AT34" s="17">
        <f t="shared" si="6"/>
        <v>0</v>
      </c>
      <c r="AU34" s="17">
        <f t="shared" si="9"/>
        <v>0</v>
      </c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</row>
    <row r="35" spans="1:112" ht="65.25" hidden="1" customHeight="1" x14ac:dyDescent="0.25">
      <c r="A35" s="6">
        <f t="shared" si="7"/>
        <v>29</v>
      </c>
      <c r="B35" s="13">
        <v>7904108</v>
      </c>
      <c r="C35" s="33" t="s">
        <v>279</v>
      </c>
      <c r="D35" s="32" t="s">
        <v>12</v>
      </c>
      <c r="E35" s="32" t="s">
        <v>54</v>
      </c>
      <c r="F35" s="13" t="s">
        <v>713</v>
      </c>
      <c r="G35" s="48" t="s">
        <v>2003</v>
      </c>
      <c r="H35" s="42" t="s">
        <v>1923</v>
      </c>
      <c r="I35" s="13"/>
      <c r="J35" s="15">
        <v>5.0000000000000001E-4</v>
      </c>
      <c r="K35" s="15" t="s">
        <v>532</v>
      </c>
      <c r="L35" s="15" t="s">
        <v>537</v>
      </c>
      <c r="M35" s="15">
        <v>3.25</v>
      </c>
      <c r="N35" s="15">
        <v>1300</v>
      </c>
      <c r="O35" s="16">
        <v>10640000</v>
      </c>
      <c r="P35" s="12">
        <v>45327</v>
      </c>
      <c r="Q35" s="17">
        <v>11704000</v>
      </c>
      <c r="R35" s="9" t="s">
        <v>174</v>
      </c>
      <c r="S35" s="9" t="s">
        <v>198</v>
      </c>
      <c r="T35" s="10">
        <v>901866864</v>
      </c>
      <c r="U35" s="9" t="s">
        <v>276</v>
      </c>
      <c r="V35" s="13"/>
      <c r="W35" s="13" t="s">
        <v>165</v>
      </c>
      <c r="X35" s="6" t="s">
        <v>601</v>
      </c>
      <c r="Y35" s="6"/>
      <c r="Z35" s="6"/>
      <c r="AA35" s="6"/>
      <c r="AB35" s="25">
        <v>11704000</v>
      </c>
      <c r="AC35" s="25">
        <v>11586960</v>
      </c>
      <c r="AD35" s="27"/>
      <c r="AE35" s="27">
        <f t="shared" si="1"/>
        <v>117040</v>
      </c>
      <c r="AF35" s="27">
        <f t="shared" si="2"/>
        <v>11586960</v>
      </c>
      <c r="AG35" s="17">
        <f t="shared" si="8"/>
        <v>11586960</v>
      </c>
      <c r="AH35" s="17">
        <v>4334565.5999999996</v>
      </c>
      <c r="AI35" s="17">
        <f>+AG35-AH35</f>
        <v>7252394.4000000004</v>
      </c>
      <c r="AJ35" s="17"/>
      <c r="AK35" s="17"/>
      <c r="AL35" s="17"/>
      <c r="AM35" s="17">
        <v>7252394.4000000004</v>
      </c>
      <c r="AN35" s="17"/>
      <c r="AO35" s="17"/>
      <c r="AP35" s="17"/>
      <c r="AQ35" s="17">
        <f t="shared" si="3"/>
        <v>0</v>
      </c>
      <c r="AR35" s="17">
        <f t="shared" si="4"/>
        <v>0</v>
      </c>
      <c r="AS35" s="17">
        <f t="shared" si="5"/>
        <v>0</v>
      </c>
      <c r="AT35" s="17">
        <f t="shared" si="6"/>
        <v>0</v>
      </c>
      <c r="AU35" s="17">
        <f t="shared" si="9"/>
        <v>0</v>
      </c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</row>
    <row r="36" spans="1:112" ht="65.25" hidden="1" customHeight="1" x14ac:dyDescent="0.25">
      <c r="A36" s="6">
        <f t="shared" si="7"/>
        <v>30</v>
      </c>
      <c r="B36" s="13">
        <v>7904119</v>
      </c>
      <c r="C36" s="33" t="s">
        <v>279</v>
      </c>
      <c r="D36" s="32" t="s">
        <v>12</v>
      </c>
      <c r="E36" s="32" t="s">
        <v>55</v>
      </c>
      <c r="F36" s="13" t="s">
        <v>713</v>
      </c>
      <c r="G36" s="48" t="s">
        <v>2003</v>
      </c>
      <c r="H36" s="42" t="s">
        <v>1923</v>
      </c>
      <c r="I36" s="13"/>
      <c r="J36" s="15">
        <v>5.0000000000000001E-4</v>
      </c>
      <c r="K36" s="15" t="s">
        <v>532</v>
      </c>
      <c r="L36" s="15" t="s">
        <v>537</v>
      </c>
      <c r="M36" s="15">
        <v>3.25</v>
      </c>
      <c r="N36" s="15">
        <v>1300</v>
      </c>
      <c r="O36" s="16">
        <v>10640000</v>
      </c>
      <c r="P36" s="12">
        <v>45327</v>
      </c>
      <c r="Q36" s="17">
        <v>11704000</v>
      </c>
      <c r="R36" s="9" t="s">
        <v>174</v>
      </c>
      <c r="S36" s="9" t="s">
        <v>199</v>
      </c>
      <c r="T36" s="10">
        <v>997198009</v>
      </c>
      <c r="U36" s="9" t="s">
        <v>276</v>
      </c>
      <c r="V36" s="13"/>
      <c r="W36" s="13" t="s">
        <v>165</v>
      </c>
      <c r="X36" s="6" t="s">
        <v>601</v>
      </c>
      <c r="Y36" s="6"/>
      <c r="Z36" s="6"/>
      <c r="AA36" s="6"/>
      <c r="AB36" s="25">
        <v>11704000</v>
      </c>
      <c r="AC36" s="25">
        <v>11586960</v>
      </c>
      <c r="AD36" s="27"/>
      <c r="AE36" s="27">
        <f t="shared" si="1"/>
        <v>117040</v>
      </c>
      <c r="AF36" s="27">
        <f t="shared" si="2"/>
        <v>11586960</v>
      </c>
      <c r="AG36" s="17">
        <f t="shared" si="8"/>
        <v>11586960</v>
      </c>
      <c r="AH36" s="17">
        <v>4334565.5999999996</v>
      </c>
      <c r="AI36" s="17">
        <f>+AG36-AH36</f>
        <v>7252394.4000000004</v>
      </c>
      <c r="AJ36" s="17"/>
      <c r="AK36" s="17"/>
      <c r="AL36" s="17"/>
      <c r="AM36" s="17">
        <v>7252394.4000000004</v>
      </c>
      <c r="AN36" s="17"/>
      <c r="AO36" s="17"/>
      <c r="AP36" s="17"/>
      <c r="AQ36" s="17">
        <f t="shared" si="3"/>
        <v>0</v>
      </c>
      <c r="AR36" s="17">
        <f t="shared" si="4"/>
        <v>0</v>
      </c>
      <c r="AS36" s="17">
        <f t="shared" si="5"/>
        <v>0</v>
      </c>
      <c r="AT36" s="17">
        <f t="shared" si="6"/>
        <v>0</v>
      </c>
      <c r="AU36" s="17">
        <f t="shared" si="9"/>
        <v>0</v>
      </c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</row>
    <row r="37" spans="1:112" ht="65.25" hidden="1" customHeight="1" x14ac:dyDescent="0.25">
      <c r="A37" s="6">
        <f t="shared" si="7"/>
        <v>31</v>
      </c>
      <c r="B37" s="13">
        <v>7904112</v>
      </c>
      <c r="C37" s="33" t="s">
        <v>279</v>
      </c>
      <c r="D37" s="32" t="s">
        <v>12</v>
      </c>
      <c r="E37" s="32" t="s">
        <v>56</v>
      </c>
      <c r="F37" s="13" t="s">
        <v>713</v>
      </c>
      <c r="G37" s="48" t="s">
        <v>2004</v>
      </c>
      <c r="H37" s="42" t="s">
        <v>1923</v>
      </c>
      <c r="I37" s="13"/>
      <c r="J37" s="15">
        <v>1.9E-3</v>
      </c>
      <c r="K37" s="15" t="s">
        <v>532</v>
      </c>
      <c r="L37" s="15" t="s">
        <v>537</v>
      </c>
      <c r="M37" s="15">
        <v>12.35</v>
      </c>
      <c r="N37" s="15">
        <v>4940</v>
      </c>
      <c r="O37" s="16">
        <v>15722000</v>
      </c>
      <c r="P37" s="12">
        <v>45327</v>
      </c>
      <c r="Q37" s="17">
        <v>17294200</v>
      </c>
      <c r="R37" s="9" t="s">
        <v>174</v>
      </c>
      <c r="S37" s="9" t="s">
        <v>200</v>
      </c>
      <c r="T37" s="10">
        <v>995114044</v>
      </c>
      <c r="U37" s="9" t="s">
        <v>276</v>
      </c>
      <c r="V37" s="13"/>
      <c r="W37" s="13" t="s">
        <v>165</v>
      </c>
      <c r="X37" s="6" t="s">
        <v>601</v>
      </c>
      <c r="Y37" s="6"/>
      <c r="Z37" s="6"/>
      <c r="AA37" s="6"/>
      <c r="AB37" s="25">
        <v>17294200</v>
      </c>
      <c r="AC37" s="25">
        <v>17121258</v>
      </c>
      <c r="AD37" s="27"/>
      <c r="AE37" s="27">
        <f t="shared" si="1"/>
        <v>172942</v>
      </c>
      <c r="AF37" s="27">
        <f t="shared" si="2"/>
        <v>17121258</v>
      </c>
      <c r="AG37" s="17">
        <f t="shared" si="8"/>
        <v>17121258</v>
      </c>
      <c r="AH37" s="17">
        <v>4943338.3800000008</v>
      </c>
      <c r="AI37" s="17">
        <v>12177919.619999999</v>
      </c>
      <c r="AJ37" s="17"/>
      <c r="AK37" s="17"/>
      <c r="AL37" s="17"/>
      <c r="AM37" s="17">
        <v>12177919.619999999</v>
      </c>
      <c r="AN37" s="17"/>
      <c r="AO37" s="17"/>
      <c r="AP37" s="17"/>
      <c r="AQ37" s="17">
        <f t="shared" si="3"/>
        <v>0</v>
      </c>
      <c r="AR37" s="17">
        <f t="shared" si="4"/>
        <v>0</v>
      </c>
      <c r="AS37" s="17">
        <f t="shared" si="5"/>
        <v>0</v>
      </c>
      <c r="AT37" s="17">
        <f t="shared" si="6"/>
        <v>0</v>
      </c>
      <c r="AU37" s="17">
        <f t="shared" si="9"/>
        <v>0</v>
      </c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</row>
    <row r="38" spans="1:112" ht="65.25" hidden="1" customHeight="1" x14ac:dyDescent="0.25">
      <c r="A38" s="6">
        <f t="shared" si="7"/>
        <v>32</v>
      </c>
      <c r="B38" s="13">
        <v>7904121</v>
      </c>
      <c r="C38" s="33" t="s">
        <v>279</v>
      </c>
      <c r="D38" s="32" t="s">
        <v>12</v>
      </c>
      <c r="E38" s="32" t="s">
        <v>57</v>
      </c>
      <c r="F38" s="13" t="s">
        <v>713</v>
      </c>
      <c r="G38" s="48" t="s">
        <v>2005</v>
      </c>
      <c r="H38" s="42" t="s">
        <v>1923</v>
      </c>
      <c r="I38" s="13"/>
      <c r="J38" s="15">
        <v>2E-3</v>
      </c>
      <c r="K38" s="15" t="s">
        <v>532</v>
      </c>
      <c r="L38" s="15" t="s">
        <v>537</v>
      </c>
      <c r="M38" s="15">
        <v>13</v>
      </c>
      <c r="N38" s="15">
        <v>5200</v>
      </c>
      <c r="O38" s="16">
        <v>16085000</v>
      </c>
      <c r="P38" s="12">
        <v>45327</v>
      </c>
      <c r="Q38" s="17">
        <v>17693500</v>
      </c>
      <c r="R38" s="9" t="s">
        <v>174</v>
      </c>
      <c r="S38" s="9" t="s">
        <v>201</v>
      </c>
      <c r="T38" s="10">
        <v>978901111</v>
      </c>
      <c r="U38" s="9" t="s">
        <v>276</v>
      </c>
      <c r="V38" s="13"/>
      <c r="W38" s="13" t="s">
        <v>165</v>
      </c>
      <c r="X38" s="6" t="s">
        <v>601</v>
      </c>
      <c r="Y38" s="6"/>
      <c r="Z38" s="6"/>
      <c r="AA38" s="6"/>
      <c r="AB38" s="25">
        <v>17693500</v>
      </c>
      <c r="AC38" s="25">
        <v>17516565</v>
      </c>
      <c r="AD38" s="27"/>
      <c r="AE38" s="27">
        <f t="shared" si="1"/>
        <v>176935</v>
      </c>
      <c r="AF38" s="27">
        <f t="shared" si="2"/>
        <v>17516565</v>
      </c>
      <c r="AG38" s="17">
        <f t="shared" si="8"/>
        <v>17516565</v>
      </c>
      <c r="AH38" s="17">
        <v>4986822.1500000004</v>
      </c>
      <c r="AI38" s="17">
        <f>+AG38-AH38</f>
        <v>12529742.85</v>
      </c>
      <c r="AJ38" s="17"/>
      <c r="AK38" s="17"/>
      <c r="AL38" s="17"/>
      <c r="AM38" s="17">
        <v>12529742.85</v>
      </c>
      <c r="AN38" s="17"/>
      <c r="AO38" s="17"/>
      <c r="AP38" s="17"/>
      <c r="AQ38" s="17">
        <f t="shared" si="3"/>
        <v>0</v>
      </c>
      <c r="AR38" s="17">
        <f t="shared" si="4"/>
        <v>0</v>
      </c>
      <c r="AS38" s="17">
        <f t="shared" si="5"/>
        <v>0</v>
      </c>
      <c r="AT38" s="17">
        <f t="shared" si="6"/>
        <v>0</v>
      </c>
      <c r="AU38" s="17">
        <f t="shared" si="9"/>
        <v>0</v>
      </c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</row>
    <row r="39" spans="1:112" ht="65.25" hidden="1" customHeight="1" x14ac:dyDescent="0.25">
      <c r="A39" s="6">
        <f t="shared" si="7"/>
        <v>33</v>
      </c>
      <c r="B39" s="13">
        <v>7904125</v>
      </c>
      <c r="C39" s="33" t="s">
        <v>279</v>
      </c>
      <c r="D39" s="32" t="s">
        <v>12</v>
      </c>
      <c r="E39" s="32" t="s">
        <v>58</v>
      </c>
      <c r="F39" s="13" t="s">
        <v>713</v>
      </c>
      <c r="G39" s="48" t="s">
        <v>2006</v>
      </c>
      <c r="H39" s="42" t="s">
        <v>1923</v>
      </c>
      <c r="I39" s="13"/>
      <c r="J39" s="15">
        <v>1.9E-3</v>
      </c>
      <c r="K39" s="15" t="s">
        <v>532</v>
      </c>
      <c r="L39" s="15" t="s">
        <v>537</v>
      </c>
      <c r="M39" s="15">
        <v>12.35</v>
      </c>
      <c r="N39" s="15">
        <v>4940</v>
      </c>
      <c r="O39" s="16">
        <v>15722000</v>
      </c>
      <c r="P39" s="12">
        <v>45327</v>
      </c>
      <c r="Q39" s="17">
        <v>17294200</v>
      </c>
      <c r="R39" s="9" t="s">
        <v>174</v>
      </c>
      <c r="S39" s="9" t="s">
        <v>202</v>
      </c>
      <c r="T39" s="10">
        <v>994846151</v>
      </c>
      <c r="U39" s="9" t="s">
        <v>276</v>
      </c>
      <c r="V39" s="13"/>
      <c r="W39" s="13" t="s">
        <v>165</v>
      </c>
      <c r="X39" s="6" t="s">
        <v>601</v>
      </c>
      <c r="Y39" s="6"/>
      <c r="Z39" s="6"/>
      <c r="AA39" s="6"/>
      <c r="AB39" s="25">
        <v>17294200</v>
      </c>
      <c r="AC39" s="25">
        <v>17121258</v>
      </c>
      <c r="AD39" s="27"/>
      <c r="AE39" s="27">
        <f t="shared" si="1"/>
        <v>172942</v>
      </c>
      <c r="AF39" s="27">
        <f t="shared" si="2"/>
        <v>17121258</v>
      </c>
      <c r="AG39" s="17">
        <f t="shared" si="8"/>
        <v>17121258</v>
      </c>
      <c r="AH39" s="17">
        <v>4943338.3800000008</v>
      </c>
      <c r="AI39" s="17">
        <v>12177919.619999999</v>
      </c>
      <c r="AJ39" s="17"/>
      <c r="AK39" s="17"/>
      <c r="AL39" s="17"/>
      <c r="AM39" s="17">
        <v>12177919.619999999</v>
      </c>
      <c r="AN39" s="17"/>
      <c r="AO39" s="17"/>
      <c r="AP39" s="17"/>
      <c r="AQ39" s="17">
        <f t="shared" si="3"/>
        <v>0</v>
      </c>
      <c r="AR39" s="17">
        <f t="shared" si="4"/>
        <v>0</v>
      </c>
      <c r="AS39" s="17">
        <f t="shared" si="5"/>
        <v>0</v>
      </c>
      <c r="AT39" s="17">
        <f t="shared" si="6"/>
        <v>0</v>
      </c>
      <c r="AU39" s="17">
        <f t="shared" si="9"/>
        <v>0</v>
      </c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</row>
    <row r="40" spans="1:112" ht="65.25" hidden="1" customHeight="1" x14ac:dyDescent="0.25">
      <c r="A40" s="6">
        <f t="shared" si="7"/>
        <v>34</v>
      </c>
      <c r="B40" s="13">
        <v>7904104</v>
      </c>
      <c r="C40" s="33" t="s">
        <v>279</v>
      </c>
      <c r="D40" s="32" t="s">
        <v>12</v>
      </c>
      <c r="E40" s="32" t="s">
        <v>59</v>
      </c>
      <c r="F40" s="13" t="s">
        <v>713</v>
      </c>
      <c r="G40" s="48" t="s">
        <v>2007</v>
      </c>
      <c r="H40" s="42" t="s">
        <v>1923</v>
      </c>
      <c r="I40" s="13"/>
      <c r="J40" s="15">
        <v>1.9E-3</v>
      </c>
      <c r="K40" s="15" t="s">
        <v>532</v>
      </c>
      <c r="L40" s="15" t="s">
        <v>537</v>
      </c>
      <c r="M40" s="15">
        <v>12.35</v>
      </c>
      <c r="N40" s="15">
        <v>4940</v>
      </c>
      <c r="O40" s="16">
        <v>15722000</v>
      </c>
      <c r="P40" s="12">
        <v>45327</v>
      </c>
      <c r="Q40" s="17">
        <v>17294200</v>
      </c>
      <c r="R40" s="9" t="s">
        <v>174</v>
      </c>
      <c r="S40" s="9" t="s">
        <v>203</v>
      </c>
      <c r="T40" s="10">
        <v>993097700</v>
      </c>
      <c r="U40" s="9" t="s">
        <v>276</v>
      </c>
      <c r="V40" s="13"/>
      <c r="W40" s="13" t="s">
        <v>165</v>
      </c>
      <c r="X40" s="6" t="s">
        <v>601</v>
      </c>
      <c r="Y40" s="6"/>
      <c r="Z40" s="6"/>
      <c r="AA40" s="6"/>
      <c r="AB40" s="25">
        <v>17294200</v>
      </c>
      <c r="AC40" s="25">
        <v>17121258</v>
      </c>
      <c r="AD40" s="27"/>
      <c r="AE40" s="27">
        <f t="shared" si="1"/>
        <v>172942</v>
      </c>
      <c r="AF40" s="27">
        <f t="shared" si="2"/>
        <v>17121258</v>
      </c>
      <c r="AG40" s="17">
        <f t="shared" si="8"/>
        <v>17121258</v>
      </c>
      <c r="AH40" s="17">
        <v>4943338.3800000008</v>
      </c>
      <c r="AI40" s="17">
        <v>12177919.619999999</v>
      </c>
      <c r="AJ40" s="17"/>
      <c r="AK40" s="17"/>
      <c r="AL40" s="17"/>
      <c r="AM40" s="17">
        <v>12177919.619999999</v>
      </c>
      <c r="AN40" s="17"/>
      <c r="AO40" s="17"/>
      <c r="AP40" s="17"/>
      <c r="AQ40" s="17">
        <f t="shared" si="3"/>
        <v>0</v>
      </c>
      <c r="AR40" s="17">
        <f t="shared" si="4"/>
        <v>0</v>
      </c>
      <c r="AS40" s="17">
        <f t="shared" si="5"/>
        <v>0</v>
      </c>
      <c r="AT40" s="17">
        <f t="shared" si="6"/>
        <v>0</v>
      </c>
      <c r="AU40" s="17">
        <f t="shared" si="9"/>
        <v>0</v>
      </c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</row>
    <row r="41" spans="1:112" ht="65.25" hidden="1" customHeight="1" x14ac:dyDescent="0.25">
      <c r="A41" s="6">
        <f t="shared" si="7"/>
        <v>35</v>
      </c>
      <c r="B41" s="13">
        <v>7904107</v>
      </c>
      <c r="C41" s="33" t="s">
        <v>279</v>
      </c>
      <c r="D41" s="32" t="s">
        <v>12</v>
      </c>
      <c r="E41" s="32" t="s">
        <v>60</v>
      </c>
      <c r="F41" s="13" t="s">
        <v>713</v>
      </c>
      <c r="G41" s="48" t="s">
        <v>2008</v>
      </c>
      <c r="H41" s="42" t="s">
        <v>1923</v>
      </c>
      <c r="I41" s="13"/>
      <c r="J41" s="15">
        <v>2E-3</v>
      </c>
      <c r="K41" s="15" t="s">
        <v>532</v>
      </c>
      <c r="L41" s="15" t="s">
        <v>537</v>
      </c>
      <c r="M41" s="15">
        <v>13</v>
      </c>
      <c r="N41" s="15">
        <v>5200</v>
      </c>
      <c r="O41" s="16">
        <v>16085000</v>
      </c>
      <c r="P41" s="12">
        <v>45327</v>
      </c>
      <c r="Q41" s="17">
        <v>17693500</v>
      </c>
      <c r="R41" s="9" t="s">
        <v>174</v>
      </c>
      <c r="S41" s="9" t="s">
        <v>204</v>
      </c>
      <c r="T41" s="10">
        <v>974499898</v>
      </c>
      <c r="U41" s="9" t="s">
        <v>276</v>
      </c>
      <c r="V41" s="13"/>
      <c r="W41" s="13" t="s">
        <v>165</v>
      </c>
      <c r="X41" s="6" t="s">
        <v>601</v>
      </c>
      <c r="Y41" s="6"/>
      <c r="Z41" s="6"/>
      <c r="AA41" s="6"/>
      <c r="AB41" s="25">
        <v>17693500</v>
      </c>
      <c r="AC41" s="25">
        <v>17516565</v>
      </c>
      <c r="AD41" s="27"/>
      <c r="AE41" s="27">
        <f t="shared" si="1"/>
        <v>176935</v>
      </c>
      <c r="AF41" s="27">
        <f t="shared" si="2"/>
        <v>17516565</v>
      </c>
      <c r="AG41" s="17">
        <f t="shared" si="8"/>
        <v>17516565</v>
      </c>
      <c r="AH41" s="17">
        <v>4986822.1500000004</v>
      </c>
      <c r="AI41" s="17">
        <f>+AG41-AH41</f>
        <v>12529742.85</v>
      </c>
      <c r="AJ41" s="17"/>
      <c r="AK41" s="17"/>
      <c r="AL41" s="17"/>
      <c r="AM41" s="17">
        <v>12529742.85</v>
      </c>
      <c r="AN41" s="17"/>
      <c r="AO41" s="17"/>
      <c r="AP41" s="17"/>
      <c r="AQ41" s="17">
        <f t="shared" si="3"/>
        <v>0</v>
      </c>
      <c r="AR41" s="17">
        <f t="shared" si="4"/>
        <v>0</v>
      </c>
      <c r="AS41" s="17">
        <f t="shared" si="5"/>
        <v>0</v>
      </c>
      <c r="AT41" s="17">
        <f t="shared" si="6"/>
        <v>0</v>
      </c>
      <c r="AU41" s="17">
        <f t="shared" si="9"/>
        <v>0</v>
      </c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</row>
    <row r="42" spans="1:112" ht="65.25" hidden="1" customHeight="1" x14ac:dyDescent="0.25">
      <c r="A42" s="6">
        <f t="shared" si="7"/>
        <v>36</v>
      </c>
      <c r="B42" s="13">
        <v>7904120</v>
      </c>
      <c r="C42" s="33" t="s">
        <v>279</v>
      </c>
      <c r="D42" s="32" t="s">
        <v>12</v>
      </c>
      <c r="E42" s="32" t="s">
        <v>61</v>
      </c>
      <c r="F42" s="13" t="s">
        <v>713</v>
      </c>
      <c r="G42" s="48" t="s">
        <v>2009</v>
      </c>
      <c r="H42" s="42" t="s">
        <v>1923</v>
      </c>
      <c r="I42" s="13"/>
      <c r="J42" s="15">
        <v>1.9E-3</v>
      </c>
      <c r="K42" s="15" t="s">
        <v>532</v>
      </c>
      <c r="L42" s="15" t="s">
        <v>537</v>
      </c>
      <c r="M42" s="15">
        <v>12.35</v>
      </c>
      <c r="N42" s="15">
        <v>4940</v>
      </c>
      <c r="O42" s="16">
        <v>15722000</v>
      </c>
      <c r="P42" s="12">
        <v>45327</v>
      </c>
      <c r="Q42" s="17">
        <v>17294200</v>
      </c>
      <c r="R42" s="9" t="s">
        <v>174</v>
      </c>
      <c r="S42" s="9" t="s">
        <v>205</v>
      </c>
      <c r="T42" s="10">
        <v>911341909</v>
      </c>
      <c r="U42" s="9" t="s">
        <v>276</v>
      </c>
      <c r="V42" s="13"/>
      <c r="W42" s="13" t="s">
        <v>165</v>
      </c>
      <c r="X42" s="6" t="s">
        <v>601</v>
      </c>
      <c r="Y42" s="6"/>
      <c r="Z42" s="6"/>
      <c r="AA42" s="6"/>
      <c r="AB42" s="25">
        <v>17294200</v>
      </c>
      <c r="AC42" s="25">
        <v>17121258</v>
      </c>
      <c r="AD42" s="27"/>
      <c r="AE42" s="27">
        <f t="shared" ref="AE42:AE73" si="11">+Q42*1%</f>
        <v>172942</v>
      </c>
      <c r="AF42" s="27">
        <f t="shared" si="2"/>
        <v>17121258</v>
      </c>
      <c r="AG42" s="17">
        <f t="shared" si="8"/>
        <v>17121258</v>
      </c>
      <c r="AH42" s="17">
        <v>4943338.3800000008</v>
      </c>
      <c r="AI42" s="17">
        <v>12177919.619999999</v>
      </c>
      <c r="AJ42" s="17"/>
      <c r="AK42" s="17"/>
      <c r="AL42" s="17"/>
      <c r="AM42" s="17">
        <v>12177919.619999999</v>
      </c>
      <c r="AN42" s="17"/>
      <c r="AO42" s="17"/>
      <c r="AP42" s="17"/>
      <c r="AQ42" s="17">
        <f t="shared" si="3"/>
        <v>0</v>
      </c>
      <c r="AR42" s="17">
        <f t="shared" si="4"/>
        <v>0</v>
      </c>
      <c r="AS42" s="17">
        <f t="shared" si="5"/>
        <v>0</v>
      </c>
      <c r="AT42" s="17">
        <f t="shared" si="6"/>
        <v>0</v>
      </c>
      <c r="AU42" s="17">
        <f t="shared" si="9"/>
        <v>0</v>
      </c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</row>
    <row r="43" spans="1:112" ht="65.25" hidden="1" customHeight="1" x14ac:dyDescent="0.25">
      <c r="A43" s="6">
        <f t="shared" si="7"/>
        <v>37</v>
      </c>
      <c r="B43" s="13">
        <v>7904118</v>
      </c>
      <c r="C43" s="33" t="s">
        <v>279</v>
      </c>
      <c r="D43" s="32" t="s">
        <v>12</v>
      </c>
      <c r="E43" s="32" t="s">
        <v>62</v>
      </c>
      <c r="F43" s="13" t="s">
        <v>713</v>
      </c>
      <c r="G43" s="48" t="s">
        <v>2010</v>
      </c>
      <c r="H43" s="42" t="s">
        <v>1923</v>
      </c>
      <c r="I43" s="13"/>
      <c r="J43" s="15">
        <v>1.9E-3</v>
      </c>
      <c r="K43" s="15" t="s">
        <v>532</v>
      </c>
      <c r="L43" s="15" t="s">
        <v>537</v>
      </c>
      <c r="M43" s="15">
        <v>12.35</v>
      </c>
      <c r="N43" s="15">
        <v>4940</v>
      </c>
      <c r="O43" s="16">
        <v>15722000</v>
      </c>
      <c r="P43" s="12">
        <v>45327</v>
      </c>
      <c r="Q43" s="17">
        <v>17294200</v>
      </c>
      <c r="R43" s="9" t="s">
        <v>174</v>
      </c>
      <c r="S43" s="9" t="s">
        <v>206</v>
      </c>
      <c r="T43" s="10">
        <v>946835555</v>
      </c>
      <c r="U43" s="9" t="s">
        <v>276</v>
      </c>
      <c r="V43" s="13"/>
      <c r="W43" s="13" t="s">
        <v>165</v>
      </c>
      <c r="X43" s="6" t="s">
        <v>601</v>
      </c>
      <c r="Y43" s="6"/>
      <c r="Z43" s="6"/>
      <c r="AA43" s="6"/>
      <c r="AB43" s="25">
        <v>17294200</v>
      </c>
      <c r="AC43" s="25">
        <v>17121258</v>
      </c>
      <c r="AD43" s="27"/>
      <c r="AE43" s="27">
        <f t="shared" si="11"/>
        <v>172942</v>
      </c>
      <c r="AF43" s="27">
        <f t="shared" si="2"/>
        <v>17121258</v>
      </c>
      <c r="AG43" s="17">
        <f t="shared" si="8"/>
        <v>17121258</v>
      </c>
      <c r="AH43" s="17">
        <v>4943338.3800000008</v>
      </c>
      <c r="AI43" s="17">
        <v>12177919.619999999</v>
      </c>
      <c r="AJ43" s="17"/>
      <c r="AK43" s="17"/>
      <c r="AL43" s="17"/>
      <c r="AM43" s="17">
        <v>12177919.619999999</v>
      </c>
      <c r="AN43" s="17"/>
      <c r="AO43" s="17"/>
      <c r="AP43" s="17"/>
      <c r="AQ43" s="17">
        <f t="shared" si="3"/>
        <v>0</v>
      </c>
      <c r="AR43" s="17">
        <f t="shared" si="4"/>
        <v>0</v>
      </c>
      <c r="AS43" s="17">
        <f t="shared" si="5"/>
        <v>0</v>
      </c>
      <c r="AT43" s="17">
        <f t="shared" si="6"/>
        <v>0</v>
      </c>
      <c r="AU43" s="17">
        <f t="shared" si="9"/>
        <v>0</v>
      </c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</row>
    <row r="44" spans="1:112" ht="65.25" hidden="1" customHeight="1" x14ac:dyDescent="0.25">
      <c r="A44" s="6">
        <f t="shared" si="7"/>
        <v>38</v>
      </c>
      <c r="B44" s="13">
        <v>7904099</v>
      </c>
      <c r="C44" s="33" t="s">
        <v>279</v>
      </c>
      <c r="D44" s="32" t="s">
        <v>12</v>
      </c>
      <c r="E44" s="32" t="s">
        <v>63</v>
      </c>
      <c r="F44" s="13" t="s">
        <v>713</v>
      </c>
      <c r="G44" s="48" t="s">
        <v>2011</v>
      </c>
      <c r="H44" s="42" t="s">
        <v>1923</v>
      </c>
      <c r="I44" s="13"/>
      <c r="J44" s="15">
        <v>1.9E-3</v>
      </c>
      <c r="K44" s="15" t="s">
        <v>532</v>
      </c>
      <c r="L44" s="15" t="s">
        <v>537</v>
      </c>
      <c r="M44" s="15">
        <v>12.35</v>
      </c>
      <c r="N44" s="15">
        <v>4940</v>
      </c>
      <c r="O44" s="16">
        <v>15722000</v>
      </c>
      <c r="P44" s="12">
        <v>45327</v>
      </c>
      <c r="Q44" s="17">
        <v>17294200</v>
      </c>
      <c r="R44" s="9" t="s">
        <v>174</v>
      </c>
      <c r="S44" s="9" t="s">
        <v>204</v>
      </c>
      <c r="T44" s="10">
        <v>974499898</v>
      </c>
      <c r="U44" s="9" t="s">
        <v>276</v>
      </c>
      <c r="V44" s="13"/>
      <c r="W44" s="13" t="s">
        <v>165</v>
      </c>
      <c r="X44" s="6" t="s">
        <v>601</v>
      </c>
      <c r="Y44" s="6"/>
      <c r="Z44" s="6"/>
      <c r="AA44" s="6"/>
      <c r="AB44" s="25">
        <v>17294200</v>
      </c>
      <c r="AC44" s="25">
        <v>17121258</v>
      </c>
      <c r="AD44" s="27"/>
      <c r="AE44" s="27">
        <f t="shared" si="11"/>
        <v>172942</v>
      </c>
      <c r="AF44" s="27">
        <f t="shared" si="2"/>
        <v>17121258</v>
      </c>
      <c r="AG44" s="17">
        <f t="shared" si="8"/>
        <v>17121258</v>
      </c>
      <c r="AH44" s="17">
        <v>4943338.3800000008</v>
      </c>
      <c r="AI44" s="17">
        <v>12177919.619999999</v>
      </c>
      <c r="AJ44" s="17"/>
      <c r="AK44" s="17"/>
      <c r="AL44" s="17"/>
      <c r="AM44" s="17">
        <v>12177919.619999999</v>
      </c>
      <c r="AN44" s="17"/>
      <c r="AO44" s="17"/>
      <c r="AP44" s="17"/>
      <c r="AQ44" s="17">
        <f t="shared" si="3"/>
        <v>0</v>
      </c>
      <c r="AR44" s="17">
        <f t="shared" si="4"/>
        <v>0</v>
      </c>
      <c r="AS44" s="17">
        <f t="shared" si="5"/>
        <v>0</v>
      </c>
      <c r="AT44" s="17">
        <f t="shared" si="6"/>
        <v>0</v>
      </c>
      <c r="AU44" s="17">
        <f t="shared" si="9"/>
        <v>0</v>
      </c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</row>
    <row r="45" spans="1:112" ht="65.25" hidden="1" customHeight="1" x14ac:dyDescent="0.25">
      <c r="A45" s="6">
        <f t="shared" si="7"/>
        <v>39</v>
      </c>
      <c r="B45" s="13">
        <v>7904110</v>
      </c>
      <c r="C45" s="33" t="s">
        <v>279</v>
      </c>
      <c r="D45" s="32" t="s">
        <v>12</v>
      </c>
      <c r="E45" s="32" t="s">
        <v>64</v>
      </c>
      <c r="F45" s="13" t="s">
        <v>713</v>
      </c>
      <c r="G45" s="48" t="s">
        <v>2012</v>
      </c>
      <c r="H45" s="42" t="s">
        <v>1923</v>
      </c>
      <c r="I45" s="13"/>
      <c r="J45" s="15">
        <v>1.9E-3</v>
      </c>
      <c r="K45" s="15" t="s">
        <v>532</v>
      </c>
      <c r="L45" s="15" t="s">
        <v>537</v>
      </c>
      <c r="M45" s="15">
        <v>12.35</v>
      </c>
      <c r="N45" s="15">
        <v>4940</v>
      </c>
      <c r="O45" s="16">
        <v>15722000</v>
      </c>
      <c r="P45" s="12">
        <v>45327</v>
      </c>
      <c r="Q45" s="17">
        <v>17294200</v>
      </c>
      <c r="R45" s="9" t="s">
        <v>174</v>
      </c>
      <c r="S45" s="9" t="s">
        <v>207</v>
      </c>
      <c r="T45" s="10">
        <v>771139624</v>
      </c>
      <c r="U45" s="9" t="s">
        <v>276</v>
      </c>
      <c r="V45" s="13"/>
      <c r="W45" s="13" t="s">
        <v>165</v>
      </c>
      <c r="X45" s="6" t="s">
        <v>601</v>
      </c>
      <c r="Y45" s="6"/>
      <c r="Z45" s="6"/>
      <c r="AA45" s="6"/>
      <c r="AB45" s="25">
        <v>17294200</v>
      </c>
      <c r="AC45" s="25">
        <v>17121258</v>
      </c>
      <c r="AD45" s="27"/>
      <c r="AE45" s="27">
        <f t="shared" si="11"/>
        <v>172942</v>
      </c>
      <c r="AF45" s="27">
        <f t="shared" si="2"/>
        <v>17121258</v>
      </c>
      <c r="AG45" s="17">
        <f t="shared" si="8"/>
        <v>17121258</v>
      </c>
      <c r="AH45" s="17">
        <v>4943338.3800000008</v>
      </c>
      <c r="AI45" s="17">
        <v>12177919.619999999</v>
      </c>
      <c r="AJ45" s="17"/>
      <c r="AK45" s="17"/>
      <c r="AL45" s="17"/>
      <c r="AM45" s="17">
        <v>12177919.619999999</v>
      </c>
      <c r="AN45" s="17"/>
      <c r="AO45" s="17"/>
      <c r="AP45" s="17"/>
      <c r="AQ45" s="17">
        <f t="shared" si="3"/>
        <v>0</v>
      </c>
      <c r="AR45" s="17">
        <f t="shared" si="4"/>
        <v>0</v>
      </c>
      <c r="AS45" s="17">
        <f t="shared" si="5"/>
        <v>0</v>
      </c>
      <c r="AT45" s="17">
        <f t="shared" si="6"/>
        <v>0</v>
      </c>
      <c r="AU45" s="17">
        <f t="shared" si="9"/>
        <v>0</v>
      </c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</row>
    <row r="46" spans="1:112" ht="65.25" hidden="1" customHeight="1" x14ac:dyDescent="0.25">
      <c r="A46" s="6">
        <f t="shared" si="7"/>
        <v>40</v>
      </c>
      <c r="B46" s="13">
        <v>7904106</v>
      </c>
      <c r="C46" s="33" t="s">
        <v>279</v>
      </c>
      <c r="D46" s="32" t="s">
        <v>12</v>
      </c>
      <c r="E46" s="32" t="s">
        <v>65</v>
      </c>
      <c r="F46" s="13" t="s">
        <v>713</v>
      </c>
      <c r="G46" s="48" t="s">
        <v>2013</v>
      </c>
      <c r="H46" s="42" t="s">
        <v>1923</v>
      </c>
      <c r="I46" s="13"/>
      <c r="J46" s="15">
        <v>1.9E-3</v>
      </c>
      <c r="K46" s="15" t="s">
        <v>532</v>
      </c>
      <c r="L46" s="15" t="s">
        <v>537</v>
      </c>
      <c r="M46" s="15">
        <v>12.35</v>
      </c>
      <c r="N46" s="15">
        <v>4940</v>
      </c>
      <c r="O46" s="16">
        <v>15722000</v>
      </c>
      <c r="P46" s="12">
        <v>45327</v>
      </c>
      <c r="Q46" s="17">
        <v>17294200</v>
      </c>
      <c r="R46" s="9" t="s">
        <v>174</v>
      </c>
      <c r="S46" s="9" t="s">
        <v>208</v>
      </c>
      <c r="T46" s="10">
        <v>903234334</v>
      </c>
      <c r="U46" s="9" t="s">
        <v>276</v>
      </c>
      <c r="V46" s="13"/>
      <c r="W46" s="13" t="s">
        <v>165</v>
      </c>
      <c r="X46" s="6" t="s">
        <v>601</v>
      </c>
      <c r="Y46" s="6"/>
      <c r="Z46" s="6"/>
      <c r="AA46" s="6"/>
      <c r="AB46" s="25">
        <v>17294200</v>
      </c>
      <c r="AC46" s="25">
        <v>17121258</v>
      </c>
      <c r="AD46" s="27"/>
      <c r="AE46" s="27">
        <f t="shared" si="11"/>
        <v>172942</v>
      </c>
      <c r="AF46" s="27">
        <f t="shared" si="2"/>
        <v>17121258</v>
      </c>
      <c r="AG46" s="17">
        <f t="shared" si="8"/>
        <v>17121258</v>
      </c>
      <c r="AH46" s="17">
        <v>4943338.3800000008</v>
      </c>
      <c r="AI46" s="17">
        <v>12177919.619999999</v>
      </c>
      <c r="AJ46" s="17"/>
      <c r="AK46" s="17"/>
      <c r="AL46" s="17"/>
      <c r="AM46" s="17">
        <v>12177919.619999999</v>
      </c>
      <c r="AN46" s="17"/>
      <c r="AO46" s="17"/>
      <c r="AP46" s="17"/>
      <c r="AQ46" s="17">
        <f t="shared" si="3"/>
        <v>0</v>
      </c>
      <c r="AR46" s="17">
        <f t="shared" si="4"/>
        <v>0</v>
      </c>
      <c r="AS46" s="17">
        <f t="shared" si="5"/>
        <v>0</v>
      </c>
      <c r="AT46" s="17">
        <f t="shared" si="6"/>
        <v>0</v>
      </c>
      <c r="AU46" s="17">
        <f t="shared" si="9"/>
        <v>0</v>
      </c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</row>
    <row r="47" spans="1:112" ht="65.25" hidden="1" customHeight="1" x14ac:dyDescent="0.25">
      <c r="A47" s="6">
        <f t="shared" si="7"/>
        <v>41</v>
      </c>
      <c r="B47" s="13">
        <v>7904126</v>
      </c>
      <c r="C47" s="33" t="s">
        <v>279</v>
      </c>
      <c r="D47" s="32" t="s">
        <v>12</v>
      </c>
      <c r="E47" s="32" t="s">
        <v>66</v>
      </c>
      <c r="F47" s="13" t="s">
        <v>713</v>
      </c>
      <c r="G47" s="48" t="s">
        <v>2014</v>
      </c>
      <c r="H47" s="42" t="s">
        <v>1923</v>
      </c>
      <c r="I47" s="13"/>
      <c r="J47" s="15">
        <v>1.9E-3</v>
      </c>
      <c r="K47" s="15" t="s">
        <v>532</v>
      </c>
      <c r="L47" s="15" t="s">
        <v>537</v>
      </c>
      <c r="M47" s="15">
        <v>12.35</v>
      </c>
      <c r="N47" s="15">
        <v>4940</v>
      </c>
      <c r="O47" s="16">
        <v>15722000</v>
      </c>
      <c r="P47" s="12">
        <v>45327</v>
      </c>
      <c r="Q47" s="17">
        <v>17294200</v>
      </c>
      <c r="R47" s="9" t="s">
        <v>174</v>
      </c>
      <c r="S47" s="9" t="s">
        <v>209</v>
      </c>
      <c r="T47" s="10">
        <v>901788630</v>
      </c>
      <c r="U47" s="9" t="s">
        <v>276</v>
      </c>
      <c r="V47" s="13"/>
      <c r="W47" s="13" t="s">
        <v>165</v>
      </c>
      <c r="X47" s="6" t="s">
        <v>601</v>
      </c>
      <c r="Y47" s="6"/>
      <c r="Z47" s="6"/>
      <c r="AA47" s="6"/>
      <c r="AB47" s="25">
        <v>17294200</v>
      </c>
      <c r="AC47" s="25">
        <v>17121258</v>
      </c>
      <c r="AD47" s="27"/>
      <c r="AE47" s="27">
        <f t="shared" si="11"/>
        <v>172942</v>
      </c>
      <c r="AF47" s="27">
        <f t="shared" si="2"/>
        <v>17121258</v>
      </c>
      <c r="AG47" s="17">
        <f t="shared" si="8"/>
        <v>17121258</v>
      </c>
      <c r="AH47" s="17">
        <v>4943338.3800000008</v>
      </c>
      <c r="AI47" s="17">
        <v>12177919.619999999</v>
      </c>
      <c r="AJ47" s="17"/>
      <c r="AK47" s="17"/>
      <c r="AL47" s="17"/>
      <c r="AM47" s="17">
        <v>12177919.619999999</v>
      </c>
      <c r="AN47" s="17"/>
      <c r="AO47" s="17"/>
      <c r="AP47" s="17"/>
      <c r="AQ47" s="17">
        <f t="shared" si="3"/>
        <v>0</v>
      </c>
      <c r="AR47" s="17">
        <f t="shared" si="4"/>
        <v>0</v>
      </c>
      <c r="AS47" s="17">
        <f t="shared" si="5"/>
        <v>0</v>
      </c>
      <c r="AT47" s="17">
        <f t="shared" si="6"/>
        <v>0</v>
      </c>
      <c r="AU47" s="17">
        <f t="shared" si="9"/>
        <v>0</v>
      </c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</row>
    <row r="48" spans="1:112" ht="65.25" hidden="1" customHeight="1" x14ac:dyDescent="0.25">
      <c r="A48" s="6">
        <f t="shared" si="7"/>
        <v>42</v>
      </c>
      <c r="B48" s="13">
        <v>7904100</v>
      </c>
      <c r="C48" s="33" t="s">
        <v>279</v>
      </c>
      <c r="D48" s="32" t="s">
        <v>12</v>
      </c>
      <c r="E48" s="32" t="s">
        <v>67</v>
      </c>
      <c r="F48" s="13" t="s">
        <v>713</v>
      </c>
      <c r="G48" s="48" t="s">
        <v>2015</v>
      </c>
      <c r="H48" s="42" t="s">
        <v>1923</v>
      </c>
      <c r="I48" s="13"/>
      <c r="J48" s="15">
        <v>2E-3</v>
      </c>
      <c r="K48" s="15" t="s">
        <v>532</v>
      </c>
      <c r="L48" s="15" t="s">
        <v>537</v>
      </c>
      <c r="M48" s="15">
        <v>13</v>
      </c>
      <c r="N48" s="15">
        <v>5200</v>
      </c>
      <c r="O48" s="16">
        <v>16085000</v>
      </c>
      <c r="P48" s="12">
        <v>45327</v>
      </c>
      <c r="Q48" s="17">
        <v>17693500</v>
      </c>
      <c r="R48" s="9" t="s">
        <v>174</v>
      </c>
      <c r="S48" s="9" t="s">
        <v>210</v>
      </c>
      <c r="T48" s="10">
        <v>999333097</v>
      </c>
      <c r="U48" s="9" t="s">
        <v>276</v>
      </c>
      <c r="V48" s="13"/>
      <c r="W48" s="13" t="s">
        <v>165</v>
      </c>
      <c r="X48" s="6" t="s">
        <v>601</v>
      </c>
      <c r="Y48" s="6"/>
      <c r="Z48" s="6"/>
      <c r="AA48" s="6"/>
      <c r="AB48" s="25">
        <v>17693500</v>
      </c>
      <c r="AC48" s="25">
        <v>17516565</v>
      </c>
      <c r="AD48" s="27"/>
      <c r="AE48" s="27">
        <f t="shared" si="11"/>
        <v>176935</v>
      </c>
      <c r="AF48" s="27">
        <f t="shared" si="2"/>
        <v>17516565</v>
      </c>
      <c r="AG48" s="17">
        <f t="shared" si="8"/>
        <v>17516565</v>
      </c>
      <c r="AH48" s="17">
        <v>4986822.1500000004</v>
      </c>
      <c r="AI48" s="17">
        <f>+AG48-AH48</f>
        <v>12529742.85</v>
      </c>
      <c r="AJ48" s="17"/>
      <c r="AK48" s="17"/>
      <c r="AL48" s="17"/>
      <c r="AM48" s="17">
        <v>12529742.85</v>
      </c>
      <c r="AN48" s="17"/>
      <c r="AO48" s="17"/>
      <c r="AP48" s="17"/>
      <c r="AQ48" s="17">
        <f t="shared" si="3"/>
        <v>0</v>
      </c>
      <c r="AR48" s="17">
        <f t="shared" si="4"/>
        <v>0</v>
      </c>
      <c r="AS48" s="17">
        <f t="shared" si="5"/>
        <v>0</v>
      </c>
      <c r="AT48" s="17">
        <f t="shared" si="6"/>
        <v>0</v>
      </c>
      <c r="AU48" s="17">
        <f t="shared" si="9"/>
        <v>0</v>
      </c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</row>
    <row r="49" spans="1:112" ht="65.25" hidden="1" customHeight="1" x14ac:dyDescent="0.25">
      <c r="A49" s="6">
        <f t="shared" si="7"/>
        <v>43</v>
      </c>
      <c r="B49" s="13">
        <v>7904098</v>
      </c>
      <c r="C49" s="33" t="s">
        <v>279</v>
      </c>
      <c r="D49" s="32" t="s">
        <v>12</v>
      </c>
      <c r="E49" s="32" t="s">
        <v>68</v>
      </c>
      <c r="F49" s="13" t="s">
        <v>713</v>
      </c>
      <c r="G49" s="48" t="s">
        <v>2016</v>
      </c>
      <c r="H49" s="42" t="s">
        <v>1923</v>
      </c>
      <c r="I49" s="13"/>
      <c r="J49" s="15">
        <v>2E-3</v>
      </c>
      <c r="K49" s="15" t="s">
        <v>532</v>
      </c>
      <c r="L49" s="15" t="s">
        <v>537</v>
      </c>
      <c r="M49" s="15">
        <v>13</v>
      </c>
      <c r="N49" s="15">
        <v>5200</v>
      </c>
      <c r="O49" s="16">
        <v>16085000</v>
      </c>
      <c r="P49" s="12">
        <v>45327</v>
      </c>
      <c r="Q49" s="17">
        <v>17693500</v>
      </c>
      <c r="R49" s="9" t="s">
        <v>174</v>
      </c>
      <c r="S49" s="9" t="s">
        <v>211</v>
      </c>
      <c r="T49" s="10">
        <v>998463857</v>
      </c>
      <c r="U49" s="9" t="s">
        <v>276</v>
      </c>
      <c r="V49" s="13"/>
      <c r="W49" s="13" t="s">
        <v>165</v>
      </c>
      <c r="X49" s="6" t="s">
        <v>601</v>
      </c>
      <c r="Y49" s="6"/>
      <c r="Z49" s="6"/>
      <c r="AA49" s="6"/>
      <c r="AB49" s="25">
        <v>17693500</v>
      </c>
      <c r="AC49" s="25">
        <v>17516565</v>
      </c>
      <c r="AD49" s="27"/>
      <c r="AE49" s="27">
        <f t="shared" si="11"/>
        <v>176935</v>
      </c>
      <c r="AF49" s="27">
        <f t="shared" si="2"/>
        <v>17516565</v>
      </c>
      <c r="AG49" s="17">
        <f t="shared" si="8"/>
        <v>17516565</v>
      </c>
      <c r="AH49" s="17">
        <v>4986822.1500000004</v>
      </c>
      <c r="AI49" s="17">
        <f>+AG49-AH49</f>
        <v>12529742.85</v>
      </c>
      <c r="AJ49" s="17"/>
      <c r="AK49" s="17"/>
      <c r="AL49" s="17"/>
      <c r="AM49" s="17">
        <v>12529742.85</v>
      </c>
      <c r="AN49" s="17"/>
      <c r="AO49" s="17"/>
      <c r="AP49" s="17"/>
      <c r="AQ49" s="17">
        <f t="shared" si="3"/>
        <v>0</v>
      </c>
      <c r="AR49" s="17">
        <f t="shared" si="4"/>
        <v>0</v>
      </c>
      <c r="AS49" s="17">
        <f t="shared" si="5"/>
        <v>0</v>
      </c>
      <c r="AT49" s="17">
        <f t="shared" si="6"/>
        <v>0</v>
      </c>
      <c r="AU49" s="17">
        <f t="shared" si="9"/>
        <v>0</v>
      </c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</row>
    <row r="50" spans="1:112" ht="65.25" hidden="1" customHeight="1" x14ac:dyDescent="0.25">
      <c r="A50" s="6">
        <f t="shared" si="7"/>
        <v>44</v>
      </c>
      <c r="B50" s="13">
        <v>7904101</v>
      </c>
      <c r="C50" s="33" t="s">
        <v>279</v>
      </c>
      <c r="D50" s="32" t="s">
        <v>12</v>
      </c>
      <c r="E50" s="32" t="s">
        <v>69</v>
      </c>
      <c r="F50" s="13" t="s">
        <v>713</v>
      </c>
      <c r="G50" s="48" t="s">
        <v>2017</v>
      </c>
      <c r="H50" s="42" t="s">
        <v>1923</v>
      </c>
      <c r="I50" s="13"/>
      <c r="J50" s="15">
        <v>1.9E-3</v>
      </c>
      <c r="K50" s="15" t="s">
        <v>532</v>
      </c>
      <c r="L50" s="15" t="s">
        <v>537</v>
      </c>
      <c r="M50" s="15">
        <v>12.35</v>
      </c>
      <c r="N50" s="15">
        <v>4940</v>
      </c>
      <c r="O50" s="16">
        <v>15722000</v>
      </c>
      <c r="P50" s="12">
        <v>45327</v>
      </c>
      <c r="Q50" s="17">
        <v>17294200</v>
      </c>
      <c r="R50" s="9" t="s">
        <v>174</v>
      </c>
      <c r="S50" s="9" t="s">
        <v>212</v>
      </c>
      <c r="T50" s="10">
        <v>903521405</v>
      </c>
      <c r="U50" s="9" t="s">
        <v>276</v>
      </c>
      <c r="V50" s="13"/>
      <c r="W50" s="13" t="s">
        <v>165</v>
      </c>
      <c r="X50" s="6" t="s">
        <v>601</v>
      </c>
      <c r="Y50" s="6"/>
      <c r="Z50" s="6"/>
      <c r="AA50" s="6"/>
      <c r="AB50" s="25">
        <v>17294200</v>
      </c>
      <c r="AC50" s="25">
        <v>17121258</v>
      </c>
      <c r="AD50" s="27"/>
      <c r="AE50" s="27">
        <f t="shared" si="11"/>
        <v>172942</v>
      </c>
      <c r="AF50" s="27">
        <f t="shared" si="2"/>
        <v>17121258</v>
      </c>
      <c r="AG50" s="17">
        <f t="shared" si="8"/>
        <v>17121258</v>
      </c>
      <c r="AH50" s="17">
        <v>3231212.58</v>
      </c>
      <c r="AI50" s="17"/>
      <c r="AJ50" s="17">
        <f>+AG50-AH50</f>
        <v>13890045.42</v>
      </c>
      <c r="AK50" s="17"/>
      <c r="AL50" s="17"/>
      <c r="AM50" s="17"/>
      <c r="AN50" s="17">
        <v>13890045.42</v>
      </c>
      <c r="AO50" s="17"/>
      <c r="AP50" s="17"/>
      <c r="AQ50" s="17">
        <f t="shared" si="3"/>
        <v>0</v>
      </c>
      <c r="AR50" s="17">
        <f t="shared" si="4"/>
        <v>0</v>
      </c>
      <c r="AS50" s="17">
        <f t="shared" si="5"/>
        <v>0</v>
      </c>
      <c r="AT50" s="17">
        <f t="shared" si="6"/>
        <v>0</v>
      </c>
      <c r="AU50" s="17">
        <f t="shared" si="9"/>
        <v>0</v>
      </c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</row>
    <row r="51" spans="1:112" ht="65.25" hidden="1" customHeight="1" x14ac:dyDescent="0.25">
      <c r="A51" s="6">
        <f t="shared" si="7"/>
        <v>45</v>
      </c>
      <c r="B51" s="13">
        <v>8383361</v>
      </c>
      <c r="C51" s="33" t="s">
        <v>277</v>
      </c>
      <c r="D51" s="32" t="s">
        <v>8</v>
      </c>
      <c r="E51" s="32" t="s">
        <v>71</v>
      </c>
      <c r="F51" s="13" t="s">
        <v>712</v>
      </c>
      <c r="G51" s="48" t="s">
        <v>2018</v>
      </c>
      <c r="H51" s="42" t="s">
        <v>1921</v>
      </c>
      <c r="I51" s="13"/>
      <c r="J51" s="15">
        <v>0.11509999999999999</v>
      </c>
      <c r="K51" s="15" t="s">
        <v>536</v>
      </c>
      <c r="L51" s="15" t="s">
        <v>538</v>
      </c>
      <c r="M51" s="15">
        <v>1496.3</v>
      </c>
      <c r="N51" s="15">
        <v>299260</v>
      </c>
      <c r="O51" s="16">
        <v>179870270</v>
      </c>
      <c r="P51" s="12">
        <v>45366</v>
      </c>
      <c r="Q51" s="17">
        <v>251818378</v>
      </c>
      <c r="R51" s="9" t="s">
        <v>174</v>
      </c>
      <c r="S51" s="9" t="s">
        <v>213</v>
      </c>
      <c r="T51" s="10">
        <v>911925534</v>
      </c>
      <c r="U51" s="9" t="s">
        <v>276</v>
      </c>
      <c r="V51" s="13"/>
      <c r="W51" s="13" t="s">
        <v>165</v>
      </c>
      <c r="X51" s="6" t="s">
        <v>601</v>
      </c>
      <c r="Y51" s="6"/>
      <c r="Z51" s="6"/>
      <c r="AA51" s="6"/>
      <c r="AB51" s="25">
        <v>251818378</v>
      </c>
      <c r="AC51" s="25">
        <v>249300194.22</v>
      </c>
      <c r="AD51" s="27"/>
      <c r="AE51" s="27">
        <f t="shared" si="11"/>
        <v>2518183.7800000003</v>
      </c>
      <c r="AF51" s="27">
        <f t="shared" si="2"/>
        <v>249300194.22</v>
      </c>
      <c r="AG51" s="17">
        <v>249300194.22</v>
      </c>
      <c r="AH51" s="17">
        <v>31843021.359999999</v>
      </c>
      <c r="AI51" s="17"/>
      <c r="AJ51" s="17">
        <v>217457172.86000001</v>
      </c>
      <c r="AK51" s="17"/>
      <c r="AL51" s="17"/>
      <c r="AM51" s="17"/>
      <c r="AN51" s="17">
        <v>217457172.86000001</v>
      </c>
      <c r="AO51" s="17"/>
      <c r="AP51" s="17"/>
      <c r="AQ51" s="17">
        <f t="shared" si="3"/>
        <v>0</v>
      </c>
      <c r="AR51" s="17">
        <f t="shared" si="4"/>
        <v>0</v>
      </c>
      <c r="AS51" s="17">
        <f t="shared" si="5"/>
        <v>0</v>
      </c>
      <c r="AT51" s="17">
        <f t="shared" si="6"/>
        <v>0</v>
      </c>
      <c r="AU51" s="17">
        <f t="shared" si="9"/>
        <v>0</v>
      </c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</row>
    <row r="52" spans="1:112" ht="65.25" customHeight="1" x14ac:dyDescent="0.25">
      <c r="A52" s="6">
        <f t="shared" si="7"/>
        <v>46</v>
      </c>
      <c r="B52" s="13">
        <v>8729297</v>
      </c>
      <c r="C52" s="33" t="s">
        <v>277</v>
      </c>
      <c r="D52" s="32" t="s">
        <v>13</v>
      </c>
      <c r="E52" s="32" t="s">
        <v>72</v>
      </c>
      <c r="F52" s="13" t="s">
        <v>713</v>
      </c>
      <c r="G52" s="48" t="s">
        <v>2019</v>
      </c>
      <c r="H52" s="42" t="s">
        <v>1921</v>
      </c>
      <c r="I52" s="13"/>
      <c r="J52" s="15">
        <v>0.26</v>
      </c>
      <c r="K52" s="15" t="s">
        <v>858</v>
      </c>
      <c r="L52" s="15" t="s">
        <v>859</v>
      </c>
      <c r="M52" s="15">
        <v>3380</v>
      </c>
      <c r="N52" s="15">
        <v>1352000</v>
      </c>
      <c r="O52" s="16">
        <v>12774558353</v>
      </c>
      <c r="P52" s="12">
        <v>45428</v>
      </c>
      <c r="Q52" s="17">
        <v>13413286270.65</v>
      </c>
      <c r="R52" s="9" t="s">
        <v>174</v>
      </c>
      <c r="S52" s="9" t="s">
        <v>214</v>
      </c>
      <c r="T52" s="10">
        <v>994331070</v>
      </c>
      <c r="U52" s="9" t="s">
        <v>275</v>
      </c>
      <c r="V52" s="13" t="s">
        <v>707</v>
      </c>
      <c r="W52" s="13" t="s">
        <v>165</v>
      </c>
      <c r="X52" s="6" t="s">
        <v>601</v>
      </c>
      <c r="Y52" s="6" t="s">
        <v>552</v>
      </c>
      <c r="Z52" s="7">
        <v>45441</v>
      </c>
      <c r="AA52" s="6" t="s">
        <v>173</v>
      </c>
      <c r="AB52" s="25">
        <v>255491167.06</v>
      </c>
      <c r="AC52" s="25">
        <v>121358304.34999999</v>
      </c>
      <c r="AD52" s="27"/>
      <c r="AE52" s="27">
        <f t="shared" si="11"/>
        <v>134132862.70649999</v>
      </c>
      <c r="AF52" s="27">
        <f t="shared" si="2"/>
        <v>13279153407.943501</v>
      </c>
      <c r="AG52" s="17">
        <v>4560517332.0200005</v>
      </c>
      <c r="AH52" s="17">
        <v>68407759.980300009</v>
      </c>
      <c r="AI52" s="17">
        <f>+AG52-AH52</f>
        <v>4492109572.0397005</v>
      </c>
      <c r="AJ52" s="17"/>
      <c r="AK52" s="17"/>
      <c r="AL52" s="17"/>
      <c r="AM52" s="17"/>
      <c r="AN52" s="17"/>
      <c r="AO52" s="17"/>
      <c r="AP52" s="17"/>
      <c r="AQ52" s="17">
        <f t="shared" si="3"/>
        <v>4492109572.0397005</v>
      </c>
      <c r="AR52" s="17">
        <f t="shared" si="4"/>
        <v>0</v>
      </c>
      <c r="AS52" s="17">
        <f t="shared" si="5"/>
        <v>0</v>
      </c>
      <c r="AT52" s="17">
        <f t="shared" si="6"/>
        <v>0</v>
      </c>
      <c r="AU52" s="17">
        <f>SUBTOTAL(9,AV52:DH52)</f>
        <v>8718636075.9200001</v>
      </c>
      <c r="AV52" s="17"/>
      <c r="AW52" s="17">
        <v>730000000</v>
      </c>
      <c r="AX52" s="17"/>
      <c r="AY52" s="17"/>
      <c r="AZ52" s="17">
        <v>730000000</v>
      </c>
      <c r="BA52" s="17"/>
      <c r="BB52" s="17"/>
      <c r="BC52" s="17">
        <v>730000000</v>
      </c>
      <c r="BD52" s="17"/>
      <c r="BE52" s="17"/>
      <c r="BF52" s="17">
        <v>730000000</v>
      </c>
      <c r="BG52" s="17"/>
      <c r="BH52" s="17"/>
      <c r="BI52" s="17">
        <v>730000000</v>
      </c>
      <c r="BJ52" s="17"/>
      <c r="BK52" s="17"/>
      <c r="BL52" s="17">
        <v>730000000</v>
      </c>
      <c r="BM52" s="17"/>
      <c r="BN52" s="17"/>
      <c r="BO52" s="17">
        <v>730000000</v>
      </c>
      <c r="BP52" s="17"/>
      <c r="BQ52" s="17"/>
      <c r="BR52" s="17">
        <v>730000000</v>
      </c>
      <c r="BS52" s="17"/>
      <c r="BT52" s="17"/>
      <c r="BU52" s="17">
        <v>730000000</v>
      </c>
      <c r="BV52" s="17"/>
      <c r="BW52" s="17"/>
      <c r="BX52" s="17">
        <v>730000000</v>
      </c>
      <c r="BY52" s="17"/>
      <c r="BZ52" s="17"/>
      <c r="CA52" s="17">
        <v>730000000</v>
      </c>
      <c r="CB52" s="17"/>
      <c r="CC52" s="17">
        <v>688636075.91999996</v>
      </c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</row>
    <row r="53" spans="1:112" ht="65.25" hidden="1" customHeight="1" x14ac:dyDescent="0.25">
      <c r="A53" s="6">
        <f t="shared" si="7"/>
        <v>47</v>
      </c>
      <c r="B53" s="13">
        <v>8985637</v>
      </c>
      <c r="C53" s="33" t="s">
        <v>296</v>
      </c>
      <c r="D53" s="32" t="s">
        <v>14</v>
      </c>
      <c r="E53" s="32" t="s">
        <v>84</v>
      </c>
      <c r="F53" s="13" t="s">
        <v>714</v>
      </c>
      <c r="G53" s="48" t="s">
        <v>2599</v>
      </c>
      <c r="H53" s="42" t="s">
        <v>1934</v>
      </c>
      <c r="I53" s="13"/>
      <c r="J53" s="15">
        <v>0.04</v>
      </c>
      <c r="K53" s="15" t="s">
        <v>1311</v>
      </c>
      <c r="L53" s="15" t="s">
        <v>584</v>
      </c>
      <c r="M53" s="15"/>
      <c r="N53" s="15"/>
      <c r="O53" s="16">
        <v>2804000</v>
      </c>
      <c r="P53" s="12">
        <v>45435</v>
      </c>
      <c r="Q53" s="17">
        <v>3085000</v>
      </c>
      <c r="R53" s="9" t="s">
        <v>174</v>
      </c>
      <c r="S53" s="9" t="s">
        <v>162</v>
      </c>
      <c r="T53" s="10">
        <v>935020900</v>
      </c>
      <c r="U53" s="9" t="s">
        <v>276</v>
      </c>
      <c r="V53" s="13"/>
      <c r="W53" s="13" t="s">
        <v>165</v>
      </c>
      <c r="X53" s="6" t="s">
        <v>601</v>
      </c>
      <c r="Y53" s="6"/>
      <c r="Z53" s="6"/>
      <c r="AA53" s="6"/>
      <c r="AB53" s="25">
        <v>3085000</v>
      </c>
      <c r="AC53" s="25"/>
      <c r="AD53" s="27"/>
      <c r="AE53" s="27">
        <f t="shared" si="11"/>
        <v>30850</v>
      </c>
      <c r="AF53" s="27">
        <f t="shared" si="2"/>
        <v>3054150</v>
      </c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>
        <f t="shared" si="3"/>
        <v>0</v>
      </c>
      <c r="AR53" s="17">
        <f t="shared" si="4"/>
        <v>0</v>
      </c>
      <c r="AS53" s="17">
        <f t="shared" si="5"/>
        <v>0</v>
      </c>
      <c r="AT53" s="17">
        <f t="shared" si="6"/>
        <v>0</v>
      </c>
      <c r="AU53" s="17">
        <f t="shared" ref="AU53:AU84" si="12">SUM(AV53:CJ53)</f>
        <v>0</v>
      </c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</row>
    <row r="54" spans="1:112" ht="65.25" hidden="1" customHeight="1" x14ac:dyDescent="0.25">
      <c r="A54" s="6">
        <f t="shared" si="7"/>
        <v>48</v>
      </c>
      <c r="B54" s="13">
        <v>8985634</v>
      </c>
      <c r="C54" s="33" t="s">
        <v>296</v>
      </c>
      <c r="D54" s="32" t="s">
        <v>14</v>
      </c>
      <c r="E54" s="32" t="s">
        <v>100</v>
      </c>
      <c r="F54" s="13" t="s">
        <v>714</v>
      </c>
      <c r="G54" s="48" t="s">
        <v>2599</v>
      </c>
      <c r="H54" s="42" t="s">
        <v>1934</v>
      </c>
      <c r="I54" s="13"/>
      <c r="J54" s="15">
        <v>5.0000000000000001E-3</v>
      </c>
      <c r="K54" s="15" t="s">
        <v>1311</v>
      </c>
      <c r="L54" s="15" t="s">
        <v>584</v>
      </c>
      <c r="M54" s="15"/>
      <c r="N54" s="15"/>
      <c r="O54" s="16">
        <v>648000</v>
      </c>
      <c r="P54" s="12">
        <v>45435</v>
      </c>
      <c r="Q54" s="17">
        <v>713000</v>
      </c>
      <c r="R54" s="9" t="s">
        <v>174</v>
      </c>
      <c r="S54" s="9" t="s">
        <v>162</v>
      </c>
      <c r="T54" s="10">
        <v>935020900</v>
      </c>
      <c r="U54" s="9" t="s">
        <v>276</v>
      </c>
      <c r="V54" s="13"/>
      <c r="W54" s="13" t="s">
        <v>165</v>
      </c>
      <c r="X54" s="6" t="s">
        <v>601</v>
      </c>
      <c r="Y54" s="6"/>
      <c r="Z54" s="6"/>
      <c r="AA54" s="6"/>
      <c r="AB54" s="25">
        <v>713000</v>
      </c>
      <c r="AC54" s="25"/>
      <c r="AD54" s="27"/>
      <c r="AE54" s="27">
        <f t="shared" si="11"/>
        <v>7130</v>
      </c>
      <c r="AF54" s="27">
        <f t="shared" si="2"/>
        <v>705870</v>
      </c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>
        <f t="shared" si="3"/>
        <v>0</v>
      </c>
      <c r="AR54" s="17">
        <f t="shared" si="4"/>
        <v>0</v>
      </c>
      <c r="AS54" s="17">
        <f t="shared" si="5"/>
        <v>0</v>
      </c>
      <c r="AT54" s="17">
        <f t="shared" si="6"/>
        <v>0</v>
      </c>
      <c r="AU54" s="17">
        <f t="shared" si="12"/>
        <v>0</v>
      </c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</row>
    <row r="55" spans="1:112" ht="65.25" hidden="1" customHeight="1" x14ac:dyDescent="0.25">
      <c r="A55" s="6">
        <f t="shared" si="7"/>
        <v>49</v>
      </c>
      <c r="B55" s="13">
        <v>8985606</v>
      </c>
      <c r="C55" s="33" t="s">
        <v>296</v>
      </c>
      <c r="D55" s="32" t="s">
        <v>14</v>
      </c>
      <c r="E55" s="32" t="s">
        <v>73</v>
      </c>
      <c r="F55" s="13" t="s">
        <v>714</v>
      </c>
      <c r="G55" s="48" t="s">
        <v>2599</v>
      </c>
      <c r="H55" s="42" t="s">
        <v>1934</v>
      </c>
      <c r="I55" s="13"/>
      <c r="J55" s="15">
        <v>0.04</v>
      </c>
      <c r="K55" s="15" t="s">
        <v>1311</v>
      </c>
      <c r="L55" s="15" t="s">
        <v>584</v>
      </c>
      <c r="M55" s="15"/>
      <c r="N55" s="15"/>
      <c r="O55" s="16">
        <v>2804000</v>
      </c>
      <c r="P55" s="12">
        <v>45435</v>
      </c>
      <c r="Q55" s="17">
        <v>3085000</v>
      </c>
      <c r="R55" s="9" t="s">
        <v>174</v>
      </c>
      <c r="S55" s="9" t="s">
        <v>215</v>
      </c>
      <c r="T55" s="10">
        <v>977533845</v>
      </c>
      <c r="U55" s="9" t="s">
        <v>276</v>
      </c>
      <c r="V55" s="13"/>
      <c r="W55" s="13" t="s">
        <v>165</v>
      </c>
      <c r="X55" s="6" t="s">
        <v>601</v>
      </c>
      <c r="Y55" s="6"/>
      <c r="Z55" s="6"/>
      <c r="AA55" s="6"/>
      <c r="AB55" s="25">
        <v>3085000</v>
      </c>
      <c r="AC55" s="25">
        <v>3054150</v>
      </c>
      <c r="AD55" s="27"/>
      <c r="AE55" s="27">
        <f t="shared" si="11"/>
        <v>30850</v>
      </c>
      <c r="AF55" s="27">
        <f t="shared" si="2"/>
        <v>3054150</v>
      </c>
      <c r="AG55" s="17">
        <f t="shared" ref="AG55:AG86" si="13">+Q55-AE55</f>
        <v>3054150</v>
      </c>
      <c r="AH55" s="17">
        <v>3054150</v>
      </c>
      <c r="AI55" s="17"/>
      <c r="AJ55" s="17"/>
      <c r="AK55" s="17"/>
      <c r="AL55" s="17"/>
      <c r="AM55" s="17"/>
      <c r="AN55" s="17"/>
      <c r="AO55" s="17"/>
      <c r="AP55" s="17"/>
      <c r="AQ55" s="17">
        <f t="shared" si="3"/>
        <v>0</v>
      </c>
      <c r="AR55" s="17">
        <f t="shared" si="4"/>
        <v>0</v>
      </c>
      <c r="AS55" s="17">
        <f t="shared" si="5"/>
        <v>0</v>
      </c>
      <c r="AT55" s="17">
        <f t="shared" si="6"/>
        <v>0</v>
      </c>
      <c r="AU55" s="17">
        <f t="shared" si="12"/>
        <v>0</v>
      </c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</row>
    <row r="56" spans="1:112" ht="65.25" hidden="1" customHeight="1" x14ac:dyDescent="0.25">
      <c r="A56" s="6">
        <f t="shared" si="7"/>
        <v>50</v>
      </c>
      <c r="B56" s="13">
        <v>8985605</v>
      </c>
      <c r="C56" s="33" t="s">
        <v>296</v>
      </c>
      <c r="D56" s="32" t="s">
        <v>14</v>
      </c>
      <c r="E56" s="32" t="s">
        <v>74</v>
      </c>
      <c r="F56" s="13" t="s">
        <v>714</v>
      </c>
      <c r="G56" s="48" t="s">
        <v>2599</v>
      </c>
      <c r="H56" s="42" t="s">
        <v>1934</v>
      </c>
      <c r="I56" s="13"/>
      <c r="J56" s="15">
        <v>0.04</v>
      </c>
      <c r="K56" s="15" t="s">
        <v>1311</v>
      </c>
      <c r="L56" s="15" t="s">
        <v>584</v>
      </c>
      <c r="M56" s="15"/>
      <c r="N56" s="15"/>
      <c r="O56" s="16">
        <v>2804000</v>
      </c>
      <c r="P56" s="12">
        <v>45435</v>
      </c>
      <c r="Q56" s="17">
        <v>3085000</v>
      </c>
      <c r="R56" s="9" t="s">
        <v>174</v>
      </c>
      <c r="S56" s="9" t="s">
        <v>216</v>
      </c>
      <c r="T56" s="10">
        <v>933916871</v>
      </c>
      <c r="U56" s="9" t="s">
        <v>276</v>
      </c>
      <c r="V56" s="13"/>
      <c r="W56" s="13" t="s">
        <v>165</v>
      </c>
      <c r="X56" s="6" t="s">
        <v>601</v>
      </c>
      <c r="Y56" s="6"/>
      <c r="Z56" s="6"/>
      <c r="AA56" s="6"/>
      <c r="AB56" s="25">
        <v>3085000</v>
      </c>
      <c r="AC56" s="25">
        <v>3054150</v>
      </c>
      <c r="AD56" s="27"/>
      <c r="AE56" s="27">
        <f t="shared" si="11"/>
        <v>30850</v>
      </c>
      <c r="AF56" s="27">
        <f t="shared" si="2"/>
        <v>3054150</v>
      </c>
      <c r="AG56" s="17">
        <f t="shared" si="13"/>
        <v>3054150</v>
      </c>
      <c r="AH56" s="17">
        <v>3054150</v>
      </c>
      <c r="AI56" s="17"/>
      <c r="AJ56" s="17"/>
      <c r="AK56" s="17"/>
      <c r="AL56" s="17"/>
      <c r="AM56" s="17"/>
      <c r="AN56" s="17"/>
      <c r="AO56" s="17"/>
      <c r="AP56" s="17"/>
      <c r="AQ56" s="17">
        <f t="shared" si="3"/>
        <v>0</v>
      </c>
      <c r="AR56" s="17">
        <f t="shared" si="4"/>
        <v>0</v>
      </c>
      <c r="AS56" s="17">
        <f t="shared" si="5"/>
        <v>0</v>
      </c>
      <c r="AT56" s="17">
        <f t="shared" si="6"/>
        <v>0</v>
      </c>
      <c r="AU56" s="17">
        <f t="shared" si="12"/>
        <v>0</v>
      </c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</row>
    <row r="57" spans="1:112" ht="65.25" hidden="1" customHeight="1" x14ac:dyDescent="0.25">
      <c r="A57" s="6">
        <f t="shared" si="7"/>
        <v>51</v>
      </c>
      <c r="B57" s="13">
        <v>8985609</v>
      </c>
      <c r="C57" s="33" t="s">
        <v>296</v>
      </c>
      <c r="D57" s="32" t="s">
        <v>14</v>
      </c>
      <c r="E57" s="32" t="s">
        <v>75</v>
      </c>
      <c r="F57" s="13" t="s">
        <v>714</v>
      </c>
      <c r="G57" s="48" t="s">
        <v>2599</v>
      </c>
      <c r="H57" s="42" t="s">
        <v>1934</v>
      </c>
      <c r="I57" s="13"/>
      <c r="J57" s="15">
        <v>0.04</v>
      </c>
      <c r="K57" s="15" t="s">
        <v>1311</v>
      </c>
      <c r="L57" s="15" t="s">
        <v>584</v>
      </c>
      <c r="M57" s="15"/>
      <c r="N57" s="15"/>
      <c r="O57" s="16">
        <v>2804000</v>
      </c>
      <c r="P57" s="12">
        <v>45435</v>
      </c>
      <c r="Q57" s="17">
        <v>3085000</v>
      </c>
      <c r="R57" s="9" t="s">
        <v>174</v>
      </c>
      <c r="S57" s="9" t="s">
        <v>217</v>
      </c>
      <c r="T57" s="10">
        <v>997715452</v>
      </c>
      <c r="U57" s="9" t="s">
        <v>276</v>
      </c>
      <c r="V57" s="13"/>
      <c r="W57" s="13" t="s">
        <v>165</v>
      </c>
      <c r="X57" s="6" t="s">
        <v>601</v>
      </c>
      <c r="Y57" s="6"/>
      <c r="Z57" s="6"/>
      <c r="AA57" s="6"/>
      <c r="AB57" s="25">
        <v>3085000</v>
      </c>
      <c r="AC57" s="25">
        <v>3054150</v>
      </c>
      <c r="AD57" s="27"/>
      <c r="AE57" s="27">
        <f t="shared" si="11"/>
        <v>30850</v>
      </c>
      <c r="AF57" s="27">
        <f t="shared" si="2"/>
        <v>3054150</v>
      </c>
      <c r="AG57" s="17">
        <f t="shared" si="13"/>
        <v>3054150</v>
      </c>
      <c r="AH57" s="17">
        <v>3054150</v>
      </c>
      <c r="AI57" s="17"/>
      <c r="AJ57" s="17"/>
      <c r="AK57" s="17"/>
      <c r="AL57" s="17"/>
      <c r="AM57" s="17"/>
      <c r="AN57" s="17"/>
      <c r="AO57" s="17"/>
      <c r="AP57" s="17"/>
      <c r="AQ57" s="17">
        <f t="shared" si="3"/>
        <v>0</v>
      </c>
      <c r="AR57" s="17">
        <f t="shared" si="4"/>
        <v>0</v>
      </c>
      <c r="AS57" s="17">
        <f t="shared" si="5"/>
        <v>0</v>
      </c>
      <c r="AT57" s="17">
        <f t="shared" si="6"/>
        <v>0</v>
      </c>
      <c r="AU57" s="17">
        <f t="shared" si="12"/>
        <v>0</v>
      </c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</row>
    <row r="58" spans="1:112" ht="65.25" hidden="1" customHeight="1" x14ac:dyDescent="0.25">
      <c r="A58" s="6">
        <f t="shared" si="7"/>
        <v>52</v>
      </c>
      <c r="B58" s="13">
        <v>8985624</v>
      </c>
      <c r="C58" s="33" t="s">
        <v>296</v>
      </c>
      <c r="D58" s="32" t="s">
        <v>14</v>
      </c>
      <c r="E58" s="32" t="s">
        <v>76</v>
      </c>
      <c r="F58" s="13" t="s">
        <v>714</v>
      </c>
      <c r="G58" s="48" t="s">
        <v>2599</v>
      </c>
      <c r="H58" s="42" t="s">
        <v>1934</v>
      </c>
      <c r="I58" s="13"/>
      <c r="J58" s="15">
        <v>0.04</v>
      </c>
      <c r="K58" s="15" t="s">
        <v>1311</v>
      </c>
      <c r="L58" s="15" t="s">
        <v>584</v>
      </c>
      <c r="M58" s="15"/>
      <c r="N58" s="15"/>
      <c r="O58" s="16">
        <v>2804000</v>
      </c>
      <c r="P58" s="12">
        <v>45435</v>
      </c>
      <c r="Q58" s="17">
        <v>3085000</v>
      </c>
      <c r="R58" s="9" t="s">
        <v>174</v>
      </c>
      <c r="S58" s="9" t="s">
        <v>218</v>
      </c>
      <c r="T58" s="10">
        <v>505724303</v>
      </c>
      <c r="U58" s="9" t="s">
        <v>276</v>
      </c>
      <c r="V58" s="13"/>
      <c r="W58" s="13" t="s">
        <v>165</v>
      </c>
      <c r="X58" s="6" t="s">
        <v>601</v>
      </c>
      <c r="Y58" s="6"/>
      <c r="Z58" s="6"/>
      <c r="AA58" s="6"/>
      <c r="AB58" s="25">
        <v>3085000</v>
      </c>
      <c r="AC58" s="25">
        <v>3054150</v>
      </c>
      <c r="AD58" s="27"/>
      <c r="AE58" s="27">
        <f t="shared" si="11"/>
        <v>30850</v>
      </c>
      <c r="AF58" s="27">
        <f t="shared" si="2"/>
        <v>3054150</v>
      </c>
      <c r="AG58" s="17">
        <f t="shared" si="13"/>
        <v>3054150</v>
      </c>
      <c r="AH58" s="17">
        <v>3054150</v>
      </c>
      <c r="AI58" s="17"/>
      <c r="AJ58" s="17"/>
      <c r="AK58" s="17"/>
      <c r="AL58" s="17"/>
      <c r="AM58" s="17"/>
      <c r="AN58" s="17"/>
      <c r="AO58" s="17"/>
      <c r="AP58" s="17"/>
      <c r="AQ58" s="17">
        <f t="shared" si="3"/>
        <v>0</v>
      </c>
      <c r="AR58" s="17">
        <f t="shared" si="4"/>
        <v>0</v>
      </c>
      <c r="AS58" s="17">
        <f t="shared" si="5"/>
        <v>0</v>
      </c>
      <c r="AT58" s="17">
        <f t="shared" si="6"/>
        <v>0</v>
      </c>
      <c r="AU58" s="17">
        <f t="shared" si="12"/>
        <v>0</v>
      </c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</row>
    <row r="59" spans="1:112" ht="65.25" hidden="1" customHeight="1" x14ac:dyDescent="0.25">
      <c r="A59" s="6">
        <f t="shared" si="7"/>
        <v>53</v>
      </c>
      <c r="B59" s="13">
        <v>8985610</v>
      </c>
      <c r="C59" s="33" t="s">
        <v>296</v>
      </c>
      <c r="D59" s="32" t="s">
        <v>14</v>
      </c>
      <c r="E59" s="32" t="s">
        <v>77</v>
      </c>
      <c r="F59" s="13" t="s">
        <v>714</v>
      </c>
      <c r="G59" s="48" t="s">
        <v>2599</v>
      </c>
      <c r="H59" s="42" t="s">
        <v>1934</v>
      </c>
      <c r="I59" s="13"/>
      <c r="J59" s="15">
        <v>0.04</v>
      </c>
      <c r="K59" s="15" t="s">
        <v>1311</v>
      </c>
      <c r="L59" s="15" t="s">
        <v>584</v>
      </c>
      <c r="M59" s="15"/>
      <c r="N59" s="15"/>
      <c r="O59" s="16">
        <v>2804000</v>
      </c>
      <c r="P59" s="12">
        <v>45435</v>
      </c>
      <c r="Q59" s="17">
        <v>3085000</v>
      </c>
      <c r="R59" s="9" t="s">
        <v>174</v>
      </c>
      <c r="S59" s="9" t="s">
        <v>219</v>
      </c>
      <c r="T59" s="10">
        <v>998750410</v>
      </c>
      <c r="U59" s="9" t="s">
        <v>276</v>
      </c>
      <c r="V59" s="13"/>
      <c r="W59" s="13" t="s">
        <v>165</v>
      </c>
      <c r="X59" s="6" t="s">
        <v>601</v>
      </c>
      <c r="Y59" s="6"/>
      <c r="Z59" s="6"/>
      <c r="AA59" s="6"/>
      <c r="AB59" s="25">
        <v>3085000</v>
      </c>
      <c r="AC59" s="25">
        <v>3054150</v>
      </c>
      <c r="AD59" s="27"/>
      <c r="AE59" s="27">
        <f t="shared" si="11"/>
        <v>30850</v>
      </c>
      <c r="AF59" s="27">
        <f t="shared" si="2"/>
        <v>3054150</v>
      </c>
      <c r="AG59" s="17">
        <f t="shared" si="13"/>
        <v>3054150</v>
      </c>
      <c r="AH59" s="17">
        <v>3054150</v>
      </c>
      <c r="AI59" s="17"/>
      <c r="AJ59" s="17"/>
      <c r="AK59" s="17"/>
      <c r="AL59" s="17"/>
      <c r="AM59" s="17"/>
      <c r="AN59" s="17"/>
      <c r="AO59" s="17"/>
      <c r="AP59" s="17"/>
      <c r="AQ59" s="17">
        <f t="shared" si="3"/>
        <v>0</v>
      </c>
      <c r="AR59" s="17">
        <f t="shared" si="4"/>
        <v>0</v>
      </c>
      <c r="AS59" s="17">
        <f t="shared" si="5"/>
        <v>0</v>
      </c>
      <c r="AT59" s="17">
        <f t="shared" si="6"/>
        <v>0</v>
      </c>
      <c r="AU59" s="17">
        <f t="shared" si="12"/>
        <v>0</v>
      </c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</row>
    <row r="60" spans="1:112" ht="65.25" hidden="1" customHeight="1" x14ac:dyDescent="0.25">
      <c r="A60" s="6">
        <f t="shared" si="7"/>
        <v>54</v>
      </c>
      <c r="B60" s="13">
        <v>8985608</v>
      </c>
      <c r="C60" s="33" t="s">
        <v>296</v>
      </c>
      <c r="D60" s="32" t="s">
        <v>14</v>
      </c>
      <c r="E60" s="32" t="s">
        <v>78</v>
      </c>
      <c r="F60" s="13" t="s">
        <v>714</v>
      </c>
      <c r="G60" s="48" t="s">
        <v>2599</v>
      </c>
      <c r="H60" s="42" t="s">
        <v>1934</v>
      </c>
      <c r="I60" s="13"/>
      <c r="J60" s="15">
        <v>0.04</v>
      </c>
      <c r="K60" s="15" t="s">
        <v>1311</v>
      </c>
      <c r="L60" s="15" t="s">
        <v>584</v>
      </c>
      <c r="M60" s="15"/>
      <c r="N60" s="15"/>
      <c r="O60" s="16">
        <v>2804000</v>
      </c>
      <c r="P60" s="12">
        <v>45435</v>
      </c>
      <c r="Q60" s="17">
        <v>3085000</v>
      </c>
      <c r="R60" s="9" t="s">
        <v>174</v>
      </c>
      <c r="S60" s="9" t="s">
        <v>220</v>
      </c>
      <c r="T60" s="10">
        <v>977699781</v>
      </c>
      <c r="U60" s="9" t="s">
        <v>276</v>
      </c>
      <c r="V60" s="13"/>
      <c r="W60" s="13" t="s">
        <v>165</v>
      </c>
      <c r="X60" s="6" t="s">
        <v>601</v>
      </c>
      <c r="Y60" s="6"/>
      <c r="Z60" s="6"/>
      <c r="AA60" s="6"/>
      <c r="AB60" s="25">
        <v>3085000</v>
      </c>
      <c r="AC60" s="25">
        <v>3054150</v>
      </c>
      <c r="AD60" s="27"/>
      <c r="AE60" s="27">
        <f t="shared" si="11"/>
        <v>30850</v>
      </c>
      <c r="AF60" s="27">
        <f t="shared" si="2"/>
        <v>3054150</v>
      </c>
      <c r="AG60" s="17">
        <f t="shared" si="13"/>
        <v>3054150</v>
      </c>
      <c r="AH60" s="17">
        <v>3054150</v>
      </c>
      <c r="AI60" s="17"/>
      <c r="AJ60" s="17"/>
      <c r="AK60" s="17"/>
      <c r="AL60" s="17"/>
      <c r="AM60" s="17"/>
      <c r="AN60" s="17"/>
      <c r="AO60" s="17"/>
      <c r="AP60" s="17"/>
      <c r="AQ60" s="17">
        <f t="shared" si="3"/>
        <v>0</v>
      </c>
      <c r="AR60" s="17">
        <f t="shared" si="4"/>
        <v>0</v>
      </c>
      <c r="AS60" s="17">
        <f t="shared" si="5"/>
        <v>0</v>
      </c>
      <c r="AT60" s="17">
        <f t="shared" si="6"/>
        <v>0</v>
      </c>
      <c r="AU60" s="17">
        <f t="shared" si="12"/>
        <v>0</v>
      </c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</row>
    <row r="61" spans="1:112" ht="65.25" hidden="1" customHeight="1" x14ac:dyDescent="0.25">
      <c r="A61" s="6">
        <f t="shared" si="7"/>
        <v>55</v>
      </c>
      <c r="B61" s="13">
        <v>8985607</v>
      </c>
      <c r="C61" s="33" t="s">
        <v>296</v>
      </c>
      <c r="D61" s="32" t="s">
        <v>14</v>
      </c>
      <c r="E61" s="32" t="s">
        <v>79</v>
      </c>
      <c r="F61" s="13" t="s">
        <v>714</v>
      </c>
      <c r="G61" s="48" t="s">
        <v>2599</v>
      </c>
      <c r="H61" s="42" t="s">
        <v>1934</v>
      </c>
      <c r="I61" s="13"/>
      <c r="J61" s="15">
        <v>0.04</v>
      </c>
      <c r="K61" s="15" t="s">
        <v>1311</v>
      </c>
      <c r="L61" s="15" t="s">
        <v>584</v>
      </c>
      <c r="M61" s="15"/>
      <c r="N61" s="15"/>
      <c r="O61" s="16">
        <v>2804000</v>
      </c>
      <c r="P61" s="12">
        <v>45435</v>
      </c>
      <c r="Q61" s="17">
        <v>3085000</v>
      </c>
      <c r="R61" s="9" t="s">
        <v>174</v>
      </c>
      <c r="S61" s="9" t="s">
        <v>221</v>
      </c>
      <c r="T61" s="10">
        <v>911647777</v>
      </c>
      <c r="U61" s="9" t="s">
        <v>276</v>
      </c>
      <c r="V61" s="13"/>
      <c r="W61" s="13" t="s">
        <v>165</v>
      </c>
      <c r="X61" s="6" t="s">
        <v>601</v>
      </c>
      <c r="Y61" s="6"/>
      <c r="Z61" s="6"/>
      <c r="AA61" s="6"/>
      <c r="AB61" s="25">
        <v>3085000</v>
      </c>
      <c r="AC61" s="25">
        <v>3054150</v>
      </c>
      <c r="AD61" s="27"/>
      <c r="AE61" s="27">
        <f t="shared" si="11"/>
        <v>30850</v>
      </c>
      <c r="AF61" s="27">
        <f t="shared" si="2"/>
        <v>3054150</v>
      </c>
      <c r="AG61" s="17">
        <f t="shared" si="13"/>
        <v>3054150</v>
      </c>
      <c r="AH61" s="17">
        <v>3054150</v>
      </c>
      <c r="AI61" s="17"/>
      <c r="AJ61" s="17"/>
      <c r="AK61" s="17"/>
      <c r="AL61" s="17"/>
      <c r="AM61" s="17"/>
      <c r="AN61" s="17"/>
      <c r="AO61" s="17"/>
      <c r="AP61" s="17"/>
      <c r="AQ61" s="17">
        <f t="shared" si="3"/>
        <v>0</v>
      </c>
      <c r="AR61" s="17">
        <f t="shared" si="4"/>
        <v>0</v>
      </c>
      <c r="AS61" s="17">
        <f t="shared" si="5"/>
        <v>0</v>
      </c>
      <c r="AT61" s="17">
        <f t="shared" si="6"/>
        <v>0</v>
      </c>
      <c r="AU61" s="17">
        <f t="shared" si="12"/>
        <v>0</v>
      </c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</row>
    <row r="62" spans="1:112" ht="65.25" hidden="1" customHeight="1" x14ac:dyDescent="0.25">
      <c r="A62" s="6">
        <f t="shared" si="7"/>
        <v>56</v>
      </c>
      <c r="B62" s="13">
        <v>8985618</v>
      </c>
      <c r="C62" s="33" t="s">
        <v>296</v>
      </c>
      <c r="D62" s="32" t="s">
        <v>14</v>
      </c>
      <c r="E62" s="32" t="s">
        <v>80</v>
      </c>
      <c r="F62" s="13" t="s">
        <v>714</v>
      </c>
      <c r="G62" s="48" t="s">
        <v>2599</v>
      </c>
      <c r="H62" s="42" t="s">
        <v>1934</v>
      </c>
      <c r="I62" s="13"/>
      <c r="J62" s="15">
        <v>0.04</v>
      </c>
      <c r="K62" s="15" t="s">
        <v>1311</v>
      </c>
      <c r="L62" s="15" t="s">
        <v>584</v>
      </c>
      <c r="M62" s="15"/>
      <c r="N62" s="15"/>
      <c r="O62" s="16">
        <v>2804000</v>
      </c>
      <c r="P62" s="12">
        <v>45435</v>
      </c>
      <c r="Q62" s="17">
        <v>3085000</v>
      </c>
      <c r="R62" s="9" t="s">
        <v>174</v>
      </c>
      <c r="S62" s="9" t="s">
        <v>222</v>
      </c>
      <c r="T62" s="10">
        <v>901862865</v>
      </c>
      <c r="U62" s="9" t="s">
        <v>276</v>
      </c>
      <c r="V62" s="13"/>
      <c r="W62" s="13" t="s">
        <v>165</v>
      </c>
      <c r="X62" s="6" t="s">
        <v>601</v>
      </c>
      <c r="Y62" s="6"/>
      <c r="Z62" s="6"/>
      <c r="AA62" s="6"/>
      <c r="AB62" s="25">
        <v>3085000</v>
      </c>
      <c r="AC62" s="25">
        <v>3054150</v>
      </c>
      <c r="AD62" s="27"/>
      <c r="AE62" s="27">
        <f t="shared" si="11"/>
        <v>30850</v>
      </c>
      <c r="AF62" s="27">
        <f t="shared" si="2"/>
        <v>3054150</v>
      </c>
      <c r="AG62" s="17">
        <f t="shared" si="13"/>
        <v>3054150</v>
      </c>
      <c r="AH62" s="17">
        <v>3054150</v>
      </c>
      <c r="AI62" s="17"/>
      <c r="AJ62" s="17"/>
      <c r="AK62" s="17"/>
      <c r="AL62" s="17"/>
      <c r="AM62" s="17"/>
      <c r="AN62" s="17"/>
      <c r="AO62" s="17"/>
      <c r="AP62" s="17"/>
      <c r="AQ62" s="17">
        <f t="shared" si="3"/>
        <v>0</v>
      </c>
      <c r="AR62" s="17">
        <f t="shared" si="4"/>
        <v>0</v>
      </c>
      <c r="AS62" s="17">
        <f t="shared" si="5"/>
        <v>0</v>
      </c>
      <c r="AT62" s="17">
        <f t="shared" si="6"/>
        <v>0</v>
      </c>
      <c r="AU62" s="17">
        <f t="shared" si="12"/>
        <v>0</v>
      </c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</row>
    <row r="63" spans="1:112" ht="65.25" hidden="1" customHeight="1" x14ac:dyDescent="0.25">
      <c r="A63" s="6">
        <f t="shared" si="7"/>
        <v>57</v>
      </c>
      <c r="B63" s="13">
        <v>8985643</v>
      </c>
      <c r="C63" s="33" t="s">
        <v>296</v>
      </c>
      <c r="D63" s="32" t="s">
        <v>14</v>
      </c>
      <c r="E63" s="32" t="s">
        <v>81</v>
      </c>
      <c r="F63" s="13" t="s">
        <v>714</v>
      </c>
      <c r="G63" s="48" t="s">
        <v>2599</v>
      </c>
      <c r="H63" s="42" t="s">
        <v>1934</v>
      </c>
      <c r="I63" s="13"/>
      <c r="J63" s="15">
        <v>0.04</v>
      </c>
      <c r="K63" s="15" t="s">
        <v>1311</v>
      </c>
      <c r="L63" s="15" t="s">
        <v>584</v>
      </c>
      <c r="M63" s="15"/>
      <c r="N63" s="15"/>
      <c r="O63" s="16">
        <v>2804000</v>
      </c>
      <c r="P63" s="12">
        <v>45435</v>
      </c>
      <c r="Q63" s="17">
        <v>3085000</v>
      </c>
      <c r="R63" s="9" t="s">
        <v>174</v>
      </c>
      <c r="S63" s="9" t="s">
        <v>223</v>
      </c>
      <c r="T63" s="10">
        <v>777171022</v>
      </c>
      <c r="U63" s="9" t="s">
        <v>276</v>
      </c>
      <c r="V63" s="13"/>
      <c r="W63" s="13" t="s">
        <v>165</v>
      </c>
      <c r="X63" s="6" t="s">
        <v>601</v>
      </c>
      <c r="Y63" s="6"/>
      <c r="Z63" s="6"/>
      <c r="AA63" s="6"/>
      <c r="AB63" s="25">
        <v>3085000</v>
      </c>
      <c r="AC63" s="25">
        <v>3054150</v>
      </c>
      <c r="AD63" s="27"/>
      <c r="AE63" s="27">
        <f t="shared" si="11"/>
        <v>30850</v>
      </c>
      <c r="AF63" s="27">
        <f t="shared" si="2"/>
        <v>3054150</v>
      </c>
      <c r="AG63" s="17">
        <f t="shared" si="13"/>
        <v>3054150</v>
      </c>
      <c r="AH63" s="17">
        <v>3054150</v>
      </c>
      <c r="AI63" s="17"/>
      <c r="AJ63" s="17"/>
      <c r="AK63" s="17"/>
      <c r="AL63" s="17"/>
      <c r="AM63" s="17"/>
      <c r="AN63" s="17"/>
      <c r="AO63" s="17"/>
      <c r="AP63" s="17"/>
      <c r="AQ63" s="17">
        <f t="shared" si="3"/>
        <v>0</v>
      </c>
      <c r="AR63" s="17">
        <f t="shared" si="4"/>
        <v>0</v>
      </c>
      <c r="AS63" s="17">
        <f t="shared" si="5"/>
        <v>0</v>
      </c>
      <c r="AT63" s="17">
        <f t="shared" si="6"/>
        <v>0</v>
      </c>
      <c r="AU63" s="17">
        <f t="shared" si="12"/>
        <v>0</v>
      </c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</row>
    <row r="64" spans="1:112" ht="65.25" hidden="1" customHeight="1" x14ac:dyDescent="0.25">
      <c r="A64" s="6">
        <f t="shared" si="7"/>
        <v>58</v>
      </c>
      <c r="B64" s="13">
        <v>8985617</v>
      </c>
      <c r="C64" s="33" t="s">
        <v>296</v>
      </c>
      <c r="D64" s="32" t="s">
        <v>14</v>
      </c>
      <c r="E64" s="32" t="s">
        <v>82</v>
      </c>
      <c r="F64" s="13" t="s">
        <v>714</v>
      </c>
      <c r="G64" s="48" t="s">
        <v>2599</v>
      </c>
      <c r="H64" s="42" t="s">
        <v>1934</v>
      </c>
      <c r="I64" s="13"/>
      <c r="J64" s="15">
        <v>0.04</v>
      </c>
      <c r="K64" s="15" t="s">
        <v>1311</v>
      </c>
      <c r="L64" s="15" t="s">
        <v>584</v>
      </c>
      <c r="M64" s="15"/>
      <c r="N64" s="15"/>
      <c r="O64" s="16">
        <v>2804000</v>
      </c>
      <c r="P64" s="12">
        <v>45435</v>
      </c>
      <c r="Q64" s="17">
        <v>3085000</v>
      </c>
      <c r="R64" s="9" t="s">
        <v>174</v>
      </c>
      <c r="S64" s="9" t="s">
        <v>224</v>
      </c>
      <c r="T64" s="10">
        <v>949015953</v>
      </c>
      <c r="U64" s="9" t="s">
        <v>276</v>
      </c>
      <c r="V64" s="13"/>
      <c r="W64" s="13" t="s">
        <v>165</v>
      </c>
      <c r="X64" s="6" t="s">
        <v>601</v>
      </c>
      <c r="Y64" s="6"/>
      <c r="Z64" s="6"/>
      <c r="AA64" s="6"/>
      <c r="AB64" s="25">
        <v>3085000</v>
      </c>
      <c r="AC64" s="25">
        <v>3054150</v>
      </c>
      <c r="AD64" s="27"/>
      <c r="AE64" s="27">
        <f t="shared" si="11"/>
        <v>30850</v>
      </c>
      <c r="AF64" s="27">
        <f t="shared" si="2"/>
        <v>3054150</v>
      </c>
      <c r="AG64" s="17">
        <f t="shared" si="13"/>
        <v>3054150</v>
      </c>
      <c r="AH64" s="17">
        <v>3054150</v>
      </c>
      <c r="AI64" s="17"/>
      <c r="AJ64" s="17"/>
      <c r="AK64" s="17"/>
      <c r="AL64" s="17"/>
      <c r="AM64" s="17"/>
      <c r="AN64" s="17"/>
      <c r="AO64" s="17"/>
      <c r="AP64" s="17"/>
      <c r="AQ64" s="17">
        <f t="shared" si="3"/>
        <v>0</v>
      </c>
      <c r="AR64" s="17">
        <f t="shared" si="4"/>
        <v>0</v>
      </c>
      <c r="AS64" s="17">
        <f t="shared" si="5"/>
        <v>0</v>
      </c>
      <c r="AT64" s="17">
        <f t="shared" si="6"/>
        <v>0</v>
      </c>
      <c r="AU64" s="17">
        <f t="shared" si="12"/>
        <v>0</v>
      </c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</row>
    <row r="65" spans="1:112" ht="65.25" hidden="1" customHeight="1" x14ac:dyDescent="0.25">
      <c r="A65" s="6">
        <f t="shared" si="7"/>
        <v>59</v>
      </c>
      <c r="B65" s="13">
        <v>8985644</v>
      </c>
      <c r="C65" s="33" t="s">
        <v>296</v>
      </c>
      <c r="D65" s="32" t="s">
        <v>14</v>
      </c>
      <c r="E65" s="32" t="s">
        <v>83</v>
      </c>
      <c r="F65" s="13" t="s">
        <v>714</v>
      </c>
      <c r="G65" s="48" t="s">
        <v>2599</v>
      </c>
      <c r="H65" s="42" t="s">
        <v>1934</v>
      </c>
      <c r="I65" s="13"/>
      <c r="J65" s="15">
        <v>0.04</v>
      </c>
      <c r="K65" s="15" t="s">
        <v>1311</v>
      </c>
      <c r="L65" s="15" t="s">
        <v>584</v>
      </c>
      <c r="M65" s="15"/>
      <c r="N65" s="15"/>
      <c r="O65" s="16">
        <v>2804000</v>
      </c>
      <c r="P65" s="12">
        <v>45435</v>
      </c>
      <c r="Q65" s="17">
        <v>3085000</v>
      </c>
      <c r="R65" s="9" t="s">
        <v>174</v>
      </c>
      <c r="S65" s="9" t="s">
        <v>225</v>
      </c>
      <c r="T65" s="10">
        <v>998571772</v>
      </c>
      <c r="U65" s="9" t="s">
        <v>276</v>
      </c>
      <c r="V65" s="13"/>
      <c r="W65" s="13" t="s">
        <v>165</v>
      </c>
      <c r="X65" s="6" t="s">
        <v>601</v>
      </c>
      <c r="Y65" s="6"/>
      <c r="Z65" s="6"/>
      <c r="AA65" s="6"/>
      <c r="AB65" s="25">
        <v>3085000</v>
      </c>
      <c r="AC65" s="25">
        <v>3054150</v>
      </c>
      <c r="AD65" s="27"/>
      <c r="AE65" s="27">
        <f t="shared" si="11"/>
        <v>30850</v>
      </c>
      <c r="AF65" s="27">
        <f t="shared" si="2"/>
        <v>3054150</v>
      </c>
      <c r="AG65" s="17">
        <f t="shared" si="13"/>
        <v>3054150</v>
      </c>
      <c r="AH65" s="17">
        <v>3054150</v>
      </c>
      <c r="AI65" s="17"/>
      <c r="AJ65" s="17"/>
      <c r="AK65" s="17"/>
      <c r="AL65" s="17"/>
      <c r="AM65" s="17"/>
      <c r="AN65" s="17"/>
      <c r="AO65" s="17"/>
      <c r="AP65" s="17"/>
      <c r="AQ65" s="17">
        <f t="shared" si="3"/>
        <v>0</v>
      </c>
      <c r="AR65" s="17">
        <f t="shared" si="4"/>
        <v>0</v>
      </c>
      <c r="AS65" s="17">
        <f t="shared" si="5"/>
        <v>0</v>
      </c>
      <c r="AT65" s="17">
        <f t="shared" si="6"/>
        <v>0</v>
      </c>
      <c r="AU65" s="17">
        <f t="shared" si="12"/>
        <v>0</v>
      </c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</row>
    <row r="66" spans="1:112" ht="65.25" hidden="1" customHeight="1" x14ac:dyDescent="0.25">
      <c r="A66" s="6">
        <f t="shared" si="7"/>
        <v>60</v>
      </c>
      <c r="B66" s="13">
        <v>8985623</v>
      </c>
      <c r="C66" s="33" t="s">
        <v>296</v>
      </c>
      <c r="D66" s="32" t="s">
        <v>14</v>
      </c>
      <c r="E66" s="32" t="s">
        <v>85</v>
      </c>
      <c r="F66" s="13" t="s">
        <v>714</v>
      </c>
      <c r="G66" s="48" t="s">
        <v>2599</v>
      </c>
      <c r="H66" s="42" t="s">
        <v>1934</v>
      </c>
      <c r="I66" s="13"/>
      <c r="J66" s="15">
        <v>0.04</v>
      </c>
      <c r="K66" s="15" t="s">
        <v>1311</v>
      </c>
      <c r="L66" s="15" t="s">
        <v>584</v>
      </c>
      <c r="M66" s="15"/>
      <c r="N66" s="15"/>
      <c r="O66" s="16">
        <v>2804000</v>
      </c>
      <c r="P66" s="12">
        <v>45435</v>
      </c>
      <c r="Q66" s="17">
        <v>3085000</v>
      </c>
      <c r="R66" s="9" t="s">
        <v>174</v>
      </c>
      <c r="S66" s="9" t="s">
        <v>226</v>
      </c>
      <c r="T66" s="10">
        <v>884750012</v>
      </c>
      <c r="U66" s="9" t="s">
        <v>276</v>
      </c>
      <c r="V66" s="13"/>
      <c r="W66" s="13" t="s">
        <v>165</v>
      </c>
      <c r="X66" s="6" t="s">
        <v>601</v>
      </c>
      <c r="Y66" s="6"/>
      <c r="Z66" s="6"/>
      <c r="AA66" s="6"/>
      <c r="AB66" s="25">
        <v>3085000</v>
      </c>
      <c r="AC66" s="25">
        <v>3054150</v>
      </c>
      <c r="AD66" s="27"/>
      <c r="AE66" s="27">
        <f t="shared" si="11"/>
        <v>30850</v>
      </c>
      <c r="AF66" s="27">
        <f t="shared" si="2"/>
        <v>3054150</v>
      </c>
      <c r="AG66" s="17">
        <f t="shared" si="13"/>
        <v>3054150</v>
      </c>
      <c r="AH66" s="17">
        <v>3054150</v>
      </c>
      <c r="AI66" s="17"/>
      <c r="AJ66" s="17"/>
      <c r="AK66" s="17"/>
      <c r="AL66" s="17"/>
      <c r="AM66" s="17"/>
      <c r="AN66" s="17"/>
      <c r="AO66" s="17"/>
      <c r="AP66" s="17"/>
      <c r="AQ66" s="17">
        <f t="shared" si="3"/>
        <v>0</v>
      </c>
      <c r="AR66" s="17">
        <f t="shared" si="4"/>
        <v>0</v>
      </c>
      <c r="AS66" s="17">
        <f t="shared" si="5"/>
        <v>0</v>
      </c>
      <c r="AT66" s="17">
        <f t="shared" si="6"/>
        <v>0</v>
      </c>
      <c r="AU66" s="17">
        <f t="shared" si="12"/>
        <v>0</v>
      </c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</row>
    <row r="67" spans="1:112" ht="65.25" hidden="1" customHeight="1" x14ac:dyDescent="0.25">
      <c r="A67" s="6">
        <f t="shared" si="7"/>
        <v>61</v>
      </c>
      <c r="B67" s="13">
        <v>8985653</v>
      </c>
      <c r="C67" s="33" t="s">
        <v>296</v>
      </c>
      <c r="D67" s="32" t="s">
        <v>14</v>
      </c>
      <c r="E67" s="32" t="s">
        <v>86</v>
      </c>
      <c r="F67" s="13" t="s">
        <v>714</v>
      </c>
      <c r="G67" s="48" t="s">
        <v>2599</v>
      </c>
      <c r="H67" s="42" t="s">
        <v>1934</v>
      </c>
      <c r="I67" s="13"/>
      <c r="J67" s="15">
        <v>0.04</v>
      </c>
      <c r="K67" s="15" t="s">
        <v>1311</v>
      </c>
      <c r="L67" s="15" t="s">
        <v>584</v>
      </c>
      <c r="M67" s="15"/>
      <c r="N67" s="15"/>
      <c r="O67" s="16">
        <v>2804000</v>
      </c>
      <c r="P67" s="12">
        <v>45435</v>
      </c>
      <c r="Q67" s="17">
        <v>3085000</v>
      </c>
      <c r="R67" s="9" t="s">
        <v>174</v>
      </c>
      <c r="S67" s="9" t="s">
        <v>227</v>
      </c>
      <c r="T67" s="10">
        <v>971170700</v>
      </c>
      <c r="U67" s="9" t="s">
        <v>276</v>
      </c>
      <c r="V67" s="13"/>
      <c r="W67" s="13" t="s">
        <v>165</v>
      </c>
      <c r="X67" s="6" t="s">
        <v>601</v>
      </c>
      <c r="Y67" s="6"/>
      <c r="Z67" s="6"/>
      <c r="AA67" s="6"/>
      <c r="AB67" s="25">
        <v>3085000</v>
      </c>
      <c r="AC67" s="25">
        <v>3054150</v>
      </c>
      <c r="AD67" s="27"/>
      <c r="AE67" s="27">
        <f t="shared" si="11"/>
        <v>30850</v>
      </c>
      <c r="AF67" s="27">
        <f t="shared" si="2"/>
        <v>3054150</v>
      </c>
      <c r="AG67" s="17">
        <f t="shared" si="13"/>
        <v>3054150</v>
      </c>
      <c r="AH67" s="17">
        <v>3054150</v>
      </c>
      <c r="AI67" s="17"/>
      <c r="AJ67" s="17"/>
      <c r="AK67" s="17"/>
      <c r="AL67" s="17"/>
      <c r="AM67" s="17"/>
      <c r="AN67" s="17"/>
      <c r="AO67" s="17"/>
      <c r="AP67" s="17"/>
      <c r="AQ67" s="17">
        <f t="shared" si="3"/>
        <v>0</v>
      </c>
      <c r="AR67" s="17">
        <f t="shared" si="4"/>
        <v>0</v>
      </c>
      <c r="AS67" s="17">
        <f t="shared" si="5"/>
        <v>0</v>
      </c>
      <c r="AT67" s="17">
        <f t="shared" si="6"/>
        <v>0</v>
      </c>
      <c r="AU67" s="17">
        <f t="shared" si="12"/>
        <v>0</v>
      </c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</row>
    <row r="68" spans="1:112" ht="65.25" hidden="1" customHeight="1" x14ac:dyDescent="0.25">
      <c r="A68" s="6">
        <f t="shared" si="7"/>
        <v>62</v>
      </c>
      <c r="B68" s="13">
        <v>8985654</v>
      </c>
      <c r="C68" s="33" t="s">
        <v>296</v>
      </c>
      <c r="D68" s="32" t="s">
        <v>14</v>
      </c>
      <c r="E68" s="32" t="s">
        <v>87</v>
      </c>
      <c r="F68" s="13" t="s">
        <v>714</v>
      </c>
      <c r="G68" s="48" t="s">
        <v>2599</v>
      </c>
      <c r="H68" s="42" t="s">
        <v>1934</v>
      </c>
      <c r="I68" s="13"/>
      <c r="J68" s="15">
        <v>0.04</v>
      </c>
      <c r="K68" s="15" t="s">
        <v>1311</v>
      </c>
      <c r="L68" s="15" t="s">
        <v>584</v>
      </c>
      <c r="M68" s="15"/>
      <c r="N68" s="15"/>
      <c r="O68" s="16">
        <v>2804000</v>
      </c>
      <c r="P68" s="12">
        <v>45435</v>
      </c>
      <c r="Q68" s="17">
        <v>3085000</v>
      </c>
      <c r="R68" s="9" t="s">
        <v>174</v>
      </c>
      <c r="S68" s="9" t="s">
        <v>228</v>
      </c>
      <c r="T68" s="10">
        <v>909713434</v>
      </c>
      <c r="U68" s="9" t="s">
        <v>276</v>
      </c>
      <c r="V68" s="13"/>
      <c r="W68" s="13" t="s">
        <v>165</v>
      </c>
      <c r="X68" s="6" t="s">
        <v>601</v>
      </c>
      <c r="Y68" s="6"/>
      <c r="Z68" s="6"/>
      <c r="AA68" s="6"/>
      <c r="AB68" s="25">
        <v>3085000</v>
      </c>
      <c r="AC68" s="25">
        <v>3054150</v>
      </c>
      <c r="AD68" s="27"/>
      <c r="AE68" s="27">
        <f t="shared" si="11"/>
        <v>30850</v>
      </c>
      <c r="AF68" s="27">
        <f t="shared" si="2"/>
        <v>3054150</v>
      </c>
      <c r="AG68" s="17">
        <f t="shared" si="13"/>
        <v>3054150</v>
      </c>
      <c r="AH68" s="17">
        <v>3054150</v>
      </c>
      <c r="AI68" s="17"/>
      <c r="AJ68" s="17"/>
      <c r="AK68" s="17"/>
      <c r="AL68" s="17"/>
      <c r="AM68" s="17"/>
      <c r="AN68" s="17"/>
      <c r="AO68" s="17"/>
      <c r="AP68" s="17"/>
      <c r="AQ68" s="17">
        <f t="shared" si="3"/>
        <v>0</v>
      </c>
      <c r="AR68" s="17">
        <f t="shared" si="4"/>
        <v>0</v>
      </c>
      <c r="AS68" s="17">
        <f t="shared" si="5"/>
        <v>0</v>
      </c>
      <c r="AT68" s="17">
        <f t="shared" si="6"/>
        <v>0</v>
      </c>
      <c r="AU68" s="17">
        <f t="shared" si="12"/>
        <v>0</v>
      </c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</row>
    <row r="69" spans="1:112" ht="65.25" hidden="1" customHeight="1" x14ac:dyDescent="0.25">
      <c r="A69" s="6">
        <f t="shared" si="7"/>
        <v>63</v>
      </c>
      <c r="B69" s="13">
        <v>8985650</v>
      </c>
      <c r="C69" s="33" t="s">
        <v>296</v>
      </c>
      <c r="D69" s="32" t="s">
        <v>14</v>
      </c>
      <c r="E69" s="32" t="s">
        <v>88</v>
      </c>
      <c r="F69" s="13" t="s">
        <v>714</v>
      </c>
      <c r="G69" s="48" t="s">
        <v>2599</v>
      </c>
      <c r="H69" s="42" t="s">
        <v>1934</v>
      </c>
      <c r="I69" s="13"/>
      <c r="J69" s="15">
        <v>0.04</v>
      </c>
      <c r="K69" s="15" t="s">
        <v>1311</v>
      </c>
      <c r="L69" s="15" t="s">
        <v>584</v>
      </c>
      <c r="M69" s="15"/>
      <c r="N69" s="15"/>
      <c r="O69" s="16">
        <v>2804000</v>
      </c>
      <c r="P69" s="12">
        <v>45435</v>
      </c>
      <c r="Q69" s="17">
        <v>3085000</v>
      </c>
      <c r="R69" s="9" t="s">
        <v>174</v>
      </c>
      <c r="S69" s="9" t="s">
        <v>229</v>
      </c>
      <c r="T69" s="10">
        <v>990041095</v>
      </c>
      <c r="U69" s="9" t="s">
        <v>276</v>
      </c>
      <c r="V69" s="13"/>
      <c r="W69" s="13" t="s">
        <v>165</v>
      </c>
      <c r="X69" s="6" t="s">
        <v>601</v>
      </c>
      <c r="Y69" s="6"/>
      <c r="Z69" s="6"/>
      <c r="AA69" s="6"/>
      <c r="AB69" s="25">
        <v>3085000</v>
      </c>
      <c r="AC69" s="25">
        <v>3054150</v>
      </c>
      <c r="AD69" s="27"/>
      <c r="AE69" s="27">
        <f t="shared" si="11"/>
        <v>30850</v>
      </c>
      <c r="AF69" s="27">
        <f t="shared" si="2"/>
        <v>3054150</v>
      </c>
      <c r="AG69" s="17">
        <f t="shared" si="13"/>
        <v>3054150</v>
      </c>
      <c r="AH69" s="17">
        <v>3054150</v>
      </c>
      <c r="AI69" s="17"/>
      <c r="AJ69" s="17"/>
      <c r="AK69" s="17"/>
      <c r="AL69" s="17"/>
      <c r="AM69" s="17"/>
      <c r="AN69" s="17"/>
      <c r="AO69" s="17"/>
      <c r="AP69" s="17"/>
      <c r="AQ69" s="17">
        <f t="shared" si="3"/>
        <v>0</v>
      </c>
      <c r="AR69" s="17">
        <f t="shared" si="4"/>
        <v>0</v>
      </c>
      <c r="AS69" s="17">
        <f t="shared" si="5"/>
        <v>0</v>
      </c>
      <c r="AT69" s="17">
        <f t="shared" si="6"/>
        <v>0</v>
      </c>
      <c r="AU69" s="17">
        <f t="shared" si="12"/>
        <v>0</v>
      </c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</row>
    <row r="70" spans="1:112" ht="65.25" hidden="1" customHeight="1" x14ac:dyDescent="0.25">
      <c r="A70" s="6">
        <f t="shared" si="7"/>
        <v>64</v>
      </c>
      <c r="B70" s="13">
        <v>8985646</v>
      </c>
      <c r="C70" s="33" t="s">
        <v>296</v>
      </c>
      <c r="D70" s="32" t="s">
        <v>14</v>
      </c>
      <c r="E70" s="32" t="s">
        <v>89</v>
      </c>
      <c r="F70" s="13" t="s">
        <v>714</v>
      </c>
      <c r="G70" s="48" t="s">
        <v>2599</v>
      </c>
      <c r="H70" s="42" t="s">
        <v>1934</v>
      </c>
      <c r="I70" s="13"/>
      <c r="J70" s="15">
        <v>0.04</v>
      </c>
      <c r="K70" s="15" t="s">
        <v>1311</v>
      </c>
      <c r="L70" s="15" t="s">
        <v>584</v>
      </c>
      <c r="M70" s="15"/>
      <c r="N70" s="15"/>
      <c r="O70" s="16">
        <v>2804000</v>
      </c>
      <c r="P70" s="12">
        <v>45435</v>
      </c>
      <c r="Q70" s="17">
        <v>3085000</v>
      </c>
      <c r="R70" s="9" t="s">
        <v>174</v>
      </c>
      <c r="S70" s="9" t="s">
        <v>230</v>
      </c>
      <c r="T70" s="10">
        <v>931721800</v>
      </c>
      <c r="U70" s="9" t="s">
        <v>276</v>
      </c>
      <c r="V70" s="13"/>
      <c r="W70" s="13" t="s">
        <v>165</v>
      </c>
      <c r="X70" s="6" t="s">
        <v>601</v>
      </c>
      <c r="Y70" s="6"/>
      <c r="Z70" s="6"/>
      <c r="AA70" s="6"/>
      <c r="AB70" s="25">
        <v>3085000</v>
      </c>
      <c r="AC70" s="25">
        <v>3054150</v>
      </c>
      <c r="AD70" s="27"/>
      <c r="AE70" s="27">
        <f t="shared" si="11"/>
        <v>30850</v>
      </c>
      <c r="AF70" s="27">
        <f t="shared" si="2"/>
        <v>3054150</v>
      </c>
      <c r="AG70" s="17">
        <f t="shared" si="13"/>
        <v>3054150</v>
      </c>
      <c r="AH70" s="17">
        <v>3054150</v>
      </c>
      <c r="AI70" s="17"/>
      <c r="AJ70" s="17"/>
      <c r="AK70" s="17"/>
      <c r="AL70" s="17"/>
      <c r="AM70" s="17"/>
      <c r="AN70" s="17"/>
      <c r="AO70" s="17"/>
      <c r="AP70" s="17"/>
      <c r="AQ70" s="17">
        <f t="shared" si="3"/>
        <v>0</v>
      </c>
      <c r="AR70" s="17">
        <f t="shared" si="4"/>
        <v>0</v>
      </c>
      <c r="AS70" s="17">
        <f t="shared" si="5"/>
        <v>0</v>
      </c>
      <c r="AT70" s="17">
        <f t="shared" si="6"/>
        <v>0</v>
      </c>
      <c r="AU70" s="17">
        <f t="shared" si="12"/>
        <v>0</v>
      </c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</row>
    <row r="71" spans="1:112" ht="65.25" hidden="1" customHeight="1" x14ac:dyDescent="0.25">
      <c r="A71" s="6">
        <f t="shared" si="7"/>
        <v>65</v>
      </c>
      <c r="B71" s="13">
        <v>8985638</v>
      </c>
      <c r="C71" s="33" t="s">
        <v>296</v>
      </c>
      <c r="D71" s="32" t="s">
        <v>14</v>
      </c>
      <c r="E71" s="32" t="s">
        <v>90</v>
      </c>
      <c r="F71" s="13" t="s">
        <v>714</v>
      </c>
      <c r="G71" s="48" t="s">
        <v>2599</v>
      </c>
      <c r="H71" s="42" t="s">
        <v>1934</v>
      </c>
      <c r="I71" s="13"/>
      <c r="J71" s="15">
        <v>0.04</v>
      </c>
      <c r="K71" s="15" t="s">
        <v>1311</v>
      </c>
      <c r="L71" s="15" t="s">
        <v>584</v>
      </c>
      <c r="M71" s="15"/>
      <c r="N71" s="15"/>
      <c r="O71" s="16">
        <v>2804000</v>
      </c>
      <c r="P71" s="12">
        <v>45435</v>
      </c>
      <c r="Q71" s="17">
        <v>3085000</v>
      </c>
      <c r="R71" s="9" t="s">
        <v>174</v>
      </c>
      <c r="S71" s="9" t="s">
        <v>231</v>
      </c>
      <c r="T71" s="10">
        <v>974000249</v>
      </c>
      <c r="U71" s="9" t="s">
        <v>276</v>
      </c>
      <c r="V71" s="13"/>
      <c r="W71" s="13" t="s">
        <v>165</v>
      </c>
      <c r="X71" s="6" t="s">
        <v>601</v>
      </c>
      <c r="Y71" s="6"/>
      <c r="Z71" s="6"/>
      <c r="AA71" s="6"/>
      <c r="AB71" s="25">
        <v>3085000</v>
      </c>
      <c r="AC71" s="25">
        <v>3054150</v>
      </c>
      <c r="AD71" s="27"/>
      <c r="AE71" s="27">
        <f t="shared" si="11"/>
        <v>30850</v>
      </c>
      <c r="AF71" s="27">
        <f t="shared" si="2"/>
        <v>3054150</v>
      </c>
      <c r="AG71" s="17">
        <f t="shared" si="13"/>
        <v>3054150</v>
      </c>
      <c r="AH71" s="17">
        <v>3054150</v>
      </c>
      <c r="AI71" s="17"/>
      <c r="AJ71" s="17"/>
      <c r="AK71" s="17"/>
      <c r="AL71" s="17"/>
      <c r="AM71" s="17"/>
      <c r="AN71" s="17"/>
      <c r="AO71" s="17"/>
      <c r="AP71" s="17"/>
      <c r="AQ71" s="17">
        <f t="shared" si="3"/>
        <v>0</v>
      </c>
      <c r="AR71" s="17">
        <f t="shared" si="4"/>
        <v>0</v>
      </c>
      <c r="AS71" s="17">
        <f t="shared" si="5"/>
        <v>0</v>
      </c>
      <c r="AT71" s="17">
        <f t="shared" si="6"/>
        <v>0</v>
      </c>
      <c r="AU71" s="17">
        <f t="shared" si="12"/>
        <v>0</v>
      </c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</row>
    <row r="72" spans="1:112" ht="65.25" hidden="1" customHeight="1" x14ac:dyDescent="0.25">
      <c r="A72" s="6">
        <f t="shared" si="7"/>
        <v>66</v>
      </c>
      <c r="B72" s="13">
        <v>8985625</v>
      </c>
      <c r="C72" s="33" t="s">
        <v>296</v>
      </c>
      <c r="D72" s="32" t="s">
        <v>14</v>
      </c>
      <c r="E72" s="32" t="s">
        <v>91</v>
      </c>
      <c r="F72" s="13" t="s">
        <v>714</v>
      </c>
      <c r="G72" s="48" t="s">
        <v>2599</v>
      </c>
      <c r="H72" s="42" t="s">
        <v>1934</v>
      </c>
      <c r="I72" s="13"/>
      <c r="J72" s="15">
        <v>0.04</v>
      </c>
      <c r="K72" s="15" t="s">
        <v>1311</v>
      </c>
      <c r="L72" s="15" t="s">
        <v>584</v>
      </c>
      <c r="M72" s="15"/>
      <c r="N72" s="15"/>
      <c r="O72" s="16">
        <v>2804000</v>
      </c>
      <c r="P72" s="12">
        <v>45435</v>
      </c>
      <c r="Q72" s="17">
        <v>3085000</v>
      </c>
      <c r="R72" s="9" t="s">
        <v>174</v>
      </c>
      <c r="S72" s="9" t="s">
        <v>232</v>
      </c>
      <c r="T72" s="10">
        <v>936560074</v>
      </c>
      <c r="U72" s="9" t="s">
        <v>276</v>
      </c>
      <c r="V72" s="13"/>
      <c r="W72" s="13" t="s">
        <v>165</v>
      </c>
      <c r="X72" s="6" t="s">
        <v>601</v>
      </c>
      <c r="Y72" s="6"/>
      <c r="Z72" s="6"/>
      <c r="AA72" s="6"/>
      <c r="AB72" s="25">
        <v>3085000</v>
      </c>
      <c r="AC72" s="25">
        <v>3054150</v>
      </c>
      <c r="AD72" s="27"/>
      <c r="AE72" s="27">
        <f t="shared" si="11"/>
        <v>30850</v>
      </c>
      <c r="AF72" s="27">
        <f t="shared" si="2"/>
        <v>3054150</v>
      </c>
      <c r="AG72" s="17">
        <f t="shared" si="13"/>
        <v>3054150</v>
      </c>
      <c r="AH72" s="17">
        <v>3054150</v>
      </c>
      <c r="AI72" s="17"/>
      <c r="AJ72" s="17"/>
      <c r="AK72" s="17"/>
      <c r="AL72" s="17"/>
      <c r="AM72" s="17"/>
      <c r="AN72" s="17"/>
      <c r="AO72" s="17"/>
      <c r="AP72" s="17"/>
      <c r="AQ72" s="17">
        <f t="shared" si="3"/>
        <v>0</v>
      </c>
      <c r="AR72" s="17">
        <f t="shared" si="4"/>
        <v>0</v>
      </c>
      <c r="AS72" s="17">
        <f t="shared" si="5"/>
        <v>0</v>
      </c>
      <c r="AT72" s="17">
        <f t="shared" si="6"/>
        <v>0</v>
      </c>
      <c r="AU72" s="17">
        <f t="shared" si="12"/>
        <v>0</v>
      </c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</row>
    <row r="73" spans="1:112" ht="65.25" hidden="1" customHeight="1" x14ac:dyDescent="0.25">
      <c r="A73" s="6">
        <f t="shared" si="7"/>
        <v>67</v>
      </c>
      <c r="B73" s="13">
        <v>8985626</v>
      </c>
      <c r="C73" s="33" t="s">
        <v>296</v>
      </c>
      <c r="D73" s="32" t="s">
        <v>14</v>
      </c>
      <c r="E73" s="32" t="s">
        <v>92</v>
      </c>
      <c r="F73" s="13" t="s">
        <v>714</v>
      </c>
      <c r="G73" s="48" t="s">
        <v>2599</v>
      </c>
      <c r="H73" s="42" t="s">
        <v>1934</v>
      </c>
      <c r="I73" s="13"/>
      <c r="J73" s="15">
        <v>0.04</v>
      </c>
      <c r="K73" s="15" t="s">
        <v>1311</v>
      </c>
      <c r="L73" s="15" t="s">
        <v>584</v>
      </c>
      <c r="M73" s="15"/>
      <c r="N73" s="15"/>
      <c r="O73" s="16">
        <v>2804000</v>
      </c>
      <c r="P73" s="12">
        <v>45435</v>
      </c>
      <c r="Q73" s="17">
        <v>3085000</v>
      </c>
      <c r="R73" s="9" t="s">
        <v>174</v>
      </c>
      <c r="S73" s="9" t="s">
        <v>233</v>
      </c>
      <c r="T73" s="10">
        <v>998980310</v>
      </c>
      <c r="U73" s="9" t="s">
        <v>276</v>
      </c>
      <c r="V73" s="13"/>
      <c r="W73" s="13" t="s">
        <v>165</v>
      </c>
      <c r="X73" s="6" t="s">
        <v>601</v>
      </c>
      <c r="Y73" s="6"/>
      <c r="Z73" s="6"/>
      <c r="AA73" s="6"/>
      <c r="AB73" s="25">
        <v>3085000</v>
      </c>
      <c r="AC73" s="25">
        <v>3054150</v>
      </c>
      <c r="AD73" s="27"/>
      <c r="AE73" s="27">
        <f t="shared" si="11"/>
        <v>30850</v>
      </c>
      <c r="AF73" s="27">
        <f t="shared" si="2"/>
        <v>3054150</v>
      </c>
      <c r="AG73" s="17">
        <f t="shared" si="13"/>
        <v>3054150</v>
      </c>
      <c r="AH73" s="17">
        <v>3054150</v>
      </c>
      <c r="AI73" s="17"/>
      <c r="AJ73" s="17"/>
      <c r="AK73" s="17"/>
      <c r="AL73" s="17"/>
      <c r="AM73" s="17"/>
      <c r="AN73" s="17"/>
      <c r="AO73" s="17"/>
      <c r="AP73" s="17"/>
      <c r="AQ73" s="17">
        <f t="shared" si="3"/>
        <v>0</v>
      </c>
      <c r="AR73" s="17">
        <f t="shared" si="4"/>
        <v>0</v>
      </c>
      <c r="AS73" s="17">
        <f t="shared" si="5"/>
        <v>0</v>
      </c>
      <c r="AT73" s="17">
        <f t="shared" si="6"/>
        <v>0</v>
      </c>
      <c r="AU73" s="17">
        <f t="shared" si="12"/>
        <v>0</v>
      </c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</row>
    <row r="74" spans="1:112" ht="65.25" hidden="1" customHeight="1" x14ac:dyDescent="0.25">
      <c r="A74" s="6">
        <f t="shared" si="7"/>
        <v>68</v>
      </c>
      <c r="B74" s="13">
        <v>8985633</v>
      </c>
      <c r="C74" s="33" t="s">
        <v>296</v>
      </c>
      <c r="D74" s="32" t="s">
        <v>14</v>
      </c>
      <c r="E74" s="32" t="s">
        <v>93</v>
      </c>
      <c r="F74" s="13" t="s">
        <v>714</v>
      </c>
      <c r="G74" s="48" t="s">
        <v>2599</v>
      </c>
      <c r="H74" s="42" t="s">
        <v>1934</v>
      </c>
      <c r="I74" s="13"/>
      <c r="J74" s="15">
        <v>0.04</v>
      </c>
      <c r="K74" s="15" t="s">
        <v>1311</v>
      </c>
      <c r="L74" s="15" t="s">
        <v>584</v>
      </c>
      <c r="M74" s="15"/>
      <c r="N74" s="15"/>
      <c r="O74" s="16">
        <v>2804000</v>
      </c>
      <c r="P74" s="12">
        <v>45435</v>
      </c>
      <c r="Q74" s="17">
        <v>3085000</v>
      </c>
      <c r="R74" s="9" t="s">
        <v>174</v>
      </c>
      <c r="S74" s="9" t="s">
        <v>234</v>
      </c>
      <c r="T74" s="10">
        <v>909881675</v>
      </c>
      <c r="U74" s="9" t="s">
        <v>276</v>
      </c>
      <c r="V74" s="13"/>
      <c r="W74" s="13" t="s">
        <v>165</v>
      </c>
      <c r="X74" s="6" t="s">
        <v>601</v>
      </c>
      <c r="Y74" s="6"/>
      <c r="Z74" s="6"/>
      <c r="AA74" s="6"/>
      <c r="AB74" s="25">
        <v>3085000</v>
      </c>
      <c r="AC74" s="25">
        <v>3054150</v>
      </c>
      <c r="AD74" s="27"/>
      <c r="AE74" s="27">
        <f t="shared" ref="AE74:AE105" si="14">+Q74*1%</f>
        <v>30850</v>
      </c>
      <c r="AF74" s="27">
        <f t="shared" ref="AF74:AF137" si="15">+Q74-AE74-AD74</f>
        <v>3054150</v>
      </c>
      <c r="AG74" s="17">
        <f t="shared" si="13"/>
        <v>3054150</v>
      </c>
      <c r="AH74" s="17">
        <v>3054150</v>
      </c>
      <c r="AI74" s="17"/>
      <c r="AJ74" s="17"/>
      <c r="AK74" s="17"/>
      <c r="AL74" s="17"/>
      <c r="AM74" s="17"/>
      <c r="AN74" s="17"/>
      <c r="AO74" s="17"/>
      <c r="AP74" s="17"/>
      <c r="AQ74" s="17">
        <f t="shared" ref="AQ74:AQ137" si="16">+AI74-AM74</f>
        <v>0</v>
      </c>
      <c r="AR74" s="17">
        <f t="shared" ref="AR74:AR137" si="17">+AJ74-AN74</f>
        <v>0</v>
      </c>
      <c r="AS74" s="17">
        <f t="shared" ref="AS74:AS137" si="18">+AK74-AO74</f>
        <v>0</v>
      </c>
      <c r="AT74" s="17">
        <f t="shared" ref="AT74:AT137" si="19">+AL74-AP74</f>
        <v>0</v>
      </c>
      <c r="AU74" s="17">
        <f t="shared" si="12"/>
        <v>0</v>
      </c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</row>
    <row r="75" spans="1:112" ht="65.25" hidden="1" customHeight="1" x14ac:dyDescent="0.25">
      <c r="A75" s="6">
        <f t="shared" ref="A75:A138" si="20">+A74+1</f>
        <v>69</v>
      </c>
      <c r="B75" s="13">
        <v>8985635</v>
      </c>
      <c r="C75" s="33" t="s">
        <v>296</v>
      </c>
      <c r="D75" s="32" t="s">
        <v>14</v>
      </c>
      <c r="E75" s="32" t="s">
        <v>94</v>
      </c>
      <c r="F75" s="13" t="s">
        <v>714</v>
      </c>
      <c r="G75" s="48" t="s">
        <v>2599</v>
      </c>
      <c r="H75" s="42" t="s">
        <v>1934</v>
      </c>
      <c r="I75" s="13"/>
      <c r="J75" s="15">
        <v>2E-3</v>
      </c>
      <c r="K75" s="15" t="s">
        <v>1311</v>
      </c>
      <c r="L75" s="15" t="s">
        <v>584</v>
      </c>
      <c r="M75" s="15"/>
      <c r="N75" s="15"/>
      <c r="O75" s="16">
        <v>463200</v>
      </c>
      <c r="P75" s="12">
        <v>45435</v>
      </c>
      <c r="Q75" s="17">
        <v>510000</v>
      </c>
      <c r="R75" s="9" t="s">
        <v>174</v>
      </c>
      <c r="S75" s="9" t="s">
        <v>235</v>
      </c>
      <c r="T75" s="10">
        <v>911117600</v>
      </c>
      <c r="U75" s="9" t="s">
        <v>276</v>
      </c>
      <c r="V75" s="13"/>
      <c r="W75" s="13" t="s">
        <v>165</v>
      </c>
      <c r="X75" s="6" t="s">
        <v>601</v>
      </c>
      <c r="Y75" s="6"/>
      <c r="Z75" s="6"/>
      <c r="AA75" s="6"/>
      <c r="AB75" s="25">
        <v>510000</v>
      </c>
      <c r="AC75" s="25">
        <v>504900</v>
      </c>
      <c r="AD75" s="27"/>
      <c r="AE75" s="27">
        <f t="shared" si="14"/>
        <v>5100</v>
      </c>
      <c r="AF75" s="27">
        <f t="shared" si="15"/>
        <v>504900</v>
      </c>
      <c r="AG75" s="17">
        <f t="shared" si="13"/>
        <v>504900</v>
      </c>
      <c r="AH75" s="17">
        <v>504900</v>
      </c>
      <c r="AI75" s="17"/>
      <c r="AJ75" s="17"/>
      <c r="AK75" s="17"/>
      <c r="AL75" s="17"/>
      <c r="AM75" s="17"/>
      <c r="AN75" s="17"/>
      <c r="AO75" s="17"/>
      <c r="AP75" s="17"/>
      <c r="AQ75" s="17">
        <f t="shared" si="16"/>
        <v>0</v>
      </c>
      <c r="AR75" s="17">
        <f t="shared" si="17"/>
        <v>0</v>
      </c>
      <c r="AS75" s="17">
        <f t="shared" si="18"/>
        <v>0</v>
      </c>
      <c r="AT75" s="17">
        <f t="shared" si="19"/>
        <v>0</v>
      </c>
      <c r="AU75" s="17">
        <f t="shared" si="12"/>
        <v>0</v>
      </c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</row>
    <row r="76" spans="1:112" ht="65.25" hidden="1" customHeight="1" x14ac:dyDescent="0.25">
      <c r="A76" s="6">
        <f t="shared" si="20"/>
        <v>70</v>
      </c>
      <c r="B76" s="13">
        <v>8985632</v>
      </c>
      <c r="C76" s="33" t="s">
        <v>296</v>
      </c>
      <c r="D76" s="32" t="s">
        <v>14</v>
      </c>
      <c r="E76" s="32" t="s">
        <v>95</v>
      </c>
      <c r="F76" s="13" t="s">
        <v>714</v>
      </c>
      <c r="G76" s="48" t="s">
        <v>2599</v>
      </c>
      <c r="H76" s="42" t="s">
        <v>1934</v>
      </c>
      <c r="I76" s="13"/>
      <c r="J76" s="15">
        <v>8.5000000000000006E-3</v>
      </c>
      <c r="K76" s="15" t="s">
        <v>1311</v>
      </c>
      <c r="L76" s="15" t="s">
        <v>584</v>
      </c>
      <c r="M76" s="15"/>
      <c r="N76" s="15"/>
      <c r="O76" s="16">
        <v>863600</v>
      </c>
      <c r="P76" s="12">
        <v>45435</v>
      </c>
      <c r="Q76" s="17">
        <v>950000</v>
      </c>
      <c r="R76" s="9" t="s">
        <v>174</v>
      </c>
      <c r="S76" s="9" t="s">
        <v>236</v>
      </c>
      <c r="T76" s="10">
        <v>908156556</v>
      </c>
      <c r="U76" s="9" t="s">
        <v>276</v>
      </c>
      <c r="V76" s="13"/>
      <c r="W76" s="13" t="s">
        <v>165</v>
      </c>
      <c r="X76" s="6" t="s">
        <v>601</v>
      </c>
      <c r="Y76" s="6"/>
      <c r="Z76" s="6"/>
      <c r="AA76" s="6"/>
      <c r="AB76" s="25">
        <v>950000</v>
      </c>
      <c r="AC76" s="25">
        <v>940500</v>
      </c>
      <c r="AD76" s="27"/>
      <c r="AE76" s="27">
        <f t="shared" si="14"/>
        <v>9500</v>
      </c>
      <c r="AF76" s="27">
        <f t="shared" si="15"/>
        <v>940500</v>
      </c>
      <c r="AG76" s="17">
        <f t="shared" si="13"/>
        <v>940500</v>
      </c>
      <c r="AH76" s="17">
        <v>940500</v>
      </c>
      <c r="AI76" s="17"/>
      <c r="AJ76" s="17"/>
      <c r="AK76" s="17"/>
      <c r="AL76" s="17"/>
      <c r="AM76" s="17"/>
      <c r="AN76" s="17"/>
      <c r="AO76" s="17"/>
      <c r="AP76" s="17"/>
      <c r="AQ76" s="17">
        <f t="shared" si="16"/>
        <v>0</v>
      </c>
      <c r="AR76" s="17">
        <f t="shared" si="17"/>
        <v>0</v>
      </c>
      <c r="AS76" s="17">
        <f t="shared" si="18"/>
        <v>0</v>
      </c>
      <c r="AT76" s="17">
        <f t="shared" si="19"/>
        <v>0</v>
      </c>
      <c r="AU76" s="17">
        <f t="shared" si="12"/>
        <v>0</v>
      </c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</row>
    <row r="77" spans="1:112" ht="65.25" hidden="1" customHeight="1" x14ac:dyDescent="0.25">
      <c r="A77" s="6">
        <f t="shared" si="20"/>
        <v>71</v>
      </c>
      <c r="B77" s="13">
        <v>8985630</v>
      </c>
      <c r="C77" s="33" t="s">
        <v>296</v>
      </c>
      <c r="D77" s="32" t="s">
        <v>14</v>
      </c>
      <c r="E77" s="32" t="s">
        <v>96</v>
      </c>
      <c r="F77" s="13" t="s">
        <v>714</v>
      </c>
      <c r="G77" s="48" t="s">
        <v>2599</v>
      </c>
      <c r="H77" s="42" t="s">
        <v>1934</v>
      </c>
      <c r="I77" s="13"/>
      <c r="J77" s="15">
        <v>3.5000000000000001E-3</v>
      </c>
      <c r="K77" s="15" t="s">
        <v>1311</v>
      </c>
      <c r="L77" s="15" t="s">
        <v>584</v>
      </c>
      <c r="M77" s="15"/>
      <c r="N77" s="15"/>
      <c r="O77" s="16">
        <v>555600</v>
      </c>
      <c r="P77" s="12">
        <v>45435</v>
      </c>
      <c r="Q77" s="17">
        <v>612000</v>
      </c>
      <c r="R77" s="9" t="s">
        <v>174</v>
      </c>
      <c r="S77" s="9" t="s">
        <v>237</v>
      </c>
      <c r="T77" s="10">
        <v>930800808</v>
      </c>
      <c r="U77" s="9" t="s">
        <v>276</v>
      </c>
      <c r="V77" s="13"/>
      <c r="W77" s="13" t="s">
        <v>165</v>
      </c>
      <c r="X77" s="6" t="s">
        <v>601</v>
      </c>
      <c r="Y77" s="6"/>
      <c r="Z77" s="6"/>
      <c r="AA77" s="6"/>
      <c r="AB77" s="25">
        <v>612000</v>
      </c>
      <c r="AC77" s="25">
        <v>605880</v>
      </c>
      <c r="AD77" s="27"/>
      <c r="AE77" s="27">
        <f t="shared" si="14"/>
        <v>6120</v>
      </c>
      <c r="AF77" s="27">
        <f t="shared" si="15"/>
        <v>605880</v>
      </c>
      <c r="AG77" s="17">
        <f t="shared" si="13"/>
        <v>605880</v>
      </c>
      <c r="AH77" s="17">
        <v>605880</v>
      </c>
      <c r="AI77" s="17"/>
      <c r="AJ77" s="17"/>
      <c r="AK77" s="17"/>
      <c r="AL77" s="17"/>
      <c r="AM77" s="17"/>
      <c r="AN77" s="17"/>
      <c r="AO77" s="17"/>
      <c r="AP77" s="17"/>
      <c r="AQ77" s="17">
        <f t="shared" si="16"/>
        <v>0</v>
      </c>
      <c r="AR77" s="17">
        <f t="shared" si="17"/>
        <v>0</v>
      </c>
      <c r="AS77" s="17">
        <f t="shared" si="18"/>
        <v>0</v>
      </c>
      <c r="AT77" s="17">
        <f t="shared" si="19"/>
        <v>0</v>
      </c>
      <c r="AU77" s="17">
        <f t="shared" si="12"/>
        <v>0</v>
      </c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</row>
    <row r="78" spans="1:112" ht="65.25" hidden="1" customHeight="1" x14ac:dyDescent="0.25">
      <c r="A78" s="6">
        <f t="shared" si="20"/>
        <v>72</v>
      </c>
      <c r="B78" s="13">
        <v>8985640</v>
      </c>
      <c r="C78" s="33" t="s">
        <v>296</v>
      </c>
      <c r="D78" s="32" t="s">
        <v>14</v>
      </c>
      <c r="E78" s="32" t="s">
        <v>97</v>
      </c>
      <c r="F78" s="13" t="s">
        <v>714</v>
      </c>
      <c r="G78" s="48" t="s">
        <v>2599</v>
      </c>
      <c r="H78" s="42" t="s">
        <v>1934</v>
      </c>
      <c r="I78" s="13"/>
      <c r="J78" s="15">
        <v>6.1999999999999998E-3</v>
      </c>
      <c r="K78" s="15" t="s">
        <v>1311</v>
      </c>
      <c r="L78" s="15" t="s">
        <v>584</v>
      </c>
      <c r="M78" s="15"/>
      <c r="N78" s="15"/>
      <c r="O78" s="16">
        <v>721920</v>
      </c>
      <c r="P78" s="12">
        <v>45435</v>
      </c>
      <c r="Q78" s="17">
        <v>795000</v>
      </c>
      <c r="R78" s="9" t="s">
        <v>174</v>
      </c>
      <c r="S78" s="9" t="s">
        <v>238</v>
      </c>
      <c r="T78" s="10">
        <v>998100258</v>
      </c>
      <c r="U78" s="9" t="s">
        <v>276</v>
      </c>
      <c r="V78" s="13"/>
      <c r="W78" s="13" t="s">
        <v>165</v>
      </c>
      <c r="X78" s="6" t="s">
        <v>601</v>
      </c>
      <c r="Y78" s="6"/>
      <c r="Z78" s="6"/>
      <c r="AA78" s="6"/>
      <c r="AB78" s="25">
        <v>795000</v>
      </c>
      <c r="AC78" s="25">
        <v>787050</v>
      </c>
      <c r="AD78" s="27"/>
      <c r="AE78" s="27">
        <f t="shared" si="14"/>
        <v>7950</v>
      </c>
      <c r="AF78" s="27">
        <f t="shared" si="15"/>
        <v>787050</v>
      </c>
      <c r="AG78" s="17">
        <f t="shared" si="13"/>
        <v>787050</v>
      </c>
      <c r="AH78" s="17">
        <v>787050</v>
      </c>
      <c r="AI78" s="17"/>
      <c r="AJ78" s="17"/>
      <c r="AK78" s="17"/>
      <c r="AL78" s="17"/>
      <c r="AM78" s="17"/>
      <c r="AN78" s="17"/>
      <c r="AO78" s="17"/>
      <c r="AP78" s="17"/>
      <c r="AQ78" s="17">
        <f t="shared" si="16"/>
        <v>0</v>
      </c>
      <c r="AR78" s="17">
        <f t="shared" si="17"/>
        <v>0</v>
      </c>
      <c r="AS78" s="17">
        <f t="shared" si="18"/>
        <v>0</v>
      </c>
      <c r="AT78" s="17">
        <f t="shared" si="19"/>
        <v>0</v>
      </c>
      <c r="AU78" s="17">
        <f t="shared" si="12"/>
        <v>0</v>
      </c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</row>
    <row r="79" spans="1:112" ht="65.25" hidden="1" customHeight="1" x14ac:dyDescent="0.25">
      <c r="A79" s="6">
        <f t="shared" si="20"/>
        <v>73</v>
      </c>
      <c r="B79" s="13">
        <v>8985642</v>
      </c>
      <c r="C79" s="33" t="s">
        <v>296</v>
      </c>
      <c r="D79" s="32" t="s">
        <v>14</v>
      </c>
      <c r="E79" s="32" t="s">
        <v>98</v>
      </c>
      <c r="F79" s="13" t="s">
        <v>714</v>
      </c>
      <c r="G79" s="48" t="s">
        <v>2599</v>
      </c>
      <c r="H79" s="42" t="s">
        <v>1934</v>
      </c>
      <c r="I79" s="13"/>
      <c r="J79" s="15">
        <v>6.1999999999999998E-3</v>
      </c>
      <c r="K79" s="15" t="s">
        <v>1311</v>
      </c>
      <c r="L79" s="15" t="s">
        <v>584</v>
      </c>
      <c r="M79" s="15"/>
      <c r="N79" s="15"/>
      <c r="O79" s="16">
        <v>721920</v>
      </c>
      <c r="P79" s="12">
        <v>45435</v>
      </c>
      <c r="Q79" s="17">
        <v>795000</v>
      </c>
      <c r="R79" s="9" t="s">
        <v>174</v>
      </c>
      <c r="S79" s="9" t="s">
        <v>239</v>
      </c>
      <c r="T79" s="10">
        <v>974406464</v>
      </c>
      <c r="U79" s="9" t="s">
        <v>276</v>
      </c>
      <c r="V79" s="13"/>
      <c r="W79" s="13" t="s">
        <v>165</v>
      </c>
      <c r="X79" s="6" t="s">
        <v>601</v>
      </c>
      <c r="Y79" s="6"/>
      <c r="Z79" s="6"/>
      <c r="AA79" s="6"/>
      <c r="AB79" s="25">
        <v>795000</v>
      </c>
      <c r="AC79" s="25">
        <v>787050</v>
      </c>
      <c r="AD79" s="27"/>
      <c r="AE79" s="27">
        <f t="shared" si="14"/>
        <v>7950</v>
      </c>
      <c r="AF79" s="27">
        <f t="shared" si="15"/>
        <v>787050</v>
      </c>
      <c r="AG79" s="17">
        <f t="shared" si="13"/>
        <v>787050</v>
      </c>
      <c r="AH79" s="17">
        <v>787050</v>
      </c>
      <c r="AI79" s="17"/>
      <c r="AJ79" s="17"/>
      <c r="AK79" s="17"/>
      <c r="AL79" s="17"/>
      <c r="AM79" s="17"/>
      <c r="AN79" s="17"/>
      <c r="AO79" s="17"/>
      <c r="AP79" s="17"/>
      <c r="AQ79" s="17">
        <f t="shared" si="16"/>
        <v>0</v>
      </c>
      <c r="AR79" s="17">
        <f t="shared" si="17"/>
        <v>0</v>
      </c>
      <c r="AS79" s="17">
        <f t="shared" si="18"/>
        <v>0</v>
      </c>
      <c r="AT79" s="17">
        <f t="shared" si="19"/>
        <v>0</v>
      </c>
      <c r="AU79" s="17">
        <f t="shared" si="12"/>
        <v>0</v>
      </c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</row>
    <row r="80" spans="1:112" ht="65.25" hidden="1" customHeight="1" x14ac:dyDescent="0.25">
      <c r="A80" s="6">
        <f t="shared" si="20"/>
        <v>74</v>
      </c>
      <c r="B80" s="13">
        <v>8985641</v>
      </c>
      <c r="C80" s="33" t="s">
        <v>296</v>
      </c>
      <c r="D80" s="32" t="s">
        <v>14</v>
      </c>
      <c r="E80" s="32" t="s">
        <v>99</v>
      </c>
      <c r="F80" s="13" t="s">
        <v>714</v>
      </c>
      <c r="G80" s="48" t="s">
        <v>2599</v>
      </c>
      <c r="H80" s="42" t="s">
        <v>1934</v>
      </c>
      <c r="I80" s="13"/>
      <c r="J80" s="15">
        <v>5.4999999999999997E-3</v>
      </c>
      <c r="K80" s="15" t="s">
        <v>1311</v>
      </c>
      <c r="L80" s="15" t="s">
        <v>584</v>
      </c>
      <c r="M80" s="15"/>
      <c r="N80" s="15"/>
      <c r="O80" s="16">
        <v>678800</v>
      </c>
      <c r="P80" s="12">
        <v>45435</v>
      </c>
      <c r="Q80" s="17">
        <v>747000</v>
      </c>
      <c r="R80" s="9" t="s">
        <v>174</v>
      </c>
      <c r="S80" s="9" t="s">
        <v>230</v>
      </c>
      <c r="T80" s="10">
        <v>931721800</v>
      </c>
      <c r="U80" s="9" t="s">
        <v>276</v>
      </c>
      <c r="V80" s="13"/>
      <c r="W80" s="13" t="s">
        <v>165</v>
      </c>
      <c r="X80" s="6" t="s">
        <v>601</v>
      </c>
      <c r="Y80" s="6"/>
      <c r="Z80" s="6"/>
      <c r="AA80" s="6"/>
      <c r="AB80" s="25">
        <v>747000</v>
      </c>
      <c r="AC80" s="25">
        <v>739530</v>
      </c>
      <c r="AD80" s="27"/>
      <c r="AE80" s="27">
        <f t="shared" si="14"/>
        <v>7470</v>
      </c>
      <c r="AF80" s="27">
        <f t="shared" si="15"/>
        <v>739530</v>
      </c>
      <c r="AG80" s="17">
        <f t="shared" si="13"/>
        <v>739530</v>
      </c>
      <c r="AH80" s="17">
        <v>739530</v>
      </c>
      <c r="AI80" s="17"/>
      <c r="AJ80" s="17"/>
      <c r="AK80" s="17"/>
      <c r="AL80" s="17"/>
      <c r="AM80" s="17"/>
      <c r="AN80" s="17"/>
      <c r="AO80" s="17"/>
      <c r="AP80" s="17"/>
      <c r="AQ80" s="17">
        <f t="shared" si="16"/>
        <v>0</v>
      </c>
      <c r="AR80" s="17">
        <f t="shared" si="17"/>
        <v>0</v>
      </c>
      <c r="AS80" s="17">
        <f t="shared" si="18"/>
        <v>0</v>
      </c>
      <c r="AT80" s="17">
        <f t="shared" si="19"/>
        <v>0</v>
      </c>
      <c r="AU80" s="17">
        <f t="shared" si="12"/>
        <v>0</v>
      </c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</row>
    <row r="81" spans="1:112" ht="65.25" hidden="1" customHeight="1" x14ac:dyDescent="0.25">
      <c r="A81" s="6">
        <f t="shared" si="20"/>
        <v>75</v>
      </c>
      <c r="B81" s="13">
        <v>8985631</v>
      </c>
      <c r="C81" s="33" t="s">
        <v>296</v>
      </c>
      <c r="D81" s="32" t="s">
        <v>14</v>
      </c>
      <c r="E81" s="32" t="s">
        <v>101</v>
      </c>
      <c r="F81" s="13" t="s">
        <v>714</v>
      </c>
      <c r="G81" s="48" t="s">
        <v>2599</v>
      </c>
      <c r="H81" s="42" t="s">
        <v>1934</v>
      </c>
      <c r="I81" s="13"/>
      <c r="J81" s="15">
        <v>0.04</v>
      </c>
      <c r="K81" s="15" t="s">
        <v>1311</v>
      </c>
      <c r="L81" s="15" t="s">
        <v>584</v>
      </c>
      <c r="M81" s="15"/>
      <c r="N81" s="15"/>
      <c r="O81" s="16">
        <v>2804000</v>
      </c>
      <c r="P81" s="12">
        <v>45435</v>
      </c>
      <c r="Q81" s="17">
        <v>3085000</v>
      </c>
      <c r="R81" s="9" t="s">
        <v>174</v>
      </c>
      <c r="S81" s="9" t="s">
        <v>240</v>
      </c>
      <c r="T81" s="10">
        <v>909437777</v>
      </c>
      <c r="U81" s="9" t="s">
        <v>276</v>
      </c>
      <c r="V81" s="13"/>
      <c r="W81" s="13" t="s">
        <v>165</v>
      </c>
      <c r="X81" s="6" t="s">
        <v>601</v>
      </c>
      <c r="Y81" s="6"/>
      <c r="Z81" s="6"/>
      <c r="AA81" s="6"/>
      <c r="AB81" s="25">
        <v>3085000</v>
      </c>
      <c r="AC81" s="25">
        <v>3054150</v>
      </c>
      <c r="AD81" s="27"/>
      <c r="AE81" s="27">
        <f t="shared" si="14"/>
        <v>30850</v>
      </c>
      <c r="AF81" s="27">
        <f t="shared" si="15"/>
        <v>3054150</v>
      </c>
      <c r="AG81" s="17">
        <f t="shared" si="13"/>
        <v>3054150</v>
      </c>
      <c r="AH81" s="17">
        <v>3054150</v>
      </c>
      <c r="AI81" s="17"/>
      <c r="AJ81" s="17"/>
      <c r="AK81" s="17"/>
      <c r="AL81" s="17"/>
      <c r="AM81" s="17"/>
      <c r="AN81" s="17"/>
      <c r="AO81" s="17"/>
      <c r="AP81" s="17"/>
      <c r="AQ81" s="17">
        <f t="shared" si="16"/>
        <v>0</v>
      </c>
      <c r="AR81" s="17">
        <f t="shared" si="17"/>
        <v>0</v>
      </c>
      <c r="AS81" s="17">
        <f t="shared" si="18"/>
        <v>0</v>
      </c>
      <c r="AT81" s="17">
        <f t="shared" si="19"/>
        <v>0</v>
      </c>
      <c r="AU81" s="17">
        <f t="shared" si="12"/>
        <v>0</v>
      </c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</row>
    <row r="82" spans="1:112" ht="65.25" hidden="1" customHeight="1" x14ac:dyDescent="0.25">
      <c r="A82" s="6">
        <f t="shared" si="20"/>
        <v>76</v>
      </c>
      <c r="B82" s="13">
        <v>8985621</v>
      </c>
      <c r="C82" s="33" t="s">
        <v>296</v>
      </c>
      <c r="D82" s="32" t="s">
        <v>14</v>
      </c>
      <c r="E82" s="32" t="s">
        <v>102</v>
      </c>
      <c r="F82" s="13" t="s">
        <v>714</v>
      </c>
      <c r="G82" s="48" t="s">
        <v>2599</v>
      </c>
      <c r="H82" s="42" t="s">
        <v>1934</v>
      </c>
      <c r="I82" s="13"/>
      <c r="J82" s="15">
        <v>0.04</v>
      </c>
      <c r="K82" s="15" t="s">
        <v>1311</v>
      </c>
      <c r="L82" s="15" t="s">
        <v>584</v>
      </c>
      <c r="M82" s="15"/>
      <c r="N82" s="15"/>
      <c r="O82" s="16">
        <v>2804000</v>
      </c>
      <c r="P82" s="12">
        <v>45435</v>
      </c>
      <c r="Q82" s="17">
        <v>3085000</v>
      </c>
      <c r="R82" s="9" t="s">
        <v>174</v>
      </c>
      <c r="S82" s="9" t="s">
        <v>241</v>
      </c>
      <c r="T82" s="10">
        <v>903480765</v>
      </c>
      <c r="U82" s="9" t="s">
        <v>276</v>
      </c>
      <c r="V82" s="13"/>
      <c r="W82" s="13" t="s">
        <v>165</v>
      </c>
      <c r="X82" s="6" t="s">
        <v>601</v>
      </c>
      <c r="Y82" s="6"/>
      <c r="Z82" s="6"/>
      <c r="AA82" s="6"/>
      <c r="AB82" s="25">
        <v>3085000</v>
      </c>
      <c r="AC82" s="25">
        <v>3054150</v>
      </c>
      <c r="AD82" s="27"/>
      <c r="AE82" s="27">
        <f t="shared" si="14"/>
        <v>30850</v>
      </c>
      <c r="AF82" s="27">
        <f t="shared" si="15"/>
        <v>3054150</v>
      </c>
      <c r="AG82" s="17">
        <f t="shared" si="13"/>
        <v>3054150</v>
      </c>
      <c r="AH82" s="17">
        <v>3054150</v>
      </c>
      <c r="AI82" s="17"/>
      <c r="AJ82" s="17"/>
      <c r="AK82" s="17"/>
      <c r="AL82" s="17"/>
      <c r="AM82" s="17"/>
      <c r="AN82" s="17"/>
      <c r="AO82" s="17"/>
      <c r="AP82" s="17"/>
      <c r="AQ82" s="17">
        <f t="shared" si="16"/>
        <v>0</v>
      </c>
      <c r="AR82" s="17">
        <f t="shared" si="17"/>
        <v>0</v>
      </c>
      <c r="AS82" s="17">
        <f t="shared" si="18"/>
        <v>0</v>
      </c>
      <c r="AT82" s="17">
        <f t="shared" si="19"/>
        <v>0</v>
      </c>
      <c r="AU82" s="17">
        <f t="shared" si="12"/>
        <v>0</v>
      </c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</row>
    <row r="83" spans="1:112" ht="65.25" hidden="1" customHeight="1" x14ac:dyDescent="0.25">
      <c r="A83" s="6">
        <f t="shared" si="20"/>
        <v>77</v>
      </c>
      <c r="B83" s="13">
        <v>8985622</v>
      </c>
      <c r="C83" s="33" t="s">
        <v>296</v>
      </c>
      <c r="D83" s="32" t="s">
        <v>14</v>
      </c>
      <c r="E83" s="32" t="s">
        <v>103</v>
      </c>
      <c r="F83" s="13" t="s">
        <v>714</v>
      </c>
      <c r="G83" s="48" t="s">
        <v>2599</v>
      </c>
      <c r="H83" s="42" t="s">
        <v>1934</v>
      </c>
      <c r="I83" s="13"/>
      <c r="J83" s="15">
        <v>0.04</v>
      </c>
      <c r="K83" s="15" t="s">
        <v>1311</v>
      </c>
      <c r="L83" s="15" t="s">
        <v>584</v>
      </c>
      <c r="M83" s="15"/>
      <c r="N83" s="15"/>
      <c r="O83" s="16">
        <v>2804000</v>
      </c>
      <c r="P83" s="12">
        <v>45435</v>
      </c>
      <c r="Q83" s="17">
        <v>3085000</v>
      </c>
      <c r="R83" s="9" t="s">
        <v>174</v>
      </c>
      <c r="S83" s="9" t="s">
        <v>236</v>
      </c>
      <c r="T83" s="10">
        <v>908156556</v>
      </c>
      <c r="U83" s="9" t="s">
        <v>276</v>
      </c>
      <c r="V83" s="13"/>
      <c r="W83" s="13" t="s">
        <v>165</v>
      </c>
      <c r="X83" s="6" t="s">
        <v>601</v>
      </c>
      <c r="Y83" s="6"/>
      <c r="Z83" s="6"/>
      <c r="AA83" s="6"/>
      <c r="AB83" s="25">
        <v>3085000</v>
      </c>
      <c r="AC83" s="25">
        <v>3054150</v>
      </c>
      <c r="AD83" s="27"/>
      <c r="AE83" s="27">
        <f t="shared" si="14"/>
        <v>30850</v>
      </c>
      <c r="AF83" s="27">
        <f t="shared" si="15"/>
        <v>3054150</v>
      </c>
      <c r="AG83" s="17">
        <f t="shared" si="13"/>
        <v>3054150</v>
      </c>
      <c r="AH83" s="17">
        <v>3054150</v>
      </c>
      <c r="AI83" s="17"/>
      <c r="AJ83" s="17"/>
      <c r="AK83" s="17"/>
      <c r="AL83" s="17"/>
      <c r="AM83" s="17"/>
      <c r="AN83" s="17"/>
      <c r="AO83" s="17"/>
      <c r="AP83" s="17"/>
      <c r="AQ83" s="17">
        <f t="shared" si="16"/>
        <v>0</v>
      </c>
      <c r="AR83" s="17">
        <f t="shared" si="17"/>
        <v>0</v>
      </c>
      <c r="AS83" s="17">
        <f t="shared" si="18"/>
        <v>0</v>
      </c>
      <c r="AT83" s="17">
        <f t="shared" si="19"/>
        <v>0</v>
      </c>
      <c r="AU83" s="17">
        <f t="shared" si="12"/>
        <v>0</v>
      </c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</row>
    <row r="84" spans="1:112" ht="65.25" hidden="1" customHeight="1" x14ac:dyDescent="0.25">
      <c r="A84" s="6">
        <f t="shared" si="20"/>
        <v>78</v>
      </c>
      <c r="B84" s="13">
        <v>8985652</v>
      </c>
      <c r="C84" s="33" t="s">
        <v>296</v>
      </c>
      <c r="D84" s="32" t="s">
        <v>14</v>
      </c>
      <c r="E84" s="32" t="s">
        <v>104</v>
      </c>
      <c r="F84" s="13" t="s">
        <v>714</v>
      </c>
      <c r="G84" s="48" t="s">
        <v>2599</v>
      </c>
      <c r="H84" s="42" t="s">
        <v>1934</v>
      </c>
      <c r="I84" s="13"/>
      <c r="J84" s="15">
        <v>0.04</v>
      </c>
      <c r="K84" s="15" t="s">
        <v>1311</v>
      </c>
      <c r="L84" s="15" t="s">
        <v>584</v>
      </c>
      <c r="M84" s="15"/>
      <c r="N84" s="15"/>
      <c r="O84" s="16">
        <v>2804000</v>
      </c>
      <c r="P84" s="12">
        <v>45435</v>
      </c>
      <c r="Q84" s="17">
        <v>3085000</v>
      </c>
      <c r="R84" s="9" t="s">
        <v>174</v>
      </c>
      <c r="S84" s="9" t="s">
        <v>242</v>
      </c>
      <c r="T84" s="10">
        <v>933979311</v>
      </c>
      <c r="U84" s="9" t="s">
        <v>276</v>
      </c>
      <c r="V84" s="13"/>
      <c r="W84" s="13" t="s">
        <v>165</v>
      </c>
      <c r="X84" s="6" t="s">
        <v>601</v>
      </c>
      <c r="Y84" s="6"/>
      <c r="Z84" s="6"/>
      <c r="AA84" s="6"/>
      <c r="AB84" s="25">
        <v>3085000</v>
      </c>
      <c r="AC84" s="25">
        <v>3054150</v>
      </c>
      <c r="AD84" s="27"/>
      <c r="AE84" s="27">
        <f t="shared" si="14"/>
        <v>30850</v>
      </c>
      <c r="AF84" s="27">
        <f t="shared" si="15"/>
        <v>3054150</v>
      </c>
      <c r="AG84" s="17">
        <f t="shared" si="13"/>
        <v>3054150</v>
      </c>
      <c r="AH84" s="17">
        <v>3054150</v>
      </c>
      <c r="AI84" s="17"/>
      <c r="AJ84" s="17"/>
      <c r="AK84" s="17"/>
      <c r="AL84" s="17"/>
      <c r="AM84" s="17"/>
      <c r="AN84" s="17"/>
      <c r="AO84" s="17"/>
      <c r="AP84" s="17"/>
      <c r="AQ84" s="17">
        <f t="shared" si="16"/>
        <v>0</v>
      </c>
      <c r="AR84" s="17">
        <f t="shared" si="17"/>
        <v>0</v>
      </c>
      <c r="AS84" s="17">
        <f t="shared" si="18"/>
        <v>0</v>
      </c>
      <c r="AT84" s="17">
        <f t="shared" si="19"/>
        <v>0</v>
      </c>
      <c r="AU84" s="17">
        <f t="shared" si="12"/>
        <v>0</v>
      </c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</row>
    <row r="85" spans="1:112" ht="65.25" hidden="1" customHeight="1" x14ac:dyDescent="0.25">
      <c r="A85" s="6">
        <f t="shared" si="20"/>
        <v>79</v>
      </c>
      <c r="B85" s="13">
        <v>8985620</v>
      </c>
      <c r="C85" s="33" t="s">
        <v>296</v>
      </c>
      <c r="D85" s="32" t="s">
        <v>14</v>
      </c>
      <c r="E85" s="32" t="s">
        <v>105</v>
      </c>
      <c r="F85" s="13" t="s">
        <v>714</v>
      </c>
      <c r="G85" s="48" t="s">
        <v>2599</v>
      </c>
      <c r="H85" s="42" t="s">
        <v>1934</v>
      </c>
      <c r="I85" s="13"/>
      <c r="J85" s="15">
        <v>0.04</v>
      </c>
      <c r="K85" s="15" t="s">
        <v>1311</v>
      </c>
      <c r="L85" s="15" t="s">
        <v>584</v>
      </c>
      <c r="M85" s="15"/>
      <c r="N85" s="15"/>
      <c r="O85" s="16">
        <v>2804000</v>
      </c>
      <c r="P85" s="12">
        <v>45435</v>
      </c>
      <c r="Q85" s="17">
        <v>3085000</v>
      </c>
      <c r="R85" s="9" t="s">
        <v>174</v>
      </c>
      <c r="S85" s="9" t="s">
        <v>237</v>
      </c>
      <c r="T85" s="10">
        <v>930800808</v>
      </c>
      <c r="U85" s="9" t="s">
        <v>276</v>
      </c>
      <c r="V85" s="13"/>
      <c r="W85" s="13" t="s">
        <v>165</v>
      </c>
      <c r="X85" s="6" t="s">
        <v>601</v>
      </c>
      <c r="Y85" s="6"/>
      <c r="Z85" s="6"/>
      <c r="AA85" s="6"/>
      <c r="AB85" s="25">
        <v>3085000</v>
      </c>
      <c r="AC85" s="25">
        <v>3054150</v>
      </c>
      <c r="AD85" s="27"/>
      <c r="AE85" s="27">
        <f t="shared" si="14"/>
        <v>30850</v>
      </c>
      <c r="AF85" s="27">
        <f t="shared" si="15"/>
        <v>3054150</v>
      </c>
      <c r="AG85" s="17">
        <f t="shared" si="13"/>
        <v>3054150</v>
      </c>
      <c r="AH85" s="17">
        <v>3054150</v>
      </c>
      <c r="AI85" s="17"/>
      <c r="AJ85" s="17"/>
      <c r="AK85" s="17"/>
      <c r="AL85" s="17"/>
      <c r="AM85" s="17"/>
      <c r="AN85" s="17"/>
      <c r="AO85" s="17"/>
      <c r="AP85" s="17"/>
      <c r="AQ85" s="17">
        <f t="shared" si="16"/>
        <v>0</v>
      </c>
      <c r="AR85" s="17">
        <f t="shared" si="17"/>
        <v>0</v>
      </c>
      <c r="AS85" s="17">
        <f t="shared" si="18"/>
        <v>0</v>
      </c>
      <c r="AT85" s="17">
        <f t="shared" si="19"/>
        <v>0</v>
      </c>
      <c r="AU85" s="17">
        <f t="shared" ref="AU85:AU112" si="21">SUM(AV85:CJ85)</f>
        <v>0</v>
      </c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</row>
    <row r="86" spans="1:112" ht="65.25" hidden="1" customHeight="1" x14ac:dyDescent="0.25">
      <c r="A86" s="6">
        <f t="shared" si="20"/>
        <v>80</v>
      </c>
      <c r="B86" s="13">
        <v>8985651</v>
      </c>
      <c r="C86" s="33" t="s">
        <v>296</v>
      </c>
      <c r="D86" s="32" t="s">
        <v>14</v>
      </c>
      <c r="E86" s="32" t="s">
        <v>106</v>
      </c>
      <c r="F86" s="13" t="s">
        <v>714</v>
      </c>
      <c r="G86" s="48" t="s">
        <v>2599</v>
      </c>
      <c r="H86" s="42" t="s">
        <v>1934</v>
      </c>
      <c r="I86" s="13"/>
      <c r="J86" s="15">
        <v>0.04</v>
      </c>
      <c r="K86" s="15" t="s">
        <v>1311</v>
      </c>
      <c r="L86" s="15" t="s">
        <v>584</v>
      </c>
      <c r="M86" s="15"/>
      <c r="N86" s="15"/>
      <c r="O86" s="16">
        <v>2804000</v>
      </c>
      <c r="P86" s="12">
        <v>45435</v>
      </c>
      <c r="Q86" s="17">
        <v>3085000</v>
      </c>
      <c r="R86" s="9" t="s">
        <v>174</v>
      </c>
      <c r="S86" s="9" t="s">
        <v>243</v>
      </c>
      <c r="T86" s="10">
        <v>970375070</v>
      </c>
      <c r="U86" s="9" t="s">
        <v>276</v>
      </c>
      <c r="V86" s="13"/>
      <c r="W86" s="13" t="s">
        <v>165</v>
      </c>
      <c r="X86" s="6" t="s">
        <v>601</v>
      </c>
      <c r="Y86" s="6"/>
      <c r="Z86" s="6"/>
      <c r="AA86" s="6"/>
      <c r="AB86" s="25">
        <v>3085000</v>
      </c>
      <c r="AC86" s="25">
        <v>3054150</v>
      </c>
      <c r="AD86" s="27"/>
      <c r="AE86" s="27">
        <f t="shared" si="14"/>
        <v>30850</v>
      </c>
      <c r="AF86" s="27">
        <f t="shared" si="15"/>
        <v>3054150</v>
      </c>
      <c r="AG86" s="17">
        <f t="shared" si="13"/>
        <v>3054150</v>
      </c>
      <c r="AH86" s="17">
        <v>3054150</v>
      </c>
      <c r="AI86" s="17"/>
      <c r="AJ86" s="17"/>
      <c r="AK86" s="17"/>
      <c r="AL86" s="17"/>
      <c r="AM86" s="17"/>
      <c r="AN86" s="17"/>
      <c r="AO86" s="17"/>
      <c r="AP86" s="17"/>
      <c r="AQ86" s="17">
        <f t="shared" si="16"/>
        <v>0</v>
      </c>
      <c r="AR86" s="17">
        <f t="shared" si="17"/>
        <v>0</v>
      </c>
      <c r="AS86" s="17">
        <f t="shared" si="18"/>
        <v>0</v>
      </c>
      <c r="AT86" s="17">
        <f t="shared" si="19"/>
        <v>0</v>
      </c>
      <c r="AU86" s="17">
        <f t="shared" si="21"/>
        <v>0</v>
      </c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</row>
    <row r="87" spans="1:112" ht="65.25" hidden="1" customHeight="1" x14ac:dyDescent="0.25">
      <c r="A87" s="6">
        <f t="shared" si="20"/>
        <v>81</v>
      </c>
      <c r="B87" s="13">
        <v>8985649</v>
      </c>
      <c r="C87" s="33" t="s">
        <v>296</v>
      </c>
      <c r="D87" s="32" t="s">
        <v>14</v>
      </c>
      <c r="E87" s="32" t="s">
        <v>107</v>
      </c>
      <c r="F87" s="13" t="s">
        <v>714</v>
      </c>
      <c r="G87" s="48" t="s">
        <v>2599</v>
      </c>
      <c r="H87" s="42" t="s">
        <v>1934</v>
      </c>
      <c r="I87" s="13"/>
      <c r="J87" s="15">
        <v>0.04</v>
      </c>
      <c r="K87" s="15" t="s">
        <v>1311</v>
      </c>
      <c r="L87" s="15" t="s">
        <v>584</v>
      </c>
      <c r="M87" s="15"/>
      <c r="N87" s="15"/>
      <c r="O87" s="16">
        <v>2804000</v>
      </c>
      <c r="P87" s="12">
        <v>45435</v>
      </c>
      <c r="Q87" s="17">
        <v>3085000</v>
      </c>
      <c r="R87" s="9" t="s">
        <v>174</v>
      </c>
      <c r="S87" s="9" t="s">
        <v>235</v>
      </c>
      <c r="T87" s="10">
        <v>911117600</v>
      </c>
      <c r="U87" s="9" t="s">
        <v>276</v>
      </c>
      <c r="V87" s="13"/>
      <c r="W87" s="13" t="s">
        <v>165</v>
      </c>
      <c r="X87" s="6" t="s">
        <v>601</v>
      </c>
      <c r="Y87" s="6"/>
      <c r="Z87" s="6"/>
      <c r="AA87" s="6"/>
      <c r="AB87" s="25">
        <v>3085000</v>
      </c>
      <c r="AC87" s="25">
        <v>3054150</v>
      </c>
      <c r="AD87" s="27"/>
      <c r="AE87" s="27">
        <f t="shared" si="14"/>
        <v>30850</v>
      </c>
      <c r="AF87" s="27">
        <f t="shared" si="15"/>
        <v>3054150</v>
      </c>
      <c r="AG87" s="17">
        <f t="shared" ref="AG87:AG110" si="22">+Q87-AE87</f>
        <v>3054150</v>
      </c>
      <c r="AH87" s="17">
        <v>3054150</v>
      </c>
      <c r="AI87" s="17"/>
      <c r="AJ87" s="17"/>
      <c r="AK87" s="17"/>
      <c r="AL87" s="17"/>
      <c r="AM87" s="17"/>
      <c r="AN87" s="17"/>
      <c r="AO87" s="17"/>
      <c r="AP87" s="17"/>
      <c r="AQ87" s="17">
        <f t="shared" si="16"/>
        <v>0</v>
      </c>
      <c r="AR87" s="17">
        <f t="shared" si="17"/>
        <v>0</v>
      </c>
      <c r="AS87" s="17">
        <f t="shared" si="18"/>
        <v>0</v>
      </c>
      <c r="AT87" s="17">
        <f t="shared" si="19"/>
        <v>0</v>
      </c>
      <c r="AU87" s="17">
        <f t="shared" si="21"/>
        <v>0</v>
      </c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</row>
    <row r="88" spans="1:112" ht="65.25" hidden="1" customHeight="1" x14ac:dyDescent="0.25">
      <c r="A88" s="6">
        <f t="shared" si="20"/>
        <v>82</v>
      </c>
      <c r="B88" s="13">
        <v>8985648</v>
      </c>
      <c r="C88" s="33" t="s">
        <v>296</v>
      </c>
      <c r="D88" s="32" t="s">
        <v>14</v>
      </c>
      <c r="E88" s="32" t="s">
        <v>108</v>
      </c>
      <c r="F88" s="13" t="s">
        <v>714</v>
      </c>
      <c r="G88" s="48" t="s">
        <v>2599</v>
      </c>
      <c r="H88" s="42" t="s">
        <v>1934</v>
      </c>
      <c r="I88" s="13"/>
      <c r="J88" s="15">
        <v>0.04</v>
      </c>
      <c r="K88" s="15" t="s">
        <v>1311</v>
      </c>
      <c r="L88" s="15" t="s">
        <v>584</v>
      </c>
      <c r="M88" s="15"/>
      <c r="N88" s="15"/>
      <c r="O88" s="16">
        <v>2804000</v>
      </c>
      <c r="P88" s="12">
        <v>45435</v>
      </c>
      <c r="Q88" s="17">
        <v>3085000</v>
      </c>
      <c r="R88" s="9" t="s">
        <v>174</v>
      </c>
      <c r="S88" s="9" t="s">
        <v>244</v>
      </c>
      <c r="T88" s="10">
        <v>935905551</v>
      </c>
      <c r="U88" s="9" t="s">
        <v>276</v>
      </c>
      <c r="V88" s="13"/>
      <c r="W88" s="13" t="s">
        <v>165</v>
      </c>
      <c r="X88" s="6" t="s">
        <v>601</v>
      </c>
      <c r="Y88" s="6"/>
      <c r="Z88" s="6"/>
      <c r="AA88" s="6"/>
      <c r="AB88" s="25">
        <v>3085000</v>
      </c>
      <c r="AC88" s="25">
        <v>3054150</v>
      </c>
      <c r="AD88" s="27"/>
      <c r="AE88" s="27">
        <f t="shared" si="14"/>
        <v>30850</v>
      </c>
      <c r="AF88" s="27">
        <f t="shared" si="15"/>
        <v>3054150</v>
      </c>
      <c r="AG88" s="17">
        <f t="shared" si="22"/>
        <v>3054150</v>
      </c>
      <c r="AH88" s="17">
        <v>3054150</v>
      </c>
      <c r="AI88" s="17"/>
      <c r="AJ88" s="17"/>
      <c r="AK88" s="17"/>
      <c r="AL88" s="17"/>
      <c r="AM88" s="17"/>
      <c r="AN88" s="17"/>
      <c r="AO88" s="17"/>
      <c r="AP88" s="17"/>
      <c r="AQ88" s="17">
        <f t="shared" si="16"/>
        <v>0</v>
      </c>
      <c r="AR88" s="17">
        <f t="shared" si="17"/>
        <v>0</v>
      </c>
      <c r="AS88" s="17">
        <f t="shared" si="18"/>
        <v>0</v>
      </c>
      <c r="AT88" s="17">
        <f t="shared" si="19"/>
        <v>0</v>
      </c>
      <c r="AU88" s="17">
        <f t="shared" si="21"/>
        <v>0</v>
      </c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</row>
    <row r="89" spans="1:112" ht="65.25" hidden="1" customHeight="1" x14ac:dyDescent="0.25">
      <c r="A89" s="6">
        <f t="shared" si="20"/>
        <v>83</v>
      </c>
      <c r="B89" s="13">
        <v>8985647</v>
      </c>
      <c r="C89" s="33" t="s">
        <v>296</v>
      </c>
      <c r="D89" s="32" t="s">
        <v>14</v>
      </c>
      <c r="E89" s="32" t="s">
        <v>109</v>
      </c>
      <c r="F89" s="13" t="s">
        <v>714</v>
      </c>
      <c r="G89" s="48" t="s">
        <v>2599</v>
      </c>
      <c r="H89" s="42" t="s">
        <v>1934</v>
      </c>
      <c r="I89" s="13"/>
      <c r="J89" s="15">
        <v>0.04</v>
      </c>
      <c r="K89" s="15" t="s">
        <v>1311</v>
      </c>
      <c r="L89" s="15" t="s">
        <v>584</v>
      </c>
      <c r="M89" s="15"/>
      <c r="N89" s="15"/>
      <c r="O89" s="16">
        <v>2804000</v>
      </c>
      <c r="P89" s="12">
        <v>45435</v>
      </c>
      <c r="Q89" s="17">
        <v>3085000</v>
      </c>
      <c r="R89" s="9" t="s">
        <v>174</v>
      </c>
      <c r="S89" s="9" t="s">
        <v>245</v>
      </c>
      <c r="T89" s="10">
        <v>990588002</v>
      </c>
      <c r="U89" s="9" t="s">
        <v>276</v>
      </c>
      <c r="V89" s="13"/>
      <c r="W89" s="13" t="s">
        <v>165</v>
      </c>
      <c r="X89" s="6" t="s">
        <v>601</v>
      </c>
      <c r="Y89" s="6"/>
      <c r="Z89" s="6"/>
      <c r="AA89" s="6"/>
      <c r="AB89" s="25">
        <v>3085000</v>
      </c>
      <c r="AC89" s="25">
        <v>3054150</v>
      </c>
      <c r="AD89" s="27"/>
      <c r="AE89" s="27">
        <f t="shared" si="14"/>
        <v>30850</v>
      </c>
      <c r="AF89" s="27">
        <f t="shared" si="15"/>
        <v>3054150</v>
      </c>
      <c r="AG89" s="17">
        <f t="shared" si="22"/>
        <v>3054150</v>
      </c>
      <c r="AH89" s="17">
        <v>3054150</v>
      </c>
      <c r="AI89" s="17"/>
      <c r="AJ89" s="17"/>
      <c r="AK89" s="17"/>
      <c r="AL89" s="17"/>
      <c r="AM89" s="17"/>
      <c r="AN89" s="17"/>
      <c r="AO89" s="17"/>
      <c r="AP89" s="17"/>
      <c r="AQ89" s="17">
        <f t="shared" si="16"/>
        <v>0</v>
      </c>
      <c r="AR89" s="17">
        <f t="shared" si="17"/>
        <v>0</v>
      </c>
      <c r="AS89" s="17">
        <f t="shared" si="18"/>
        <v>0</v>
      </c>
      <c r="AT89" s="17">
        <f t="shared" si="19"/>
        <v>0</v>
      </c>
      <c r="AU89" s="17">
        <f t="shared" si="21"/>
        <v>0</v>
      </c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</row>
    <row r="90" spans="1:112" ht="65.25" hidden="1" customHeight="1" x14ac:dyDescent="0.25">
      <c r="A90" s="6">
        <f t="shared" si="20"/>
        <v>84</v>
      </c>
      <c r="B90" s="13">
        <v>8985645</v>
      </c>
      <c r="C90" s="33" t="s">
        <v>296</v>
      </c>
      <c r="D90" s="32" t="s">
        <v>14</v>
      </c>
      <c r="E90" s="32" t="s">
        <v>110</v>
      </c>
      <c r="F90" s="13" t="s">
        <v>714</v>
      </c>
      <c r="G90" s="48" t="s">
        <v>2599</v>
      </c>
      <c r="H90" s="42" t="s">
        <v>1934</v>
      </c>
      <c r="I90" s="13"/>
      <c r="J90" s="15">
        <v>0.04</v>
      </c>
      <c r="K90" s="15" t="s">
        <v>1311</v>
      </c>
      <c r="L90" s="15" t="s">
        <v>584</v>
      </c>
      <c r="M90" s="15"/>
      <c r="N90" s="15"/>
      <c r="O90" s="16">
        <v>2804000</v>
      </c>
      <c r="P90" s="12">
        <v>45435</v>
      </c>
      <c r="Q90" s="17">
        <v>3085000</v>
      </c>
      <c r="R90" s="9" t="s">
        <v>174</v>
      </c>
      <c r="S90" s="9" t="s">
        <v>246</v>
      </c>
      <c r="T90" s="10">
        <v>971500466</v>
      </c>
      <c r="U90" s="9" t="s">
        <v>276</v>
      </c>
      <c r="V90" s="13"/>
      <c r="W90" s="13" t="s">
        <v>165</v>
      </c>
      <c r="X90" s="6" t="s">
        <v>601</v>
      </c>
      <c r="Y90" s="6"/>
      <c r="Z90" s="6"/>
      <c r="AA90" s="6"/>
      <c r="AB90" s="25">
        <v>3085000</v>
      </c>
      <c r="AC90" s="25">
        <v>3054150</v>
      </c>
      <c r="AD90" s="27"/>
      <c r="AE90" s="27">
        <f t="shared" si="14"/>
        <v>30850</v>
      </c>
      <c r="AF90" s="27">
        <f t="shared" si="15"/>
        <v>3054150</v>
      </c>
      <c r="AG90" s="17">
        <f t="shared" si="22"/>
        <v>3054150</v>
      </c>
      <c r="AH90" s="17">
        <v>3054150</v>
      </c>
      <c r="AI90" s="17"/>
      <c r="AJ90" s="17"/>
      <c r="AK90" s="17"/>
      <c r="AL90" s="17"/>
      <c r="AM90" s="17"/>
      <c r="AN90" s="17"/>
      <c r="AO90" s="17"/>
      <c r="AP90" s="17"/>
      <c r="AQ90" s="17">
        <f t="shared" si="16"/>
        <v>0</v>
      </c>
      <c r="AR90" s="17">
        <f t="shared" si="17"/>
        <v>0</v>
      </c>
      <c r="AS90" s="17">
        <f t="shared" si="18"/>
        <v>0</v>
      </c>
      <c r="AT90" s="17">
        <f t="shared" si="19"/>
        <v>0</v>
      </c>
      <c r="AU90" s="17">
        <f t="shared" si="21"/>
        <v>0</v>
      </c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</row>
    <row r="91" spans="1:112" ht="65.25" hidden="1" customHeight="1" x14ac:dyDescent="0.25">
      <c r="A91" s="6">
        <f t="shared" si="20"/>
        <v>85</v>
      </c>
      <c r="B91" s="13">
        <v>8985628</v>
      </c>
      <c r="C91" s="33" t="s">
        <v>296</v>
      </c>
      <c r="D91" s="32" t="s">
        <v>14</v>
      </c>
      <c r="E91" s="32" t="s">
        <v>111</v>
      </c>
      <c r="F91" s="13" t="s">
        <v>714</v>
      </c>
      <c r="G91" s="48" t="s">
        <v>2599</v>
      </c>
      <c r="H91" s="42" t="s">
        <v>1934</v>
      </c>
      <c r="I91" s="13"/>
      <c r="J91" s="15">
        <v>0.04</v>
      </c>
      <c r="K91" s="15" t="s">
        <v>1311</v>
      </c>
      <c r="L91" s="15" t="s">
        <v>584</v>
      </c>
      <c r="M91" s="15"/>
      <c r="N91" s="15"/>
      <c r="O91" s="16">
        <v>2804000</v>
      </c>
      <c r="P91" s="12">
        <v>45435</v>
      </c>
      <c r="Q91" s="17">
        <v>3085000</v>
      </c>
      <c r="R91" s="9" t="s">
        <v>174</v>
      </c>
      <c r="S91" s="9" t="s">
        <v>247</v>
      </c>
      <c r="T91" s="10">
        <v>901136088</v>
      </c>
      <c r="U91" s="9" t="s">
        <v>276</v>
      </c>
      <c r="V91" s="13"/>
      <c r="W91" s="13" t="s">
        <v>165</v>
      </c>
      <c r="X91" s="6" t="s">
        <v>601</v>
      </c>
      <c r="Y91" s="6"/>
      <c r="Z91" s="6"/>
      <c r="AA91" s="6"/>
      <c r="AB91" s="25">
        <v>3085000</v>
      </c>
      <c r="AC91" s="25">
        <v>3054150</v>
      </c>
      <c r="AD91" s="27"/>
      <c r="AE91" s="27">
        <f t="shared" si="14"/>
        <v>30850</v>
      </c>
      <c r="AF91" s="27">
        <f t="shared" si="15"/>
        <v>3054150</v>
      </c>
      <c r="AG91" s="17">
        <f t="shared" si="22"/>
        <v>3054150</v>
      </c>
      <c r="AH91" s="17">
        <v>3054150</v>
      </c>
      <c r="AI91" s="17"/>
      <c r="AJ91" s="17"/>
      <c r="AK91" s="17"/>
      <c r="AL91" s="17"/>
      <c r="AM91" s="17"/>
      <c r="AN91" s="17"/>
      <c r="AO91" s="17"/>
      <c r="AP91" s="17"/>
      <c r="AQ91" s="17">
        <f t="shared" si="16"/>
        <v>0</v>
      </c>
      <c r="AR91" s="17">
        <f t="shared" si="17"/>
        <v>0</v>
      </c>
      <c r="AS91" s="17">
        <f t="shared" si="18"/>
        <v>0</v>
      </c>
      <c r="AT91" s="17">
        <f t="shared" si="19"/>
        <v>0</v>
      </c>
      <c r="AU91" s="17">
        <f t="shared" si="21"/>
        <v>0</v>
      </c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</row>
    <row r="92" spans="1:112" ht="65.25" hidden="1" customHeight="1" x14ac:dyDescent="0.25">
      <c r="A92" s="6">
        <f t="shared" si="20"/>
        <v>86</v>
      </c>
      <c r="B92" s="13">
        <v>8985627</v>
      </c>
      <c r="C92" s="33" t="s">
        <v>296</v>
      </c>
      <c r="D92" s="32" t="s">
        <v>14</v>
      </c>
      <c r="E92" s="32" t="s">
        <v>112</v>
      </c>
      <c r="F92" s="13" t="s">
        <v>714</v>
      </c>
      <c r="G92" s="48" t="s">
        <v>2599</v>
      </c>
      <c r="H92" s="42" t="s">
        <v>1934</v>
      </c>
      <c r="I92" s="13"/>
      <c r="J92" s="15">
        <v>0.04</v>
      </c>
      <c r="K92" s="15" t="s">
        <v>1311</v>
      </c>
      <c r="L92" s="15" t="s">
        <v>584</v>
      </c>
      <c r="M92" s="15"/>
      <c r="N92" s="15"/>
      <c r="O92" s="16">
        <v>2804000</v>
      </c>
      <c r="P92" s="12">
        <v>45435</v>
      </c>
      <c r="Q92" s="17">
        <v>3085000</v>
      </c>
      <c r="R92" s="9" t="s">
        <v>174</v>
      </c>
      <c r="S92" s="9" t="s">
        <v>248</v>
      </c>
      <c r="T92" s="10">
        <v>998251244</v>
      </c>
      <c r="U92" s="9" t="s">
        <v>276</v>
      </c>
      <c r="V92" s="13"/>
      <c r="W92" s="13" t="s">
        <v>165</v>
      </c>
      <c r="X92" s="6" t="s">
        <v>601</v>
      </c>
      <c r="Y92" s="6"/>
      <c r="Z92" s="6"/>
      <c r="AA92" s="6"/>
      <c r="AB92" s="25">
        <v>3085000</v>
      </c>
      <c r="AC92" s="25">
        <v>3054150</v>
      </c>
      <c r="AD92" s="27"/>
      <c r="AE92" s="27">
        <f t="shared" si="14"/>
        <v>30850</v>
      </c>
      <c r="AF92" s="27">
        <f t="shared" si="15"/>
        <v>3054150</v>
      </c>
      <c r="AG92" s="17">
        <f t="shared" si="22"/>
        <v>3054150</v>
      </c>
      <c r="AH92" s="17">
        <v>3054150</v>
      </c>
      <c r="AI92" s="17"/>
      <c r="AJ92" s="17"/>
      <c r="AK92" s="17"/>
      <c r="AL92" s="17"/>
      <c r="AM92" s="17"/>
      <c r="AN92" s="17"/>
      <c r="AO92" s="17"/>
      <c r="AP92" s="17"/>
      <c r="AQ92" s="17">
        <f t="shared" si="16"/>
        <v>0</v>
      </c>
      <c r="AR92" s="17">
        <f t="shared" si="17"/>
        <v>0</v>
      </c>
      <c r="AS92" s="17">
        <f t="shared" si="18"/>
        <v>0</v>
      </c>
      <c r="AT92" s="17">
        <f t="shared" si="19"/>
        <v>0</v>
      </c>
      <c r="AU92" s="17">
        <f t="shared" si="21"/>
        <v>0</v>
      </c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</row>
    <row r="93" spans="1:112" ht="65.25" hidden="1" customHeight="1" x14ac:dyDescent="0.25">
      <c r="A93" s="6">
        <f t="shared" si="20"/>
        <v>87</v>
      </c>
      <c r="B93" s="13">
        <v>8985636</v>
      </c>
      <c r="C93" s="33" t="s">
        <v>296</v>
      </c>
      <c r="D93" s="32" t="s">
        <v>14</v>
      </c>
      <c r="E93" s="32" t="s">
        <v>113</v>
      </c>
      <c r="F93" s="13" t="s">
        <v>714</v>
      </c>
      <c r="G93" s="48" t="s">
        <v>2599</v>
      </c>
      <c r="H93" s="42" t="s">
        <v>1934</v>
      </c>
      <c r="I93" s="13"/>
      <c r="J93" s="15">
        <v>0.04</v>
      </c>
      <c r="K93" s="15" t="s">
        <v>1311</v>
      </c>
      <c r="L93" s="15" t="s">
        <v>584</v>
      </c>
      <c r="M93" s="15"/>
      <c r="N93" s="15"/>
      <c r="O93" s="16">
        <v>2804000</v>
      </c>
      <c r="P93" s="12">
        <v>45435</v>
      </c>
      <c r="Q93" s="17">
        <v>3085000</v>
      </c>
      <c r="R93" s="9" t="s">
        <v>174</v>
      </c>
      <c r="S93" s="9" t="s">
        <v>249</v>
      </c>
      <c r="T93" s="10">
        <v>931722111</v>
      </c>
      <c r="U93" s="9" t="s">
        <v>276</v>
      </c>
      <c r="V93" s="13"/>
      <c r="W93" s="13" t="s">
        <v>165</v>
      </c>
      <c r="X93" s="6" t="s">
        <v>601</v>
      </c>
      <c r="Y93" s="6"/>
      <c r="Z93" s="6"/>
      <c r="AA93" s="6"/>
      <c r="AB93" s="25">
        <v>3085000</v>
      </c>
      <c r="AC93" s="25">
        <v>3054150</v>
      </c>
      <c r="AD93" s="27"/>
      <c r="AE93" s="27">
        <f t="shared" si="14"/>
        <v>30850</v>
      </c>
      <c r="AF93" s="27">
        <f t="shared" si="15"/>
        <v>3054150</v>
      </c>
      <c r="AG93" s="17">
        <f t="shared" si="22"/>
        <v>3054150</v>
      </c>
      <c r="AH93" s="17">
        <v>3054150</v>
      </c>
      <c r="AI93" s="17"/>
      <c r="AJ93" s="17"/>
      <c r="AK93" s="17"/>
      <c r="AL93" s="17"/>
      <c r="AM93" s="17"/>
      <c r="AN93" s="17"/>
      <c r="AO93" s="17"/>
      <c r="AP93" s="17"/>
      <c r="AQ93" s="17">
        <f t="shared" si="16"/>
        <v>0</v>
      </c>
      <c r="AR93" s="17">
        <f t="shared" si="17"/>
        <v>0</v>
      </c>
      <c r="AS93" s="17">
        <f t="shared" si="18"/>
        <v>0</v>
      </c>
      <c r="AT93" s="17">
        <f t="shared" si="19"/>
        <v>0</v>
      </c>
      <c r="AU93" s="17">
        <f t="shared" si="21"/>
        <v>0</v>
      </c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</row>
    <row r="94" spans="1:112" ht="65.25" hidden="1" customHeight="1" x14ac:dyDescent="0.25">
      <c r="A94" s="6">
        <f t="shared" si="20"/>
        <v>88</v>
      </c>
      <c r="B94" s="13">
        <v>8985629</v>
      </c>
      <c r="C94" s="33" t="s">
        <v>296</v>
      </c>
      <c r="D94" s="32" t="s">
        <v>14</v>
      </c>
      <c r="E94" s="32" t="s">
        <v>114</v>
      </c>
      <c r="F94" s="13" t="s">
        <v>714</v>
      </c>
      <c r="G94" s="48" t="s">
        <v>2599</v>
      </c>
      <c r="H94" s="42" t="s">
        <v>1934</v>
      </c>
      <c r="I94" s="13"/>
      <c r="J94" s="15">
        <v>0.04</v>
      </c>
      <c r="K94" s="15" t="s">
        <v>1311</v>
      </c>
      <c r="L94" s="15" t="s">
        <v>584</v>
      </c>
      <c r="M94" s="15"/>
      <c r="N94" s="15"/>
      <c r="O94" s="16">
        <v>2804000</v>
      </c>
      <c r="P94" s="12">
        <v>45435</v>
      </c>
      <c r="Q94" s="17">
        <v>3085000</v>
      </c>
      <c r="R94" s="9" t="s">
        <v>174</v>
      </c>
      <c r="S94" s="9" t="s">
        <v>250</v>
      </c>
      <c r="T94" s="10">
        <v>935021010</v>
      </c>
      <c r="U94" s="9" t="s">
        <v>276</v>
      </c>
      <c r="V94" s="13"/>
      <c r="W94" s="13" t="s">
        <v>165</v>
      </c>
      <c r="X94" s="6" t="s">
        <v>601</v>
      </c>
      <c r="Y94" s="6"/>
      <c r="Z94" s="6"/>
      <c r="AA94" s="6"/>
      <c r="AB94" s="25">
        <v>3085000</v>
      </c>
      <c r="AC94" s="25">
        <v>3054150</v>
      </c>
      <c r="AD94" s="27"/>
      <c r="AE94" s="27">
        <f t="shared" si="14"/>
        <v>30850</v>
      </c>
      <c r="AF94" s="27">
        <f t="shared" si="15"/>
        <v>3054150</v>
      </c>
      <c r="AG94" s="17">
        <f t="shared" si="22"/>
        <v>3054150</v>
      </c>
      <c r="AH94" s="17">
        <v>3054150</v>
      </c>
      <c r="AI94" s="17"/>
      <c r="AJ94" s="17"/>
      <c r="AK94" s="17"/>
      <c r="AL94" s="17"/>
      <c r="AM94" s="17"/>
      <c r="AN94" s="17"/>
      <c r="AO94" s="17"/>
      <c r="AP94" s="17"/>
      <c r="AQ94" s="17">
        <f t="shared" si="16"/>
        <v>0</v>
      </c>
      <c r="AR94" s="17">
        <f t="shared" si="17"/>
        <v>0</v>
      </c>
      <c r="AS94" s="17">
        <f t="shared" si="18"/>
        <v>0</v>
      </c>
      <c r="AT94" s="17">
        <f t="shared" si="19"/>
        <v>0</v>
      </c>
      <c r="AU94" s="17">
        <f t="shared" si="21"/>
        <v>0</v>
      </c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</row>
    <row r="95" spans="1:112" ht="65.25" hidden="1" customHeight="1" x14ac:dyDescent="0.25">
      <c r="A95" s="6">
        <f t="shared" si="20"/>
        <v>89</v>
      </c>
      <c r="B95" s="13">
        <v>8985639</v>
      </c>
      <c r="C95" s="33" t="s">
        <v>296</v>
      </c>
      <c r="D95" s="32" t="s">
        <v>14</v>
      </c>
      <c r="E95" s="32" t="s">
        <v>115</v>
      </c>
      <c r="F95" s="13" t="s">
        <v>714</v>
      </c>
      <c r="G95" s="48" t="s">
        <v>2599</v>
      </c>
      <c r="H95" s="42" t="s">
        <v>1934</v>
      </c>
      <c r="I95" s="13"/>
      <c r="J95" s="15">
        <v>0.04</v>
      </c>
      <c r="K95" s="15" t="s">
        <v>1311</v>
      </c>
      <c r="L95" s="15" t="s">
        <v>584</v>
      </c>
      <c r="M95" s="15"/>
      <c r="N95" s="15"/>
      <c r="O95" s="16">
        <v>2804000</v>
      </c>
      <c r="P95" s="12">
        <v>45435</v>
      </c>
      <c r="Q95" s="17">
        <v>3085000</v>
      </c>
      <c r="R95" s="9" t="s">
        <v>174</v>
      </c>
      <c r="S95" s="9" t="s">
        <v>251</v>
      </c>
      <c r="T95" s="10">
        <v>998557727</v>
      </c>
      <c r="U95" s="9" t="s">
        <v>276</v>
      </c>
      <c r="V95" s="13"/>
      <c r="W95" s="13" t="s">
        <v>165</v>
      </c>
      <c r="X95" s="6" t="s">
        <v>601</v>
      </c>
      <c r="Y95" s="6"/>
      <c r="Z95" s="6"/>
      <c r="AA95" s="6"/>
      <c r="AB95" s="25">
        <v>3085000</v>
      </c>
      <c r="AC95" s="25">
        <v>3054150</v>
      </c>
      <c r="AD95" s="27"/>
      <c r="AE95" s="27">
        <f t="shared" si="14"/>
        <v>30850</v>
      </c>
      <c r="AF95" s="27">
        <f t="shared" si="15"/>
        <v>3054150</v>
      </c>
      <c r="AG95" s="17">
        <f t="shared" si="22"/>
        <v>3054150</v>
      </c>
      <c r="AH95" s="17">
        <v>3054150</v>
      </c>
      <c r="AI95" s="17"/>
      <c r="AJ95" s="17"/>
      <c r="AK95" s="17"/>
      <c r="AL95" s="17"/>
      <c r="AM95" s="17"/>
      <c r="AN95" s="17"/>
      <c r="AO95" s="17"/>
      <c r="AP95" s="17"/>
      <c r="AQ95" s="17">
        <f t="shared" si="16"/>
        <v>0</v>
      </c>
      <c r="AR95" s="17">
        <f t="shared" si="17"/>
        <v>0</v>
      </c>
      <c r="AS95" s="17">
        <f t="shared" si="18"/>
        <v>0</v>
      </c>
      <c r="AT95" s="17">
        <f t="shared" si="19"/>
        <v>0</v>
      </c>
      <c r="AU95" s="17">
        <f t="shared" si="21"/>
        <v>0</v>
      </c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</row>
    <row r="96" spans="1:112" ht="65.25" hidden="1" customHeight="1" x14ac:dyDescent="0.25">
      <c r="A96" s="6">
        <f t="shared" si="20"/>
        <v>90</v>
      </c>
      <c r="B96" s="13">
        <v>8985619</v>
      </c>
      <c r="C96" s="33" t="s">
        <v>296</v>
      </c>
      <c r="D96" s="32" t="s">
        <v>14</v>
      </c>
      <c r="E96" s="32" t="s">
        <v>116</v>
      </c>
      <c r="F96" s="13" t="s">
        <v>714</v>
      </c>
      <c r="G96" s="48" t="s">
        <v>2599</v>
      </c>
      <c r="H96" s="42" t="s">
        <v>1934</v>
      </c>
      <c r="I96" s="13"/>
      <c r="J96" s="15">
        <v>0.04</v>
      </c>
      <c r="K96" s="15" t="s">
        <v>1311</v>
      </c>
      <c r="L96" s="15" t="s">
        <v>584</v>
      </c>
      <c r="M96" s="15"/>
      <c r="N96" s="15"/>
      <c r="O96" s="16">
        <v>2804000</v>
      </c>
      <c r="P96" s="12">
        <v>45435</v>
      </c>
      <c r="Q96" s="17">
        <v>3085000</v>
      </c>
      <c r="R96" s="9" t="s">
        <v>174</v>
      </c>
      <c r="S96" s="9" t="s">
        <v>238</v>
      </c>
      <c r="T96" s="10">
        <v>998100258</v>
      </c>
      <c r="U96" s="9" t="s">
        <v>276</v>
      </c>
      <c r="V96" s="13"/>
      <c r="W96" s="13" t="s">
        <v>165</v>
      </c>
      <c r="X96" s="6" t="s">
        <v>601</v>
      </c>
      <c r="Y96" s="6"/>
      <c r="Z96" s="6"/>
      <c r="AA96" s="6"/>
      <c r="AB96" s="25">
        <v>3085000</v>
      </c>
      <c r="AC96" s="25">
        <v>3054150</v>
      </c>
      <c r="AD96" s="27"/>
      <c r="AE96" s="27">
        <f t="shared" si="14"/>
        <v>30850</v>
      </c>
      <c r="AF96" s="27">
        <f t="shared" si="15"/>
        <v>3054150</v>
      </c>
      <c r="AG96" s="17">
        <f t="shared" si="22"/>
        <v>3054150</v>
      </c>
      <c r="AH96" s="17">
        <v>3054150</v>
      </c>
      <c r="AI96" s="17"/>
      <c r="AJ96" s="17"/>
      <c r="AK96" s="17"/>
      <c r="AL96" s="17"/>
      <c r="AM96" s="17"/>
      <c r="AN96" s="17"/>
      <c r="AO96" s="17"/>
      <c r="AP96" s="17"/>
      <c r="AQ96" s="17">
        <f t="shared" si="16"/>
        <v>0</v>
      </c>
      <c r="AR96" s="17">
        <f t="shared" si="17"/>
        <v>0</v>
      </c>
      <c r="AS96" s="17">
        <f t="shared" si="18"/>
        <v>0</v>
      </c>
      <c r="AT96" s="17">
        <f t="shared" si="19"/>
        <v>0</v>
      </c>
      <c r="AU96" s="17">
        <f t="shared" si="21"/>
        <v>0</v>
      </c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</row>
    <row r="97" spans="1:112" ht="65.25" hidden="1" customHeight="1" x14ac:dyDescent="0.25">
      <c r="A97" s="6">
        <f t="shared" si="20"/>
        <v>91</v>
      </c>
      <c r="B97" s="13">
        <v>8985614</v>
      </c>
      <c r="C97" s="33" t="s">
        <v>296</v>
      </c>
      <c r="D97" s="32" t="s">
        <v>14</v>
      </c>
      <c r="E97" s="32" t="s">
        <v>117</v>
      </c>
      <c r="F97" s="13" t="s">
        <v>714</v>
      </c>
      <c r="G97" s="48" t="s">
        <v>2599</v>
      </c>
      <c r="H97" s="42" t="s">
        <v>1934</v>
      </c>
      <c r="I97" s="13"/>
      <c r="J97" s="15">
        <v>0.04</v>
      </c>
      <c r="K97" s="15" t="s">
        <v>1311</v>
      </c>
      <c r="L97" s="15" t="s">
        <v>584</v>
      </c>
      <c r="M97" s="15"/>
      <c r="N97" s="15"/>
      <c r="O97" s="16">
        <v>2804000</v>
      </c>
      <c r="P97" s="12">
        <v>45435</v>
      </c>
      <c r="Q97" s="17">
        <v>3085000</v>
      </c>
      <c r="R97" s="9" t="s">
        <v>174</v>
      </c>
      <c r="S97" s="9" t="s">
        <v>239</v>
      </c>
      <c r="T97" s="10">
        <v>974406464</v>
      </c>
      <c r="U97" s="9" t="s">
        <v>276</v>
      </c>
      <c r="V97" s="13"/>
      <c r="W97" s="13" t="s">
        <v>165</v>
      </c>
      <c r="X97" s="6" t="s">
        <v>601</v>
      </c>
      <c r="Y97" s="6"/>
      <c r="Z97" s="6"/>
      <c r="AA97" s="6"/>
      <c r="AB97" s="25">
        <v>3085000</v>
      </c>
      <c r="AC97" s="25">
        <v>3054150</v>
      </c>
      <c r="AD97" s="27"/>
      <c r="AE97" s="27">
        <f t="shared" si="14"/>
        <v>30850</v>
      </c>
      <c r="AF97" s="27">
        <f t="shared" si="15"/>
        <v>3054150</v>
      </c>
      <c r="AG97" s="17">
        <f t="shared" si="22"/>
        <v>3054150</v>
      </c>
      <c r="AH97" s="17">
        <v>3054150</v>
      </c>
      <c r="AI97" s="17"/>
      <c r="AJ97" s="17"/>
      <c r="AK97" s="17"/>
      <c r="AL97" s="17"/>
      <c r="AM97" s="17"/>
      <c r="AN97" s="17"/>
      <c r="AO97" s="17"/>
      <c r="AP97" s="17"/>
      <c r="AQ97" s="17">
        <f t="shared" si="16"/>
        <v>0</v>
      </c>
      <c r="AR97" s="17">
        <f t="shared" si="17"/>
        <v>0</v>
      </c>
      <c r="AS97" s="17">
        <f t="shared" si="18"/>
        <v>0</v>
      </c>
      <c r="AT97" s="17">
        <f t="shared" si="19"/>
        <v>0</v>
      </c>
      <c r="AU97" s="17">
        <f t="shared" si="21"/>
        <v>0</v>
      </c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</row>
    <row r="98" spans="1:112" ht="65.25" hidden="1" customHeight="1" x14ac:dyDescent="0.25">
      <c r="A98" s="6">
        <f t="shared" si="20"/>
        <v>92</v>
      </c>
      <c r="B98" s="13">
        <v>8985613</v>
      </c>
      <c r="C98" s="33" t="s">
        <v>296</v>
      </c>
      <c r="D98" s="32" t="s">
        <v>14</v>
      </c>
      <c r="E98" s="32" t="s">
        <v>118</v>
      </c>
      <c r="F98" s="13" t="s">
        <v>714</v>
      </c>
      <c r="G98" s="48" t="s">
        <v>2599</v>
      </c>
      <c r="H98" s="42" t="s">
        <v>1934</v>
      </c>
      <c r="I98" s="13"/>
      <c r="J98" s="15">
        <v>0.04</v>
      </c>
      <c r="K98" s="15" t="s">
        <v>1311</v>
      </c>
      <c r="L98" s="15" t="s">
        <v>584</v>
      </c>
      <c r="M98" s="15"/>
      <c r="N98" s="15"/>
      <c r="O98" s="16">
        <v>2804000</v>
      </c>
      <c r="P98" s="12">
        <v>45435</v>
      </c>
      <c r="Q98" s="17">
        <v>3085000</v>
      </c>
      <c r="R98" s="9" t="s">
        <v>174</v>
      </c>
      <c r="S98" s="9" t="s">
        <v>252</v>
      </c>
      <c r="T98" s="10">
        <v>977193945</v>
      </c>
      <c r="U98" s="9" t="s">
        <v>276</v>
      </c>
      <c r="V98" s="13"/>
      <c r="W98" s="13" t="s">
        <v>165</v>
      </c>
      <c r="X98" s="6" t="s">
        <v>601</v>
      </c>
      <c r="Y98" s="6"/>
      <c r="Z98" s="6"/>
      <c r="AA98" s="6"/>
      <c r="AB98" s="25">
        <v>3085000</v>
      </c>
      <c r="AC98" s="25">
        <v>3054150</v>
      </c>
      <c r="AD98" s="27"/>
      <c r="AE98" s="27">
        <f t="shared" si="14"/>
        <v>30850</v>
      </c>
      <c r="AF98" s="27">
        <f t="shared" si="15"/>
        <v>3054150</v>
      </c>
      <c r="AG98" s="17">
        <f t="shared" si="22"/>
        <v>3054150</v>
      </c>
      <c r="AH98" s="17">
        <v>3054150</v>
      </c>
      <c r="AI98" s="17"/>
      <c r="AJ98" s="17"/>
      <c r="AK98" s="17"/>
      <c r="AL98" s="17"/>
      <c r="AM98" s="17"/>
      <c r="AN98" s="17"/>
      <c r="AO98" s="17"/>
      <c r="AP98" s="17"/>
      <c r="AQ98" s="17">
        <f t="shared" si="16"/>
        <v>0</v>
      </c>
      <c r="AR98" s="17">
        <f t="shared" si="17"/>
        <v>0</v>
      </c>
      <c r="AS98" s="17">
        <f t="shared" si="18"/>
        <v>0</v>
      </c>
      <c r="AT98" s="17">
        <f t="shared" si="19"/>
        <v>0</v>
      </c>
      <c r="AU98" s="17">
        <f t="shared" si="21"/>
        <v>0</v>
      </c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</row>
    <row r="99" spans="1:112" ht="65.25" hidden="1" customHeight="1" x14ac:dyDescent="0.25">
      <c r="A99" s="6">
        <f t="shared" si="20"/>
        <v>93</v>
      </c>
      <c r="B99" s="13">
        <v>8985611</v>
      </c>
      <c r="C99" s="33" t="s">
        <v>296</v>
      </c>
      <c r="D99" s="32" t="s">
        <v>14</v>
      </c>
      <c r="E99" s="32" t="s">
        <v>119</v>
      </c>
      <c r="F99" s="13" t="s">
        <v>714</v>
      </c>
      <c r="G99" s="48" t="s">
        <v>2599</v>
      </c>
      <c r="H99" s="42" t="s">
        <v>1934</v>
      </c>
      <c r="I99" s="13"/>
      <c r="J99" s="15">
        <v>0.04</v>
      </c>
      <c r="K99" s="15" t="s">
        <v>1311</v>
      </c>
      <c r="L99" s="15" t="s">
        <v>584</v>
      </c>
      <c r="M99" s="15"/>
      <c r="N99" s="15"/>
      <c r="O99" s="16">
        <v>2804000</v>
      </c>
      <c r="P99" s="12">
        <v>45435</v>
      </c>
      <c r="Q99" s="17">
        <v>3085000</v>
      </c>
      <c r="R99" s="9" t="s">
        <v>174</v>
      </c>
      <c r="S99" s="9" t="s">
        <v>253</v>
      </c>
      <c r="T99" s="10">
        <v>974210338</v>
      </c>
      <c r="U99" s="9" t="s">
        <v>276</v>
      </c>
      <c r="V99" s="13"/>
      <c r="W99" s="13" t="s">
        <v>165</v>
      </c>
      <c r="X99" s="6" t="s">
        <v>601</v>
      </c>
      <c r="Y99" s="6"/>
      <c r="Z99" s="6"/>
      <c r="AA99" s="6"/>
      <c r="AB99" s="25">
        <v>3085000</v>
      </c>
      <c r="AC99" s="25">
        <v>3054150</v>
      </c>
      <c r="AD99" s="27"/>
      <c r="AE99" s="27">
        <f t="shared" si="14"/>
        <v>30850</v>
      </c>
      <c r="AF99" s="27">
        <f t="shared" si="15"/>
        <v>3054150</v>
      </c>
      <c r="AG99" s="17">
        <f t="shared" si="22"/>
        <v>3054150</v>
      </c>
      <c r="AH99" s="17">
        <v>3054150</v>
      </c>
      <c r="AI99" s="17"/>
      <c r="AJ99" s="17"/>
      <c r="AK99" s="17"/>
      <c r="AL99" s="17"/>
      <c r="AM99" s="17"/>
      <c r="AN99" s="17"/>
      <c r="AO99" s="17"/>
      <c r="AP99" s="17"/>
      <c r="AQ99" s="17">
        <f t="shared" si="16"/>
        <v>0</v>
      </c>
      <c r="AR99" s="17">
        <f t="shared" si="17"/>
        <v>0</v>
      </c>
      <c r="AS99" s="17">
        <f t="shared" si="18"/>
        <v>0</v>
      </c>
      <c r="AT99" s="17">
        <f t="shared" si="19"/>
        <v>0</v>
      </c>
      <c r="AU99" s="17">
        <f t="shared" si="21"/>
        <v>0</v>
      </c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</row>
    <row r="100" spans="1:112" ht="65.25" hidden="1" customHeight="1" x14ac:dyDescent="0.25">
      <c r="A100" s="6">
        <f t="shared" si="20"/>
        <v>94</v>
      </c>
      <c r="B100" s="13">
        <v>8985612</v>
      </c>
      <c r="C100" s="33" t="s">
        <v>296</v>
      </c>
      <c r="D100" s="32" t="s">
        <v>14</v>
      </c>
      <c r="E100" s="32" t="s">
        <v>120</v>
      </c>
      <c r="F100" s="13" t="s">
        <v>714</v>
      </c>
      <c r="G100" s="48" t="s">
        <v>2599</v>
      </c>
      <c r="H100" s="42" t="s">
        <v>1934</v>
      </c>
      <c r="I100" s="13"/>
      <c r="J100" s="15">
        <v>0.04</v>
      </c>
      <c r="K100" s="15" t="s">
        <v>1311</v>
      </c>
      <c r="L100" s="15" t="s">
        <v>584</v>
      </c>
      <c r="M100" s="15"/>
      <c r="N100" s="15"/>
      <c r="O100" s="16">
        <v>2804000</v>
      </c>
      <c r="P100" s="12">
        <v>45435</v>
      </c>
      <c r="Q100" s="17">
        <v>3085000</v>
      </c>
      <c r="R100" s="9" t="s">
        <v>174</v>
      </c>
      <c r="S100" s="9" t="s">
        <v>254</v>
      </c>
      <c r="T100" s="10">
        <v>998794566</v>
      </c>
      <c r="U100" s="9" t="s">
        <v>276</v>
      </c>
      <c r="V100" s="13"/>
      <c r="W100" s="13" t="s">
        <v>165</v>
      </c>
      <c r="X100" s="6" t="s">
        <v>601</v>
      </c>
      <c r="Y100" s="6"/>
      <c r="Z100" s="6"/>
      <c r="AA100" s="6"/>
      <c r="AB100" s="25">
        <v>3085000</v>
      </c>
      <c r="AC100" s="25">
        <v>3054150</v>
      </c>
      <c r="AD100" s="27"/>
      <c r="AE100" s="27">
        <f t="shared" si="14"/>
        <v>30850</v>
      </c>
      <c r="AF100" s="27">
        <f t="shared" si="15"/>
        <v>3054150</v>
      </c>
      <c r="AG100" s="17">
        <f t="shared" si="22"/>
        <v>3054150</v>
      </c>
      <c r="AH100" s="17">
        <v>3054150</v>
      </c>
      <c r="AI100" s="17"/>
      <c r="AJ100" s="17"/>
      <c r="AK100" s="17"/>
      <c r="AL100" s="17"/>
      <c r="AM100" s="17"/>
      <c r="AN100" s="17"/>
      <c r="AO100" s="17"/>
      <c r="AP100" s="17"/>
      <c r="AQ100" s="17">
        <f t="shared" si="16"/>
        <v>0</v>
      </c>
      <c r="AR100" s="17">
        <f t="shared" si="17"/>
        <v>0</v>
      </c>
      <c r="AS100" s="17">
        <f t="shared" si="18"/>
        <v>0</v>
      </c>
      <c r="AT100" s="17">
        <f t="shared" si="19"/>
        <v>0</v>
      </c>
      <c r="AU100" s="17">
        <f t="shared" si="21"/>
        <v>0</v>
      </c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</row>
    <row r="101" spans="1:112" ht="65.25" hidden="1" customHeight="1" x14ac:dyDescent="0.25">
      <c r="A101" s="6">
        <f t="shared" si="20"/>
        <v>95</v>
      </c>
      <c r="B101" s="13">
        <v>8985615</v>
      </c>
      <c r="C101" s="33" t="s">
        <v>296</v>
      </c>
      <c r="D101" s="32" t="s">
        <v>14</v>
      </c>
      <c r="E101" s="32" t="s">
        <v>121</v>
      </c>
      <c r="F101" s="13" t="s">
        <v>714</v>
      </c>
      <c r="G101" s="48" t="s">
        <v>2599</v>
      </c>
      <c r="H101" s="42" t="s">
        <v>1934</v>
      </c>
      <c r="I101" s="13"/>
      <c r="J101" s="15">
        <v>0.04</v>
      </c>
      <c r="K101" s="15" t="s">
        <v>1311</v>
      </c>
      <c r="L101" s="15" t="s">
        <v>584</v>
      </c>
      <c r="M101" s="15"/>
      <c r="N101" s="15"/>
      <c r="O101" s="16">
        <v>2804000</v>
      </c>
      <c r="P101" s="12">
        <v>45435</v>
      </c>
      <c r="Q101" s="17">
        <v>3085000</v>
      </c>
      <c r="R101" s="9" t="s">
        <v>174</v>
      </c>
      <c r="S101" s="9" t="s">
        <v>255</v>
      </c>
      <c r="T101" s="10">
        <v>998890176</v>
      </c>
      <c r="U101" s="9" t="s">
        <v>276</v>
      </c>
      <c r="V101" s="13"/>
      <c r="W101" s="13" t="s">
        <v>165</v>
      </c>
      <c r="X101" s="6" t="s">
        <v>601</v>
      </c>
      <c r="Y101" s="6"/>
      <c r="Z101" s="6"/>
      <c r="AA101" s="6"/>
      <c r="AB101" s="25">
        <v>3085000</v>
      </c>
      <c r="AC101" s="25">
        <v>3054150</v>
      </c>
      <c r="AD101" s="27"/>
      <c r="AE101" s="27">
        <f t="shared" si="14"/>
        <v>30850</v>
      </c>
      <c r="AF101" s="27">
        <f t="shared" si="15"/>
        <v>3054150</v>
      </c>
      <c r="AG101" s="17">
        <f t="shared" si="22"/>
        <v>3054150</v>
      </c>
      <c r="AH101" s="17">
        <v>3054150</v>
      </c>
      <c r="AI101" s="17"/>
      <c r="AJ101" s="17"/>
      <c r="AK101" s="17"/>
      <c r="AL101" s="17"/>
      <c r="AM101" s="17"/>
      <c r="AN101" s="17"/>
      <c r="AO101" s="17"/>
      <c r="AP101" s="17"/>
      <c r="AQ101" s="17">
        <f t="shared" si="16"/>
        <v>0</v>
      </c>
      <c r="AR101" s="17">
        <f t="shared" si="17"/>
        <v>0</v>
      </c>
      <c r="AS101" s="17">
        <f t="shared" si="18"/>
        <v>0</v>
      </c>
      <c r="AT101" s="17">
        <f t="shared" si="19"/>
        <v>0</v>
      </c>
      <c r="AU101" s="17">
        <f t="shared" si="21"/>
        <v>0</v>
      </c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</row>
    <row r="102" spans="1:112" ht="65.25" hidden="1" customHeight="1" x14ac:dyDescent="0.25">
      <c r="A102" s="6">
        <f t="shared" si="20"/>
        <v>96</v>
      </c>
      <c r="B102" s="13">
        <v>8985616</v>
      </c>
      <c r="C102" s="33" t="s">
        <v>296</v>
      </c>
      <c r="D102" s="32" t="s">
        <v>14</v>
      </c>
      <c r="E102" s="32" t="s">
        <v>122</v>
      </c>
      <c r="F102" s="13" t="s">
        <v>714</v>
      </c>
      <c r="G102" s="48" t="s">
        <v>2599</v>
      </c>
      <c r="H102" s="42" t="s">
        <v>1934</v>
      </c>
      <c r="I102" s="13"/>
      <c r="J102" s="15">
        <v>0.04</v>
      </c>
      <c r="K102" s="15" t="s">
        <v>1311</v>
      </c>
      <c r="L102" s="15" t="s">
        <v>584</v>
      </c>
      <c r="M102" s="15"/>
      <c r="N102" s="15"/>
      <c r="O102" s="16">
        <v>2804000</v>
      </c>
      <c r="P102" s="12">
        <v>45435</v>
      </c>
      <c r="Q102" s="17">
        <v>3085000</v>
      </c>
      <c r="R102" s="9" t="s">
        <v>174</v>
      </c>
      <c r="S102" s="9" t="s">
        <v>256</v>
      </c>
      <c r="T102" s="10">
        <v>933904545</v>
      </c>
      <c r="U102" s="9" t="s">
        <v>276</v>
      </c>
      <c r="V102" s="13"/>
      <c r="W102" s="13" t="s">
        <v>165</v>
      </c>
      <c r="X102" s="6" t="s">
        <v>601</v>
      </c>
      <c r="Y102" s="6"/>
      <c r="Z102" s="6"/>
      <c r="AA102" s="6"/>
      <c r="AB102" s="25">
        <v>3085000</v>
      </c>
      <c r="AC102" s="25">
        <v>3054150</v>
      </c>
      <c r="AD102" s="27"/>
      <c r="AE102" s="27">
        <f t="shared" si="14"/>
        <v>30850</v>
      </c>
      <c r="AF102" s="27">
        <f t="shared" si="15"/>
        <v>3054150</v>
      </c>
      <c r="AG102" s="17">
        <f t="shared" si="22"/>
        <v>3054150</v>
      </c>
      <c r="AH102" s="17">
        <v>3054150</v>
      </c>
      <c r="AI102" s="17"/>
      <c r="AJ102" s="17"/>
      <c r="AK102" s="17"/>
      <c r="AL102" s="17"/>
      <c r="AM102" s="17"/>
      <c r="AN102" s="17"/>
      <c r="AO102" s="17"/>
      <c r="AP102" s="17"/>
      <c r="AQ102" s="17">
        <f t="shared" si="16"/>
        <v>0</v>
      </c>
      <c r="AR102" s="17">
        <f t="shared" si="17"/>
        <v>0</v>
      </c>
      <c r="AS102" s="17">
        <f t="shared" si="18"/>
        <v>0</v>
      </c>
      <c r="AT102" s="17">
        <f t="shared" si="19"/>
        <v>0</v>
      </c>
      <c r="AU102" s="17">
        <f t="shared" si="21"/>
        <v>0</v>
      </c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</row>
    <row r="103" spans="1:112" ht="65.25" hidden="1" customHeight="1" x14ac:dyDescent="0.25">
      <c r="A103" s="6">
        <f t="shared" si="20"/>
        <v>97</v>
      </c>
      <c r="B103" s="13">
        <v>8985659</v>
      </c>
      <c r="C103" s="33" t="s">
        <v>296</v>
      </c>
      <c r="D103" s="32" t="s">
        <v>14</v>
      </c>
      <c r="E103" s="32" t="s">
        <v>123</v>
      </c>
      <c r="F103" s="13" t="s">
        <v>714</v>
      </c>
      <c r="G103" s="48" t="s">
        <v>2599</v>
      </c>
      <c r="H103" s="42" t="s">
        <v>1934</v>
      </c>
      <c r="I103" s="13"/>
      <c r="J103" s="15">
        <v>0.04</v>
      </c>
      <c r="K103" s="15" t="s">
        <v>1311</v>
      </c>
      <c r="L103" s="15" t="s">
        <v>584</v>
      </c>
      <c r="M103" s="15"/>
      <c r="N103" s="15"/>
      <c r="O103" s="16">
        <v>2804000</v>
      </c>
      <c r="P103" s="12">
        <v>45435</v>
      </c>
      <c r="Q103" s="17">
        <v>3085000</v>
      </c>
      <c r="R103" s="9" t="s">
        <v>174</v>
      </c>
      <c r="S103" s="9" t="s">
        <v>257</v>
      </c>
      <c r="T103" s="10">
        <v>977408021</v>
      </c>
      <c r="U103" s="9" t="s">
        <v>276</v>
      </c>
      <c r="V103" s="13"/>
      <c r="W103" s="13" t="s">
        <v>165</v>
      </c>
      <c r="X103" s="6" t="s">
        <v>601</v>
      </c>
      <c r="Y103" s="6"/>
      <c r="Z103" s="6"/>
      <c r="AA103" s="6"/>
      <c r="AB103" s="25">
        <v>3085000</v>
      </c>
      <c r="AC103" s="25">
        <v>3054150</v>
      </c>
      <c r="AD103" s="27"/>
      <c r="AE103" s="27">
        <f t="shared" si="14"/>
        <v>30850</v>
      </c>
      <c r="AF103" s="27">
        <f t="shared" si="15"/>
        <v>3054150</v>
      </c>
      <c r="AG103" s="17">
        <f t="shared" si="22"/>
        <v>3054150</v>
      </c>
      <c r="AH103" s="17">
        <v>3054150</v>
      </c>
      <c r="AI103" s="17"/>
      <c r="AJ103" s="17"/>
      <c r="AK103" s="17"/>
      <c r="AL103" s="17"/>
      <c r="AM103" s="17"/>
      <c r="AN103" s="17"/>
      <c r="AO103" s="17"/>
      <c r="AP103" s="17"/>
      <c r="AQ103" s="17">
        <f t="shared" si="16"/>
        <v>0</v>
      </c>
      <c r="AR103" s="17">
        <f t="shared" si="17"/>
        <v>0</v>
      </c>
      <c r="AS103" s="17">
        <f t="shared" si="18"/>
        <v>0</v>
      </c>
      <c r="AT103" s="17">
        <f t="shared" si="19"/>
        <v>0</v>
      </c>
      <c r="AU103" s="17">
        <f t="shared" si="21"/>
        <v>0</v>
      </c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</row>
    <row r="104" spans="1:112" ht="65.25" hidden="1" customHeight="1" x14ac:dyDescent="0.25">
      <c r="A104" s="6">
        <f t="shared" si="20"/>
        <v>98</v>
      </c>
      <c r="B104" s="13">
        <v>8985661</v>
      </c>
      <c r="C104" s="33" t="s">
        <v>296</v>
      </c>
      <c r="D104" s="32" t="s">
        <v>14</v>
      </c>
      <c r="E104" s="32" t="s">
        <v>124</v>
      </c>
      <c r="F104" s="13" t="s">
        <v>714</v>
      </c>
      <c r="G104" s="48" t="s">
        <v>2599</v>
      </c>
      <c r="H104" s="42" t="s">
        <v>1934</v>
      </c>
      <c r="I104" s="13"/>
      <c r="J104" s="15">
        <v>0.04</v>
      </c>
      <c r="K104" s="15" t="s">
        <v>1311</v>
      </c>
      <c r="L104" s="15" t="s">
        <v>584</v>
      </c>
      <c r="M104" s="15"/>
      <c r="N104" s="15"/>
      <c r="O104" s="16">
        <v>2804000</v>
      </c>
      <c r="P104" s="12">
        <v>45435</v>
      </c>
      <c r="Q104" s="17">
        <v>3085000</v>
      </c>
      <c r="R104" s="9" t="s">
        <v>174</v>
      </c>
      <c r="S104" s="9" t="s">
        <v>258</v>
      </c>
      <c r="T104" s="10">
        <v>337973011</v>
      </c>
      <c r="U104" s="9" t="s">
        <v>276</v>
      </c>
      <c r="V104" s="13"/>
      <c r="W104" s="13" t="s">
        <v>165</v>
      </c>
      <c r="X104" s="6" t="s">
        <v>601</v>
      </c>
      <c r="Y104" s="6"/>
      <c r="Z104" s="6"/>
      <c r="AA104" s="6"/>
      <c r="AB104" s="25">
        <v>3085000</v>
      </c>
      <c r="AC104" s="25">
        <v>3054150</v>
      </c>
      <c r="AD104" s="27"/>
      <c r="AE104" s="27">
        <f t="shared" si="14"/>
        <v>30850</v>
      </c>
      <c r="AF104" s="27">
        <f t="shared" si="15"/>
        <v>3054150</v>
      </c>
      <c r="AG104" s="17">
        <f t="shared" si="22"/>
        <v>3054150</v>
      </c>
      <c r="AH104" s="17">
        <v>3054150</v>
      </c>
      <c r="AI104" s="17"/>
      <c r="AJ104" s="17"/>
      <c r="AK104" s="17"/>
      <c r="AL104" s="17"/>
      <c r="AM104" s="17"/>
      <c r="AN104" s="17"/>
      <c r="AO104" s="17"/>
      <c r="AP104" s="17"/>
      <c r="AQ104" s="17">
        <f t="shared" si="16"/>
        <v>0</v>
      </c>
      <c r="AR104" s="17">
        <f t="shared" si="17"/>
        <v>0</v>
      </c>
      <c r="AS104" s="17">
        <f t="shared" si="18"/>
        <v>0</v>
      </c>
      <c r="AT104" s="17">
        <f t="shared" si="19"/>
        <v>0</v>
      </c>
      <c r="AU104" s="17">
        <f t="shared" si="21"/>
        <v>0</v>
      </c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</row>
    <row r="105" spans="1:112" ht="65.25" hidden="1" customHeight="1" x14ac:dyDescent="0.25">
      <c r="A105" s="6">
        <f t="shared" si="20"/>
        <v>99</v>
      </c>
      <c r="B105" s="13">
        <v>8985657</v>
      </c>
      <c r="C105" s="33" t="s">
        <v>296</v>
      </c>
      <c r="D105" s="32" t="s">
        <v>15</v>
      </c>
      <c r="E105" s="32" t="s">
        <v>125</v>
      </c>
      <c r="F105" s="13" t="s">
        <v>712</v>
      </c>
      <c r="G105" s="48" t="s">
        <v>2599</v>
      </c>
      <c r="H105" s="42" t="s">
        <v>1934</v>
      </c>
      <c r="I105" s="13"/>
      <c r="J105" s="15">
        <v>0.04</v>
      </c>
      <c r="K105" s="15" t="s">
        <v>1311</v>
      </c>
      <c r="L105" s="15" t="s">
        <v>584</v>
      </c>
      <c r="M105" s="15"/>
      <c r="N105" s="15"/>
      <c r="O105" s="16">
        <v>2804000</v>
      </c>
      <c r="P105" s="12">
        <v>45435</v>
      </c>
      <c r="Q105" s="17">
        <v>3085000</v>
      </c>
      <c r="R105" s="9" t="s">
        <v>174</v>
      </c>
      <c r="S105" s="9" t="s">
        <v>259</v>
      </c>
      <c r="T105" s="10">
        <v>903510971</v>
      </c>
      <c r="U105" s="9" t="s">
        <v>276</v>
      </c>
      <c r="V105" s="13"/>
      <c r="W105" s="13" t="s">
        <v>165</v>
      </c>
      <c r="X105" s="6" t="s">
        <v>601</v>
      </c>
      <c r="Y105" s="6"/>
      <c r="Z105" s="6"/>
      <c r="AA105" s="6"/>
      <c r="AB105" s="25">
        <v>3085000</v>
      </c>
      <c r="AC105" s="25">
        <v>3054150</v>
      </c>
      <c r="AD105" s="27"/>
      <c r="AE105" s="27">
        <f t="shared" si="14"/>
        <v>30850</v>
      </c>
      <c r="AF105" s="27">
        <f t="shared" si="15"/>
        <v>3054150</v>
      </c>
      <c r="AG105" s="17">
        <f t="shared" si="22"/>
        <v>3054150</v>
      </c>
      <c r="AH105" s="17">
        <v>3054150</v>
      </c>
      <c r="AI105" s="17"/>
      <c r="AJ105" s="17"/>
      <c r="AK105" s="17"/>
      <c r="AL105" s="17"/>
      <c r="AM105" s="17"/>
      <c r="AN105" s="17"/>
      <c r="AO105" s="17"/>
      <c r="AP105" s="17"/>
      <c r="AQ105" s="17">
        <f t="shared" si="16"/>
        <v>0</v>
      </c>
      <c r="AR105" s="17">
        <f t="shared" si="17"/>
        <v>0</v>
      </c>
      <c r="AS105" s="17">
        <f t="shared" si="18"/>
        <v>0</v>
      </c>
      <c r="AT105" s="17">
        <f t="shared" si="19"/>
        <v>0</v>
      </c>
      <c r="AU105" s="17">
        <f t="shared" si="21"/>
        <v>0</v>
      </c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</row>
    <row r="106" spans="1:112" ht="65.25" hidden="1" customHeight="1" x14ac:dyDescent="0.25">
      <c r="A106" s="6">
        <f t="shared" si="20"/>
        <v>100</v>
      </c>
      <c r="B106" s="13">
        <v>8985660</v>
      </c>
      <c r="C106" s="33" t="s">
        <v>296</v>
      </c>
      <c r="D106" s="32" t="s">
        <v>15</v>
      </c>
      <c r="E106" s="32" t="s">
        <v>126</v>
      </c>
      <c r="F106" s="13" t="s">
        <v>712</v>
      </c>
      <c r="G106" s="48" t="s">
        <v>2599</v>
      </c>
      <c r="H106" s="42" t="s">
        <v>1934</v>
      </c>
      <c r="I106" s="13"/>
      <c r="J106" s="15">
        <v>0.04</v>
      </c>
      <c r="K106" s="15" t="s">
        <v>1311</v>
      </c>
      <c r="L106" s="15" t="s">
        <v>584</v>
      </c>
      <c r="M106" s="15"/>
      <c r="N106" s="15"/>
      <c r="O106" s="16">
        <v>2804000</v>
      </c>
      <c r="P106" s="12">
        <v>45435</v>
      </c>
      <c r="Q106" s="17">
        <v>3085000</v>
      </c>
      <c r="R106" s="9" t="s">
        <v>174</v>
      </c>
      <c r="S106" s="9" t="s">
        <v>260</v>
      </c>
      <c r="T106" s="10">
        <v>909889675</v>
      </c>
      <c r="U106" s="9" t="s">
        <v>276</v>
      </c>
      <c r="V106" s="13"/>
      <c r="W106" s="13" t="s">
        <v>165</v>
      </c>
      <c r="X106" s="6" t="s">
        <v>601</v>
      </c>
      <c r="Y106" s="6"/>
      <c r="Z106" s="6"/>
      <c r="AA106" s="6"/>
      <c r="AB106" s="25">
        <v>3085000</v>
      </c>
      <c r="AC106" s="25">
        <v>3054150</v>
      </c>
      <c r="AD106" s="27"/>
      <c r="AE106" s="27">
        <f t="shared" ref="AE106:AE137" si="23">+Q106*1%</f>
        <v>30850</v>
      </c>
      <c r="AF106" s="27">
        <f t="shared" si="15"/>
        <v>3054150</v>
      </c>
      <c r="AG106" s="17">
        <f t="shared" si="22"/>
        <v>3054150</v>
      </c>
      <c r="AH106" s="17">
        <v>3054150</v>
      </c>
      <c r="AI106" s="17"/>
      <c r="AJ106" s="17"/>
      <c r="AK106" s="17"/>
      <c r="AL106" s="17"/>
      <c r="AM106" s="17"/>
      <c r="AN106" s="17"/>
      <c r="AO106" s="17"/>
      <c r="AP106" s="17"/>
      <c r="AQ106" s="17">
        <f t="shared" si="16"/>
        <v>0</v>
      </c>
      <c r="AR106" s="17">
        <f t="shared" si="17"/>
        <v>0</v>
      </c>
      <c r="AS106" s="17">
        <f t="shared" si="18"/>
        <v>0</v>
      </c>
      <c r="AT106" s="17">
        <f t="shared" si="19"/>
        <v>0</v>
      </c>
      <c r="AU106" s="17">
        <f t="shared" si="21"/>
        <v>0</v>
      </c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</row>
    <row r="107" spans="1:112" ht="65.25" hidden="1" customHeight="1" x14ac:dyDescent="0.25">
      <c r="A107" s="6">
        <f t="shared" si="20"/>
        <v>101</v>
      </c>
      <c r="B107" s="13">
        <v>8985658</v>
      </c>
      <c r="C107" s="33" t="s">
        <v>296</v>
      </c>
      <c r="D107" s="32" t="s">
        <v>15</v>
      </c>
      <c r="E107" s="32" t="s">
        <v>127</v>
      </c>
      <c r="F107" s="13" t="s">
        <v>712</v>
      </c>
      <c r="G107" s="48" t="s">
        <v>2599</v>
      </c>
      <c r="H107" s="42" t="s">
        <v>1934</v>
      </c>
      <c r="I107" s="13"/>
      <c r="J107" s="15">
        <v>0.04</v>
      </c>
      <c r="K107" s="15" t="s">
        <v>1311</v>
      </c>
      <c r="L107" s="15" t="s">
        <v>584</v>
      </c>
      <c r="M107" s="15"/>
      <c r="N107" s="15"/>
      <c r="O107" s="16">
        <v>2804000</v>
      </c>
      <c r="P107" s="12">
        <v>45435</v>
      </c>
      <c r="Q107" s="17">
        <v>3085000</v>
      </c>
      <c r="R107" s="9" t="s">
        <v>174</v>
      </c>
      <c r="S107" s="9" t="s">
        <v>261</v>
      </c>
      <c r="T107" s="10">
        <v>909500166</v>
      </c>
      <c r="U107" s="9" t="s">
        <v>276</v>
      </c>
      <c r="V107" s="13"/>
      <c r="W107" s="13" t="s">
        <v>165</v>
      </c>
      <c r="X107" s="6" t="s">
        <v>601</v>
      </c>
      <c r="Y107" s="6"/>
      <c r="Z107" s="6"/>
      <c r="AA107" s="6"/>
      <c r="AB107" s="25">
        <v>3085000</v>
      </c>
      <c r="AC107" s="25">
        <v>3054150</v>
      </c>
      <c r="AD107" s="27"/>
      <c r="AE107" s="27">
        <f t="shared" si="23"/>
        <v>30850</v>
      </c>
      <c r="AF107" s="27">
        <f t="shared" si="15"/>
        <v>3054150</v>
      </c>
      <c r="AG107" s="17">
        <f t="shared" si="22"/>
        <v>3054150</v>
      </c>
      <c r="AH107" s="17">
        <v>3054150</v>
      </c>
      <c r="AI107" s="17"/>
      <c r="AJ107" s="17"/>
      <c r="AK107" s="17"/>
      <c r="AL107" s="17"/>
      <c r="AM107" s="17"/>
      <c r="AN107" s="17"/>
      <c r="AO107" s="17"/>
      <c r="AP107" s="17"/>
      <c r="AQ107" s="17">
        <f t="shared" si="16"/>
        <v>0</v>
      </c>
      <c r="AR107" s="17">
        <f t="shared" si="17"/>
        <v>0</v>
      </c>
      <c r="AS107" s="17">
        <f t="shared" si="18"/>
        <v>0</v>
      </c>
      <c r="AT107" s="17">
        <f t="shared" si="19"/>
        <v>0</v>
      </c>
      <c r="AU107" s="17">
        <f t="shared" si="21"/>
        <v>0</v>
      </c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</row>
    <row r="108" spans="1:112" ht="65.25" hidden="1" customHeight="1" x14ac:dyDescent="0.25">
      <c r="A108" s="6">
        <f t="shared" si="20"/>
        <v>102</v>
      </c>
      <c r="B108" s="13">
        <v>8985656</v>
      </c>
      <c r="C108" s="33" t="s">
        <v>296</v>
      </c>
      <c r="D108" s="32" t="s">
        <v>14</v>
      </c>
      <c r="E108" s="32" t="s">
        <v>128</v>
      </c>
      <c r="F108" s="13" t="s">
        <v>714</v>
      </c>
      <c r="G108" s="48" t="s">
        <v>2599</v>
      </c>
      <c r="H108" s="42" t="s">
        <v>1934</v>
      </c>
      <c r="I108" s="13"/>
      <c r="J108" s="15">
        <v>1.2500000000000001E-2</v>
      </c>
      <c r="K108" s="15" t="s">
        <v>1311</v>
      </c>
      <c r="L108" s="15" t="s">
        <v>584</v>
      </c>
      <c r="M108" s="15"/>
      <c r="N108" s="15"/>
      <c r="O108" s="16">
        <v>1110000</v>
      </c>
      <c r="P108" s="12">
        <v>45435</v>
      </c>
      <c r="Q108" s="17">
        <v>1300000</v>
      </c>
      <c r="R108" s="9" t="s">
        <v>174</v>
      </c>
      <c r="S108" s="9" t="s">
        <v>243</v>
      </c>
      <c r="T108" s="10">
        <v>970375070</v>
      </c>
      <c r="U108" s="9" t="s">
        <v>276</v>
      </c>
      <c r="V108" s="13"/>
      <c r="W108" s="13" t="s">
        <v>165</v>
      </c>
      <c r="X108" s="6" t="s">
        <v>601</v>
      </c>
      <c r="Y108" s="6"/>
      <c r="Z108" s="6"/>
      <c r="AA108" s="6"/>
      <c r="AB108" s="25">
        <v>1300000</v>
      </c>
      <c r="AC108" s="25">
        <v>1287000</v>
      </c>
      <c r="AD108" s="27"/>
      <c r="AE108" s="27">
        <f t="shared" si="23"/>
        <v>13000</v>
      </c>
      <c r="AF108" s="27">
        <f t="shared" si="15"/>
        <v>1287000</v>
      </c>
      <c r="AG108" s="17">
        <f t="shared" si="22"/>
        <v>1287000</v>
      </c>
      <c r="AH108" s="17">
        <v>1287000</v>
      </c>
      <c r="AI108" s="17"/>
      <c r="AJ108" s="17"/>
      <c r="AK108" s="17"/>
      <c r="AL108" s="17"/>
      <c r="AM108" s="17"/>
      <c r="AN108" s="17"/>
      <c r="AO108" s="17"/>
      <c r="AP108" s="17"/>
      <c r="AQ108" s="17">
        <f t="shared" si="16"/>
        <v>0</v>
      </c>
      <c r="AR108" s="17">
        <f t="shared" si="17"/>
        <v>0</v>
      </c>
      <c r="AS108" s="17">
        <f t="shared" si="18"/>
        <v>0</v>
      </c>
      <c r="AT108" s="17">
        <f t="shared" si="19"/>
        <v>0</v>
      </c>
      <c r="AU108" s="17">
        <f t="shared" si="21"/>
        <v>0</v>
      </c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</row>
    <row r="109" spans="1:112" ht="65.25" hidden="1" customHeight="1" x14ac:dyDescent="0.25">
      <c r="A109" s="6">
        <f t="shared" si="20"/>
        <v>103</v>
      </c>
      <c r="B109" s="13">
        <v>9018750</v>
      </c>
      <c r="C109" s="33" t="s">
        <v>296</v>
      </c>
      <c r="D109" s="32" t="s">
        <v>14</v>
      </c>
      <c r="E109" s="32" t="s">
        <v>129</v>
      </c>
      <c r="F109" s="13" t="s">
        <v>714</v>
      </c>
      <c r="G109" s="48" t="s">
        <v>2599</v>
      </c>
      <c r="H109" s="42" t="s">
        <v>1934</v>
      </c>
      <c r="I109" s="13"/>
      <c r="J109" s="15">
        <v>0.04</v>
      </c>
      <c r="K109" s="15" t="s">
        <v>1311</v>
      </c>
      <c r="L109" s="15" t="s">
        <v>584</v>
      </c>
      <c r="M109" s="15"/>
      <c r="N109" s="15"/>
      <c r="O109" s="16">
        <v>2804000</v>
      </c>
      <c r="P109" s="12">
        <v>45436</v>
      </c>
      <c r="Q109" s="17">
        <v>3085000</v>
      </c>
      <c r="R109" s="9" t="s">
        <v>174</v>
      </c>
      <c r="S109" s="9" t="s">
        <v>262</v>
      </c>
      <c r="T109" s="10">
        <v>935025558</v>
      </c>
      <c r="U109" s="9" t="s">
        <v>276</v>
      </c>
      <c r="V109" s="13"/>
      <c r="W109" s="13" t="s">
        <v>165</v>
      </c>
      <c r="X109" s="6" t="s">
        <v>601</v>
      </c>
      <c r="Y109" s="6"/>
      <c r="Z109" s="6"/>
      <c r="AA109" s="6"/>
      <c r="AB109" s="25">
        <v>3085000</v>
      </c>
      <c r="AC109" s="25">
        <v>3054150</v>
      </c>
      <c r="AD109" s="27"/>
      <c r="AE109" s="27">
        <f t="shared" si="23"/>
        <v>30850</v>
      </c>
      <c r="AF109" s="27">
        <f t="shared" si="15"/>
        <v>3054150</v>
      </c>
      <c r="AG109" s="17">
        <f t="shared" si="22"/>
        <v>3054150</v>
      </c>
      <c r="AH109" s="17">
        <v>3054150</v>
      </c>
      <c r="AI109" s="17"/>
      <c r="AJ109" s="17"/>
      <c r="AK109" s="17"/>
      <c r="AL109" s="17"/>
      <c r="AM109" s="17"/>
      <c r="AN109" s="17"/>
      <c r="AO109" s="17"/>
      <c r="AP109" s="17"/>
      <c r="AQ109" s="17">
        <f t="shared" si="16"/>
        <v>0</v>
      </c>
      <c r="AR109" s="17">
        <f t="shared" si="17"/>
        <v>0</v>
      </c>
      <c r="AS109" s="17">
        <f t="shared" si="18"/>
        <v>0</v>
      </c>
      <c r="AT109" s="17">
        <f t="shared" si="19"/>
        <v>0</v>
      </c>
      <c r="AU109" s="17">
        <f t="shared" si="21"/>
        <v>0</v>
      </c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</row>
    <row r="110" spans="1:112" ht="65.25" hidden="1" customHeight="1" x14ac:dyDescent="0.25">
      <c r="A110" s="6">
        <f t="shared" si="20"/>
        <v>104</v>
      </c>
      <c r="B110" s="13">
        <v>9018751</v>
      </c>
      <c r="C110" s="33" t="s">
        <v>296</v>
      </c>
      <c r="D110" s="32" t="s">
        <v>14</v>
      </c>
      <c r="E110" s="32" t="s">
        <v>130</v>
      </c>
      <c r="F110" s="13" t="s">
        <v>714</v>
      </c>
      <c r="G110" s="48" t="s">
        <v>2599</v>
      </c>
      <c r="H110" s="42" t="s">
        <v>1934</v>
      </c>
      <c r="I110" s="13"/>
      <c r="J110" s="15">
        <v>3.5000000000000001E-3</v>
      </c>
      <c r="K110" s="15" t="s">
        <v>1311</v>
      </c>
      <c r="L110" s="15" t="s">
        <v>584</v>
      </c>
      <c r="M110" s="15"/>
      <c r="N110" s="15"/>
      <c r="O110" s="16">
        <v>555600</v>
      </c>
      <c r="P110" s="12">
        <v>45436</v>
      </c>
      <c r="Q110" s="17">
        <v>612000</v>
      </c>
      <c r="R110" s="9" t="s">
        <v>174</v>
      </c>
      <c r="S110" s="9" t="s">
        <v>244</v>
      </c>
      <c r="T110" s="10">
        <v>935905551</v>
      </c>
      <c r="U110" s="9" t="s">
        <v>276</v>
      </c>
      <c r="V110" s="13"/>
      <c r="W110" s="13" t="s">
        <v>165</v>
      </c>
      <c r="X110" s="6" t="s">
        <v>601</v>
      </c>
      <c r="Y110" s="6"/>
      <c r="Z110" s="6"/>
      <c r="AA110" s="6"/>
      <c r="AB110" s="25">
        <v>612000</v>
      </c>
      <c r="AC110" s="25">
        <v>605880</v>
      </c>
      <c r="AD110" s="27"/>
      <c r="AE110" s="27">
        <f t="shared" si="23"/>
        <v>6120</v>
      </c>
      <c r="AF110" s="27">
        <f t="shared" si="15"/>
        <v>605880</v>
      </c>
      <c r="AG110" s="17">
        <f t="shared" si="22"/>
        <v>605880</v>
      </c>
      <c r="AH110" s="17">
        <v>605880</v>
      </c>
      <c r="AI110" s="17"/>
      <c r="AJ110" s="17"/>
      <c r="AK110" s="17"/>
      <c r="AL110" s="17"/>
      <c r="AM110" s="17"/>
      <c r="AN110" s="17"/>
      <c r="AO110" s="17"/>
      <c r="AP110" s="17"/>
      <c r="AQ110" s="17">
        <f t="shared" si="16"/>
        <v>0</v>
      </c>
      <c r="AR110" s="17">
        <f t="shared" si="17"/>
        <v>0</v>
      </c>
      <c r="AS110" s="17">
        <f t="shared" si="18"/>
        <v>0</v>
      </c>
      <c r="AT110" s="17">
        <f t="shared" si="19"/>
        <v>0</v>
      </c>
      <c r="AU110" s="17">
        <f t="shared" si="21"/>
        <v>0</v>
      </c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</row>
    <row r="111" spans="1:112" ht="65.25" hidden="1" customHeight="1" x14ac:dyDescent="0.25">
      <c r="A111" s="6">
        <f t="shared" si="20"/>
        <v>105</v>
      </c>
      <c r="B111" s="13">
        <v>9216064</v>
      </c>
      <c r="C111" s="33" t="s">
        <v>277</v>
      </c>
      <c r="D111" s="32" t="s">
        <v>8</v>
      </c>
      <c r="E111" s="32" t="s">
        <v>131</v>
      </c>
      <c r="F111" s="13" t="s">
        <v>712</v>
      </c>
      <c r="G111" s="48" t="s">
        <v>2020</v>
      </c>
      <c r="H111" s="42" t="s">
        <v>1921</v>
      </c>
      <c r="I111" s="13"/>
      <c r="J111" s="15">
        <v>0.04</v>
      </c>
      <c r="K111" s="15" t="s">
        <v>536</v>
      </c>
      <c r="L111" s="15" t="s">
        <v>538</v>
      </c>
      <c r="M111" s="15">
        <v>520</v>
      </c>
      <c r="N111" s="15">
        <v>104000</v>
      </c>
      <c r="O111" s="16">
        <v>127625000</v>
      </c>
      <c r="P111" s="12">
        <v>45446</v>
      </c>
      <c r="Q111" s="17">
        <v>178675000</v>
      </c>
      <c r="R111" s="9" t="s">
        <v>174</v>
      </c>
      <c r="S111" s="9" t="s">
        <v>213</v>
      </c>
      <c r="T111" s="10">
        <v>911925534</v>
      </c>
      <c r="U111" s="9" t="s">
        <v>276</v>
      </c>
      <c r="V111" s="13"/>
      <c r="W111" s="13" t="s">
        <v>165</v>
      </c>
      <c r="X111" s="6" t="s">
        <v>601</v>
      </c>
      <c r="Y111" s="6"/>
      <c r="Z111" s="6"/>
      <c r="AA111" s="6"/>
      <c r="AB111" s="25">
        <v>178675000</v>
      </c>
      <c r="AC111" s="25">
        <v>176888250</v>
      </c>
      <c r="AD111" s="27"/>
      <c r="AE111" s="27">
        <f t="shared" si="23"/>
        <v>1786750</v>
      </c>
      <c r="AF111" s="27">
        <f t="shared" si="15"/>
        <v>176888250</v>
      </c>
      <c r="AG111" s="17">
        <v>176888250</v>
      </c>
      <c r="AH111" s="17">
        <v>23877707.5</v>
      </c>
      <c r="AI111" s="17"/>
      <c r="AJ111" s="17">
        <v>153010542.5</v>
      </c>
      <c r="AK111" s="17"/>
      <c r="AL111" s="17"/>
      <c r="AM111" s="17"/>
      <c r="AN111" s="17">
        <v>153010542.5</v>
      </c>
      <c r="AO111" s="17"/>
      <c r="AP111" s="17"/>
      <c r="AQ111" s="17">
        <f t="shared" si="16"/>
        <v>0</v>
      </c>
      <c r="AR111" s="17">
        <f t="shared" si="17"/>
        <v>0</v>
      </c>
      <c r="AS111" s="17">
        <f t="shared" si="18"/>
        <v>0</v>
      </c>
      <c r="AT111" s="17">
        <f t="shared" si="19"/>
        <v>0</v>
      </c>
      <c r="AU111" s="17">
        <f t="shared" si="21"/>
        <v>0</v>
      </c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</row>
    <row r="112" spans="1:112" ht="65.25" hidden="1" customHeight="1" x14ac:dyDescent="0.25">
      <c r="A112" s="6">
        <f t="shared" si="20"/>
        <v>106</v>
      </c>
      <c r="B112" s="13">
        <v>9645858</v>
      </c>
      <c r="C112" s="33" t="s">
        <v>297</v>
      </c>
      <c r="D112" s="32" t="s">
        <v>7</v>
      </c>
      <c r="E112" s="32" t="s">
        <v>132</v>
      </c>
      <c r="F112" s="13" t="s">
        <v>711</v>
      </c>
      <c r="G112" s="48" t="s">
        <v>2021</v>
      </c>
      <c r="H112" s="42" t="s">
        <v>1924</v>
      </c>
      <c r="I112" s="13"/>
      <c r="J112" s="15">
        <v>0.14030000000000001</v>
      </c>
      <c r="K112" s="15" t="s">
        <v>532</v>
      </c>
      <c r="L112" s="15" t="s">
        <v>537</v>
      </c>
      <c r="M112" s="15">
        <v>1823.9</v>
      </c>
      <c r="N112" s="15">
        <v>729560</v>
      </c>
      <c r="O112" s="16">
        <v>1828833000</v>
      </c>
      <c r="P112" s="12">
        <v>45467</v>
      </c>
      <c r="Q112" s="17">
        <v>1920274650</v>
      </c>
      <c r="R112" s="9" t="s">
        <v>174</v>
      </c>
      <c r="S112" s="9" t="s">
        <v>263</v>
      </c>
      <c r="T112" s="10">
        <v>911660013</v>
      </c>
      <c r="U112" s="9" t="s">
        <v>276</v>
      </c>
      <c r="V112" s="13"/>
      <c r="W112" s="13" t="s">
        <v>166</v>
      </c>
      <c r="X112" s="6" t="s">
        <v>601</v>
      </c>
      <c r="Y112" s="6"/>
      <c r="Z112" s="6"/>
      <c r="AA112" s="6"/>
      <c r="AB112" s="25">
        <v>1920274650</v>
      </c>
      <c r="AC112" s="25">
        <v>1901071903.5</v>
      </c>
      <c r="AD112" s="27"/>
      <c r="AE112" s="27">
        <f t="shared" si="23"/>
        <v>19202746.5</v>
      </c>
      <c r="AF112" s="27">
        <f t="shared" si="15"/>
        <v>1901071903.5</v>
      </c>
      <c r="AG112" s="17">
        <v>1901071903.5</v>
      </c>
      <c r="AH112" s="17">
        <v>23430719.039999999</v>
      </c>
      <c r="AI112" s="17"/>
      <c r="AJ112" s="17">
        <v>1877641184.46</v>
      </c>
      <c r="AK112" s="17"/>
      <c r="AL112" s="17"/>
      <c r="AM112" s="17"/>
      <c r="AN112" s="17">
        <v>1877641184.46</v>
      </c>
      <c r="AO112" s="17"/>
      <c r="AP112" s="17"/>
      <c r="AQ112" s="17">
        <f t="shared" si="16"/>
        <v>0</v>
      </c>
      <c r="AR112" s="17">
        <f t="shared" si="17"/>
        <v>0</v>
      </c>
      <c r="AS112" s="17">
        <f t="shared" si="18"/>
        <v>0</v>
      </c>
      <c r="AT112" s="17">
        <f t="shared" si="19"/>
        <v>0</v>
      </c>
      <c r="AU112" s="17">
        <f t="shared" si="21"/>
        <v>0</v>
      </c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</row>
    <row r="113" spans="1:112" s="3" customFormat="1" ht="65.25" customHeight="1" x14ac:dyDescent="0.25">
      <c r="A113" s="6">
        <f t="shared" si="20"/>
        <v>107</v>
      </c>
      <c r="B113" s="13">
        <v>9645857</v>
      </c>
      <c r="C113" s="33" t="s">
        <v>298</v>
      </c>
      <c r="D113" s="32" t="s">
        <v>16</v>
      </c>
      <c r="E113" s="32" t="s">
        <v>133</v>
      </c>
      <c r="F113" s="13" t="s">
        <v>712</v>
      </c>
      <c r="G113" s="48" t="s">
        <v>2022</v>
      </c>
      <c r="H113" s="42" t="s">
        <v>1921</v>
      </c>
      <c r="I113" s="13"/>
      <c r="J113" s="15">
        <v>7.0900000000000005E-2</v>
      </c>
      <c r="K113" s="15" t="s">
        <v>534</v>
      </c>
      <c r="L113" s="15" t="s">
        <v>531</v>
      </c>
      <c r="M113" s="15">
        <v>4147.6500000000005</v>
      </c>
      <c r="N113" s="15">
        <v>1659060.0000000002</v>
      </c>
      <c r="O113" s="16">
        <v>1732085000</v>
      </c>
      <c r="P113" s="12">
        <v>45467</v>
      </c>
      <c r="Q113" s="17">
        <v>8140799500</v>
      </c>
      <c r="R113" s="9" t="s">
        <v>175</v>
      </c>
      <c r="S113" s="9" t="s">
        <v>274</v>
      </c>
      <c r="T113" s="10">
        <v>912461100</v>
      </c>
      <c r="U113" s="9" t="s">
        <v>275</v>
      </c>
      <c r="V113" s="13" t="s">
        <v>705</v>
      </c>
      <c r="W113" s="13" t="s">
        <v>166</v>
      </c>
      <c r="X113" s="6" t="s">
        <v>601</v>
      </c>
      <c r="Y113" s="6" t="s">
        <v>552</v>
      </c>
      <c r="Z113" s="7">
        <v>45503</v>
      </c>
      <c r="AA113" s="6" t="s">
        <v>554</v>
      </c>
      <c r="AB113" s="25">
        <v>2442239850</v>
      </c>
      <c r="AC113" s="25">
        <v>2360831855</v>
      </c>
      <c r="AD113" s="27"/>
      <c r="AE113" s="27">
        <f t="shared" si="23"/>
        <v>81407995</v>
      </c>
      <c r="AF113" s="27">
        <f t="shared" si="15"/>
        <v>8059391505</v>
      </c>
      <c r="AG113" s="17">
        <v>2360831855</v>
      </c>
      <c r="AH113" s="17">
        <v>28028318.550000001</v>
      </c>
      <c r="AI113" s="17"/>
      <c r="AJ113" s="17">
        <v>2332803536.4499998</v>
      </c>
      <c r="AK113" s="17"/>
      <c r="AL113" s="17"/>
      <c r="AM113" s="17"/>
      <c r="AN113" s="17">
        <v>2332803536.4499998</v>
      </c>
      <c r="AO113" s="17"/>
      <c r="AP113" s="17"/>
      <c r="AQ113" s="17">
        <f t="shared" si="16"/>
        <v>0</v>
      </c>
      <c r="AR113" s="17">
        <f t="shared" si="17"/>
        <v>0</v>
      </c>
      <c r="AS113" s="17">
        <f t="shared" si="18"/>
        <v>0</v>
      </c>
      <c r="AT113" s="17">
        <f t="shared" si="19"/>
        <v>0</v>
      </c>
      <c r="AU113" s="17">
        <f t="shared" ref="AU113:AU119" si="24">SUBTOTAL(9,AV113:DH113)</f>
        <v>5698559650</v>
      </c>
      <c r="AV113" s="17">
        <v>474879971</v>
      </c>
      <c r="AW113" s="17">
        <v>474879971</v>
      </c>
      <c r="AX113" s="17">
        <v>474879971</v>
      </c>
      <c r="AY113" s="17">
        <v>474879971</v>
      </c>
      <c r="AZ113" s="17">
        <v>474879971</v>
      </c>
      <c r="BA113" s="17">
        <v>474879971</v>
      </c>
      <c r="BB113" s="17">
        <v>474879971</v>
      </c>
      <c r="BC113" s="17">
        <v>474879971</v>
      </c>
      <c r="BD113" s="17">
        <v>474879971</v>
      </c>
      <c r="BE113" s="17">
        <v>474879971</v>
      </c>
      <c r="BF113" s="17">
        <v>474879971</v>
      </c>
      <c r="BG113" s="17">
        <v>474879969</v>
      </c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</row>
    <row r="114" spans="1:112" s="3" customFormat="1" ht="65.25" customHeight="1" x14ac:dyDescent="0.25">
      <c r="A114" s="6">
        <f t="shared" si="20"/>
        <v>108</v>
      </c>
      <c r="B114" s="13">
        <v>9846184</v>
      </c>
      <c r="C114" s="33" t="s">
        <v>279</v>
      </c>
      <c r="D114" s="32" t="s">
        <v>17</v>
      </c>
      <c r="E114" s="32" t="s">
        <v>134</v>
      </c>
      <c r="F114" s="13" t="s">
        <v>713</v>
      </c>
      <c r="G114" s="48" t="s">
        <v>2023</v>
      </c>
      <c r="H114" s="42" t="s">
        <v>1924</v>
      </c>
      <c r="I114" s="13"/>
      <c r="J114" s="15">
        <v>1.26E-2</v>
      </c>
      <c r="K114" s="15" t="s">
        <v>532</v>
      </c>
      <c r="L114" s="15" t="s">
        <v>537</v>
      </c>
      <c r="M114" s="15">
        <v>163.80000000000001</v>
      </c>
      <c r="N114" s="15">
        <v>65520.000000000007</v>
      </c>
      <c r="O114" s="16">
        <v>864076000</v>
      </c>
      <c r="P114" s="12">
        <v>45470</v>
      </c>
      <c r="Q114" s="17">
        <v>1857763400</v>
      </c>
      <c r="R114" s="9" t="s">
        <v>174</v>
      </c>
      <c r="S114" s="9" t="s">
        <v>264</v>
      </c>
      <c r="T114" s="10">
        <v>909270701</v>
      </c>
      <c r="U114" s="9" t="s">
        <v>275</v>
      </c>
      <c r="V114" s="13" t="s">
        <v>704</v>
      </c>
      <c r="W114" s="13" t="s">
        <v>166</v>
      </c>
      <c r="X114" s="6" t="s">
        <v>601</v>
      </c>
      <c r="Y114" s="6" t="s">
        <v>552</v>
      </c>
      <c r="Z114" s="7">
        <v>45484</v>
      </c>
      <c r="AA114" s="6" t="s">
        <v>151</v>
      </c>
      <c r="AB114" s="25">
        <v>43203800</v>
      </c>
      <c r="AC114" s="25">
        <v>24626166</v>
      </c>
      <c r="AD114" s="27"/>
      <c r="AE114" s="27">
        <f t="shared" si="23"/>
        <v>18577634</v>
      </c>
      <c r="AF114" s="27">
        <f t="shared" si="15"/>
        <v>1839185766</v>
      </c>
      <c r="AG114" s="17">
        <v>303789182</v>
      </c>
      <c r="AH114" s="17">
        <v>6062076.7400000002</v>
      </c>
      <c r="AI114" s="17"/>
      <c r="AJ114" s="17">
        <f>+AG114-AH114</f>
        <v>297727105.25999999</v>
      </c>
      <c r="AK114" s="17"/>
      <c r="AL114" s="17"/>
      <c r="AM114" s="17"/>
      <c r="AN114" s="17">
        <v>297727105.25999999</v>
      </c>
      <c r="AO114" s="17"/>
      <c r="AP114" s="17"/>
      <c r="AQ114" s="17">
        <f t="shared" si="16"/>
        <v>0</v>
      </c>
      <c r="AR114" s="17">
        <f t="shared" si="17"/>
        <v>0</v>
      </c>
      <c r="AS114" s="17">
        <f t="shared" si="18"/>
        <v>0</v>
      </c>
      <c r="AT114" s="17">
        <f t="shared" si="19"/>
        <v>0</v>
      </c>
      <c r="AU114" s="17">
        <f t="shared" si="24"/>
        <v>1535396584</v>
      </c>
      <c r="AV114" s="17"/>
      <c r="AW114" s="17"/>
      <c r="AX114" s="17"/>
      <c r="AY114" s="17"/>
      <c r="AZ114" s="17">
        <v>139581508</v>
      </c>
      <c r="BA114" s="17"/>
      <c r="BB114" s="17"/>
      <c r="BC114" s="17">
        <v>139581508</v>
      </c>
      <c r="BD114" s="17"/>
      <c r="BE114" s="17"/>
      <c r="BF114" s="17">
        <v>139581508</v>
      </c>
      <c r="BG114" s="17"/>
      <c r="BH114" s="17"/>
      <c r="BI114" s="17">
        <v>139581508</v>
      </c>
      <c r="BJ114" s="17"/>
      <c r="BK114" s="17"/>
      <c r="BL114" s="17">
        <v>139581508</v>
      </c>
      <c r="BM114" s="17"/>
      <c r="BN114" s="17"/>
      <c r="BO114" s="17">
        <v>139581508</v>
      </c>
      <c r="BP114" s="17"/>
      <c r="BQ114" s="17"/>
      <c r="BR114" s="17">
        <v>139581508</v>
      </c>
      <c r="BS114" s="17"/>
      <c r="BT114" s="17"/>
      <c r="BU114" s="17">
        <v>139581508</v>
      </c>
      <c r="BV114" s="17"/>
      <c r="BW114" s="17"/>
      <c r="BX114" s="17">
        <v>139581508</v>
      </c>
      <c r="BY114" s="17"/>
      <c r="BZ114" s="17"/>
      <c r="CA114" s="17">
        <v>139581508</v>
      </c>
      <c r="CB114" s="17"/>
      <c r="CC114" s="17"/>
      <c r="CD114" s="17"/>
      <c r="CE114" s="17">
        <v>139581504</v>
      </c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</row>
    <row r="115" spans="1:112" ht="65.25" customHeight="1" x14ac:dyDescent="0.25">
      <c r="A115" s="6">
        <f t="shared" si="20"/>
        <v>109</v>
      </c>
      <c r="B115" s="13">
        <v>9846185</v>
      </c>
      <c r="C115" s="33" t="s">
        <v>279</v>
      </c>
      <c r="D115" s="32" t="s">
        <v>17</v>
      </c>
      <c r="E115" s="32" t="s">
        <v>135</v>
      </c>
      <c r="F115" s="13" t="s">
        <v>713</v>
      </c>
      <c r="G115" s="48" t="s">
        <v>2024</v>
      </c>
      <c r="H115" s="42" t="s">
        <v>1924</v>
      </c>
      <c r="I115" s="13"/>
      <c r="J115" s="15">
        <v>2.92E-2</v>
      </c>
      <c r="K115" s="15" t="s">
        <v>532</v>
      </c>
      <c r="L115" s="15" t="s">
        <v>537</v>
      </c>
      <c r="M115" s="15">
        <v>379.6</v>
      </c>
      <c r="N115" s="15">
        <v>151840</v>
      </c>
      <c r="O115" s="16">
        <v>1981896000</v>
      </c>
      <c r="P115" s="12">
        <v>45470</v>
      </c>
      <c r="Q115" s="17">
        <v>2080990800</v>
      </c>
      <c r="R115" s="9" t="s">
        <v>174</v>
      </c>
      <c r="S115" s="9" t="s">
        <v>264</v>
      </c>
      <c r="T115" s="10">
        <v>909270701</v>
      </c>
      <c r="U115" s="9" t="s">
        <v>275</v>
      </c>
      <c r="V115" s="13" t="s">
        <v>704</v>
      </c>
      <c r="W115" s="13" t="s">
        <v>166</v>
      </c>
      <c r="X115" s="6" t="s">
        <v>601</v>
      </c>
      <c r="Y115" s="6" t="s">
        <v>552</v>
      </c>
      <c r="Z115" s="7">
        <v>45484</v>
      </c>
      <c r="AA115" s="6" t="s">
        <v>152</v>
      </c>
      <c r="AB115" s="25">
        <v>79275840</v>
      </c>
      <c r="AC115" s="25">
        <v>58465932</v>
      </c>
      <c r="AD115" s="27"/>
      <c r="AE115" s="27">
        <f t="shared" si="23"/>
        <v>20809908</v>
      </c>
      <c r="AF115" s="27">
        <f t="shared" si="15"/>
        <v>2060180892</v>
      </c>
      <c r="AG115" s="17">
        <v>366422082</v>
      </c>
      <c r="AH115" s="17">
        <v>6544440.0700000003</v>
      </c>
      <c r="AI115" s="17"/>
      <c r="AJ115" s="17">
        <f>+AG115-AH115</f>
        <v>359877641.93000001</v>
      </c>
      <c r="AK115" s="17"/>
      <c r="AL115" s="17"/>
      <c r="AM115" s="17"/>
      <c r="AN115" s="17">
        <v>359877641.93000001</v>
      </c>
      <c r="AO115" s="17"/>
      <c r="AP115" s="17"/>
      <c r="AQ115" s="17">
        <f t="shared" si="16"/>
        <v>0</v>
      </c>
      <c r="AR115" s="17">
        <f t="shared" si="17"/>
        <v>0</v>
      </c>
      <c r="AS115" s="17">
        <f t="shared" si="18"/>
        <v>0</v>
      </c>
      <c r="AT115" s="17">
        <f t="shared" si="19"/>
        <v>0</v>
      </c>
      <c r="AU115" s="17">
        <f t="shared" si="24"/>
        <v>1693758810</v>
      </c>
      <c r="AV115" s="17"/>
      <c r="AW115" s="17"/>
      <c r="AX115" s="17"/>
      <c r="AY115" s="17"/>
      <c r="AZ115" s="17">
        <v>153978075</v>
      </c>
      <c r="BA115" s="17"/>
      <c r="BB115" s="17"/>
      <c r="BC115" s="17">
        <v>153978075</v>
      </c>
      <c r="BD115" s="17"/>
      <c r="BE115" s="17"/>
      <c r="BF115" s="17">
        <v>153978075</v>
      </c>
      <c r="BG115" s="17"/>
      <c r="BH115" s="17"/>
      <c r="BI115" s="17">
        <v>153978075</v>
      </c>
      <c r="BJ115" s="17"/>
      <c r="BK115" s="17"/>
      <c r="BL115" s="17">
        <v>153978075</v>
      </c>
      <c r="BM115" s="17"/>
      <c r="BN115" s="17"/>
      <c r="BO115" s="17">
        <v>153978075</v>
      </c>
      <c r="BP115" s="17"/>
      <c r="BQ115" s="17"/>
      <c r="BR115" s="17">
        <v>153978075</v>
      </c>
      <c r="BS115" s="17"/>
      <c r="BT115" s="17"/>
      <c r="BU115" s="17">
        <v>153978075</v>
      </c>
      <c r="BV115" s="17"/>
      <c r="BW115" s="17"/>
      <c r="BX115" s="17">
        <v>153978075</v>
      </c>
      <c r="BY115" s="17"/>
      <c r="BZ115" s="17"/>
      <c r="CA115" s="17">
        <v>153978075</v>
      </c>
      <c r="CB115" s="17"/>
      <c r="CC115" s="17"/>
      <c r="CD115" s="17"/>
      <c r="CE115" s="17">
        <v>153978060</v>
      </c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</row>
    <row r="116" spans="1:112" ht="65.25" customHeight="1" x14ac:dyDescent="0.25">
      <c r="A116" s="6">
        <f t="shared" si="20"/>
        <v>110</v>
      </c>
      <c r="B116" s="13">
        <v>9846186</v>
      </c>
      <c r="C116" s="33" t="s">
        <v>279</v>
      </c>
      <c r="D116" s="32" t="s">
        <v>17</v>
      </c>
      <c r="E116" s="32" t="s">
        <v>136</v>
      </c>
      <c r="F116" s="13" t="s">
        <v>713</v>
      </c>
      <c r="G116" s="48" t="s">
        <v>2025</v>
      </c>
      <c r="H116" s="42" t="s">
        <v>1924</v>
      </c>
      <c r="I116" s="13"/>
      <c r="J116" s="15">
        <v>4.0399999999999998E-2</v>
      </c>
      <c r="K116" s="15" t="s">
        <v>532</v>
      </c>
      <c r="L116" s="15" t="s">
        <v>537</v>
      </c>
      <c r="M116" s="15">
        <v>525.20000000000005</v>
      </c>
      <c r="N116" s="15">
        <v>210080.00000000003</v>
      </c>
      <c r="O116" s="16">
        <v>2718123000</v>
      </c>
      <c r="P116" s="12">
        <v>45471</v>
      </c>
      <c r="Q116" s="17">
        <v>2854029150</v>
      </c>
      <c r="R116" s="9" t="s">
        <v>174</v>
      </c>
      <c r="S116" s="9" t="s">
        <v>264</v>
      </c>
      <c r="T116" s="10">
        <v>909270701</v>
      </c>
      <c r="U116" s="9" t="s">
        <v>275</v>
      </c>
      <c r="V116" s="13" t="s">
        <v>704</v>
      </c>
      <c r="W116" s="13" t="s">
        <v>166</v>
      </c>
      <c r="X116" s="6" t="s">
        <v>601</v>
      </c>
      <c r="Y116" s="6" t="s">
        <v>552</v>
      </c>
      <c r="Z116" s="7">
        <v>45484</v>
      </c>
      <c r="AA116" s="6" t="s">
        <v>153</v>
      </c>
      <c r="AB116" s="25">
        <v>108724920</v>
      </c>
      <c r="AC116" s="25">
        <v>80184628.5</v>
      </c>
      <c r="AD116" s="27"/>
      <c r="AE116" s="27">
        <f t="shared" si="23"/>
        <v>28540291.5</v>
      </c>
      <c r="AF116" s="27">
        <f t="shared" si="15"/>
        <v>2825488858.5</v>
      </c>
      <c r="AG116" s="17">
        <v>502539128.5</v>
      </c>
      <c r="AH116" s="17">
        <v>7745391.29</v>
      </c>
      <c r="AI116" s="17"/>
      <c r="AJ116" s="17">
        <f>+AG116-AH116</f>
        <v>494793737.20999998</v>
      </c>
      <c r="AK116" s="17"/>
      <c r="AL116" s="17"/>
      <c r="AM116" s="17"/>
      <c r="AN116" s="17">
        <v>494793737.20999998</v>
      </c>
      <c r="AO116" s="17"/>
      <c r="AP116" s="17"/>
      <c r="AQ116" s="17">
        <f t="shared" si="16"/>
        <v>0</v>
      </c>
      <c r="AR116" s="17">
        <f t="shared" si="17"/>
        <v>0</v>
      </c>
      <c r="AS116" s="17">
        <f t="shared" si="18"/>
        <v>0</v>
      </c>
      <c r="AT116" s="17">
        <f t="shared" si="19"/>
        <v>0</v>
      </c>
      <c r="AU116" s="17">
        <f t="shared" si="24"/>
        <v>2322949730</v>
      </c>
      <c r="AV116" s="17"/>
      <c r="AW116" s="17"/>
      <c r="AX116" s="17"/>
      <c r="AY116" s="17"/>
      <c r="AZ116" s="17">
        <v>211177250</v>
      </c>
      <c r="BA116" s="17"/>
      <c r="BB116" s="17"/>
      <c r="BC116" s="17">
        <v>211177250</v>
      </c>
      <c r="BD116" s="17"/>
      <c r="BE116" s="17"/>
      <c r="BF116" s="17">
        <v>211177250</v>
      </c>
      <c r="BG116" s="17"/>
      <c r="BH116" s="17"/>
      <c r="BI116" s="17">
        <v>211177250</v>
      </c>
      <c r="BJ116" s="17"/>
      <c r="BK116" s="17"/>
      <c r="BL116" s="17">
        <v>211177250</v>
      </c>
      <c r="BM116" s="17"/>
      <c r="BN116" s="17"/>
      <c r="BO116" s="17">
        <v>211177250</v>
      </c>
      <c r="BP116" s="17"/>
      <c r="BQ116" s="17"/>
      <c r="BR116" s="17">
        <v>211177250</v>
      </c>
      <c r="BS116" s="17"/>
      <c r="BT116" s="17"/>
      <c r="BU116" s="17">
        <v>211177250</v>
      </c>
      <c r="BV116" s="17"/>
      <c r="BW116" s="17"/>
      <c r="BX116" s="17">
        <v>211177250</v>
      </c>
      <c r="BY116" s="17"/>
      <c r="BZ116" s="17"/>
      <c r="CA116" s="17">
        <v>211177250</v>
      </c>
      <c r="CB116" s="17"/>
      <c r="CC116" s="17"/>
      <c r="CD116" s="17"/>
      <c r="CE116" s="17">
        <v>211177230</v>
      </c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</row>
    <row r="117" spans="1:112" ht="65.25" customHeight="1" x14ac:dyDescent="0.25">
      <c r="A117" s="6">
        <f t="shared" si="20"/>
        <v>111</v>
      </c>
      <c r="B117" s="13">
        <v>9964912</v>
      </c>
      <c r="C117" s="33" t="s">
        <v>299</v>
      </c>
      <c r="D117" s="32" t="s">
        <v>18</v>
      </c>
      <c r="E117" s="32" t="s">
        <v>137</v>
      </c>
      <c r="F117" s="13" t="s">
        <v>712</v>
      </c>
      <c r="G117" s="48" t="s">
        <v>2026</v>
      </c>
      <c r="H117" s="42" t="s">
        <v>1921</v>
      </c>
      <c r="I117" s="13"/>
      <c r="J117" s="15">
        <v>0.09</v>
      </c>
      <c r="K117" s="15" t="s">
        <v>532</v>
      </c>
      <c r="L117" s="15" t="s">
        <v>537</v>
      </c>
      <c r="M117" s="15">
        <v>1170</v>
      </c>
      <c r="N117" s="15">
        <v>468000</v>
      </c>
      <c r="O117" s="16">
        <v>3845548863</v>
      </c>
      <c r="P117" s="12">
        <v>45482</v>
      </c>
      <c r="Q117" s="17">
        <v>13459421020.5</v>
      </c>
      <c r="R117" s="9" t="s">
        <v>174</v>
      </c>
      <c r="S117" s="9" t="s">
        <v>163</v>
      </c>
      <c r="T117" s="10">
        <v>977761018</v>
      </c>
      <c r="U117" s="9" t="s">
        <v>275</v>
      </c>
      <c r="V117" s="13" t="s">
        <v>704</v>
      </c>
      <c r="W117" s="13" t="s">
        <v>166</v>
      </c>
      <c r="X117" s="6" t="s">
        <v>601</v>
      </c>
      <c r="Y117" s="6" t="s">
        <v>552</v>
      </c>
      <c r="Z117" s="7">
        <v>45513</v>
      </c>
      <c r="AA117" s="6" t="s">
        <v>556</v>
      </c>
      <c r="AB117" s="25">
        <v>134594210.20500001</v>
      </c>
      <c r="AC117" s="25">
        <v>0</v>
      </c>
      <c r="AD117" s="27"/>
      <c r="AE117" s="27">
        <f t="shared" si="23"/>
        <v>134594210.20500001</v>
      </c>
      <c r="AF117" s="27">
        <f t="shared" si="15"/>
        <v>13324826810.295</v>
      </c>
      <c r="AG117" s="17">
        <v>783813342</v>
      </c>
      <c r="AH117" s="17">
        <v>10558133.42</v>
      </c>
      <c r="AI117" s="17"/>
      <c r="AJ117" s="17">
        <f>+AG117-AH117</f>
        <v>773255208.58000004</v>
      </c>
      <c r="AK117" s="17"/>
      <c r="AL117" s="17"/>
      <c r="AM117" s="17"/>
      <c r="AN117" s="17">
        <v>771555208.58000004</v>
      </c>
      <c r="AO117" s="17"/>
      <c r="AP117" s="17"/>
      <c r="AQ117" s="17">
        <f t="shared" si="16"/>
        <v>0</v>
      </c>
      <c r="AR117" s="17">
        <f t="shared" si="17"/>
        <v>1700000</v>
      </c>
      <c r="AS117" s="17">
        <f t="shared" si="18"/>
        <v>0</v>
      </c>
      <c r="AT117" s="17">
        <f t="shared" si="19"/>
        <v>0</v>
      </c>
      <c r="AU117" s="17">
        <f t="shared" si="24"/>
        <v>12541013468.299999</v>
      </c>
      <c r="AV117" s="17"/>
      <c r="AW117" s="17"/>
      <c r="AX117" s="17"/>
      <c r="AY117" s="17"/>
      <c r="AZ117" s="17">
        <v>783813342</v>
      </c>
      <c r="BA117" s="17"/>
      <c r="BB117" s="17"/>
      <c r="BC117" s="17">
        <v>783813342</v>
      </c>
      <c r="BD117" s="17"/>
      <c r="BE117" s="17"/>
      <c r="BF117" s="17">
        <v>783813342</v>
      </c>
      <c r="BG117" s="17"/>
      <c r="BH117" s="17"/>
      <c r="BI117" s="17">
        <v>783813342</v>
      </c>
      <c r="BJ117" s="17"/>
      <c r="BK117" s="17"/>
      <c r="BL117" s="17">
        <v>783813342</v>
      </c>
      <c r="BM117" s="17"/>
      <c r="BN117" s="17"/>
      <c r="BO117" s="17">
        <v>783813342</v>
      </c>
      <c r="BP117" s="17"/>
      <c r="BQ117" s="17"/>
      <c r="BR117" s="17">
        <v>783813342</v>
      </c>
      <c r="BS117" s="17"/>
      <c r="BT117" s="17"/>
      <c r="BU117" s="17">
        <v>783813342</v>
      </c>
      <c r="BV117" s="17"/>
      <c r="BW117" s="17"/>
      <c r="BX117" s="17">
        <v>783813342</v>
      </c>
      <c r="BY117" s="17"/>
      <c r="BZ117" s="17"/>
      <c r="CA117" s="17">
        <v>783813342</v>
      </c>
      <c r="CB117" s="17"/>
      <c r="CC117" s="17"/>
      <c r="CD117" s="17">
        <v>783813342</v>
      </c>
      <c r="CE117" s="17"/>
      <c r="CF117" s="17"/>
      <c r="CG117" s="17">
        <v>783813342</v>
      </c>
      <c r="CH117" s="17"/>
      <c r="CI117" s="17"/>
      <c r="CJ117" s="17">
        <v>783813342</v>
      </c>
      <c r="CK117" s="17"/>
      <c r="CL117" s="17"/>
      <c r="CM117" s="17">
        <v>783813342</v>
      </c>
      <c r="CN117" s="17"/>
      <c r="CO117" s="17"/>
      <c r="CP117" s="17">
        <v>783813342</v>
      </c>
      <c r="CQ117" s="17"/>
      <c r="CR117" s="17">
        <v>783813338.29999995</v>
      </c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</row>
    <row r="118" spans="1:112" ht="65.25" customHeight="1" x14ac:dyDescent="0.25">
      <c r="A118" s="6">
        <f t="shared" si="20"/>
        <v>112</v>
      </c>
      <c r="B118" s="13">
        <v>9962640</v>
      </c>
      <c r="C118" s="33" t="s">
        <v>277</v>
      </c>
      <c r="D118" s="32" t="s">
        <v>19</v>
      </c>
      <c r="E118" s="32" t="s">
        <v>138</v>
      </c>
      <c r="F118" s="13" t="s">
        <v>712</v>
      </c>
      <c r="G118" s="48" t="s">
        <v>2027</v>
      </c>
      <c r="H118" s="42" t="s">
        <v>1921</v>
      </c>
      <c r="I118" s="13"/>
      <c r="J118" s="15">
        <v>4.9999000000000002</v>
      </c>
      <c r="K118" s="15" t="s">
        <v>534</v>
      </c>
      <c r="L118" s="15" t="s">
        <v>531</v>
      </c>
      <c r="M118" s="15">
        <v>292494.15000000002</v>
      </c>
      <c r="N118" s="15">
        <v>116997660.00000001</v>
      </c>
      <c r="O118" s="16">
        <v>37133082500</v>
      </c>
      <c r="P118" s="12">
        <v>45482</v>
      </c>
      <c r="Q118" s="17">
        <v>38989736625</v>
      </c>
      <c r="R118" s="9" t="s">
        <v>174</v>
      </c>
      <c r="S118" s="9" t="s">
        <v>265</v>
      </c>
      <c r="T118" s="10">
        <v>935004444</v>
      </c>
      <c r="U118" s="9" t="s">
        <v>275</v>
      </c>
      <c r="V118" s="13" t="s">
        <v>705</v>
      </c>
      <c r="W118" s="13" t="s">
        <v>165</v>
      </c>
      <c r="X118" s="6" t="s">
        <v>601</v>
      </c>
      <c r="Y118" s="6" t="s">
        <v>552</v>
      </c>
      <c r="Z118" s="7">
        <v>45497</v>
      </c>
      <c r="AA118" s="6" t="s">
        <v>154</v>
      </c>
      <c r="AB118" s="25">
        <v>11696920987.5</v>
      </c>
      <c r="AC118" s="25">
        <v>11307023621.25</v>
      </c>
      <c r="AD118" s="27"/>
      <c r="AE118" s="27">
        <f t="shared" si="23"/>
        <v>389897366.25</v>
      </c>
      <c r="AF118" s="27">
        <f t="shared" si="15"/>
        <v>38599839258.75</v>
      </c>
      <c r="AG118" s="22">
        <f>11307023621.25+6823203909</f>
        <v>18130227530.25</v>
      </c>
      <c r="AH118" s="17">
        <f>+AG118-AJ118</f>
        <v>79981065.299999237</v>
      </c>
      <c r="AI118" s="17"/>
      <c r="AJ118" s="17">
        <f>11295274595.04+6754971869.91</f>
        <v>18050246464.950001</v>
      </c>
      <c r="AK118" s="17"/>
      <c r="AL118" s="17"/>
      <c r="AM118" s="17"/>
      <c r="AN118" s="17">
        <f>11295274595.04+6754971869.91</f>
        <v>18050246464.950001</v>
      </c>
      <c r="AO118" s="17"/>
      <c r="AP118" s="17"/>
      <c r="AQ118" s="17">
        <f t="shared" si="16"/>
        <v>0</v>
      </c>
      <c r="AR118" s="17">
        <f t="shared" si="17"/>
        <v>0</v>
      </c>
      <c r="AS118" s="17">
        <f t="shared" si="18"/>
        <v>0</v>
      </c>
      <c r="AT118" s="17">
        <f t="shared" si="19"/>
        <v>0</v>
      </c>
      <c r="AU118" s="17">
        <f t="shared" si="24"/>
        <v>27292815637.5</v>
      </c>
      <c r="AV118" s="17">
        <v>2274401303</v>
      </c>
      <c r="AW118" s="17">
        <v>2274401303</v>
      </c>
      <c r="AX118" s="17">
        <v>2274401303</v>
      </c>
      <c r="AY118" s="17">
        <v>2274401303</v>
      </c>
      <c r="AZ118" s="17">
        <v>2274401303</v>
      </c>
      <c r="BA118" s="17">
        <v>2274401303</v>
      </c>
      <c r="BB118" s="17">
        <v>2274401303</v>
      </c>
      <c r="BC118" s="17">
        <v>2274401303</v>
      </c>
      <c r="BD118" s="17">
        <v>2274401303</v>
      </c>
      <c r="BE118" s="17">
        <v>2274401303</v>
      </c>
      <c r="BF118" s="17">
        <v>2274401303</v>
      </c>
      <c r="BG118" s="17">
        <v>2274401304.5</v>
      </c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</row>
    <row r="119" spans="1:112" ht="65.25" customHeight="1" x14ac:dyDescent="0.25">
      <c r="A119" s="6">
        <f t="shared" si="20"/>
        <v>113</v>
      </c>
      <c r="B119" s="13">
        <v>10031727</v>
      </c>
      <c r="C119" s="33" t="s">
        <v>277</v>
      </c>
      <c r="D119" s="32" t="s">
        <v>19</v>
      </c>
      <c r="E119" s="32" t="s">
        <v>139</v>
      </c>
      <c r="F119" s="13" t="s">
        <v>712</v>
      </c>
      <c r="G119" s="48" t="s">
        <v>2028</v>
      </c>
      <c r="H119" s="42" t="s">
        <v>1921</v>
      </c>
      <c r="I119" s="13"/>
      <c r="J119" s="15">
        <v>0.8</v>
      </c>
      <c r="K119" s="15" t="s">
        <v>858</v>
      </c>
      <c r="L119" s="15" t="s">
        <v>859</v>
      </c>
      <c r="M119" s="15">
        <v>10400</v>
      </c>
      <c r="N119" s="15">
        <v>4160000</v>
      </c>
      <c r="O119" s="16">
        <v>3008825000</v>
      </c>
      <c r="P119" s="12">
        <v>45484</v>
      </c>
      <c r="Q119" s="17">
        <v>3159266250</v>
      </c>
      <c r="R119" s="9" t="s">
        <v>174</v>
      </c>
      <c r="S119" s="9" t="s">
        <v>164</v>
      </c>
      <c r="T119" s="10">
        <v>935499999</v>
      </c>
      <c r="U119" s="9" t="s">
        <v>275</v>
      </c>
      <c r="V119" s="13" t="s">
        <v>704</v>
      </c>
      <c r="W119" s="13" t="s">
        <v>165</v>
      </c>
      <c r="X119" s="6" t="s">
        <v>601</v>
      </c>
      <c r="Y119" s="6" t="s">
        <v>552</v>
      </c>
      <c r="Z119" s="7">
        <v>45512</v>
      </c>
      <c r="AA119" s="6" t="s">
        <v>555</v>
      </c>
      <c r="AB119" s="25">
        <v>120353000</v>
      </c>
      <c r="AC119" s="25">
        <v>88760337.5</v>
      </c>
      <c r="AD119" s="27"/>
      <c r="AE119" s="27">
        <f t="shared" si="23"/>
        <v>31592662.5</v>
      </c>
      <c r="AF119" s="27">
        <f t="shared" si="15"/>
        <v>3127673587.5</v>
      </c>
      <c r="AG119" s="17">
        <f>233762558+88760337.5</f>
        <v>322522895.5</v>
      </c>
      <c r="AH119" s="17">
        <v>5227625.58</v>
      </c>
      <c r="AI119" s="17"/>
      <c r="AJ119" s="17">
        <f>+AG119-AH119</f>
        <v>317295269.92000002</v>
      </c>
      <c r="AK119" s="17"/>
      <c r="AL119" s="17"/>
      <c r="AM119" s="17"/>
      <c r="AN119" s="17">
        <f>+AJ119</f>
        <v>317295269.92000002</v>
      </c>
      <c r="AO119" s="17"/>
      <c r="AP119" s="17"/>
      <c r="AQ119" s="17">
        <f t="shared" si="16"/>
        <v>0</v>
      </c>
      <c r="AR119" s="17">
        <f t="shared" si="17"/>
        <v>0</v>
      </c>
      <c r="AS119" s="17">
        <f t="shared" si="18"/>
        <v>0</v>
      </c>
      <c r="AT119" s="17">
        <f t="shared" si="19"/>
        <v>0</v>
      </c>
      <c r="AU119" s="17">
        <f t="shared" si="24"/>
        <v>2805150692</v>
      </c>
      <c r="AV119" s="17"/>
      <c r="AW119" s="17"/>
      <c r="AX119" s="17"/>
      <c r="AY119" s="17"/>
      <c r="AZ119" s="17">
        <v>233762558</v>
      </c>
      <c r="BA119" s="17"/>
      <c r="BB119" s="17"/>
      <c r="BC119" s="17">
        <v>233762558</v>
      </c>
      <c r="BD119" s="17"/>
      <c r="BE119" s="17"/>
      <c r="BF119" s="17">
        <v>233762558</v>
      </c>
      <c r="BG119" s="17"/>
      <c r="BH119" s="17"/>
      <c r="BI119" s="17">
        <v>233762558</v>
      </c>
      <c r="BJ119" s="17"/>
      <c r="BK119" s="17"/>
      <c r="BL119" s="17">
        <v>233762558</v>
      </c>
      <c r="BM119" s="17"/>
      <c r="BN119" s="17"/>
      <c r="BO119" s="17">
        <v>233762558</v>
      </c>
      <c r="BP119" s="17"/>
      <c r="BQ119" s="17"/>
      <c r="BR119" s="17">
        <v>233762558</v>
      </c>
      <c r="BS119" s="17"/>
      <c r="BT119" s="17"/>
      <c r="BU119" s="17">
        <v>233762558</v>
      </c>
      <c r="BV119" s="17"/>
      <c r="BW119" s="17"/>
      <c r="BX119" s="17">
        <v>233762558</v>
      </c>
      <c r="BY119" s="17"/>
      <c r="BZ119" s="17"/>
      <c r="CA119" s="17">
        <v>233762558</v>
      </c>
      <c r="CB119" s="17"/>
      <c r="CC119" s="17"/>
      <c r="CD119" s="17">
        <v>233762558</v>
      </c>
      <c r="CE119" s="17"/>
      <c r="CF119" s="17">
        <v>233762554</v>
      </c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</row>
    <row r="120" spans="1:112" ht="65.25" hidden="1" customHeight="1" x14ac:dyDescent="0.25">
      <c r="A120" s="6">
        <f t="shared" si="20"/>
        <v>114</v>
      </c>
      <c r="B120" s="13">
        <v>10158476</v>
      </c>
      <c r="C120" s="33" t="s">
        <v>301</v>
      </c>
      <c r="D120" s="32" t="s">
        <v>24</v>
      </c>
      <c r="E120" s="32" t="s">
        <v>141</v>
      </c>
      <c r="F120" s="13" t="s">
        <v>715</v>
      </c>
      <c r="G120" s="48" t="s">
        <v>2029</v>
      </c>
      <c r="H120" s="42" t="s">
        <v>1924</v>
      </c>
      <c r="I120" s="13"/>
      <c r="J120" s="15">
        <v>6.1400000000000003E-2</v>
      </c>
      <c r="K120" s="15" t="s">
        <v>532</v>
      </c>
      <c r="L120" s="15" t="s">
        <v>537</v>
      </c>
      <c r="M120" s="15">
        <v>798.2</v>
      </c>
      <c r="N120" s="15">
        <v>319280</v>
      </c>
      <c r="O120" s="16">
        <v>2935954000</v>
      </c>
      <c r="P120" s="12">
        <v>45495</v>
      </c>
      <c r="Q120" s="17">
        <v>15120163100</v>
      </c>
      <c r="R120" s="9" t="s">
        <v>174</v>
      </c>
      <c r="S120" s="9" t="s">
        <v>266</v>
      </c>
      <c r="T120" s="10">
        <v>909935470</v>
      </c>
      <c r="U120" s="9" t="s">
        <v>276</v>
      </c>
      <c r="V120" s="13"/>
      <c r="W120" s="13" t="s">
        <v>166</v>
      </c>
      <c r="X120" s="6" t="s">
        <v>601</v>
      </c>
      <c r="Y120" s="6"/>
      <c r="Z120" s="6"/>
      <c r="AA120" s="6"/>
      <c r="AB120" s="25">
        <v>15120163100</v>
      </c>
      <c r="AC120" s="25">
        <v>14968961469</v>
      </c>
      <c r="AD120" s="27"/>
      <c r="AE120" s="27">
        <f t="shared" si="23"/>
        <v>151201631</v>
      </c>
      <c r="AF120" s="27">
        <f t="shared" si="15"/>
        <v>14968961469</v>
      </c>
      <c r="AG120" s="17">
        <v>14968961469</v>
      </c>
      <c r="AH120" s="17">
        <v>154109614.69</v>
      </c>
      <c r="AI120" s="17"/>
      <c r="AJ120" s="17">
        <v>14814851854.309999</v>
      </c>
      <c r="AK120" s="17"/>
      <c r="AL120" s="17"/>
      <c r="AM120" s="17"/>
      <c r="AN120" s="17">
        <v>14814851854.309999</v>
      </c>
      <c r="AO120" s="17"/>
      <c r="AP120" s="17"/>
      <c r="AQ120" s="17">
        <f t="shared" si="16"/>
        <v>0</v>
      </c>
      <c r="AR120" s="17">
        <f t="shared" si="17"/>
        <v>0</v>
      </c>
      <c r="AS120" s="17">
        <f t="shared" si="18"/>
        <v>0</v>
      </c>
      <c r="AT120" s="17">
        <f t="shared" si="19"/>
        <v>0</v>
      </c>
      <c r="AU120" s="17">
        <f>SUM(AV120:CJ120)</f>
        <v>0</v>
      </c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</row>
    <row r="121" spans="1:112" ht="101.25" customHeight="1" x14ac:dyDescent="0.25">
      <c r="A121" s="6">
        <f t="shared" si="20"/>
        <v>115</v>
      </c>
      <c r="B121" s="13">
        <v>10295517</v>
      </c>
      <c r="C121" s="33" t="s">
        <v>296</v>
      </c>
      <c r="D121" s="32" t="s">
        <v>15</v>
      </c>
      <c r="E121" s="32" t="s">
        <v>149</v>
      </c>
      <c r="F121" s="13" t="s">
        <v>712</v>
      </c>
      <c r="G121" s="48" t="s">
        <v>2030</v>
      </c>
      <c r="H121" s="42" t="s">
        <v>1921</v>
      </c>
      <c r="I121" s="13" t="s">
        <v>1692</v>
      </c>
      <c r="J121" s="15">
        <v>1.37</v>
      </c>
      <c r="K121" s="15" t="s">
        <v>1569</v>
      </c>
      <c r="L121" s="15" t="s">
        <v>531</v>
      </c>
      <c r="M121" s="15">
        <v>80145.000000000015</v>
      </c>
      <c r="N121" s="15">
        <v>32058000.000000007</v>
      </c>
      <c r="O121" s="16">
        <v>38036167620</v>
      </c>
      <c r="P121" s="12">
        <v>45502</v>
      </c>
      <c r="Q121" s="17">
        <v>39937976001</v>
      </c>
      <c r="R121" s="9" t="s">
        <v>174</v>
      </c>
      <c r="S121" s="9" t="s">
        <v>170</v>
      </c>
      <c r="T121" s="10">
        <v>991555551</v>
      </c>
      <c r="U121" s="9" t="s">
        <v>275</v>
      </c>
      <c r="V121" s="13" t="s">
        <v>704</v>
      </c>
      <c r="W121" s="13" t="s">
        <v>166</v>
      </c>
      <c r="X121" s="6" t="s">
        <v>601</v>
      </c>
      <c r="Y121" s="6" t="s">
        <v>552</v>
      </c>
      <c r="Z121" s="7">
        <v>45517</v>
      </c>
      <c r="AA121" s="6" t="s">
        <v>557</v>
      </c>
      <c r="AB121" s="25">
        <v>399379760.00999999</v>
      </c>
      <c r="AC121" s="25">
        <v>0</v>
      </c>
      <c r="AD121" s="27"/>
      <c r="AE121" s="27">
        <f t="shared" si="23"/>
        <v>399379760.00999999</v>
      </c>
      <c r="AF121" s="27">
        <f t="shared" si="15"/>
        <v>39538596240.989998</v>
      </c>
      <c r="AG121" s="27">
        <f>+AB121-AE121</f>
        <v>0</v>
      </c>
      <c r="AH121" s="17"/>
      <c r="AI121" s="17"/>
      <c r="AJ121" s="17"/>
      <c r="AK121" s="17"/>
      <c r="AL121" s="17"/>
      <c r="AM121" s="17"/>
      <c r="AN121" s="17"/>
      <c r="AO121" s="17"/>
      <c r="AP121" s="17"/>
      <c r="AQ121" s="17">
        <f t="shared" si="16"/>
        <v>0</v>
      </c>
      <c r="AR121" s="17">
        <f t="shared" si="17"/>
        <v>0</v>
      </c>
      <c r="AS121" s="17">
        <f t="shared" si="18"/>
        <v>0</v>
      </c>
      <c r="AT121" s="17">
        <f t="shared" si="19"/>
        <v>0</v>
      </c>
      <c r="AU121" s="17">
        <f>SUBTOTAL(9,AV121:DH121)</f>
        <v>39538596240.989998</v>
      </c>
      <c r="AV121" s="17"/>
      <c r="AW121" s="17">
        <v>1500000000</v>
      </c>
      <c r="AX121" s="17"/>
      <c r="AY121" s="17"/>
      <c r="AZ121" s="17">
        <v>2500000000</v>
      </c>
      <c r="BA121" s="17"/>
      <c r="BB121" s="17"/>
      <c r="BC121" s="17">
        <v>2500000000</v>
      </c>
      <c r="BD121" s="17"/>
      <c r="BE121" s="17"/>
      <c r="BF121" s="17">
        <v>2500000000</v>
      </c>
      <c r="BG121" s="17"/>
      <c r="BH121" s="17"/>
      <c r="BI121" s="17">
        <v>3000000000</v>
      </c>
      <c r="BJ121" s="17"/>
      <c r="BK121" s="17"/>
      <c r="BL121" s="17">
        <v>3000000000</v>
      </c>
      <c r="BM121" s="17"/>
      <c r="BN121" s="17"/>
      <c r="BO121" s="17">
        <v>3000000000</v>
      </c>
      <c r="BP121" s="17"/>
      <c r="BQ121" s="17"/>
      <c r="BR121" s="17">
        <v>3000000000</v>
      </c>
      <c r="BS121" s="17"/>
      <c r="BT121" s="17"/>
      <c r="BU121" s="17">
        <v>3700000000</v>
      </c>
      <c r="BV121" s="17"/>
      <c r="BW121" s="17"/>
      <c r="BX121" s="17">
        <v>3700000000</v>
      </c>
      <c r="BY121" s="17"/>
      <c r="BZ121" s="17"/>
      <c r="CA121" s="17">
        <v>3700000000</v>
      </c>
      <c r="CB121" s="17"/>
      <c r="CC121" s="17"/>
      <c r="CD121" s="17">
        <v>3700000000</v>
      </c>
      <c r="CE121" s="17"/>
      <c r="CF121" s="17">
        <v>3738596240.9899998</v>
      </c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</row>
    <row r="122" spans="1:112" ht="84" customHeight="1" x14ac:dyDescent="0.25">
      <c r="A122" s="6">
        <f t="shared" si="20"/>
        <v>116</v>
      </c>
      <c r="B122" s="13">
        <v>10326685</v>
      </c>
      <c r="C122" s="33" t="s">
        <v>296</v>
      </c>
      <c r="D122" s="32" t="s">
        <v>25</v>
      </c>
      <c r="E122" s="32" t="s">
        <v>142</v>
      </c>
      <c r="F122" s="13" t="s">
        <v>714</v>
      </c>
      <c r="G122" s="48" t="s">
        <v>2031</v>
      </c>
      <c r="H122" s="42" t="s">
        <v>1924</v>
      </c>
      <c r="I122" s="13"/>
      <c r="J122" s="15">
        <v>4.4999999999999998E-2</v>
      </c>
      <c r="K122" s="15" t="s">
        <v>532</v>
      </c>
      <c r="L122" s="15" t="s">
        <v>537</v>
      </c>
      <c r="M122" s="15">
        <v>585</v>
      </c>
      <c r="N122" s="15">
        <v>234000</v>
      </c>
      <c r="O122" s="16">
        <v>1590098580</v>
      </c>
      <c r="P122" s="12">
        <v>45504</v>
      </c>
      <c r="Q122" s="17">
        <v>6678414036</v>
      </c>
      <c r="R122" s="9" t="s">
        <v>174</v>
      </c>
      <c r="S122" s="9" t="s">
        <v>163</v>
      </c>
      <c r="T122" s="10">
        <v>977761018</v>
      </c>
      <c r="U122" s="9" t="s">
        <v>275</v>
      </c>
      <c r="V122" s="13" t="s">
        <v>704</v>
      </c>
      <c r="W122" s="13" t="s">
        <v>166</v>
      </c>
      <c r="X122" s="6" t="s">
        <v>601</v>
      </c>
      <c r="Y122" s="6" t="s">
        <v>552</v>
      </c>
      <c r="Z122" s="7">
        <v>45525</v>
      </c>
      <c r="AA122" s="6" t="s">
        <v>559</v>
      </c>
      <c r="AB122" s="25">
        <v>79504929</v>
      </c>
      <c r="AC122" s="25">
        <v>12720788.640000001</v>
      </c>
      <c r="AD122" s="27"/>
      <c r="AE122" s="27">
        <f t="shared" si="23"/>
        <v>66784140.359999999</v>
      </c>
      <c r="AF122" s="27">
        <f t="shared" si="15"/>
        <v>6611629895.6400003</v>
      </c>
      <c r="AG122" s="27">
        <f>+AB122-AE122</f>
        <v>12720788.640000001</v>
      </c>
      <c r="AH122" s="17"/>
      <c r="AI122" s="17"/>
      <c r="AJ122" s="17"/>
      <c r="AK122" s="17"/>
      <c r="AL122" s="17"/>
      <c r="AM122" s="17"/>
      <c r="AN122" s="17"/>
      <c r="AO122" s="17"/>
      <c r="AP122" s="17"/>
      <c r="AQ122" s="17">
        <f t="shared" si="16"/>
        <v>0</v>
      </c>
      <c r="AR122" s="17">
        <f t="shared" si="17"/>
        <v>0</v>
      </c>
      <c r="AS122" s="17">
        <f t="shared" si="18"/>
        <v>0</v>
      </c>
      <c r="AT122" s="17">
        <f t="shared" si="19"/>
        <v>0</v>
      </c>
      <c r="AU122" s="17">
        <f>SUBTOTAL(9,AV122:DH122)</f>
        <v>6598909107</v>
      </c>
      <c r="AV122" s="17"/>
      <c r="AW122" s="17">
        <v>388171124</v>
      </c>
      <c r="AX122" s="17"/>
      <c r="AY122" s="17"/>
      <c r="AZ122" s="17">
        <v>388171124</v>
      </c>
      <c r="BA122" s="17"/>
      <c r="BB122" s="17"/>
      <c r="BC122" s="17">
        <v>388171124</v>
      </c>
      <c r="BD122" s="17"/>
      <c r="BE122" s="17"/>
      <c r="BF122" s="17">
        <v>388171124</v>
      </c>
      <c r="BG122" s="17"/>
      <c r="BH122" s="17"/>
      <c r="BI122" s="17">
        <v>388171124</v>
      </c>
      <c r="BJ122" s="17"/>
      <c r="BK122" s="17"/>
      <c r="BL122" s="17">
        <v>388171124</v>
      </c>
      <c r="BM122" s="17"/>
      <c r="BN122" s="17"/>
      <c r="BO122" s="17">
        <v>388171124</v>
      </c>
      <c r="BP122" s="17"/>
      <c r="BQ122" s="17"/>
      <c r="BR122" s="17">
        <v>388171124</v>
      </c>
      <c r="BS122" s="17"/>
      <c r="BT122" s="17"/>
      <c r="BU122" s="17">
        <v>388171124</v>
      </c>
      <c r="BV122" s="17"/>
      <c r="BW122" s="17"/>
      <c r="BX122" s="17">
        <v>388171124</v>
      </c>
      <c r="BY122" s="17"/>
      <c r="BZ122" s="17"/>
      <c r="CA122" s="17">
        <v>388171124</v>
      </c>
      <c r="CB122" s="17"/>
      <c r="CC122" s="17"/>
      <c r="CD122" s="17">
        <v>388171124</v>
      </c>
      <c r="CE122" s="17"/>
      <c r="CF122" s="17"/>
      <c r="CG122" s="17">
        <v>388171124</v>
      </c>
      <c r="CH122" s="17"/>
      <c r="CI122" s="17"/>
      <c r="CJ122" s="17">
        <v>388171124</v>
      </c>
      <c r="CK122" s="17"/>
      <c r="CL122" s="17"/>
      <c r="CM122" s="17">
        <v>388171124</v>
      </c>
      <c r="CN122" s="17"/>
      <c r="CO122" s="17"/>
      <c r="CP122" s="17">
        <v>388171124</v>
      </c>
      <c r="CQ122" s="17"/>
      <c r="CR122" s="17">
        <v>388171123</v>
      </c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</row>
    <row r="123" spans="1:112" ht="117.75" customHeight="1" x14ac:dyDescent="0.25">
      <c r="A123" s="6">
        <f t="shared" si="20"/>
        <v>117</v>
      </c>
      <c r="B123" s="13">
        <v>10362345</v>
      </c>
      <c r="C123" s="33" t="s">
        <v>298</v>
      </c>
      <c r="D123" s="32" t="s">
        <v>27</v>
      </c>
      <c r="E123" s="32" t="s">
        <v>144</v>
      </c>
      <c r="F123" s="13" t="s">
        <v>711</v>
      </c>
      <c r="G123" s="48" t="s">
        <v>2032</v>
      </c>
      <c r="H123" s="42" t="s">
        <v>1921</v>
      </c>
      <c r="I123" s="13"/>
      <c r="J123" s="15">
        <v>0.35389999999999999</v>
      </c>
      <c r="K123" s="15" t="s">
        <v>1570</v>
      </c>
      <c r="L123" s="15" t="s">
        <v>538</v>
      </c>
      <c r="M123" s="15">
        <v>4600.7</v>
      </c>
      <c r="N123" s="15">
        <v>920140</v>
      </c>
      <c r="O123" s="16">
        <v>3945800180</v>
      </c>
      <c r="P123" s="12">
        <v>45506</v>
      </c>
      <c r="Q123" s="17">
        <v>14402170657</v>
      </c>
      <c r="R123" s="9" t="s">
        <v>174</v>
      </c>
      <c r="S123" s="9" t="s">
        <v>267</v>
      </c>
      <c r="T123" s="10">
        <v>992335555</v>
      </c>
      <c r="U123" s="9" t="s">
        <v>275</v>
      </c>
      <c r="V123" s="13" t="s">
        <v>706</v>
      </c>
      <c r="W123" s="13" t="s">
        <v>166</v>
      </c>
      <c r="X123" s="6" t="s">
        <v>601</v>
      </c>
      <c r="Y123" s="6" t="s">
        <v>552</v>
      </c>
      <c r="Z123" s="7">
        <v>45539</v>
      </c>
      <c r="AA123" s="6" t="s">
        <v>560</v>
      </c>
      <c r="AB123" s="25">
        <v>144021706.56999999</v>
      </c>
      <c r="AC123" s="25">
        <v>0</v>
      </c>
      <c r="AD123" s="27"/>
      <c r="AE123" s="27">
        <f t="shared" si="23"/>
        <v>144021706.56999999</v>
      </c>
      <c r="AF123" s="27">
        <f t="shared" si="15"/>
        <v>14258148950.43</v>
      </c>
      <c r="AG123" s="17">
        <f>594089540+594089540</f>
        <v>1188179080</v>
      </c>
      <c r="AH123" s="17">
        <f>8940895.4+5940895.4</f>
        <v>14881790.800000001</v>
      </c>
      <c r="AI123" s="17"/>
      <c r="AJ123" s="17">
        <f>+AG123-AH123</f>
        <v>1173297289.2</v>
      </c>
      <c r="AK123" s="17"/>
      <c r="AL123" s="17"/>
      <c r="AM123" s="17"/>
      <c r="AN123" s="17">
        <f>583273644.6+588148644.6</f>
        <v>1171422289.2</v>
      </c>
      <c r="AO123" s="17"/>
      <c r="AP123" s="17"/>
      <c r="AQ123" s="17">
        <f t="shared" si="16"/>
        <v>0</v>
      </c>
      <c r="AR123" s="27">
        <f t="shared" si="17"/>
        <v>1875000</v>
      </c>
      <c r="AS123" s="17">
        <f t="shared" si="18"/>
        <v>0</v>
      </c>
      <c r="AT123" s="17">
        <f t="shared" si="19"/>
        <v>0</v>
      </c>
      <c r="AU123" s="17">
        <f>SUBTOTAL(9,AV123:DH123)</f>
        <v>13664059410.43</v>
      </c>
      <c r="AV123" s="17"/>
      <c r="AW123" s="17"/>
      <c r="AX123" s="22">
        <v>594089540</v>
      </c>
      <c r="AY123" s="17">
        <v>594089540</v>
      </c>
      <c r="AZ123" s="17">
        <v>594089540</v>
      </c>
      <c r="BA123" s="17">
        <v>594089540</v>
      </c>
      <c r="BB123" s="17">
        <v>594089540</v>
      </c>
      <c r="BC123" s="17">
        <v>594089540</v>
      </c>
      <c r="BD123" s="17">
        <v>594089540</v>
      </c>
      <c r="BE123" s="17">
        <v>594089540</v>
      </c>
      <c r="BF123" s="17">
        <v>594089540</v>
      </c>
      <c r="BG123" s="17">
        <v>594089540</v>
      </c>
      <c r="BH123" s="17">
        <v>594089540</v>
      </c>
      <c r="BI123" s="17">
        <v>594089540</v>
      </c>
      <c r="BJ123" s="17">
        <v>594089540</v>
      </c>
      <c r="BK123" s="17">
        <v>594089540</v>
      </c>
      <c r="BL123" s="17">
        <v>594089540</v>
      </c>
      <c r="BM123" s="17">
        <v>594089540</v>
      </c>
      <c r="BN123" s="17">
        <v>594089540</v>
      </c>
      <c r="BO123" s="17">
        <v>594089540</v>
      </c>
      <c r="BP123" s="17">
        <v>594089540</v>
      </c>
      <c r="BQ123" s="17">
        <v>594089540</v>
      </c>
      <c r="BR123" s="17">
        <v>594089540</v>
      </c>
      <c r="BS123" s="17">
        <v>594089540</v>
      </c>
      <c r="BT123" s="17"/>
      <c r="BU123" s="17">
        <v>594089530.42999995</v>
      </c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</row>
    <row r="124" spans="1:112" ht="93.75" customHeight="1" x14ac:dyDescent="0.25">
      <c r="A124" s="6">
        <f t="shared" si="20"/>
        <v>118</v>
      </c>
      <c r="B124" s="13">
        <v>10362338</v>
      </c>
      <c r="C124" s="33" t="s">
        <v>298</v>
      </c>
      <c r="D124" s="32" t="s">
        <v>27</v>
      </c>
      <c r="E124" s="32" t="s">
        <v>145</v>
      </c>
      <c r="F124" s="13" t="s">
        <v>711</v>
      </c>
      <c r="G124" s="48" t="s">
        <v>2033</v>
      </c>
      <c r="H124" s="42" t="s">
        <v>1921</v>
      </c>
      <c r="I124" s="13"/>
      <c r="J124" s="15">
        <v>1</v>
      </c>
      <c r="K124" s="15" t="s">
        <v>1570</v>
      </c>
      <c r="L124" s="15" t="s">
        <v>538</v>
      </c>
      <c r="M124" s="15">
        <v>13000</v>
      </c>
      <c r="N124" s="15">
        <v>2600000</v>
      </c>
      <c r="O124" s="16">
        <v>11063384300</v>
      </c>
      <c r="P124" s="12">
        <v>45506</v>
      </c>
      <c r="Q124" s="17">
        <v>11616553515</v>
      </c>
      <c r="R124" s="9" t="s">
        <v>174</v>
      </c>
      <c r="S124" s="9" t="s">
        <v>267</v>
      </c>
      <c r="T124" s="10">
        <v>992335555</v>
      </c>
      <c r="U124" s="9" t="s">
        <v>275</v>
      </c>
      <c r="V124" s="13" t="s">
        <v>706</v>
      </c>
      <c r="W124" s="13" t="s">
        <v>166</v>
      </c>
      <c r="X124" s="6" t="s">
        <v>601</v>
      </c>
      <c r="Y124" s="6" t="s">
        <v>552</v>
      </c>
      <c r="Z124" s="7">
        <v>45539</v>
      </c>
      <c r="AA124" s="6" t="s">
        <v>562</v>
      </c>
      <c r="AB124" s="25">
        <v>221267686</v>
      </c>
      <c r="AC124" s="25">
        <v>105102150.84999999</v>
      </c>
      <c r="AD124" s="27"/>
      <c r="AE124" s="27">
        <f t="shared" si="23"/>
        <v>116165535.15000001</v>
      </c>
      <c r="AF124" s="27">
        <f t="shared" si="15"/>
        <v>11500387979.85</v>
      </c>
      <c r="AG124" s="17">
        <f>105102150.85+474803577+474803577</f>
        <v>1054709304.85</v>
      </c>
      <c r="AH124" s="17">
        <f>8799057.28+4748035.77</f>
        <v>13547093.049999999</v>
      </c>
      <c r="AI124" s="17"/>
      <c r="AJ124" s="17">
        <f>+AG124-AH124</f>
        <v>1041162211.8000001</v>
      </c>
      <c r="AK124" s="17"/>
      <c r="AL124" s="17"/>
      <c r="AM124" s="17"/>
      <c r="AN124" s="17">
        <f>99631129.34+470055541.2315+470055541.23</f>
        <v>1039742211.8015001</v>
      </c>
      <c r="AO124" s="17"/>
      <c r="AP124" s="17"/>
      <c r="AQ124" s="17">
        <f t="shared" si="16"/>
        <v>0</v>
      </c>
      <c r="AR124" s="27">
        <f t="shared" si="17"/>
        <v>1419999.9984999895</v>
      </c>
      <c r="AS124" s="17">
        <f t="shared" si="18"/>
        <v>0</v>
      </c>
      <c r="AT124" s="17">
        <f t="shared" si="19"/>
        <v>0</v>
      </c>
      <c r="AU124" s="17">
        <f>SUBTOTAL(9,AV124:DH124)</f>
        <v>10920482271</v>
      </c>
      <c r="AV124" s="17"/>
      <c r="AW124" s="15"/>
      <c r="AX124" s="22">
        <v>474803577</v>
      </c>
      <c r="AY124" s="17">
        <v>474803577</v>
      </c>
      <c r="AZ124" s="17">
        <v>474803577</v>
      </c>
      <c r="BA124" s="17">
        <v>474803577</v>
      </c>
      <c r="BB124" s="17">
        <v>474803577</v>
      </c>
      <c r="BC124" s="17">
        <v>474803577</v>
      </c>
      <c r="BD124" s="17">
        <v>474803577</v>
      </c>
      <c r="BE124" s="17">
        <v>474803577</v>
      </c>
      <c r="BF124" s="17">
        <v>474803577</v>
      </c>
      <c r="BG124" s="17">
        <v>474803577</v>
      </c>
      <c r="BH124" s="17">
        <v>474803577</v>
      </c>
      <c r="BI124" s="17">
        <v>474803577</v>
      </c>
      <c r="BJ124" s="17">
        <v>474803577</v>
      </c>
      <c r="BK124" s="17">
        <v>474803577</v>
      </c>
      <c r="BL124" s="17">
        <v>474803577</v>
      </c>
      <c r="BM124" s="17">
        <v>474803577</v>
      </c>
      <c r="BN124" s="17">
        <v>474803577</v>
      </c>
      <c r="BO124" s="17">
        <v>474803577</v>
      </c>
      <c r="BP124" s="17">
        <v>474803577</v>
      </c>
      <c r="BQ124" s="17">
        <v>474803577</v>
      </c>
      <c r="BR124" s="17">
        <v>474803577</v>
      </c>
      <c r="BS124" s="17">
        <v>474803577</v>
      </c>
      <c r="BT124" s="17"/>
      <c r="BU124" s="17">
        <v>474803577</v>
      </c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</row>
    <row r="125" spans="1:112" ht="65.25" hidden="1" customHeight="1" x14ac:dyDescent="0.25">
      <c r="A125" s="6">
        <f t="shared" si="20"/>
        <v>119</v>
      </c>
      <c r="B125" s="13">
        <v>10362339</v>
      </c>
      <c r="C125" s="33" t="s">
        <v>296</v>
      </c>
      <c r="D125" s="32" t="s">
        <v>15</v>
      </c>
      <c r="E125" s="32" t="s">
        <v>167</v>
      </c>
      <c r="F125" s="13" t="s">
        <v>712</v>
      </c>
      <c r="G125" s="48" t="s">
        <v>2034</v>
      </c>
      <c r="H125" s="42" t="s">
        <v>1921</v>
      </c>
      <c r="I125" s="13" t="s">
        <v>1693</v>
      </c>
      <c r="J125" s="15">
        <v>0.1198</v>
      </c>
      <c r="K125" s="15" t="s">
        <v>858</v>
      </c>
      <c r="L125" s="15" t="s">
        <v>859</v>
      </c>
      <c r="M125" s="15">
        <v>1557.4</v>
      </c>
      <c r="N125" s="15">
        <v>622960</v>
      </c>
      <c r="O125" s="16">
        <v>2725883280</v>
      </c>
      <c r="P125" s="12">
        <v>45506</v>
      </c>
      <c r="Q125" s="17">
        <v>2862177444</v>
      </c>
      <c r="R125" s="9" t="s">
        <v>174</v>
      </c>
      <c r="S125" s="9" t="s">
        <v>268</v>
      </c>
      <c r="T125" s="10">
        <v>770096636</v>
      </c>
      <c r="U125" s="9" t="s">
        <v>276</v>
      </c>
      <c r="V125" s="13"/>
      <c r="W125" s="13" t="s">
        <v>166</v>
      </c>
      <c r="X125" s="6" t="s">
        <v>601</v>
      </c>
      <c r="Y125" s="6"/>
      <c r="Z125" s="6"/>
      <c r="AA125" s="6"/>
      <c r="AB125" s="25">
        <v>2862177444</v>
      </c>
      <c r="AC125" s="25">
        <v>2833555669.5599999</v>
      </c>
      <c r="AD125" s="27"/>
      <c r="AE125" s="27">
        <f t="shared" si="23"/>
        <v>28621774.440000001</v>
      </c>
      <c r="AF125" s="27">
        <f t="shared" si="15"/>
        <v>2833555669.5599999</v>
      </c>
      <c r="AG125" s="17">
        <v>2833555669.5599999</v>
      </c>
      <c r="AH125" s="17">
        <v>30775556.699999999</v>
      </c>
      <c r="AI125" s="17"/>
      <c r="AJ125" s="17">
        <f>+AG125-AH125</f>
        <v>2802780112.8600001</v>
      </c>
      <c r="AK125" s="17"/>
      <c r="AL125" s="17"/>
      <c r="AM125" s="17"/>
      <c r="AN125" s="17">
        <v>2802780112.8600001</v>
      </c>
      <c r="AO125" s="17"/>
      <c r="AP125" s="17"/>
      <c r="AQ125" s="17">
        <f t="shared" si="16"/>
        <v>0</v>
      </c>
      <c r="AR125" s="17">
        <f t="shared" si="17"/>
        <v>0</v>
      </c>
      <c r="AS125" s="17">
        <f t="shared" si="18"/>
        <v>0</v>
      </c>
      <c r="AT125" s="17">
        <f t="shared" si="19"/>
        <v>0</v>
      </c>
      <c r="AU125" s="17">
        <f>SUM(AV125:CJ125)</f>
        <v>0</v>
      </c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</row>
    <row r="126" spans="1:112" ht="65.25" hidden="1" customHeight="1" x14ac:dyDescent="0.25">
      <c r="A126" s="6">
        <f t="shared" si="20"/>
        <v>120</v>
      </c>
      <c r="B126" s="13">
        <v>10593318</v>
      </c>
      <c r="C126" s="33" t="s">
        <v>296</v>
      </c>
      <c r="D126" s="32" t="s">
        <v>26</v>
      </c>
      <c r="E126" s="32" t="s">
        <v>143</v>
      </c>
      <c r="F126" s="13" t="s">
        <v>715</v>
      </c>
      <c r="G126" s="48" t="s">
        <v>2035</v>
      </c>
      <c r="H126" s="42" t="s">
        <v>1923</v>
      </c>
      <c r="I126" s="13"/>
      <c r="J126" s="15">
        <v>0.06</v>
      </c>
      <c r="K126" s="15" t="s">
        <v>533</v>
      </c>
      <c r="L126" s="15" t="s">
        <v>537</v>
      </c>
      <c r="M126" s="15">
        <v>780</v>
      </c>
      <c r="N126" s="15">
        <v>312000</v>
      </c>
      <c r="O126" s="16">
        <v>1665817560</v>
      </c>
      <c r="P126" s="12">
        <v>45510</v>
      </c>
      <c r="Q126" s="17">
        <v>2748598974</v>
      </c>
      <c r="R126" s="9" t="s">
        <v>174</v>
      </c>
      <c r="S126" s="9" t="s">
        <v>269</v>
      </c>
      <c r="T126" s="10">
        <v>983372616</v>
      </c>
      <c r="U126" s="9" t="s">
        <v>276</v>
      </c>
      <c r="V126" s="13"/>
      <c r="W126" s="13" t="s">
        <v>166</v>
      </c>
      <c r="X126" s="6" t="s">
        <v>601</v>
      </c>
      <c r="Y126" s="6"/>
      <c r="Z126" s="6"/>
      <c r="AA126" s="6"/>
      <c r="AB126" s="25">
        <v>2748598974</v>
      </c>
      <c r="AC126" s="25">
        <v>2721112984.2600002</v>
      </c>
      <c r="AD126" s="27"/>
      <c r="AE126" s="27">
        <f t="shared" si="23"/>
        <v>27485989.740000002</v>
      </c>
      <c r="AF126" s="27">
        <f t="shared" si="15"/>
        <v>2721112984.2600002</v>
      </c>
      <c r="AG126" s="17">
        <v>2721112984.2600002</v>
      </c>
      <c r="AH126" s="17">
        <v>29931129.84</v>
      </c>
      <c r="AI126" s="17"/>
      <c r="AJ126" s="17"/>
      <c r="AK126" s="17">
        <f>+AG126-AH126</f>
        <v>2691181854.4200001</v>
      </c>
      <c r="AL126" s="17"/>
      <c r="AM126" s="17"/>
      <c r="AN126" s="17"/>
      <c r="AO126" s="17"/>
      <c r="AP126" s="17"/>
      <c r="AQ126" s="17">
        <f t="shared" si="16"/>
        <v>0</v>
      </c>
      <c r="AR126" s="17">
        <f t="shared" si="17"/>
        <v>0</v>
      </c>
      <c r="AS126" s="17">
        <f t="shared" si="18"/>
        <v>2691181854.4200001</v>
      </c>
      <c r="AT126" s="17">
        <f t="shared" si="19"/>
        <v>0</v>
      </c>
      <c r="AU126" s="17">
        <f>SUM(AV126:CJ126)</f>
        <v>0</v>
      </c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</row>
    <row r="127" spans="1:112" ht="65.25" hidden="1" customHeight="1" x14ac:dyDescent="0.25">
      <c r="A127" s="6">
        <f t="shared" si="20"/>
        <v>121</v>
      </c>
      <c r="B127" s="13">
        <v>10405561</v>
      </c>
      <c r="C127" s="33" t="s">
        <v>278</v>
      </c>
      <c r="D127" s="32" t="s">
        <v>28</v>
      </c>
      <c r="E127" s="32" t="s">
        <v>146</v>
      </c>
      <c r="F127" s="13" t="s">
        <v>712</v>
      </c>
      <c r="G127" s="48" t="s">
        <v>2036</v>
      </c>
      <c r="H127" s="42" t="s">
        <v>1923</v>
      </c>
      <c r="I127" s="13"/>
      <c r="J127" s="15">
        <v>1.4E-2</v>
      </c>
      <c r="K127" s="15" t="s">
        <v>533</v>
      </c>
      <c r="L127" s="15" t="s">
        <v>537</v>
      </c>
      <c r="M127" s="15">
        <v>182</v>
      </c>
      <c r="N127" s="15">
        <v>72800</v>
      </c>
      <c r="O127" s="16">
        <v>481191821</v>
      </c>
      <c r="P127" s="12">
        <v>45511</v>
      </c>
      <c r="Q127" s="17">
        <v>529311003.10000002</v>
      </c>
      <c r="R127" s="9" t="s">
        <v>174</v>
      </c>
      <c r="S127" s="9" t="s">
        <v>171</v>
      </c>
      <c r="T127" s="10">
        <v>901100000</v>
      </c>
      <c r="U127" s="9" t="s">
        <v>276</v>
      </c>
      <c r="V127" s="13"/>
      <c r="W127" s="13" t="s">
        <v>166</v>
      </c>
      <c r="X127" s="6" t="s">
        <v>601</v>
      </c>
      <c r="Y127" s="6"/>
      <c r="Z127" s="6"/>
      <c r="AA127" s="6"/>
      <c r="AB127" s="25">
        <v>529311003.10000002</v>
      </c>
      <c r="AC127" s="25">
        <v>524017893.06999999</v>
      </c>
      <c r="AD127" s="27"/>
      <c r="AE127" s="27">
        <f t="shared" si="23"/>
        <v>5293110.0310000004</v>
      </c>
      <c r="AF127" s="27">
        <f t="shared" si="15"/>
        <v>524017893.06900001</v>
      </c>
      <c r="AG127" s="17">
        <v>524017892.97000003</v>
      </c>
      <c r="AH127" s="17">
        <v>8300178.9299999997</v>
      </c>
      <c r="AI127" s="17"/>
      <c r="AJ127" s="17">
        <f>+AG127-AH127</f>
        <v>515717714.04000002</v>
      </c>
      <c r="AK127" s="17"/>
      <c r="AL127" s="17"/>
      <c r="AM127" s="17"/>
      <c r="AN127" s="17">
        <v>515717714.04000002</v>
      </c>
      <c r="AO127" s="17"/>
      <c r="AP127" s="17"/>
      <c r="AQ127" s="17">
        <f t="shared" si="16"/>
        <v>0</v>
      </c>
      <c r="AR127" s="17">
        <f t="shared" si="17"/>
        <v>0</v>
      </c>
      <c r="AS127" s="17">
        <f t="shared" si="18"/>
        <v>0</v>
      </c>
      <c r="AT127" s="17">
        <f t="shared" si="19"/>
        <v>0</v>
      </c>
      <c r="AU127" s="17">
        <f>SUM(AV127:CJ127)</f>
        <v>0</v>
      </c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</row>
    <row r="128" spans="1:112" ht="108.75" customHeight="1" x14ac:dyDescent="0.25">
      <c r="A128" s="6">
        <f t="shared" si="20"/>
        <v>122</v>
      </c>
      <c r="B128" s="13">
        <v>10485937</v>
      </c>
      <c r="C128" s="33" t="s">
        <v>296</v>
      </c>
      <c r="D128" s="32" t="s">
        <v>15</v>
      </c>
      <c r="E128" s="32" t="s">
        <v>172</v>
      </c>
      <c r="F128" s="13" t="s">
        <v>712</v>
      </c>
      <c r="G128" s="48" t="s">
        <v>2037</v>
      </c>
      <c r="H128" s="42" t="s">
        <v>1921</v>
      </c>
      <c r="I128" s="13" t="s">
        <v>1692</v>
      </c>
      <c r="J128" s="15">
        <v>1.42</v>
      </c>
      <c r="K128" s="15" t="s">
        <v>1569</v>
      </c>
      <c r="L128" s="15" t="s">
        <v>531</v>
      </c>
      <c r="M128" s="15">
        <v>83070</v>
      </c>
      <c r="N128" s="15">
        <v>33228000</v>
      </c>
      <c r="O128" s="16">
        <v>39424348920</v>
      </c>
      <c r="P128" s="12">
        <v>45513</v>
      </c>
      <c r="Q128" s="17">
        <v>59136523380</v>
      </c>
      <c r="R128" s="9" t="s">
        <v>174</v>
      </c>
      <c r="S128" s="9" t="s">
        <v>170</v>
      </c>
      <c r="T128" s="10">
        <v>991555551</v>
      </c>
      <c r="U128" s="9" t="s">
        <v>275</v>
      </c>
      <c r="V128" s="13" t="s">
        <v>704</v>
      </c>
      <c r="W128" s="13" t="s">
        <v>166</v>
      </c>
      <c r="X128" s="6" t="s">
        <v>601</v>
      </c>
      <c r="Y128" s="6" t="s">
        <v>552</v>
      </c>
      <c r="Z128" s="7">
        <v>45524</v>
      </c>
      <c r="AA128" s="6" t="s">
        <v>558</v>
      </c>
      <c r="AB128" s="25">
        <v>591365233.79999995</v>
      </c>
      <c r="AC128" s="25">
        <v>0</v>
      </c>
      <c r="AD128" s="27"/>
      <c r="AE128" s="27">
        <f t="shared" si="23"/>
        <v>591365233.80000007</v>
      </c>
      <c r="AF128" s="27">
        <f t="shared" si="15"/>
        <v>58545158146.199997</v>
      </c>
      <c r="AG128" s="27">
        <f>+AB128-AE128</f>
        <v>0</v>
      </c>
      <c r="AH128" s="17"/>
      <c r="AI128" s="17"/>
      <c r="AJ128" s="17"/>
      <c r="AK128" s="17"/>
      <c r="AL128" s="17"/>
      <c r="AM128" s="17"/>
      <c r="AN128" s="17"/>
      <c r="AO128" s="17"/>
      <c r="AP128" s="17"/>
      <c r="AQ128" s="17">
        <f t="shared" si="16"/>
        <v>0</v>
      </c>
      <c r="AR128" s="17">
        <f t="shared" si="17"/>
        <v>0</v>
      </c>
      <c r="AS128" s="17">
        <f t="shared" si="18"/>
        <v>0</v>
      </c>
      <c r="AT128" s="17">
        <f t="shared" si="19"/>
        <v>0</v>
      </c>
      <c r="AU128" s="17">
        <f>SUBTOTAL(9,AV128:DH128)</f>
        <v>58545158146.199997</v>
      </c>
      <c r="AV128" s="17"/>
      <c r="AW128" s="17">
        <v>3000000000</v>
      </c>
      <c r="AX128" s="17"/>
      <c r="AY128" s="17"/>
      <c r="AZ128" s="17">
        <v>3000000000</v>
      </c>
      <c r="BA128" s="17"/>
      <c r="BB128" s="17"/>
      <c r="BC128" s="17">
        <v>3000000000</v>
      </c>
      <c r="BD128" s="17"/>
      <c r="BE128" s="17"/>
      <c r="BF128" s="17">
        <v>3000000000</v>
      </c>
      <c r="BG128" s="17"/>
      <c r="BH128" s="17"/>
      <c r="BI128" s="17">
        <v>3000000000</v>
      </c>
      <c r="BJ128" s="17"/>
      <c r="BK128" s="17"/>
      <c r="BL128" s="17">
        <v>3000000000</v>
      </c>
      <c r="BM128" s="17"/>
      <c r="BN128" s="17"/>
      <c r="BO128" s="17">
        <v>3000000000</v>
      </c>
      <c r="BP128" s="17"/>
      <c r="BQ128" s="17"/>
      <c r="BR128" s="17">
        <v>3000000000</v>
      </c>
      <c r="BS128" s="17"/>
      <c r="BT128" s="17"/>
      <c r="BU128" s="17">
        <v>6500000000</v>
      </c>
      <c r="BV128" s="17"/>
      <c r="BW128" s="17"/>
      <c r="BX128" s="17">
        <v>6500000000</v>
      </c>
      <c r="BY128" s="17"/>
      <c r="BZ128" s="17"/>
      <c r="CA128" s="17">
        <v>6500000000</v>
      </c>
      <c r="CB128" s="17"/>
      <c r="CC128" s="17"/>
      <c r="CD128" s="17">
        <v>6500000000</v>
      </c>
      <c r="CE128" s="17"/>
      <c r="CF128" s="17">
        <v>8545158146.1999998</v>
      </c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</row>
    <row r="129" spans="1:112" ht="65.25" hidden="1" customHeight="1" x14ac:dyDescent="0.25">
      <c r="A129" s="6">
        <f t="shared" si="20"/>
        <v>123</v>
      </c>
      <c r="B129" s="13">
        <v>10485950</v>
      </c>
      <c r="C129" s="33" t="s">
        <v>296</v>
      </c>
      <c r="D129" s="32" t="s">
        <v>22</v>
      </c>
      <c r="E129" s="32" t="s">
        <v>147</v>
      </c>
      <c r="F129" s="13" t="s">
        <v>714</v>
      </c>
      <c r="G129" s="48" t="s">
        <v>2038</v>
      </c>
      <c r="H129" s="42" t="s">
        <v>1921</v>
      </c>
      <c r="I129" s="13" t="s">
        <v>1693</v>
      </c>
      <c r="J129" s="15">
        <v>3.5000000000000003E-2</v>
      </c>
      <c r="K129" s="15" t="s">
        <v>533</v>
      </c>
      <c r="L129" s="15" t="s">
        <v>537</v>
      </c>
      <c r="M129" s="15">
        <v>455.00000000000011</v>
      </c>
      <c r="N129" s="15">
        <v>182000.00000000006</v>
      </c>
      <c r="O129" s="16">
        <v>971726910</v>
      </c>
      <c r="P129" s="12">
        <v>45516</v>
      </c>
      <c r="Q129" s="17">
        <v>1020313255.5</v>
      </c>
      <c r="R129" s="9" t="s">
        <v>174</v>
      </c>
      <c r="S129" s="9" t="s">
        <v>270</v>
      </c>
      <c r="T129" s="10">
        <v>909909600</v>
      </c>
      <c r="U129" s="9" t="s">
        <v>276</v>
      </c>
      <c r="V129" s="13"/>
      <c r="W129" s="13" t="s">
        <v>166</v>
      </c>
      <c r="X129" s="6" t="s">
        <v>601</v>
      </c>
      <c r="Y129" s="6"/>
      <c r="Z129" s="6"/>
      <c r="AA129" s="6"/>
      <c r="AB129" s="25">
        <v>1020313255.5</v>
      </c>
      <c r="AC129" s="25">
        <v>1010110122.95</v>
      </c>
      <c r="AD129" s="27"/>
      <c r="AE129" s="27">
        <f t="shared" si="23"/>
        <v>10203132.555</v>
      </c>
      <c r="AF129" s="27">
        <f t="shared" si="15"/>
        <v>1010110122.9450001</v>
      </c>
      <c r="AG129" s="17">
        <v>1010110122.9449999</v>
      </c>
      <c r="AH129" s="17">
        <v>12141101.23</v>
      </c>
      <c r="AI129" s="17"/>
      <c r="AJ129" s="17"/>
      <c r="AK129" s="17">
        <f>+AG129-AH129</f>
        <v>997969021.71499991</v>
      </c>
      <c r="AL129" s="17"/>
      <c r="AM129" s="17"/>
      <c r="AN129" s="17"/>
      <c r="AO129" s="17"/>
      <c r="AP129" s="17"/>
      <c r="AQ129" s="17">
        <f t="shared" si="16"/>
        <v>0</v>
      </c>
      <c r="AR129" s="17">
        <f t="shared" si="17"/>
        <v>0</v>
      </c>
      <c r="AS129" s="17">
        <f t="shared" si="18"/>
        <v>997969021.71499991</v>
      </c>
      <c r="AT129" s="17">
        <f t="shared" si="19"/>
        <v>0</v>
      </c>
      <c r="AU129" s="17">
        <f>SUM(AV129:CJ129)</f>
        <v>0</v>
      </c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</row>
    <row r="130" spans="1:112" ht="65.25" hidden="1" customHeight="1" x14ac:dyDescent="0.25">
      <c r="A130" s="6">
        <f t="shared" si="20"/>
        <v>124</v>
      </c>
      <c r="B130" s="13">
        <v>10485952</v>
      </c>
      <c r="C130" s="33" t="s">
        <v>296</v>
      </c>
      <c r="D130" s="32" t="s">
        <v>22</v>
      </c>
      <c r="E130" s="32" t="s">
        <v>148</v>
      </c>
      <c r="F130" s="13" t="s">
        <v>714</v>
      </c>
      <c r="G130" s="48" t="s">
        <v>2039</v>
      </c>
      <c r="H130" s="42" t="s">
        <v>1921</v>
      </c>
      <c r="I130" s="13" t="s">
        <v>1693</v>
      </c>
      <c r="J130" s="15">
        <v>3.5999999999999997E-2</v>
      </c>
      <c r="K130" s="15" t="s">
        <v>533</v>
      </c>
      <c r="L130" s="15" t="s">
        <v>537</v>
      </c>
      <c r="M130" s="15">
        <v>468</v>
      </c>
      <c r="N130" s="15">
        <v>187200</v>
      </c>
      <c r="O130" s="16">
        <v>999490536</v>
      </c>
      <c r="P130" s="12">
        <v>45516</v>
      </c>
      <c r="Q130" s="17">
        <v>1049465062.8</v>
      </c>
      <c r="R130" s="9" t="s">
        <v>174</v>
      </c>
      <c r="S130" s="9" t="s">
        <v>271</v>
      </c>
      <c r="T130" s="10">
        <v>901097229</v>
      </c>
      <c r="U130" s="9" t="s">
        <v>276</v>
      </c>
      <c r="V130" s="13"/>
      <c r="W130" s="13" t="s">
        <v>166</v>
      </c>
      <c r="X130" s="6" t="s">
        <v>601</v>
      </c>
      <c r="Y130" s="6"/>
      <c r="Z130" s="6"/>
      <c r="AA130" s="6"/>
      <c r="AB130" s="25">
        <v>1049465062.8</v>
      </c>
      <c r="AC130" s="25">
        <v>1038970412.17</v>
      </c>
      <c r="AD130" s="27"/>
      <c r="AE130" s="27">
        <f t="shared" si="23"/>
        <v>10494650.628</v>
      </c>
      <c r="AF130" s="27">
        <f t="shared" si="15"/>
        <v>1038970412.1719999</v>
      </c>
      <c r="AG130" s="17">
        <v>1038970412.1719999</v>
      </c>
      <c r="AH130" s="17">
        <v>12429704.119999999</v>
      </c>
      <c r="AI130" s="17"/>
      <c r="AJ130" s="17"/>
      <c r="AK130" s="17">
        <f>+AG130-AH130</f>
        <v>1026540708.0519999</v>
      </c>
      <c r="AL130" s="17"/>
      <c r="AM130" s="17"/>
      <c r="AN130" s="17"/>
      <c r="AO130" s="17"/>
      <c r="AP130" s="17"/>
      <c r="AQ130" s="17">
        <f t="shared" si="16"/>
        <v>0</v>
      </c>
      <c r="AR130" s="17">
        <f t="shared" si="17"/>
        <v>0</v>
      </c>
      <c r="AS130" s="17">
        <f t="shared" si="18"/>
        <v>1026540708.0519999</v>
      </c>
      <c r="AT130" s="17">
        <f t="shared" si="19"/>
        <v>0</v>
      </c>
      <c r="AU130" s="17">
        <f>SUM(AV130:CJ130)</f>
        <v>0</v>
      </c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</row>
    <row r="131" spans="1:112" ht="93.75" hidden="1" customHeight="1" x14ac:dyDescent="0.25">
      <c r="A131" s="6">
        <f t="shared" si="20"/>
        <v>125</v>
      </c>
      <c r="B131" s="13">
        <v>10656358</v>
      </c>
      <c r="C131" s="33" t="s">
        <v>296</v>
      </c>
      <c r="D131" s="32" t="s">
        <v>444</v>
      </c>
      <c r="E131" s="32" t="s">
        <v>443</v>
      </c>
      <c r="F131" s="13" t="s">
        <v>714</v>
      </c>
      <c r="G131" s="48" t="s">
        <v>2040</v>
      </c>
      <c r="H131" s="42" t="s">
        <v>1921</v>
      </c>
      <c r="I131" s="13" t="s">
        <v>1693</v>
      </c>
      <c r="J131" s="15">
        <v>0.06</v>
      </c>
      <c r="K131" s="15" t="s">
        <v>533</v>
      </c>
      <c r="L131" s="15" t="s">
        <v>537</v>
      </c>
      <c r="M131" s="15">
        <v>780</v>
      </c>
      <c r="N131" s="15">
        <v>312000</v>
      </c>
      <c r="O131" s="16">
        <v>1997885979</v>
      </c>
      <c r="P131" s="12">
        <v>45518</v>
      </c>
      <c r="Q131" s="17">
        <v>2097780277.95</v>
      </c>
      <c r="R131" s="9" t="s">
        <v>174</v>
      </c>
      <c r="S131" s="9" t="s">
        <v>272</v>
      </c>
      <c r="T131" s="10">
        <v>915081816</v>
      </c>
      <c r="U131" s="9" t="s">
        <v>276</v>
      </c>
      <c r="V131" s="13"/>
      <c r="W131" s="13" t="s">
        <v>166</v>
      </c>
      <c r="X131" s="6" t="s">
        <v>601</v>
      </c>
      <c r="Y131" s="6"/>
      <c r="Z131" s="6"/>
      <c r="AA131" s="6"/>
      <c r="AB131" s="25">
        <v>2097780277.95</v>
      </c>
      <c r="AC131" s="25">
        <v>2076802475.1700001</v>
      </c>
      <c r="AD131" s="27"/>
      <c r="AE131" s="27">
        <f t="shared" si="23"/>
        <v>20977802.7795</v>
      </c>
      <c r="AF131" s="27">
        <f t="shared" si="15"/>
        <v>2076802475.1705</v>
      </c>
      <c r="AG131" s="17">
        <v>2076802475.1705</v>
      </c>
      <c r="AH131" s="17">
        <v>25188024.75</v>
      </c>
      <c r="AI131" s="17"/>
      <c r="AJ131" s="17">
        <v>2051614450.4205</v>
      </c>
      <c r="AK131" s="17"/>
      <c r="AL131" s="17"/>
      <c r="AM131" s="17"/>
      <c r="AN131" s="17">
        <v>2051614450.4205</v>
      </c>
      <c r="AO131" s="17"/>
      <c r="AP131" s="17"/>
      <c r="AQ131" s="17">
        <f t="shared" si="16"/>
        <v>0</v>
      </c>
      <c r="AR131" s="17">
        <f t="shared" si="17"/>
        <v>0</v>
      </c>
      <c r="AS131" s="17">
        <f t="shared" si="18"/>
        <v>0</v>
      </c>
      <c r="AT131" s="17">
        <f t="shared" si="19"/>
        <v>0</v>
      </c>
      <c r="AU131" s="17">
        <f>SUM(AV131:CJ131)</f>
        <v>0</v>
      </c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</row>
    <row r="132" spans="1:112" ht="93.75" customHeight="1" x14ac:dyDescent="0.25">
      <c r="A132" s="6">
        <f t="shared" si="20"/>
        <v>126</v>
      </c>
      <c r="B132" s="13">
        <v>10515746</v>
      </c>
      <c r="C132" s="33" t="s">
        <v>296</v>
      </c>
      <c r="D132" s="32" t="s">
        <v>22</v>
      </c>
      <c r="E132" s="32" t="s">
        <v>445</v>
      </c>
      <c r="F132" s="13" t="s">
        <v>714</v>
      </c>
      <c r="G132" s="48" t="s">
        <v>2041</v>
      </c>
      <c r="H132" s="42" t="s">
        <v>1921</v>
      </c>
      <c r="I132" s="13" t="s">
        <v>1692</v>
      </c>
      <c r="J132" s="15">
        <v>0.49</v>
      </c>
      <c r="K132" s="15" t="s">
        <v>1569</v>
      </c>
      <c r="L132" s="15" t="s">
        <v>531</v>
      </c>
      <c r="M132" s="15">
        <v>28665</v>
      </c>
      <c r="N132" s="15">
        <v>11466000</v>
      </c>
      <c r="O132" s="16">
        <v>8928477367</v>
      </c>
      <c r="P132" s="12">
        <v>45519</v>
      </c>
      <c r="Q132" s="17">
        <v>23214041154.200001</v>
      </c>
      <c r="R132" s="9" t="s">
        <v>174</v>
      </c>
      <c r="S132" s="9" t="s">
        <v>273</v>
      </c>
      <c r="T132" s="10">
        <v>950051464</v>
      </c>
      <c r="U132" s="9" t="s">
        <v>275</v>
      </c>
      <c r="V132" s="13" t="s">
        <v>705</v>
      </c>
      <c r="W132" s="13" t="s">
        <v>166</v>
      </c>
      <c r="X132" s="6" t="s">
        <v>601</v>
      </c>
      <c r="Y132" s="6" t="s">
        <v>552</v>
      </c>
      <c r="Z132" s="7">
        <v>45540</v>
      </c>
      <c r="AA132" s="6" t="s">
        <v>564</v>
      </c>
      <c r="AB132" s="25">
        <v>6964212346.2600002</v>
      </c>
      <c r="AC132" s="25">
        <v>6732071934.7200003</v>
      </c>
      <c r="AD132" s="27"/>
      <c r="AE132" s="27">
        <f t="shared" si="23"/>
        <v>232140411.54200003</v>
      </c>
      <c r="AF132" s="27">
        <f t="shared" si="15"/>
        <v>22981900742.658001</v>
      </c>
      <c r="AG132" s="17">
        <v>7232071934.7200003</v>
      </c>
      <c r="AH132" s="17">
        <v>75040719.349999994</v>
      </c>
      <c r="AI132" s="17"/>
      <c r="AJ132" s="17"/>
      <c r="AK132" s="17">
        <f>+AG132-AH132</f>
        <v>7157031215.3699999</v>
      </c>
      <c r="AL132" s="17"/>
      <c r="AM132" s="17"/>
      <c r="AN132" s="17"/>
      <c r="AO132" s="17"/>
      <c r="AP132" s="17"/>
      <c r="AQ132" s="17">
        <f t="shared" si="16"/>
        <v>0</v>
      </c>
      <c r="AR132" s="17">
        <f t="shared" si="17"/>
        <v>0</v>
      </c>
      <c r="AS132" s="17">
        <f t="shared" si="18"/>
        <v>7157031215.3699999</v>
      </c>
      <c r="AT132" s="17">
        <f t="shared" si="19"/>
        <v>0</v>
      </c>
      <c r="AU132" s="17">
        <f>SUBTOTAL(9,AV132:DH132)</f>
        <v>15749828807.939999</v>
      </c>
      <c r="AV132" s="17"/>
      <c r="AW132" s="17"/>
      <c r="AX132" s="17">
        <v>500000000</v>
      </c>
      <c r="AY132" s="17">
        <v>500000000</v>
      </c>
      <c r="AZ132" s="17">
        <v>500000000</v>
      </c>
      <c r="BA132" s="17">
        <v>750000000</v>
      </c>
      <c r="BB132" s="17">
        <v>750000000</v>
      </c>
      <c r="BC132" s="17">
        <v>750000000</v>
      </c>
      <c r="BD132" s="17">
        <v>750000000</v>
      </c>
      <c r="BE132" s="17">
        <v>1000000000</v>
      </c>
      <c r="BF132" s="17">
        <v>1000000000</v>
      </c>
      <c r="BG132" s="17">
        <v>1000000000</v>
      </c>
      <c r="BH132" s="17"/>
      <c r="BI132" s="17">
        <v>8249828807.9399996</v>
      </c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</row>
    <row r="133" spans="1:112" ht="65.25" hidden="1" customHeight="1" x14ac:dyDescent="0.25">
      <c r="A133" s="6">
        <f t="shared" si="20"/>
        <v>127</v>
      </c>
      <c r="B133" s="13">
        <v>10705402</v>
      </c>
      <c r="C133" s="33" t="s">
        <v>296</v>
      </c>
      <c r="D133" s="32" t="s">
        <v>444</v>
      </c>
      <c r="E133" s="32" t="s">
        <v>446</v>
      </c>
      <c r="F133" s="13" t="s">
        <v>714</v>
      </c>
      <c r="G133" s="48" t="s">
        <v>2042</v>
      </c>
      <c r="H133" s="42" t="s">
        <v>1921</v>
      </c>
      <c r="I133" s="13" t="s">
        <v>1693</v>
      </c>
      <c r="J133" s="15">
        <v>0.05</v>
      </c>
      <c r="K133" s="15" t="s">
        <v>533</v>
      </c>
      <c r="L133" s="15" t="s">
        <v>537</v>
      </c>
      <c r="M133" s="15">
        <v>650</v>
      </c>
      <c r="N133" s="15">
        <v>260000</v>
      </c>
      <c r="O133" s="16">
        <v>1664904982</v>
      </c>
      <c r="P133" s="12">
        <v>45520</v>
      </c>
      <c r="Q133" s="17">
        <v>2747093220.3000002</v>
      </c>
      <c r="R133" s="9" t="s">
        <v>174</v>
      </c>
      <c r="S133" s="9" t="s">
        <v>272</v>
      </c>
      <c r="T133" s="10">
        <v>915081816</v>
      </c>
      <c r="U133" s="9" t="s">
        <v>276</v>
      </c>
      <c r="V133" s="13"/>
      <c r="W133" s="13" t="s">
        <v>166</v>
      </c>
      <c r="X133" s="6" t="s">
        <v>601</v>
      </c>
      <c r="Y133" s="6"/>
      <c r="Z133" s="6"/>
      <c r="AA133" s="6"/>
      <c r="AB133" s="25">
        <v>2747093220.3000002</v>
      </c>
      <c r="AC133" s="25">
        <v>2719622288.0999999</v>
      </c>
      <c r="AD133" s="27"/>
      <c r="AE133" s="27">
        <f t="shared" si="23"/>
        <v>27470932.203000002</v>
      </c>
      <c r="AF133" s="27">
        <f t="shared" si="15"/>
        <v>2719622288.0970001</v>
      </c>
      <c r="AG133" s="17">
        <v>2719622288.0970001</v>
      </c>
      <c r="AH133" s="17">
        <v>31616222.879999999</v>
      </c>
      <c r="AI133" s="17"/>
      <c r="AJ133" s="17">
        <v>2688006065.217</v>
      </c>
      <c r="AK133" s="17"/>
      <c r="AL133" s="17"/>
      <c r="AM133" s="17"/>
      <c r="AN133" s="17">
        <v>2688006065.217</v>
      </c>
      <c r="AO133" s="17"/>
      <c r="AP133" s="17"/>
      <c r="AQ133" s="17">
        <f t="shared" si="16"/>
        <v>0</v>
      </c>
      <c r="AR133" s="17">
        <f t="shared" si="17"/>
        <v>0</v>
      </c>
      <c r="AS133" s="17">
        <f t="shared" si="18"/>
        <v>0</v>
      </c>
      <c r="AT133" s="17">
        <f t="shared" si="19"/>
        <v>0</v>
      </c>
      <c r="AU133" s="17">
        <f>SUM(AV133:CJ133)</f>
        <v>0</v>
      </c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</row>
    <row r="134" spans="1:112" ht="65.25" hidden="1" customHeight="1" x14ac:dyDescent="0.25">
      <c r="A134" s="6">
        <f t="shared" si="20"/>
        <v>128</v>
      </c>
      <c r="B134" s="13">
        <v>10705403</v>
      </c>
      <c r="C134" s="33" t="s">
        <v>296</v>
      </c>
      <c r="D134" s="32" t="s">
        <v>444</v>
      </c>
      <c r="E134" s="32" t="s">
        <v>447</v>
      </c>
      <c r="F134" s="13" t="s">
        <v>714</v>
      </c>
      <c r="G134" s="48" t="s">
        <v>2043</v>
      </c>
      <c r="H134" s="42" t="s">
        <v>1921</v>
      </c>
      <c r="I134" s="13" t="s">
        <v>1693</v>
      </c>
      <c r="J134" s="15">
        <v>0.06</v>
      </c>
      <c r="K134" s="15" t="s">
        <v>533</v>
      </c>
      <c r="L134" s="15" t="s">
        <v>537</v>
      </c>
      <c r="M134" s="15">
        <v>780</v>
      </c>
      <c r="N134" s="15">
        <v>312000</v>
      </c>
      <c r="O134" s="16">
        <v>1997885979</v>
      </c>
      <c r="P134" s="12">
        <v>45520</v>
      </c>
      <c r="Q134" s="17">
        <v>2996828968.5</v>
      </c>
      <c r="R134" s="9" t="s">
        <v>174</v>
      </c>
      <c r="S134" s="9" t="s">
        <v>272</v>
      </c>
      <c r="T134" s="10">
        <v>915081816</v>
      </c>
      <c r="U134" s="9" t="s">
        <v>276</v>
      </c>
      <c r="V134" s="13"/>
      <c r="W134" s="13" t="s">
        <v>166</v>
      </c>
      <c r="X134" s="6" t="s">
        <v>601</v>
      </c>
      <c r="Y134" s="6"/>
      <c r="Z134" s="6"/>
      <c r="AA134" s="6"/>
      <c r="AB134" s="25">
        <v>2996828968.5</v>
      </c>
      <c r="AC134" s="25">
        <v>2966860678.8200002</v>
      </c>
      <c r="AD134" s="27"/>
      <c r="AE134" s="27">
        <f t="shared" si="23"/>
        <v>29968289.685000002</v>
      </c>
      <c r="AF134" s="27">
        <f t="shared" si="15"/>
        <v>2966860678.8150001</v>
      </c>
      <c r="AG134" s="17">
        <v>2966860678.8150001</v>
      </c>
      <c r="AH134" s="17">
        <v>34088606.789999999</v>
      </c>
      <c r="AI134" s="17"/>
      <c r="AJ134" s="17">
        <v>2932772072.0250001</v>
      </c>
      <c r="AK134" s="17"/>
      <c r="AL134" s="17"/>
      <c r="AM134" s="17"/>
      <c r="AN134" s="17">
        <v>2932772072.0250001</v>
      </c>
      <c r="AO134" s="17"/>
      <c r="AP134" s="17"/>
      <c r="AQ134" s="17">
        <f t="shared" si="16"/>
        <v>0</v>
      </c>
      <c r="AR134" s="17">
        <f t="shared" si="17"/>
        <v>0</v>
      </c>
      <c r="AS134" s="17">
        <f t="shared" si="18"/>
        <v>0</v>
      </c>
      <c r="AT134" s="17">
        <f t="shared" si="19"/>
        <v>0</v>
      </c>
      <c r="AU134" s="17">
        <f>SUM(AV134:CJ134)</f>
        <v>0</v>
      </c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</row>
    <row r="135" spans="1:112" ht="65.25" hidden="1" customHeight="1" x14ac:dyDescent="0.25">
      <c r="A135" s="6">
        <f t="shared" si="20"/>
        <v>129</v>
      </c>
      <c r="B135" s="13">
        <v>10705411</v>
      </c>
      <c r="C135" s="33" t="s">
        <v>296</v>
      </c>
      <c r="D135" s="32" t="s">
        <v>444</v>
      </c>
      <c r="E135" s="32" t="s">
        <v>448</v>
      </c>
      <c r="F135" s="13" t="s">
        <v>714</v>
      </c>
      <c r="G135" s="48" t="s">
        <v>2044</v>
      </c>
      <c r="H135" s="42" t="s">
        <v>1921</v>
      </c>
      <c r="I135" s="13" t="s">
        <v>1693</v>
      </c>
      <c r="J135" s="15">
        <v>0.05</v>
      </c>
      <c r="K135" s="15" t="s">
        <v>533</v>
      </c>
      <c r="L135" s="15" t="s">
        <v>537</v>
      </c>
      <c r="M135" s="15">
        <v>650</v>
      </c>
      <c r="N135" s="15">
        <v>260000</v>
      </c>
      <c r="O135" s="16">
        <v>1664904982</v>
      </c>
      <c r="P135" s="12">
        <v>45523</v>
      </c>
      <c r="Q135" s="17">
        <v>3163319465.8000002</v>
      </c>
      <c r="R135" s="9" t="s">
        <v>174</v>
      </c>
      <c r="S135" s="9" t="s">
        <v>272</v>
      </c>
      <c r="T135" s="10">
        <v>915081816</v>
      </c>
      <c r="U135" s="9" t="s">
        <v>276</v>
      </c>
      <c r="V135" s="13" t="s">
        <v>707</v>
      </c>
      <c r="W135" s="13" t="s">
        <v>166</v>
      </c>
      <c r="X135" s="6" t="s">
        <v>601</v>
      </c>
      <c r="Y135" s="6"/>
      <c r="Z135" s="6"/>
      <c r="AA135" s="6"/>
      <c r="AB135" s="25">
        <v>2530655572.6399999</v>
      </c>
      <c r="AC135" s="25">
        <v>2499022377.98</v>
      </c>
      <c r="AD135" s="27">
        <f>+Q135*20%</f>
        <v>632663893.16000009</v>
      </c>
      <c r="AE135" s="27">
        <f t="shared" si="23"/>
        <v>31633194.658000004</v>
      </c>
      <c r="AF135" s="27">
        <f t="shared" si="15"/>
        <v>2499022377.9820004</v>
      </c>
      <c r="AG135" s="17">
        <v>2499022377.98</v>
      </c>
      <c r="AH135" s="17">
        <v>27710223.780000001</v>
      </c>
      <c r="AI135" s="17"/>
      <c r="AJ135" s="17">
        <f t="shared" ref="AJ135:AJ147" si="25">+AG135-AH135</f>
        <v>2471312154.1999998</v>
      </c>
      <c r="AK135" s="17"/>
      <c r="AL135" s="17"/>
      <c r="AM135" s="17"/>
      <c r="AN135" s="17">
        <v>2471312154.1999998</v>
      </c>
      <c r="AO135" s="17"/>
      <c r="AP135" s="17"/>
      <c r="AQ135" s="17">
        <f t="shared" si="16"/>
        <v>0</v>
      </c>
      <c r="AR135" s="17">
        <f t="shared" si="17"/>
        <v>0</v>
      </c>
      <c r="AS135" s="17">
        <f t="shared" si="18"/>
        <v>0</v>
      </c>
      <c r="AT135" s="17">
        <f t="shared" si="19"/>
        <v>0</v>
      </c>
      <c r="AU135" s="17">
        <f>SUM(AV135:CJ135)</f>
        <v>0</v>
      </c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</row>
    <row r="136" spans="1:112" ht="65.25" customHeight="1" x14ac:dyDescent="0.25">
      <c r="A136" s="6">
        <f t="shared" si="20"/>
        <v>130</v>
      </c>
      <c r="B136" s="13">
        <v>10666575</v>
      </c>
      <c r="C136" s="33" t="s">
        <v>277</v>
      </c>
      <c r="D136" s="32" t="s">
        <v>280</v>
      </c>
      <c r="E136" s="32" t="s">
        <v>285</v>
      </c>
      <c r="F136" s="13" t="s">
        <v>714</v>
      </c>
      <c r="G136" s="48" t="s">
        <v>2045</v>
      </c>
      <c r="H136" s="42" t="s">
        <v>1925</v>
      </c>
      <c r="I136" s="13" t="s">
        <v>1692</v>
      </c>
      <c r="J136" s="18">
        <v>6.9798999999999998</v>
      </c>
      <c r="K136" s="15" t="s">
        <v>1571</v>
      </c>
      <c r="L136" s="15" t="s">
        <v>531</v>
      </c>
      <c r="M136" s="15">
        <v>226846.75</v>
      </c>
      <c r="N136" s="15">
        <v>90738700</v>
      </c>
      <c r="O136" s="16">
        <v>8883509090.9099998</v>
      </c>
      <c r="P136" s="12">
        <v>45525</v>
      </c>
      <c r="Q136" s="19">
        <v>9327684545.4599991</v>
      </c>
      <c r="R136" s="9" t="s">
        <v>174</v>
      </c>
      <c r="S136" s="9" t="s">
        <v>290</v>
      </c>
      <c r="T136" s="10">
        <v>917702727</v>
      </c>
      <c r="U136" s="9" t="s">
        <v>275</v>
      </c>
      <c r="V136" s="13" t="s">
        <v>705</v>
      </c>
      <c r="W136" s="13" t="s">
        <v>165</v>
      </c>
      <c r="X136" s="6" t="s">
        <v>601</v>
      </c>
      <c r="Y136" s="6" t="s">
        <v>552</v>
      </c>
      <c r="Z136" s="7">
        <v>45545</v>
      </c>
      <c r="AA136" s="6" t="s">
        <v>561</v>
      </c>
      <c r="AB136" s="25">
        <v>2798305363.638</v>
      </c>
      <c r="AC136" s="25">
        <v>2705028518.1799998</v>
      </c>
      <c r="AD136" s="27"/>
      <c r="AE136" s="27">
        <f t="shared" si="23"/>
        <v>93276845.454599991</v>
      </c>
      <c r="AF136" s="27">
        <f t="shared" si="15"/>
        <v>9234407700.0053997</v>
      </c>
      <c r="AG136" s="17">
        <v>3249143450.1700001</v>
      </c>
      <c r="AH136" s="17">
        <v>34531434.5</v>
      </c>
      <c r="AI136" s="17"/>
      <c r="AJ136" s="17">
        <f t="shared" si="25"/>
        <v>3214612015.6700001</v>
      </c>
      <c r="AK136" s="17"/>
      <c r="AL136" s="17"/>
      <c r="AM136" s="17"/>
      <c r="AN136" s="17">
        <v>3213592015.6683002</v>
      </c>
      <c r="AO136" s="17"/>
      <c r="AP136" s="17"/>
      <c r="AQ136" s="17">
        <f t="shared" si="16"/>
        <v>0</v>
      </c>
      <c r="AR136" s="17">
        <f t="shared" si="17"/>
        <v>1020000.0016999245</v>
      </c>
      <c r="AS136" s="17">
        <f t="shared" si="18"/>
        <v>0</v>
      </c>
      <c r="AT136" s="17">
        <f t="shared" si="19"/>
        <v>0</v>
      </c>
      <c r="AU136" s="17">
        <f>SUBTOTAL(9,AV136:DH136)</f>
        <v>5985264249.8199997</v>
      </c>
      <c r="AV136" s="17"/>
      <c r="AW136" s="17"/>
      <c r="AX136" s="17">
        <v>544114932</v>
      </c>
      <c r="AY136" s="17">
        <v>544114932</v>
      </c>
      <c r="AZ136" s="17">
        <v>544114932</v>
      </c>
      <c r="BA136" s="17">
        <v>544114932</v>
      </c>
      <c r="BB136" s="17">
        <v>544114932</v>
      </c>
      <c r="BC136" s="17">
        <v>544114932</v>
      </c>
      <c r="BD136" s="17">
        <v>544114932</v>
      </c>
      <c r="BE136" s="17">
        <v>544114932</v>
      </c>
      <c r="BF136" s="17">
        <v>544114932</v>
      </c>
      <c r="BG136" s="17">
        <v>544114932</v>
      </c>
      <c r="BH136" s="17"/>
      <c r="BI136" s="17">
        <v>544114929.82000005</v>
      </c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</row>
    <row r="137" spans="1:112" ht="65.25" hidden="1" customHeight="1" x14ac:dyDescent="0.25">
      <c r="A137" s="6">
        <f t="shared" si="20"/>
        <v>131</v>
      </c>
      <c r="B137" s="13">
        <v>10666581</v>
      </c>
      <c r="C137" s="33" t="s">
        <v>278</v>
      </c>
      <c r="D137" s="32" t="s">
        <v>281</v>
      </c>
      <c r="E137" s="32" t="s">
        <v>286</v>
      </c>
      <c r="F137" s="13" t="s">
        <v>713</v>
      </c>
      <c r="G137" s="48" t="s">
        <v>2046</v>
      </c>
      <c r="H137" s="42" t="s">
        <v>1924</v>
      </c>
      <c r="I137" s="13"/>
      <c r="J137" s="15">
        <v>0.01</v>
      </c>
      <c r="K137" s="15" t="s">
        <v>532</v>
      </c>
      <c r="L137" s="15" t="s">
        <v>537</v>
      </c>
      <c r="M137" s="15">
        <v>130</v>
      </c>
      <c r="N137" s="15">
        <v>52000</v>
      </c>
      <c r="O137" s="16">
        <v>512246079</v>
      </c>
      <c r="P137" s="12">
        <v>45526</v>
      </c>
      <c r="Q137" s="17">
        <v>2356331963.4000001</v>
      </c>
      <c r="R137" s="9" t="s">
        <v>174</v>
      </c>
      <c r="S137" s="9" t="s">
        <v>291</v>
      </c>
      <c r="T137" s="10">
        <v>974332525</v>
      </c>
      <c r="U137" s="9" t="s">
        <v>276</v>
      </c>
      <c r="V137" s="13"/>
      <c r="W137" s="13" t="s">
        <v>166</v>
      </c>
      <c r="X137" s="6" t="s">
        <v>601</v>
      </c>
      <c r="Y137" s="6"/>
      <c r="Z137" s="6"/>
      <c r="AA137" s="6"/>
      <c r="AB137" s="25">
        <v>2356331963.4000001</v>
      </c>
      <c r="AC137" s="25">
        <v>2332768643.77</v>
      </c>
      <c r="AD137" s="27"/>
      <c r="AE137" s="27">
        <f t="shared" si="23"/>
        <v>23563319.634</v>
      </c>
      <c r="AF137" s="27">
        <f t="shared" si="15"/>
        <v>2332768643.7660003</v>
      </c>
      <c r="AG137" s="17">
        <v>2332768643.77</v>
      </c>
      <c r="AH137" s="17">
        <v>25367686.440000001</v>
      </c>
      <c r="AI137" s="17"/>
      <c r="AJ137" s="17">
        <f t="shared" si="25"/>
        <v>2307400957.3299999</v>
      </c>
      <c r="AK137" s="17"/>
      <c r="AL137" s="17"/>
      <c r="AM137" s="17"/>
      <c r="AN137" s="17">
        <v>2306380957.3323002</v>
      </c>
      <c r="AO137" s="17"/>
      <c r="AP137" s="17"/>
      <c r="AQ137" s="17">
        <f t="shared" si="16"/>
        <v>0</v>
      </c>
      <c r="AR137" s="17">
        <f t="shared" si="17"/>
        <v>1019999.9976997375</v>
      </c>
      <c r="AS137" s="17">
        <f t="shared" si="18"/>
        <v>0</v>
      </c>
      <c r="AT137" s="17">
        <f t="shared" si="19"/>
        <v>0</v>
      </c>
      <c r="AU137" s="17">
        <f t="shared" ref="AU137:AU146" si="26">SUM(AV137:CJ137)</f>
        <v>0</v>
      </c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</row>
    <row r="138" spans="1:112" ht="65.25" hidden="1" customHeight="1" x14ac:dyDescent="0.25">
      <c r="A138" s="6">
        <f t="shared" si="20"/>
        <v>132</v>
      </c>
      <c r="B138" s="13">
        <v>10666583</v>
      </c>
      <c r="C138" s="33" t="s">
        <v>278</v>
      </c>
      <c r="D138" s="32" t="s">
        <v>282</v>
      </c>
      <c r="E138" s="32" t="s">
        <v>287</v>
      </c>
      <c r="F138" s="13" t="s">
        <v>715</v>
      </c>
      <c r="G138" s="48" t="s">
        <v>2047</v>
      </c>
      <c r="H138" s="42" t="s">
        <v>1924</v>
      </c>
      <c r="I138" s="13"/>
      <c r="J138" s="15">
        <v>0.01</v>
      </c>
      <c r="K138" s="15" t="s">
        <v>532</v>
      </c>
      <c r="L138" s="15" t="s">
        <v>537</v>
      </c>
      <c r="M138" s="15">
        <v>130</v>
      </c>
      <c r="N138" s="15">
        <v>52000</v>
      </c>
      <c r="O138" s="16">
        <v>512246079</v>
      </c>
      <c r="P138" s="12">
        <v>45526</v>
      </c>
      <c r="Q138" s="17">
        <v>870818334.29999995</v>
      </c>
      <c r="R138" s="9" t="s">
        <v>174</v>
      </c>
      <c r="S138" s="9" t="s">
        <v>292</v>
      </c>
      <c r="T138" s="10">
        <v>770076666</v>
      </c>
      <c r="U138" s="9" t="s">
        <v>276</v>
      </c>
      <c r="V138" s="13"/>
      <c r="W138" s="13" t="s">
        <v>166</v>
      </c>
      <c r="X138" s="6" t="s">
        <v>601</v>
      </c>
      <c r="Y138" s="6"/>
      <c r="Z138" s="6"/>
      <c r="AA138" s="6"/>
      <c r="AB138" s="25">
        <v>870818334.29999995</v>
      </c>
      <c r="AC138" s="25">
        <v>862110150.96000004</v>
      </c>
      <c r="AD138" s="27"/>
      <c r="AE138" s="27">
        <f t="shared" ref="AE138:AE168" si="27">+Q138*1%</f>
        <v>8708183.3430000003</v>
      </c>
      <c r="AF138" s="27">
        <f t="shared" ref="AF138:AF199" si="28">+Q138-AE138-AD138</f>
        <v>862110150.9569999</v>
      </c>
      <c r="AG138" s="17">
        <f>+Q138-AE138</f>
        <v>862110150.9569999</v>
      </c>
      <c r="AH138" s="17">
        <v>10661101.51</v>
      </c>
      <c r="AI138" s="17"/>
      <c r="AJ138" s="17">
        <f t="shared" si="25"/>
        <v>851449049.44699991</v>
      </c>
      <c r="AK138" s="17"/>
      <c r="AL138" s="17"/>
      <c r="AM138" s="17"/>
      <c r="AN138" s="17">
        <f>851449049.447-1020000</f>
        <v>850429049.44700003</v>
      </c>
      <c r="AO138" s="17"/>
      <c r="AP138" s="17"/>
      <c r="AQ138" s="17">
        <f t="shared" ref="AQ138:AQ199" si="29">+AI138-AM138</f>
        <v>0</v>
      </c>
      <c r="AR138" s="17">
        <f t="shared" ref="AR138:AR199" si="30">+AJ138-AN138</f>
        <v>1019999.9999998808</v>
      </c>
      <c r="AS138" s="17">
        <f t="shared" ref="AS138:AS199" si="31">+AK138-AO138</f>
        <v>0</v>
      </c>
      <c r="AT138" s="17">
        <f t="shared" ref="AT138:AT199" si="32">+AL138-AP138</f>
        <v>0</v>
      </c>
      <c r="AU138" s="17">
        <f t="shared" si="26"/>
        <v>0</v>
      </c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</row>
    <row r="139" spans="1:112" ht="65.25" hidden="1" customHeight="1" x14ac:dyDescent="0.25">
      <c r="A139" s="6">
        <f t="shared" ref="A139:A200" si="33">+A138+1</f>
        <v>133</v>
      </c>
      <c r="B139" s="13">
        <v>10666579</v>
      </c>
      <c r="C139" s="33" t="s">
        <v>278</v>
      </c>
      <c r="D139" s="32" t="s">
        <v>283</v>
      </c>
      <c r="E139" s="32" t="s">
        <v>288</v>
      </c>
      <c r="F139" s="13" t="s">
        <v>712</v>
      </c>
      <c r="G139" s="48" t="s">
        <v>2048</v>
      </c>
      <c r="H139" s="42" t="s">
        <v>1924</v>
      </c>
      <c r="I139" s="13"/>
      <c r="J139" s="15">
        <v>5.0000000000000001E-3</v>
      </c>
      <c r="K139" s="15" t="s">
        <v>532</v>
      </c>
      <c r="L139" s="15" t="s">
        <v>537</v>
      </c>
      <c r="M139" s="15">
        <v>65</v>
      </c>
      <c r="N139" s="15">
        <v>26000</v>
      </c>
      <c r="O139" s="16">
        <v>21224848</v>
      </c>
      <c r="P139" s="12">
        <v>45525</v>
      </c>
      <c r="Q139" s="17">
        <v>636367454.39999998</v>
      </c>
      <c r="R139" s="9" t="s">
        <v>174</v>
      </c>
      <c r="S139" s="9" t="s">
        <v>293</v>
      </c>
      <c r="T139" s="10">
        <v>909080908</v>
      </c>
      <c r="U139" s="9" t="s">
        <v>276</v>
      </c>
      <c r="V139" s="13"/>
      <c r="W139" s="13" t="s">
        <v>166</v>
      </c>
      <c r="X139" s="6" t="s">
        <v>601</v>
      </c>
      <c r="Y139" s="6"/>
      <c r="Z139" s="6"/>
      <c r="AA139" s="6"/>
      <c r="AB139" s="25">
        <v>636367454.39999998</v>
      </c>
      <c r="AC139" s="25">
        <v>630003779.86000001</v>
      </c>
      <c r="AD139" s="27"/>
      <c r="AE139" s="27">
        <f t="shared" si="27"/>
        <v>6363674.5439999998</v>
      </c>
      <c r="AF139" s="27">
        <f t="shared" si="28"/>
        <v>630003779.85599995</v>
      </c>
      <c r="AG139" s="17">
        <v>630003779.85599995</v>
      </c>
      <c r="AH139" s="17">
        <v>9020037.8000000007</v>
      </c>
      <c r="AI139" s="17"/>
      <c r="AJ139" s="17">
        <f t="shared" si="25"/>
        <v>620983742.05599999</v>
      </c>
      <c r="AK139" s="17"/>
      <c r="AL139" s="17"/>
      <c r="AM139" s="17"/>
      <c r="AN139" s="17">
        <v>620983742.05599999</v>
      </c>
      <c r="AO139" s="17"/>
      <c r="AP139" s="17"/>
      <c r="AQ139" s="17">
        <f t="shared" si="29"/>
        <v>0</v>
      </c>
      <c r="AR139" s="17">
        <f t="shared" si="30"/>
        <v>0</v>
      </c>
      <c r="AS139" s="17">
        <f t="shared" si="31"/>
        <v>0</v>
      </c>
      <c r="AT139" s="17">
        <f t="shared" si="32"/>
        <v>0</v>
      </c>
      <c r="AU139" s="17">
        <f t="shared" si="26"/>
        <v>0</v>
      </c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</row>
    <row r="140" spans="1:112" ht="65.25" hidden="1" customHeight="1" x14ac:dyDescent="0.25">
      <c r="A140" s="6">
        <f t="shared" si="33"/>
        <v>134</v>
      </c>
      <c r="B140" s="13">
        <v>10666578</v>
      </c>
      <c r="C140" s="33" t="s">
        <v>279</v>
      </c>
      <c r="D140" s="32" t="s">
        <v>284</v>
      </c>
      <c r="E140" s="32" t="s">
        <v>289</v>
      </c>
      <c r="F140" s="13" t="s">
        <v>715</v>
      </c>
      <c r="G140" s="48" t="s">
        <v>2049</v>
      </c>
      <c r="H140" s="42" t="s">
        <v>1924</v>
      </c>
      <c r="I140" s="13"/>
      <c r="J140" s="15">
        <v>1.21E-2</v>
      </c>
      <c r="K140" s="15" t="s">
        <v>532</v>
      </c>
      <c r="L140" s="15" t="s">
        <v>537</v>
      </c>
      <c r="M140" s="15">
        <v>157.30000000000001</v>
      </c>
      <c r="N140" s="15">
        <v>62920.000000000007</v>
      </c>
      <c r="O140" s="16">
        <v>560294435</v>
      </c>
      <c r="P140" s="12">
        <v>45525</v>
      </c>
      <c r="Q140" s="17">
        <v>1792942192</v>
      </c>
      <c r="R140" s="9" t="s">
        <v>174</v>
      </c>
      <c r="S140" s="9" t="s">
        <v>294</v>
      </c>
      <c r="T140" s="10">
        <v>934144465</v>
      </c>
      <c r="U140" s="9" t="s">
        <v>276</v>
      </c>
      <c r="V140" s="13"/>
      <c r="W140" s="13" t="s">
        <v>166</v>
      </c>
      <c r="X140" s="6" t="s">
        <v>601</v>
      </c>
      <c r="Y140" s="6"/>
      <c r="Z140" s="6"/>
      <c r="AA140" s="6"/>
      <c r="AB140" s="25">
        <v>1792942192</v>
      </c>
      <c r="AC140" s="25">
        <v>1775012770.0799999</v>
      </c>
      <c r="AD140" s="27"/>
      <c r="AE140" s="27">
        <f t="shared" si="27"/>
        <v>17929421.920000002</v>
      </c>
      <c r="AF140" s="27">
        <f t="shared" si="28"/>
        <v>1775012770.0799999</v>
      </c>
      <c r="AG140" s="17">
        <v>1775012770.0799999</v>
      </c>
      <c r="AH140" s="17">
        <v>19790127.699999999</v>
      </c>
      <c r="AI140" s="17"/>
      <c r="AJ140" s="17">
        <f t="shared" si="25"/>
        <v>1755222642.3799999</v>
      </c>
      <c r="AK140" s="17"/>
      <c r="AL140" s="17"/>
      <c r="AM140" s="17"/>
      <c r="AN140" s="17">
        <f>1755222642.38-1020000</f>
        <v>1754202642.3800001</v>
      </c>
      <c r="AO140" s="17"/>
      <c r="AP140" s="17"/>
      <c r="AQ140" s="17">
        <f t="shared" si="29"/>
        <v>0</v>
      </c>
      <c r="AR140" s="17">
        <f t="shared" si="30"/>
        <v>1019999.9999997616</v>
      </c>
      <c r="AS140" s="17">
        <f t="shared" si="31"/>
        <v>0</v>
      </c>
      <c r="AT140" s="17">
        <f t="shared" si="32"/>
        <v>0</v>
      </c>
      <c r="AU140" s="17">
        <f t="shared" si="26"/>
        <v>0</v>
      </c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</row>
    <row r="141" spans="1:112" ht="65.25" hidden="1" customHeight="1" x14ac:dyDescent="0.25">
      <c r="A141" s="6">
        <f t="shared" si="33"/>
        <v>135</v>
      </c>
      <c r="B141" s="13">
        <v>10715941</v>
      </c>
      <c r="C141" s="33" t="s">
        <v>302</v>
      </c>
      <c r="D141" s="32" t="s">
        <v>451</v>
      </c>
      <c r="E141" s="32" t="s">
        <v>450</v>
      </c>
      <c r="F141" s="13" t="s">
        <v>712</v>
      </c>
      <c r="G141" s="48" t="s">
        <v>2050</v>
      </c>
      <c r="H141" s="42" t="s">
        <v>1924</v>
      </c>
      <c r="I141" s="13"/>
      <c r="J141" s="15">
        <v>0.08</v>
      </c>
      <c r="K141" s="15" t="s">
        <v>1572</v>
      </c>
      <c r="L141" s="15" t="s">
        <v>537</v>
      </c>
      <c r="M141" s="15">
        <v>1040</v>
      </c>
      <c r="N141" s="15">
        <v>416000</v>
      </c>
      <c r="O141" s="16">
        <v>3194439677</v>
      </c>
      <c r="P141" s="12">
        <v>45530</v>
      </c>
      <c r="Q141" s="17">
        <v>6069435386.3000002</v>
      </c>
      <c r="R141" s="9" t="s">
        <v>175</v>
      </c>
      <c r="S141" s="9" t="s">
        <v>295</v>
      </c>
      <c r="T141" s="10">
        <v>997202211</v>
      </c>
      <c r="U141" s="9" t="s">
        <v>276</v>
      </c>
      <c r="V141" s="13" t="s">
        <v>707</v>
      </c>
      <c r="W141" s="13" t="s">
        <v>166</v>
      </c>
      <c r="X141" s="6" t="s">
        <v>601</v>
      </c>
      <c r="Y141" s="6"/>
      <c r="Z141" s="6"/>
      <c r="AA141" s="6"/>
      <c r="AB141" s="25">
        <v>4855548309.04</v>
      </c>
      <c r="AC141" s="25">
        <v>4794853955.1800003</v>
      </c>
      <c r="AD141" s="27">
        <f>+Q141*20%</f>
        <v>1213887077.26</v>
      </c>
      <c r="AE141" s="27">
        <f t="shared" si="27"/>
        <v>60694353.863000005</v>
      </c>
      <c r="AF141" s="27">
        <f t="shared" si="28"/>
        <v>4794853955.177</v>
      </c>
      <c r="AG141" s="17">
        <v>4794853955.1800003</v>
      </c>
      <c r="AH141" s="17">
        <v>50948539.549999997</v>
      </c>
      <c r="AI141" s="17"/>
      <c r="AJ141" s="17">
        <f t="shared" si="25"/>
        <v>4743905415.6300001</v>
      </c>
      <c r="AK141" s="17"/>
      <c r="AL141" s="17"/>
      <c r="AM141" s="17"/>
      <c r="AN141" s="17">
        <v>4742030415.6282005</v>
      </c>
      <c r="AO141" s="17"/>
      <c r="AP141" s="17"/>
      <c r="AQ141" s="17">
        <f t="shared" si="29"/>
        <v>0</v>
      </c>
      <c r="AR141" s="17">
        <f t="shared" si="30"/>
        <v>1875000.0017995834</v>
      </c>
      <c r="AS141" s="17">
        <f t="shared" si="31"/>
        <v>0</v>
      </c>
      <c r="AT141" s="17">
        <f t="shared" si="32"/>
        <v>0</v>
      </c>
      <c r="AU141" s="17">
        <f t="shared" si="26"/>
        <v>0</v>
      </c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</row>
    <row r="142" spans="1:112" ht="65.25" hidden="1" customHeight="1" x14ac:dyDescent="0.25">
      <c r="A142" s="6">
        <f t="shared" si="33"/>
        <v>136</v>
      </c>
      <c r="B142" s="13">
        <v>10945249</v>
      </c>
      <c r="C142" s="33" t="s">
        <v>297</v>
      </c>
      <c r="D142" s="32" t="s">
        <v>7</v>
      </c>
      <c r="E142" s="32" t="s">
        <v>391</v>
      </c>
      <c r="F142" s="13" t="s">
        <v>711</v>
      </c>
      <c r="G142" s="48" t="s">
        <v>2051</v>
      </c>
      <c r="H142" s="42" t="s">
        <v>1924</v>
      </c>
      <c r="I142" s="13"/>
      <c r="J142" s="15">
        <v>5.0000000000000001E-3</v>
      </c>
      <c r="K142" s="15" t="s">
        <v>532</v>
      </c>
      <c r="L142" s="15" t="s">
        <v>537</v>
      </c>
      <c r="M142" s="15">
        <v>65</v>
      </c>
      <c r="N142" s="15">
        <v>26000</v>
      </c>
      <c r="O142" s="16">
        <v>78226464</v>
      </c>
      <c r="P142" s="12">
        <v>45547</v>
      </c>
      <c r="Q142" s="17">
        <v>117339696</v>
      </c>
      <c r="R142" s="9" t="s">
        <v>174</v>
      </c>
      <c r="S142" s="26" t="s">
        <v>313</v>
      </c>
      <c r="T142" s="10">
        <v>936444158</v>
      </c>
      <c r="U142" s="9" t="s">
        <v>276</v>
      </c>
      <c r="V142" s="13"/>
      <c r="W142" s="13" t="s">
        <v>166</v>
      </c>
      <c r="X142" s="6" t="s">
        <v>601</v>
      </c>
      <c r="Y142" s="6"/>
      <c r="Z142" s="6"/>
      <c r="AA142" s="6"/>
      <c r="AB142" s="25">
        <v>117339696</v>
      </c>
      <c r="AC142" s="25">
        <v>116166299.04000001</v>
      </c>
      <c r="AD142" s="27"/>
      <c r="AE142" s="27">
        <f t="shared" si="27"/>
        <v>1173396.96</v>
      </c>
      <c r="AF142" s="27">
        <f t="shared" si="28"/>
        <v>116166299.04000001</v>
      </c>
      <c r="AG142" s="17">
        <f>+Q142-AE142</f>
        <v>116166299.04000001</v>
      </c>
      <c r="AH142" s="17">
        <v>3881662.99</v>
      </c>
      <c r="AI142" s="17"/>
      <c r="AJ142" s="17">
        <f t="shared" si="25"/>
        <v>112284636.05000001</v>
      </c>
      <c r="AK142" s="17"/>
      <c r="AL142" s="17"/>
      <c r="AM142" s="17"/>
      <c r="AN142" s="17">
        <v>110584636.05</v>
      </c>
      <c r="AO142" s="17"/>
      <c r="AP142" s="17"/>
      <c r="AQ142" s="17">
        <f t="shared" si="29"/>
        <v>0</v>
      </c>
      <c r="AR142" s="17">
        <f t="shared" si="30"/>
        <v>1700000.0000000149</v>
      </c>
      <c r="AS142" s="17">
        <f t="shared" si="31"/>
        <v>0</v>
      </c>
      <c r="AT142" s="17">
        <f t="shared" si="32"/>
        <v>0</v>
      </c>
      <c r="AU142" s="17">
        <f t="shared" si="26"/>
        <v>0</v>
      </c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</row>
    <row r="143" spans="1:112" ht="65.25" hidden="1" customHeight="1" x14ac:dyDescent="0.25">
      <c r="A143" s="6">
        <f t="shared" si="33"/>
        <v>137</v>
      </c>
      <c r="B143" s="13">
        <v>10997039</v>
      </c>
      <c r="C143" s="33" t="s">
        <v>277</v>
      </c>
      <c r="D143" s="32" t="s">
        <v>335</v>
      </c>
      <c r="E143" s="32" t="s">
        <v>392</v>
      </c>
      <c r="F143" s="13" t="s">
        <v>712</v>
      </c>
      <c r="G143" s="48" t="s">
        <v>2052</v>
      </c>
      <c r="H143" s="42" t="s">
        <v>1926</v>
      </c>
      <c r="I143" s="13"/>
      <c r="J143" s="15">
        <v>0.01</v>
      </c>
      <c r="K143" s="15" t="s">
        <v>532</v>
      </c>
      <c r="L143" s="15" t="s">
        <v>537</v>
      </c>
      <c r="M143" s="15">
        <v>130</v>
      </c>
      <c r="N143" s="15">
        <v>52000</v>
      </c>
      <c r="O143" s="16">
        <v>189000000</v>
      </c>
      <c r="P143" s="12">
        <v>45548</v>
      </c>
      <c r="Q143" s="17">
        <v>207900000</v>
      </c>
      <c r="R143" s="9" t="s">
        <v>174</v>
      </c>
      <c r="S143" s="9" t="s">
        <v>314</v>
      </c>
      <c r="T143" s="10">
        <v>903483399</v>
      </c>
      <c r="U143" s="9" t="s">
        <v>276</v>
      </c>
      <c r="V143" s="13"/>
      <c r="W143" s="13" t="s">
        <v>166</v>
      </c>
      <c r="X143" s="6" t="s">
        <v>601</v>
      </c>
      <c r="Y143" s="6"/>
      <c r="Z143" s="6"/>
      <c r="AA143" s="6"/>
      <c r="AB143" s="25">
        <v>207900000</v>
      </c>
      <c r="AC143" s="25">
        <v>205821000</v>
      </c>
      <c r="AD143" s="27"/>
      <c r="AE143" s="27">
        <f t="shared" si="27"/>
        <v>2079000</v>
      </c>
      <c r="AF143" s="27">
        <f t="shared" si="28"/>
        <v>205821000</v>
      </c>
      <c r="AG143" s="17">
        <f>+Q143-AE143</f>
        <v>205821000</v>
      </c>
      <c r="AH143" s="17">
        <v>4098210</v>
      </c>
      <c r="AI143" s="17"/>
      <c r="AJ143" s="17">
        <f t="shared" si="25"/>
        <v>201722790</v>
      </c>
      <c r="AK143" s="17"/>
      <c r="AL143" s="17"/>
      <c r="AM143" s="17"/>
      <c r="AN143" s="17">
        <v>201722790</v>
      </c>
      <c r="AO143" s="17"/>
      <c r="AP143" s="17"/>
      <c r="AQ143" s="17">
        <f t="shared" si="29"/>
        <v>0</v>
      </c>
      <c r="AR143" s="17">
        <f t="shared" si="30"/>
        <v>0</v>
      </c>
      <c r="AS143" s="17">
        <f t="shared" si="31"/>
        <v>0</v>
      </c>
      <c r="AT143" s="17">
        <f t="shared" si="32"/>
        <v>0</v>
      </c>
      <c r="AU143" s="17">
        <f t="shared" si="26"/>
        <v>0</v>
      </c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</row>
    <row r="144" spans="1:112" ht="65.25" hidden="1" customHeight="1" x14ac:dyDescent="0.25">
      <c r="A144" s="6">
        <f t="shared" si="33"/>
        <v>138</v>
      </c>
      <c r="B144" s="13">
        <v>10899222</v>
      </c>
      <c r="C144" s="33" t="s">
        <v>302</v>
      </c>
      <c r="D144" s="32" t="s">
        <v>321</v>
      </c>
      <c r="E144" s="32" t="s">
        <v>393</v>
      </c>
      <c r="F144" s="13" t="s">
        <v>712</v>
      </c>
      <c r="G144" s="48" t="s">
        <v>2053</v>
      </c>
      <c r="H144" s="42" t="s">
        <v>1924</v>
      </c>
      <c r="I144" s="13"/>
      <c r="J144" s="15">
        <v>0.01</v>
      </c>
      <c r="K144" s="15" t="s">
        <v>532</v>
      </c>
      <c r="L144" s="15" t="s">
        <v>537</v>
      </c>
      <c r="M144" s="15">
        <v>130</v>
      </c>
      <c r="N144" s="15">
        <v>52000</v>
      </c>
      <c r="O144" s="16">
        <v>338949557</v>
      </c>
      <c r="P144" s="12">
        <v>45540</v>
      </c>
      <c r="Q144" s="17">
        <v>1288008316.5999999</v>
      </c>
      <c r="R144" s="9" t="s">
        <v>174</v>
      </c>
      <c r="S144" s="9" t="s">
        <v>315</v>
      </c>
      <c r="T144" s="10">
        <v>777777879</v>
      </c>
      <c r="U144" s="9" t="s">
        <v>276</v>
      </c>
      <c r="V144" s="13"/>
      <c r="W144" s="13" t="s">
        <v>166</v>
      </c>
      <c r="X144" s="6" t="s">
        <v>601</v>
      </c>
      <c r="Y144" s="6"/>
      <c r="Z144" s="6"/>
      <c r="AA144" s="6"/>
      <c r="AB144" s="25">
        <v>1288008316.5999999</v>
      </c>
      <c r="AC144" s="25">
        <v>1275128233.4300001</v>
      </c>
      <c r="AD144" s="27"/>
      <c r="AE144" s="27">
        <f t="shared" si="27"/>
        <v>12880083.165999999</v>
      </c>
      <c r="AF144" s="27">
        <f t="shared" si="28"/>
        <v>1275128233.434</v>
      </c>
      <c r="AG144" s="17">
        <f>+Q144-AE144</f>
        <v>1275128233.434</v>
      </c>
      <c r="AH144" s="17">
        <v>14791282.33</v>
      </c>
      <c r="AI144" s="17"/>
      <c r="AJ144" s="17">
        <f t="shared" si="25"/>
        <v>1260336951.1040001</v>
      </c>
      <c r="AK144" s="17"/>
      <c r="AL144" s="17"/>
      <c r="AM144" s="17"/>
      <c r="AN144" s="17">
        <v>1260336951.1040001</v>
      </c>
      <c r="AO144" s="17"/>
      <c r="AP144" s="17"/>
      <c r="AQ144" s="17">
        <f t="shared" si="29"/>
        <v>0</v>
      </c>
      <c r="AR144" s="17">
        <f t="shared" si="30"/>
        <v>0</v>
      </c>
      <c r="AS144" s="17">
        <f t="shared" si="31"/>
        <v>0</v>
      </c>
      <c r="AT144" s="17">
        <f t="shared" si="32"/>
        <v>0</v>
      </c>
      <c r="AU144" s="17">
        <f t="shared" si="26"/>
        <v>0</v>
      </c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</row>
    <row r="145" spans="1:112" ht="65.25" hidden="1" customHeight="1" x14ac:dyDescent="0.25">
      <c r="A145" s="6">
        <f t="shared" si="33"/>
        <v>139</v>
      </c>
      <c r="B145" s="13">
        <v>10899223</v>
      </c>
      <c r="C145" s="33" t="s">
        <v>302</v>
      </c>
      <c r="D145" s="32" t="s">
        <v>321</v>
      </c>
      <c r="E145" s="32" t="s">
        <v>394</v>
      </c>
      <c r="F145" s="13" t="s">
        <v>712</v>
      </c>
      <c r="G145" s="48" t="s">
        <v>2054</v>
      </c>
      <c r="H145" s="42" t="s">
        <v>1924</v>
      </c>
      <c r="I145" s="13"/>
      <c r="J145" s="15">
        <v>0.01</v>
      </c>
      <c r="K145" s="15" t="s">
        <v>532</v>
      </c>
      <c r="L145" s="15" t="s">
        <v>537</v>
      </c>
      <c r="M145" s="15">
        <v>130</v>
      </c>
      <c r="N145" s="15">
        <v>52000</v>
      </c>
      <c r="O145" s="16">
        <v>338949557</v>
      </c>
      <c r="P145" s="12">
        <v>45541</v>
      </c>
      <c r="Q145" s="17">
        <v>1321903272.3</v>
      </c>
      <c r="R145" s="9" t="s">
        <v>174</v>
      </c>
      <c r="S145" s="9" t="s">
        <v>315</v>
      </c>
      <c r="T145" s="10">
        <v>777777879</v>
      </c>
      <c r="U145" s="9" t="s">
        <v>276</v>
      </c>
      <c r="V145" s="13"/>
      <c r="W145" s="13" t="s">
        <v>166</v>
      </c>
      <c r="X145" s="6" t="s">
        <v>601</v>
      </c>
      <c r="Y145" s="6"/>
      <c r="Z145" s="6"/>
      <c r="AA145" s="6"/>
      <c r="AB145" s="25">
        <v>1321903272.3</v>
      </c>
      <c r="AC145" s="25">
        <v>1308684239.5799999</v>
      </c>
      <c r="AD145" s="27"/>
      <c r="AE145" s="27">
        <f t="shared" si="27"/>
        <v>13219032.722999999</v>
      </c>
      <c r="AF145" s="27">
        <f t="shared" si="28"/>
        <v>1308684239.5769999</v>
      </c>
      <c r="AG145" s="17">
        <f>+Q145-AE145</f>
        <v>1308684239.5769999</v>
      </c>
      <c r="AH145" s="17">
        <v>15126842.4</v>
      </c>
      <c r="AI145" s="17"/>
      <c r="AJ145" s="17">
        <f t="shared" si="25"/>
        <v>1293557397.1769998</v>
      </c>
      <c r="AK145" s="17"/>
      <c r="AL145" s="17"/>
      <c r="AM145" s="17"/>
      <c r="AN145" s="17">
        <v>1293557397.1769998</v>
      </c>
      <c r="AO145" s="17"/>
      <c r="AP145" s="17"/>
      <c r="AQ145" s="17">
        <f t="shared" si="29"/>
        <v>0</v>
      </c>
      <c r="AR145" s="17">
        <f t="shared" si="30"/>
        <v>0</v>
      </c>
      <c r="AS145" s="17">
        <f t="shared" si="31"/>
        <v>0</v>
      </c>
      <c r="AT145" s="17">
        <f t="shared" si="32"/>
        <v>0</v>
      </c>
      <c r="AU145" s="17">
        <f t="shared" si="26"/>
        <v>0</v>
      </c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</row>
    <row r="146" spans="1:112" ht="65.25" hidden="1" customHeight="1" x14ac:dyDescent="0.25">
      <c r="A146" s="6">
        <f t="shared" si="33"/>
        <v>140</v>
      </c>
      <c r="B146" s="13">
        <v>10914060</v>
      </c>
      <c r="C146" s="33" t="s">
        <v>302</v>
      </c>
      <c r="D146" s="32" t="s">
        <v>321</v>
      </c>
      <c r="E146" s="32" t="s">
        <v>395</v>
      </c>
      <c r="F146" s="13" t="s">
        <v>712</v>
      </c>
      <c r="G146" s="48" t="s">
        <v>2055</v>
      </c>
      <c r="H146" s="42" t="s">
        <v>1924</v>
      </c>
      <c r="I146" s="13"/>
      <c r="J146" s="15">
        <v>0.01</v>
      </c>
      <c r="K146" s="15" t="s">
        <v>532</v>
      </c>
      <c r="L146" s="15" t="s">
        <v>537</v>
      </c>
      <c r="M146" s="15">
        <v>130</v>
      </c>
      <c r="N146" s="15">
        <v>52000</v>
      </c>
      <c r="O146" s="16">
        <v>338949557</v>
      </c>
      <c r="P146" s="12">
        <v>45541</v>
      </c>
      <c r="Q146" s="17">
        <v>1423588139.4000001</v>
      </c>
      <c r="R146" s="9" t="s">
        <v>174</v>
      </c>
      <c r="S146" s="9" t="s">
        <v>315</v>
      </c>
      <c r="T146" s="10">
        <v>777777879</v>
      </c>
      <c r="U146" s="9" t="s">
        <v>276</v>
      </c>
      <c r="V146" s="13"/>
      <c r="W146" s="13" t="s">
        <v>166</v>
      </c>
      <c r="X146" s="6" t="s">
        <v>601</v>
      </c>
      <c r="Y146" s="6"/>
      <c r="Z146" s="6"/>
      <c r="AA146" s="6"/>
      <c r="AB146" s="25">
        <v>1423588139.4000001</v>
      </c>
      <c r="AC146" s="25">
        <v>1409352258.01</v>
      </c>
      <c r="AD146" s="27"/>
      <c r="AE146" s="27">
        <f t="shared" si="27"/>
        <v>14235881.394000001</v>
      </c>
      <c r="AF146" s="27">
        <f t="shared" si="28"/>
        <v>1409352258.006</v>
      </c>
      <c r="AG146" s="17">
        <f>+Q146-AE146</f>
        <v>1409352258.006</v>
      </c>
      <c r="AH146" s="17">
        <v>16133522.58</v>
      </c>
      <c r="AI146" s="17"/>
      <c r="AJ146" s="17">
        <f t="shared" si="25"/>
        <v>1393218735.4260001</v>
      </c>
      <c r="AK146" s="17"/>
      <c r="AL146" s="17"/>
      <c r="AM146" s="17"/>
      <c r="AN146" s="17">
        <v>1393218735.4260001</v>
      </c>
      <c r="AO146" s="17"/>
      <c r="AP146" s="17"/>
      <c r="AQ146" s="17">
        <f t="shared" si="29"/>
        <v>0</v>
      </c>
      <c r="AR146" s="17">
        <f t="shared" si="30"/>
        <v>0</v>
      </c>
      <c r="AS146" s="17">
        <f t="shared" si="31"/>
        <v>0</v>
      </c>
      <c r="AT146" s="17">
        <f t="shared" si="32"/>
        <v>0</v>
      </c>
      <c r="AU146" s="17">
        <f t="shared" si="26"/>
        <v>0</v>
      </c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</row>
    <row r="147" spans="1:112" ht="65.25" customHeight="1" x14ac:dyDescent="0.25">
      <c r="A147" s="6">
        <f t="shared" si="33"/>
        <v>141</v>
      </c>
      <c r="B147" s="13">
        <v>10945248</v>
      </c>
      <c r="C147" s="33" t="s">
        <v>301</v>
      </c>
      <c r="D147" s="32" t="s">
        <v>397</v>
      </c>
      <c r="E147" s="32" t="s">
        <v>396</v>
      </c>
      <c r="F147" s="13" t="s">
        <v>712</v>
      </c>
      <c r="G147" s="48" t="s">
        <v>2056</v>
      </c>
      <c r="H147" s="42" t="s">
        <v>1924</v>
      </c>
      <c r="I147" s="13"/>
      <c r="J147" s="15">
        <v>0.12</v>
      </c>
      <c r="K147" s="15" t="s">
        <v>534</v>
      </c>
      <c r="L147" s="15" t="s">
        <v>531</v>
      </c>
      <c r="M147" s="15">
        <v>7020</v>
      </c>
      <c r="N147" s="15">
        <v>2808000</v>
      </c>
      <c r="O147" s="16">
        <v>5992168524</v>
      </c>
      <c r="P147" s="12">
        <v>45547</v>
      </c>
      <c r="Q147" s="17">
        <v>10186686490.799999</v>
      </c>
      <c r="R147" s="9" t="s">
        <v>174</v>
      </c>
      <c r="S147" s="9" t="s">
        <v>316</v>
      </c>
      <c r="T147" s="10">
        <v>933093903</v>
      </c>
      <c r="U147" s="9" t="s">
        <v>275</v>
      </c>
      <c r="V147" s="13" t="s">
        <v>707</v>
      </c>
      <c r="W147" s="13" t="s">
        <v>166</v>
      </c>
      <c r="X147" s="6" t="s">
        <v>601</v>
      </c>
      <c r="Y147" s="6" t="s">
        <v>552</v>
      </c>
      <c r="Z147" s="7">
        <v>45556</v>
      </c>
      <c r="AA147" s="6" t="s">
        <v>683</v>
      </c>
      <c r="AB147" s="25">
        <v>3056005947.2399998</v>
      </c>
      <c r="AC147" s="25">
        <v>2954139082.3299999</v>
      </c>
      <c r="AD147" s="27"/>
      <c r="AE147" s="27">
        <f t="shared" si="27"/>
        <v>101866864.90799999</v>
      </c>
      <c r="AF147" s="27">
        <f t="shared" si="28"/>
        <v>10084819625.891998</v>
      </c>
      <c r="AG147" s="17">
        <v>2954139082.3299999</v>
      </c>
      <c r="AH147" s="17">
        <v>32261390.82</v>
      </c>
      <c r="AI147" s="17"/>
      <c r="AJ147" s="17">
        <f t="shared" si="25"/>
        <v>2921877691.5099998</v>
      </c>
      <c r="AK147" s="17"/>
      <c r="AL147" s="17"/>
      <c r="AM147" s="17"/>
      <c r="AN147" s="17">
        <v>2921877691.5099998</v>
      </c>
      <c r="AO147" s="17"/>
      <c r="AP147" s="17"/>
      <c r="AQ147" s="17">
        <f t="shared" si="29"/>
        <v>0</v>
      </c>
      <c r="AR147" s="17">
        <f t="shared" si="30"/>
        <v>0</v>
      </c>
      <c r="AS147" s="17">
        <f t="shared" si="31"/>
        <v>0</v>
      </c>
      <c r="AT147" s="17">
        <f t="shared" si="32"/>
        <v>0</v>
      </c>
      <c r="AU147" s="17">
        <f>SUBTOTAL(9,AV147:DH147)</f>
        <v>7997699458.3999996</v>
      </c>
      <c r="AV147" s="17"/>
      <c r="AW147" s="17"/>
      <c r="AX147" s="17">
        <v>257195278.91</v>
      </c>
      <c r="AY147" s="17">
        <v>257534487.22</v>
      </c>
      <c r="AZ147" s="17">
        <v>253124779.18000001</v>
      </c>
      <c r="BA147" s="17">
        <v>253518446.69</v>
      </c>
      <c r="BB147" s="17">
        <v>251409593.27000001</v>
      </c>
      <c r="BC147" s="17">
        <v>242974179.59999999</v>
      </c>
      <c r="BD147" s="17">
        <v>247191886.43000001</v>
      </c>
      <c r="BE147" s="17">
        <v>243110234.65000001</v>
      </c>
      <c r="BF147" s="17">
        <v>242974179.59999999</v>
      </c>
      <c r="BG147" s="17">
        <v>239028582.88</v>
      </c>
      <c r="BH147" s="17">
        <v>238756472.75999999</v>
      </c>
      <c r="BI147" s="17">
        <v>236647619.34</v>
      </c>
      <c r="BJ147" s="17">
        <v>232906105.21000001</v>
      </c>
      <c r="BK147" s="17">
        <v>232429912.5</v>
      </c>
      <c r="BL147" s="17">
        <v>228824453.43000001</v>
      </c>
      <c r="BM147" s="17">
        <v>228212205.66</v>
      </c>
      <c r="BN147" s="17">
        <v>226103352.24000001</v>
      </c>
      <c r="BO147" s="17">
        <v>220116929.63</v>
      </c>
      <c r="BP147" s="17">
        <v>221885645.40000001</v>
      </c>
      <c r="BQ147" s="17">
        <v>218620323.97999999</v>
      </c>
      <c r="BR147" s="17">
        <v>217667938.56999999</v>
      </c>
      <c r="BS147" s="17">
        <v>214538672.19999999</v>
      </c>
      <c r="BT147" s="17">
        <v>213450231.72999999</v>
      </c>
      <c r="BU147" s="17">
        <v>211341378.31</v>
      </c>
      <c r="BV147" s="17">
        <v>208416194.53</v>
      </c>
      <c r="BW147" s="17">
        <v>207123671.47</v>
      </c>
      <c r="BX147" s="17">
        <v>204334542.75999999</v>
      </c>
      <c r="BY147" s="17">
        <v>202905964.63</v>
      </c>
      <c r="BZ147" s="17">
        <v>200797111.21000001</v>
      </c>
      <c r="CA147" s="17">
        <v>197259679.66999999</v>
      </c>
      <c r="CB147" s="17">
        <v>196579404.38</v>
      </c>
      <c r="CC147" s="17">
        <v>194130413.31</v>
      </c>
      <c r="CD147" s="17">
        <v>192361697.53999999</v>
      </c>
      <c r="CE147" s="17">
        <v>190048761.53</v>
      </c>
      <c r="CF147" s="17">
        <v>188143990.69999999</v>
      </c>
      <c r="CG147" s="17">
        <v>186035137.28</v>
      </c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</row>
    <row r="148" spans="1:112" ht="65.25" customHeight="1" x14ac:dyDescent="0.25">
      <c r="A148" s="6">
        <f t="shared" si="33"/>
        <v>142</v>
      </c>
      <c r="B148" s="13">
        <v>10889406</v>
      </c>
      <c r="C148" s="33" t="s">
        <v>279</v>
      </c>
      <c r="D148" s="32" t="s">
        <v>325</v>
      </c>
      <c r="E148" s="32" t="s">
        <v>398</v>
      </c>
      <c r="F148" s="13" t="s">
        <v>715</v>
      </c>
      <c r="G148" s="48" t="s">
        <v>2057</v>
      </c>
      <c r="H148" s="42" t="s">
        <v>1923</v>
      </c>
      <c r="I148" s="13"/>
      <c r="J148" s="15">
        <v>0.34079999999999999</v>
      </c>
      <c r="K148" s="15" t="s">
        <v>534</v>
      </c>
      <c r="L148" s="15" t="s">
        <v>531</v>
      </c>
      <c r="M148" s="15">
        <v>19936.8</v>
      </c>
      <c r="N148" s="15">
        <v>7974720</v>
      </c>
      <c r="O148" s="16">
        <v>18286179681</v>
      </c>
      <c r="P148" s="12">
        <v>45540</v>
      </c>
      <c r="Q148" s="17">
        <v>21029106633.150002</v>
      </c>
      <c r="R148" s="9" t="s">
        <v>174</v>
      </c>
      <c r="S148" s="9" t="s">
        <v>317</v>
      </c>
      <c r="T148" s="10">
        <v>977734044</v>
      </c>
      <c r="U148" s="9" t="s">
        <v>275</v>
      </c>
      <c r="V148" s="13" t="s">
        <v>705</v>
      </c>
      <c r="W148" s="13" t="s">
        <v>166</v>
      </c>
      <c r="X148" s="6" t="s">
        <v>601</v>
      </c>
      <c r="Y148" s="6" t="s">
        <v>552</v>
      </c>
      <c r="Z148" s="7">
        <v>45653</v>
      </c>
      <c r="AA148" s="6" t="s">
        <v>1123</v>
      </c>
      <c r="AB148" s="25">
        <v>6308731989.9499998</v>
      </c>
      <c r="AC148" s="25">
        <v>6098440923.6199999</v>
      </c>
      <c r="AD148" s="27"/>
      <c r="AE148" s="27">
        <f t="shared" si="27"/>
        <v>210291066.33150002</v>
      </c>
      <c r="AF148" s="27">
        <f t="shared" si="28"/>
        <v>20818815566.818501</v>
      </c>
      <c r="AG148" s="17">
        <v>6098440923.6199999</v>
      </c>
      <c r="AH148" s="17">
        <v>63704409.240000002</v>
      </c>
      <c r="AI148" s="17"/>
      <c r="AJ148" s="17"/>
      <c r="AK148" s="17"/>
      <c r="AL148" s="17">
        <f>+AG148-AH148</f>
        <v>6034736514.3800001</v>
      </c>
      <c r="AM148" s="17"/>
      <c r="AN148" s="17"/>
      <c r="AO148" s="17"/>
      <c r="AP148" s="17">
        <v>6034736514.3800001</v>
      </c>
      <c r="AQ148" s="17">
        <f t="shared" si="29"/>
        <v>0</v>
      </c>
      <c r="AR148" s="17">
        <f t="shared" si="30"/>
        <v>0</v>
      </c>
      <c r="AS148" s="17">
        <f t="shared" si="31"/>
        <v>0</v>
      </c>
      <c r="AT148" s="17">
        <f t="shared" si="32"/>
        <v>0</v>
      </c>
      <c r="AU148" s="17">
        <f>SUBTOTAL(9,AV148:DH148)</f>
        <v>14720374643.209999</v>
      </c>
      <c r="AV148" s="17"/>
      <c r="AW148" s="17"/>
      <c r="AX148" s="17"/>
      <c r="AY148" s="17"/>
      <c r="AZ148" s="17"/>
      <c r="BA148" s="17"/>
      <c r="BB148" s="17">
        <v>3156397695</v>
      </c>
      <c r="BC148" s="17">
        <v>1156397695</v>
      </c>
      <c r="BD148" s="17">
        <v>1156397695</v>
      </c>
      <c r="BE148" s="17">
        <v>1156397695</v>
      </c>
      <c r="BF148" s="17">
        <v>1156397695</v>
      </c>
      <c r="BG148" s="17">
        <v>1156397695</v>
      </c>
      <c r="BH148" s="17">
        <v>1156397695</v>
      </c>
      <c r="BI148" s="17">
        <v>1156397695</v>
      </c>
      <c r="BJ148" s="17">
        <v>1156397695</v>
      </c>
      <c r="BK148" s="17">
        <v>1156397695</v>
      </c>
      <c r="BL148" s="17">
        <v>1156397693.21</v>
      </c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</row>
    <row r="149" spans="1:112" ht="65.25" customHeight="1" x14ac:dyDescent="0.25">
      <c r="A149" s="6">
        <f t="shared" si="33"/>
        <v>143</v>
      </c>
      <c r="B149" s="13">
        <v>11139167</v>
      </c>
      <c r="C149" s="33" t="s">
        <v>296</v>
      </c>
      <c r="D149" s="32" t="s">
        <v>22</v>
      </c>
      <c r="E149" s="32" t="s">
        <v>399</v>
      </c>
      <c r="F149" s="13" t="s">
        <v>714</v>
      </c>
      <c r="G149" s="48" t="s">
        <v>2058</v>
      </c>
      <c r="H149" s="42" t="s">
        <v>1921</v>
      </c>
      <c r="I149" s="13" t="s">
        <v>1692</v>
      </c>
      <c r="J149" s="15">
        <v>0.75</v>
      </c>
      <c r="K149" s="15" t="s">
        <v>1573</v>
      </c>
      <c r="L149" s="15" t="s">
        <v>537</v>
      </c>
      <c r="M149" s="15">
        <v>9750</v>
      </c>
      <c r="N149" s="15">
        <v>3900000</v>
      </c>
      <c r="O149" s="16">
        <v>18349093883</v>
      </c>
      <c r="P149" s="12">
        <v>45551</v>
      </c>
      <c r="Q149" s="17">
        <v>39450551848.449997</v>
      </c>
      <c r="R149" s="9" t="s">
        <v>174</v>
      </c>
      <c r="S149" s="9" t="s">
        <v>343</v>
      </c>
      <c r="T149" s="10">
        <v>946660866</v>
      </c>
      <c r="U149" s="9" t="s">
        <v>275</v>
      </c>
      <c r="V149" s="13" t="s">
        <v>704</v>
      </c>
      <c r="W149" s="13" t="s">
        <v>166</v>
      </c>
      <c r="X149" s="6" t="s">
        <v>601</v>
      </c>
      <c r="Y149" s="6" t="s">
        <v>552</v>
      </c>
      <c r="Z149" s="7">
        <v>45580</v>
      </c>
      <c r="AA149" s="6" t="s">
        <v>580</v>
      </c>
      <c r="AB149" s="25">
        <v>394505518.48000002</v>
      </c>
      <c r="AC149" s="25">
        <v>0</v>
      </c>
      <c r="AD149" s="27"/>
      <c r="AE149" s="27">
        <f t="shared" si="27"/>
        <v>394505518.48449999</v>
      </c>
      <c r="AF149" s="27">
        <f t="shared" si="28"/>
        <v>39056046329.9655</v>
      </c>
      <c r="AG149" s="27">
        <f>+AB149-AE149</f>
        <v>-4.499971866607666E-3</v>
      </c>
      <c r="AH149" s="17"/>
      <c r="AI149" s="17"/>
      <c r="AJ149" s="17"/>
      <c r="AK149" s="17"/>
      <c r="AL149" s="17"/>
      <c r="AM149" s="17"/>
      <c r="AN149" s="17"/>
      <c r="AO149" s="17"/>
      <c r="AP149" s="17"/>
      <c r="AQ149" s="17">
        <f t="shared" si="29"/>
        <v>0</v>
      </c>
      <c r="AR149" s="17">
        <f t="shared" si="30"/>
        <v>0</v>
      </c>
      <c r="AS149" s="17">
        <f t="shared" si="31"/>
        <v>0</v>
      </c>
      <c r="AT149" s="17">
        <f t="shared" si="32"/>
        <v>0</v>
      </c>
      <c r="AU149" s="17">
        <f>SUBTOTAL(9,AV149:DH149)</f>
        <v>39056046329.970001</v>
      </c>
      <c r="AV149" s="17"/>
      <c r="AW149" s="17"/>
      <c r="AX149" s="17"/>
      <c r="AY149" s="17"/>
      <c r="AZ149" s="17">
        <v>1859811730</v>
      </c>
      <c r="BA149" s="17"/>
      <c r="BB149" s="17"/>
      <c r="BC149" s="17">
        <v>1859811730</v>
      </c>
      <c r="BD149" s="17"/>
      <c r="BE149" s="17"/>
      <c r="BF149" s="17">
        <v>1859811730</v>
      </c>
      <c r="BG149" s="17"/>
      <c r="BH149" s="17"/>
      <c r="BI149" s="17">
        <v>1859811730</v>
      </c>
      <c r="BJ149" s="17"/>
      <c r="BK149" s="17"/>
      <c r="BL149" s="17">
        <v>1859811730</v>
      </c>
      <c r="BM149" s="17"/>
      <c r="BN149" s="17"/>
      <c r="BO149" s="17">
        <v>1859811730</v>
      </c>
      <c r="BP149" s="17"/>
      <c r="BQ149" s="17"/>
      <c r="BR149" s="17">
        <v>1859811730</v>
      </c>
      <c r="BS149" s="17"/>
      <c r="BT149" s="17"/>
      <c r="BU149" s="17">
        <v>1859811730</v>
      </c>
      <c r="BV149" s="17"/>
      <c r="BW149" s="17"/>
      <c r="BX149" s="17">
        <v>1859811730</v>
      </c>
      <c r="BY149" s="17"/>
      <c r="BZ149" s="17"/>
      <c r="CA149" s="17">
        <v>1859811730</v>
      </c>
      <c r="CB149" s="17"/>
      <c r="CC149" s="17"/>
      <c r="CD149" s="17">
        <v>1859811730</v>
      </c>
      <c r="CE149" s="17"/>
      <c r="CF149" s="17"/>
      <c r="CG149" s="17">
        <v>1859811730</v>
      </c>
      <c r="CH149" s="17"/>
      <c r="CI149" s="17"/>
      <c r="CJ149" s="17">
        <v>1859811730</v>
      </c>
      <c r="CK149" s="17"/>
      <c r="CL149" s="17"/>
      <c r="CM149" s="17">
        <v>1859811730</v>
      </c>
      <c r="CN149" s="17"/>
      <c r="CO149" s="17"/>
      <c r="CP149" s="17">
        <v>1859811730</v>
      </c>
      <c r="CQ149" s="17"/>
      <c r="CR149" s="17"/>
      <c r="CS149" s="17">
        <v>1859811730</v>
      </c>
      <c r="CT149" s="17"/>
      <c r="CU149" s="17"/>
      <c r="CV149" s="17">
        <v>1859811730</v>
      </c>
      <c r="CW149" s="17"/>
      <c r="CX149" s="17"/>
      <c r="CY149" s="17">
        <v>1859811730</v>
      </c>
      <c r="CZ149" s="17"/>
      <c r="DA149" s="17"/>
      <c r="DB149" s="17">
        <v>1859811730</v>
      </c>
      <c r="DC149" s="17"/>
      <c r="DD149" s="17"/>
      <c r="DE149" s="17">
        <v>1859811730</v>
      </c>
      <c r="DF149" s="17">
        <v>1859811729.97</v>
      </c>
      <c r="DG149" s="17"/>
      <c r="DH149" s="17"/>
    </row>
    <row r="150" spans="1:112" ht="65.25" hidden="1" customHeight="1" x14ac:dyDescent="0.25">
      <c r="A150" s="6">
        <f t="shared" si="33"/>
        <v>144</v>
      </c>
      <c r="B150" s="13">
        <v>11189170</v>
      </c>
      <c r="C150" s="33" t="s">
        <v>278</v>
      </c>
      <c r="D150" s="32" t="s">
        <v>319</v>
      </c>
      <c r="E150" s="32" t="s">
        <v>400</v>
      </c>
      <c r="F150" s="13" t="s">
        <v>712</v>
      </c>
      <c r="G150" s="48" t="s">
        <v>2059</v>
      </c>
      <c r="H150" s="42" t="s">
        <v>1921</v>
      </c>
      <c r="I150" s="13"/>
      <c r="J150" s="15">
        <v>1.2500000000000001E-2</v>
      </c>
      <c r="K150" s="15" t="s">
        <v>532</v>
      </c>
      <c r="L150" s="15" t="s">
        <v>537</v>
      </c>
      <c r="M150" s="15">
        <v>162.5</v>
      </c>
      <c r="N150" s="15">
        <v>65000</v>
      </c>
      <c r="O150" s="16">
        <v>548185422</v>
      </c>
      <c r="P150" s="12">
        <v>45562</v>
      </c>
      <c r="Q150" s="17">
        <v>1809011892.5999999</v>
      </c>
      <c r="R150" s="9" t="s">
        <v>174</v>
      </c>
      <c r="S150" s="9" t="s">
        <v>344</v>
      </c>
      <c r="T150" s="10">
        <v>909506200</v>
      </c>
      <c r="U150" s="9" t="s">
        <v>276</v>
      </c>
      <c r="V150" s="13" t="s">
        <v>707</v>
      </c>
      <c r="W150" s="13" t="s">
        <v>166</v>
      </c>
      <c r="X150" s="6" t="s">
        <v>601</v>
      </c>
      <c r="Y150" s="6"/>
      <c r="Z150" s="7"/>
      <c r="AA150" s="6"/>
      <c r="AB150" s="25">
        <v>1447209514.0799999</v>
      </c>
      <c r="AC150" s="25">
        <v>1429119395.1500001</v>
      </c>
      <c r="AD150" s="27">
        <f>+Q150*20%</f>
        <v>361802378.51999998</v>
      </c>
      <c r="AE150" s="27">
        <f t="shared" si="27"/>
        <v>18090118.925999999</v>
      </c>
      <c r="AF150" s="27">
        <f t="shared" si="28"/>
        <v>1429119395.1539998</v>
      </c>
      <c r="AG150" s="17">
        <v>1429119395.1500001</v>
      </c>
      <c r="AH150" s="17">
        <v>16541193.949999999</v>
      </c>
      <c r="AI150" s="17"/>
      <c r="AJ150" s="17">
        <f>+AG150-AH150</f>
        <v>1412578201.2</v>
      </c>
      <c r="AK150" s="17"/>
      <c r="AL150" s="17"/>
      <c r="AM150" s="17"/>
      <c r="AN150" s="17">
        <v>1411453201.1985002</v>
      </c>
      <c r="AO150" s="17"/>
      <c r="AP150" s="17"/>
      <c r="AQ150" s="17">
        <f t="shared" si="29"/>
        <v>0</v>
      </c>
      <c r="AR150" s="17">
        <f t="shared" si="30"/>
        <v>1125000.0014998913</v>
      </c>
      <c r="AS150" s="17">
        <f t="shared" si="31"/>
        <v>0</v>
      </c>
      <c r="AT150" s="17">
        <f t="shared" si="32"/>
        <v>0</v>
      </c>
      <c r="AU150" s="17">
        <f>SUM(AV150:CJ150)</f>
        <v>0</v>
      </c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</row>
    <row r="151" spans="1:112" ht="65.25" customHeight="1" x14ac:dyDescent="0.25">
      <c r="A151" s="6">
        <f t="shared" si="33"/>
        <v>145</v>
      </c>
      <c r="B151" s="13">
        <v>11220099</v>
      </c>
      <c r="C151" s="33" t="s">
        <v>297</v>
      </c>
      <c r="D151" s="32" t="s">
        <v>320</v>
      </c>
      <c r="E151" s="32" t="s">
        <v>401</v>
      </c>
      <c r="F151" s="13" t="s">
        <v>711</v>
      </c>
      <c r="G151" s="48" t="s">
        <v>2060</v>
      </c>
      <c r="H151" s="42" t="s">
        <v>1924</v>
      </c>
      <c r="I151" s="13"/>
      <c r="J151" s="15">
        <v>0.06</v>
      </c>
      <c r="K151" s="15" t="s">
        <v>532</v>
      </c>
      <c r="L151" s="15" t="s">
        <v>537</v>
      </c>
      <c r="M151" s="15">
        <v>780</v>
      </c>
      <c r="N151" s="15">
        <v>312000</v>
      </c>
      <c r="O151" s="16">
        <v>847981836</v>
      </c>
      <c r="P151" s="12">
        <v>45565</v>
      </c>
      <c r="Q151" s="17">
        <v>890380927.79999995</v>
      </c>
      <c r="R151" s="9" t="s">
        <v>174</v>
      </c>
      <c r="S151" s="9" t="s">
        <v>314</v>
      </c>
      <c r="T151" s="10">
        <v>903483399</v>
      </c>
      <c r="U151" s="9" t="s">
        <v>275</v>
      </c>
      <c r="V151" s="13" t="s">
        <v>707</v>
      </c>
      <c r="W151" s="13" t="s">
        <v>166</v>
      </c>
      <c r="X151" s="6" t="s">
        <v>601</v>
      </c>
      <c r="Y151" s="6" t="s">
        <v>552</v>
      </c>
      <c r="Z151" s="7">
        <v>45587</v>
      </c>
      <c r="AA151" s="6" t="s">
        <v>682</v>
      </c>
      <c r="AB151" s="25">
        <v>311633324.73000002</v>
      </c>
      <c r="AC151" s="25">
        <v>302729515.44999999</v>
      </c>
      <c r="AD151" s="27"/>
      <c r="AE151" s="27">
        <f t="shared" si="27"/>
        <v>8903809.277999999</v>
      </c>
      <c r="AF151" s="27">
        <f t="shared" si="28"/>
        <v>881477118.52199996</v>
      </c>
      <c r="AG151" s="17">
        <v>302729515.44999999</v>
      </c>
      <c r="AH151" s="17">
        <f>+AG151-AJ151</f>
        <v>5277295.1545000076</v>
      </c>
      <c r="AI151" s="17"/>
      <c r="AJ151" s="17">
        <v>297452220.29549998</v>
      </c>
      <c r="AK151" s="17"/>
      <c r="AL151" s="17"/>
      <c r="AM151" s="17"/>
      <c r="AN151" s="17">
        <v>297452220.29549998</v>
      </c>
      <c r="AO151" s="17"/>
      <c r="AP151" s="17"/>
      <c r="AQ151" s="17">
        <f t="shared" si="29"/>
        <v>0</v>
      </c>
      <c r="AR151" s="17">
        <f t="shared" si="30"/>
        <v>0</v>
      </c>
      <c r="AS151" s="17">
        <f t="shared" si="31"/>
        <v>0</v>
      </c>
      <c r="AT151" s="17">
        <f t="shared" si="32"/>
        <v>0</v>
      </c>
      <c r="AU151" s="17">
        <f>SUBTOTAL(9,AV151:DH151)</f>
        <v>699155340.06000006</v>
      </c>
      <c r="AV151" s="17"/>
      <c r="AW151" s="17"/>
      <c r="AX151" s="17"/>
      <c r="AY151" s="17">
        <v>22693969.079999998</v>
      </c>
      <c r="AZ151" s="17">
        <v>22302602.870000001</v>
      </c>
      <c r="BA151" s="17">
        <v>22343445.32</v>
      </c>
      <c r="BB151" s="17">
        <v>22159118.18</v>
      </c>
      <c r="BC151" s="17">
        <v>21403971.48</v>
      </c>
      <c r="BD151" s="17">
        <v>21790463.879999999</v>
      </c>
      <c r="BE151" s="17">
        <v>21427755.620000001</v>
      </c>
      <c r="BF151" s="17">
        <v>21421809.59</v>
      </c>
      <c r="BG151" s="17">
        <v>21070993.399999999</v>
      </c>
      <c r="BH151" s="17">
        <v>21053155.289999999</v>
      </c>
      <c r="BI151" s="17">
        <v>20868828.140000001</v>
      </c>
      <c r="BJ151" s="17">
        <v>20535850.07</v>
      </c>
      <c r="BK151" s="17">
        <v>20500173.850000001</v>
      </c>
      <c r="BL151" s="17">
        <v>20179087.850000001</v>
      </c>
      <c r="BM151" s="17">
        <v>20131519.550000001</v>
      </c>
      <c r="BN151" s="17">
        <v>19947192.41</v>
      </c>
      <c r="BO151" s="17">
        <v>19406103.039999999</v>
      </c>
      <c r="BP151" s="17">
        <v>19578538.109999999</v>
      </c>
      <c r="BQ151" s="17">
        <v>19287182.300000001</v>
      </c>
      <c r="BR151" s="17">
        <v>19209883.82</v>
      </c>
      <c r="BS151" s="17">
        <v>18930420.079999998</v>
      </c>
      <c r="BT151" s="17">
        <v>18841229.52</v>
      </c>
      <c r="BU151" s="17">
        <v>18656902.370000001</v>
      </c>
      <c r="BV151" s="17">
        <v>18395276.739999998</v>
      </c>
      <c r="BW151" s="17">
        <v>18288248.079999998</v>
      </c>
      <c r="BX151" s="17">
        <v>18038514.52</v>
      </c>
      <c r="BY151" s="17">
        <v>17919593.780000001</v>
      </c>
      <c r="BZ151" s="17">
        <v>17735266.640000001</v>
      </c>
      <c r="CA151" s="17">
        <v>17408234.600000001</v>
      </c>
      <c r="CB151" s="17">
        <v>17366612.34</v>
      </c>
      <c r="CC151" s="17">
        <v>17146608.969999999</v>
      </c>
      <c r="CD151" s="17">
        <v>16997958.050000001</v>
      </c>
      <c r="CE151" s="17">
        <v>16789846.75</v>
      </c>
      <c r="CF151" s="17">
        <v>16629303.75</v>
      </c>
      <c r="CG151" s="17">
        <v>16444976.6</v>
      </c>
      <c r="CH151" s="17">
        <v>16254703.42</v>
      </c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</row>
    <row r="152" spans="1:112" ht="65.25" hidden="1" customHeight="1" x14ac:dyDescent="0.25">
      <c r="A152" s="6">
        <f t="shared" si="33"/>
        <v>146</v>
      </c>
      <c r="B152" s="13">
        <v>10899226</v>
      </c>
      <c r="C152" s="33" t="s">
        <v>302</v>
      </c>
      <c r="D152" s="32" t="s">
        <v>321</v>
      </c>
      <c r="E152" s="32" t="s">
        <v>402</v>
      </c>
      <c r="F152" s="13" t="s">
        <v>712</v>
      </c>
      <c r="G152" s="48" t="s">
        <v>2061</v>
      </c>
      <c r="H152" s="42" t="s">
        <v>1924</v>
      </c>
      <c r="I152" s="13"/>
      <c r="J152" s="15">
        <v>0.01</v>
      </c>
      <c r="K152" s="15" t="s">
        <v>532</v>
      </c>
      <c r="L152" s="15" t="s">
        <v>537</v>
      </c>
      <c r="M152" s="15">
        <v>130</v>
      </c>
      <c r="N152" s="15">
        <v>52000</v>
      </c>
      <c r="O152" s="16">
        <v>338949557</v>
      </c>
      <c r="P152" s="12">
        <v>45544</v>
      </c>
      <c r="Q152" s="17">
        <v>915163803.89999998</v>
      </c>
      <c r="R152" s="9" t="s">
        <v>174</v>
      </c>
      <c r="S152" s="9" t="s">
        <v>315</v>
      </c>
      <c r="T152" s="10">
        <v>777777879</v>
      </c>
      <c r="U152" s="9" t="s">
        <v>276</v>
      </c>
      <c r="V152" s="13" t="s">
        <v>707</v>
      </c>
      <c r="W152" s="13" t="s">
        <v>166</v>
      </c>
      <c r="X152" s="6" t="s">
        <v>601</v>
      </c>
      <c r="Y152" s="6"/>
      <c r="Z152" s="7"/>
      <c r="AA152" s="6"/>
      <c r="AB152" s="25">
        <v>732131043.12</v>
      </c>
      <c r="AC152" s="25">
        <v>722979405.08000004</v>
      </c>
      <c r="AD152" s="27">
        <f>+Q152*20%</f>
        <v>183032760.78</v>
      </c>
      <c r="AE152" s="27">
        <f t="shared" si="27"/>
        <v>9151638.0390000008</v>
      </c>
      <c r="AF152" s="27">
        <f t="shared" si="28"/>
        <v>722979405.08099997</v>
      </c>
      <c r="AG152" s="17">
        <v>722979405.08000004</v>
      </c>
      <c r="AH152" s="17">
        <v>9367294.0500000007</v>
      </c>
      <c r="AI152" s="17"/>
      <c r="AJ152" s="17">
        <f>+AG152-AH152</f>
        <v>713612111.03000009</v>
      </c>
      <c r="AK152" s="17"/>
      <c r="AL152" s="17"/>
      <c r="AM152" s="17"/>
      <c r="AN152" s="17">
        <v>712374611.02920008</v>
      </c>
      <c r="AO152" s="17"/>
      <c r="AP152" s="17"/>
      <c r="AQ152" s="17">
        <f t="shared" si="29"/>
        <v>0</v>
      </c>
      <c r="AR152" s="17">
        <f t="shared" si="30"/>
        <v>1237500.0008000135</v>
      </c>
      <c r="AS152" s="17">
        <f t="shared" si="31"/>
        <v>0</v>
      </c>
      <c r="AT152" s="17">
        <f t="shared" si="32"/>
        <v>0</v>
      </c>
      <c r="AU152" s="17">
        <f>SUM(AV152:CJ152)</f>
        <v>0</v>
      </c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</row>
    <row r="153" spans="1:112" ht="65.25" hidden="1" customHeight="1" x14ac:dyDescent="0.25">
      <c r="A153" s="6">
        <f t="shared" si="33"/>
        <v>147</v>
      </c>
      <c r="B153" s="13">
        <v>11189179</v>
      </c>
      <c r="C153" s="33" t="s">
        <v>278</v>
      </c>
      <c r="D153" s="32" t="s">
        <v>322</v>
      </c>
      <c r="E153" s="32" t="s">
        <v>403</v>
      </c>
      <c r="F153" s="13" t="s">
        <v>712</v>
      </c>
      <c r="G153" s="48" t="s">
        <v>2062</v>
      </c>
      <c r="H153" s="42" t="s">
        <v>1924</v>
      </c>
      <c r="I153" s="13"/>
      <c r="J153" s="15">
        <v>6.0000000000000001E-3</v>
      </c>
      <c r="K153" s="15" t="s">
        <v>532</v>
      </c>
      <c r="L153" s="15" t="s">
        <v>537</v>
      </c>
      <c r="M153" s="15">
        <v>78</v>
      </c>
      <c r="N153" s="15">
        <v>31200</v>
      </c>
      <c r="O153" s="16">
        <v>263129002</v>
      </c>
      <c r="P153" s="12">
        <v>45562</v>
      </c>
      <c r="Q153" s="17">
        <v>421006403.19999999</v>
      </c>
      <c r="R153" s="9" t="s">
        <v>174</v>
      </c>
      <c r="S153" s="9" t="s">
        <v>293</v>
      </c>
      <c r="T153" s="10">
        <v>909080908</v>
      </c>
      <c r="U153" s="9" t="s">
        <v>276</v>
      </c>
      <c r="V153" s="13" t="s">
        <v>707</v>
      </c>
      <c r="W153" s="13" t="s">
        <v>166</v>
      </c>
      <c r="X153" s="6" t="s">
        <v>601</v>
      </c>
      <c r="Y153" s="6"/>
      <c r="Z153" s="7"/>
      <c r="AA153" s="6"/>
      <c r="AB153" s="25">
        <v>336805122.56</v>
      </c>
      <c r="AC153" s="25">
        <v>332595058.52999997</v>
      </c>
      <c r="AD153" s="27">
        <f>+Q153*20%</f>
        <v>84201280.640000001</v>
      </c>
      <c r="AE153" s="27">
        <f t="shared" si="27"/>
        <v>4210064.0319999997</v>
      </c>
      <c r="AF153" s="27">
        <f t="shared" si="28"/>
        <v>332595058.528</v>
      </c>
      <c r="AG153" s="17">
        <v>332595058.51999998</v>
      </c>
      <c r="AH153" s="17">
        <v>6325950.5899999999</v>
      </c>
      <c r="AI153" s="17"/>
      <c r="AJ153" s="17">
        <f>+AG153-AH153</f>
        <v>326269107.93000001</v>
      </c>
      <c r="AK153" s="17"/>
      <c r="AL153" s="17"/>
      <c r="AM153" s="17"/>
      <c r="AN153" s="17">
        <v>324394107.93479997</v>
      </c>
      <c r="AO153" s="17"/>
      <c r="AP153" s="17"/>
      <c r="AQ153" s="17">
        <f t="shared" si="29"/>
        <v>0</v>
      </c>
      <c r="AR153" s="17">
        <f t="shared" si="30"/>
        <v>1874999.995200038</v>
      </c>
      <c r="AS153" s="17">
        <f t="shared" si="31"/>
        <v>0</v>
      </c>
      <c r="AT153" s="17">
        <f t="shared" si="32"/>
        <v>0</v>
      </c>
      <c r="AU153" s="17">
        <f>SUM(AV153:CJ153)</f>
        <v>0</v>
      </c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</row>
    <row r="154" spans="1:112" ht="65.25" hidden="1" customHeight="1" x14ac:dyDescent="0.25">
      <c r="A154" s="6">
        <f t="shared" si="33"/>
        <v>148</v>
      </c>
      <c r="B154" s="13">
        <v>11189177</v>
      </c>
      <c r="C154" s="33" t="s">
        <v>278</v>
      </c>
      <c r="D154" s="32" t="s">
        <v>323</v>
      </c>
      <c r="E154" s="32" t="s">
        <v>404</v>
      </c>
      <c r="F154" s="13" t="s">
        <v>714</v>
      </c>
      <c r="G154" s="48" t="s">
        <v>2063</v>
      </c>
      <c r="H154" s="42" t="s">
        <v>1923</v>
      </c>
      <c r="I154" s="13"/>
      <c r="J154" s="15">
        <v>5.5E-2</v>
      </c>
      <c r="K154" s="15" t="s">
        <v>532</v>
      </c>
      <c r="L154" s="15" t="s">
        <v>537</v>
      </c>
      <c r="M154" s="15">
        <v>715</v>
      </c>
      <c r="N154" s="15">
        <v>286000</v>
      </c>
      <c r="O154" s="16">
        <v>2342536585</v>
      </c>
      <c r="P154" s="12">
        <v>45562</v>
      </c>
      <c r="Q154" s="17">
        <v>2459663414.25</v>
      </c>
      <c r="R154" s="9" t="s">
        <v>174</v>
      </c>
      <c r="S154" s="9" t="s">
        <v>345</v>
      </c>
      <c r="T154" s="10">
        <v>946400706</v>
      </c>
      <c r="U154" s="9" t="s">
        <v>276</v>
      </c>
      <c r="V154" s="13" t="s">
        <v>707</v>
      </c>
      <c r="W154" s="13" t="s">
        <v>166</v>
      </c>
      <c r="X154" s="6" t="s">
        <v>601</v>
      </c>
      <c r="Y154" s="6"/>
      <c r="Z154" s="7"/>
      <c r="AA154" s="6"/>
      <c r="AB154" s="25">
        <v>1967730731.4000001</v>
      </c>
      <c r="AC154" s="25">
        <v>1943134097.26</v>
      </c>
      <c r="AD154" s="27">
        <f>+Q154*20%</f>
        <v>491932682.85000002</v>
      </c>
      <c r="AE154" s="27">
        <f t="shared" si="27"/>
        <v>24596634.142500002</v>
      </c>
      <c r="AF154" s="27">
        <f t="shared" si="28"/>
        <v>1943134097.2575002</v>
      </c>
      <c r="AG154" s="17">
        <v>1943134097.26</v>
      </c>
      <c r="AH154" s="17">
        <v>22243840.969999999</v>
      </c>
      <c r="AI154" s="17"/>
      <c r="AJ154" s="17">
        <f>+AG154-AH154</f>
        <v>1920890256.29</v>
      </c>
      <c r="AK154" s="17"/>
      <c r="AL154" s="17"/>
      <c r="AM154" s="17"/>
      <c r="AN154" s="17">
        <v>1920890256.29</v>
      </c>
      <c r="AO154" s="17"/>
      <c r="AP154" s="17"/>
      <c r="AQ154" s="17">
        <f t="shared" si="29"/>
        <v>0</v>
      </c>
      <c r="AR154" s="17">
        <f t="shared" si="30"/>
        <v>0</v>
      </c>
      <c r="AS154" s="17">
        <f t="shared" si="31"/>
        <v>0</v>
      </c>
      <c r="AT154" s="17">
        <f t="shared" si="32"/>
        <v>0</v>
      </c>
      <c r="AU154" s="17">
        <f>SUM(AV154:CJ154)</f>
        <v>0</v>
      </c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</row>
    <row r="155" spans="1:112" ht="65.25" hidden="1" customHeight="1" x14ac:dyDescent="0.25">
      <c r="A155" s="6">
        <f t="shared" si="33"/>
        <v>149</v>
      </c>
      <c r="B155" s="13">
        <v>11097051</v>
      </c>
      <c r="C155" s="33" t="s">
        <v>299</v>
      </c>
      <c r="D155" s="32" t="s">
        <v>324</v>
      </c>
      <c r="E155" s="32" t="s">
        <v>405</v>
      </c>
      <c r="F155" s="13" t="s">
        <v>711</v>
      </c>
      <c r="G155" s="48" t="s">
        <v>2064</v>
      </c>
      <c r="H155" s="42" t="s">
        <v>1924</v>
      </c>
      <c r="I155" s="13"/>
      <c r="J155" s="15">
        <v>0.01</v>
      </c>
      <c r="K155" s="15" t="s">
        <v>533</v>
      </c>
      <c r="L155" s="15" t="s">
        <v>537</v>
      </c>
      <c r="M155" s="15">
        <v>130</v>
      </c>
      <c r="N155" s="15">
        <v>52000</v>
      </c>
      <c r="O155" s="16">
        <v>313602778</v>
      </c>
      <c r="P155" s="12">
        <v>45552</v>
      </c>
      <c r="Q155" s="17">
        <v>344963055.80000001</v>
      </c>
      <c r="R155" s="9" t="s">
        <v>174</v>
      </c>
      <c r="S155" s="9" t="s">
        <v>346</v>
      </c>
      <c r="T155" s="10">
        <v>919974444</v>
      </c>
      <c r="U155" s="9" t="s">
        <v>276</v>
      </c>
      <c r="V155" s="13" t="s">
        <v>707</v>
      </c>
      <c r="W155" s="13" t="s">
        <v>166</v>
      </c>
      <c r="X155" s="6" t="s">
        <v>601</v>
      </c>
      <c r="Y155" s="6"/>
      <c r="Z155" s="7"/>
      <c r="AA155" s="6"/>
      <c r="AB155" s="25">
        <v>275970444.63999999</v>
      </c>
      <c r="AC155" s="25">
        <v>272520814.07999998</v>
      </c>
      <c r="AD155" s="27">
        <f>+Q155*20%</f>
        <v>68992611.160000011</v>
      </c>
      <c r="AE155" s="27">
        <f t="shared" si="27"/>
        <v>3449630.5580000002</v>
      </c>
      <c r="AF155" s="27">
        <f t="shared" si="28"/>
        <v>272520814.08199996</v>
      </c>
      <c r="AG155" s="17">
        <v>272520814.07999998</v>
      </c>
      <c r="AH155" s="17">
        <v>4765208.1399999997</v>
      </c>
      <c r="AI155" s="17"/>
      <c r="AJ155" s="17">
        <f>+AG155-AH155</f>
        <v>267755605.94</v>
      </c>
      <c r="AK155" s="17"/>
      <c r="AL155" s="17"/>
      <c r="AM155" s="17"/>
      <c r="AN155" s="17">
        <v>266735605.94117996</v>
      </c>
      <c r="AO155" s="17"/>
      <c r="AP155" s="17"/>
      <c r="AQ155" s="17">
        <f t="shared" si="29"/>
        <v>0</v>
      </c>
      <c r="AR155" s="17">
        <f t="shared" si="30"/>
        <v>1019999.9988200366</v>
      </c>
      <c r="AS155" s="17">
        <f t="shared" si="31"/>
        <v>0</v>
      </c>
      <c r="AT155" s="17">
        <f t="shared" si="32"/>
        <v>0</v>
      </c>
      <c r="AU155" s="17">
        <f>SUM(AV155:CJ155)</f>
        <v>0</v>
      </c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</row>
    <row r="156" spans="1:112" ht="65.25" customHeight="1" x14ac:dyDescent="0.25">
      <c r="A156" s="6">
        <f t="shared" si="33"/>
        <v>150</v>
      </c>
      <c r="B156" s="13">
        <v>11188122</v>
      </c>
      <c r="C156" s="33" t="s">
        <v>296</v>
      </c>
      <c r="D156" s="32" t="s">
        <v>22</v>
      </c>
      <c r="E156" s="32" t="s">
        <v>406</v>
      </c>
      <c r="F156" s="13" t="s">
        <v>714</v>
      </c>
      <c r="G156" s="48" t="s">
        <v>2065</v>
      </c>
      <c r="H156" s="42" t="s">
        <v>1921</v>
      </c>
      <c r="I156" s="13" t="s">
        <v>1692</v>
      </c>
      <c r="J156" s="15">
        <v>0.59940000000000004</v>
      </c>
      <c r="K156" s="15" t="s">
        <v>1571</v>
      </c>
      <c r="L156" s="15" t="s">
        <v>531</v>
      </c>
      <c r="M156" s="15">
        <v>19480.5</v>
      </c>
      <c r="N156" s="15">
        <v>7792200</v>
      </c>
      <c r="O156" s="16">
        <v>14111113162</v>
      </c>
      <c r="P156" s="12">
        <v>45552</v>
      </c>
      <c r="Q156" s="17">
        <v>14816668820.1</v>
      </c>
      <c r="R156" s="9" t="s">
        <v>174</v>
      </c>
      <c r="S156" s="9" t="s">
        <v>347</v>
      </c>
      <c r="T156" s="10">
        <v>909305522</v>
      </c>
      <c r="U156" s="9" t="s">
        <v>275</v>
      </c>
      <c r="V156" s="13" t="s">
        <v>704</v>
      </c>
      <c r="W156" s="13" t="s">
        <v>166</v>
      </c>
      <c r="X156" s="6" t="s">
        <v>601</v>
      </c>
      <c r="Y156" s="6" t="s">
        <v>552</v>
      </c>
      <c r="Z156" s="7">
        <v>45568</v>
      </c>
      <c r="AA156" s="6" t="s">
        <v>566</v>
      </c>
      <c r="AB156" s="25">
        <v>282222263.24000001</v>
      </c>
      <c r="AC156" s="25"/>
      <c r="AD156" s="27"/>
      <c r="AE156" s="27">
        <f t="shared" si="27"/>
        <v>148166688.20100001</v>
      </c>
      <c r="AF156" s="27">
        <f t="shared" si="28"/>
        <v>14668502131.899</v>
      </c>
      <c r="AG156" s="27">
        <f>+AB156-AE156</f>
        <v>134055575.039</v>
      </c>
      <c r="AH156" s="17"/>
      <c r="AI156" s="17"/>
      <c r="AJ156" s="17"/>
      <c r="AK156" s="17"/>
      <c r="AL156" s="17"/>
      <c r="AM156" s="17"/>
      <c r="AN156" s="17"/>
      <c r="AO156" s="17"/>
      <c r="AP156" s="17"/>
      <c r="AQ156" s="17">
        <f t="shared" si="29"/>
        <v>0</v>
      </c>
      <c r="AR156" s="17">
        <f t="shared" si="30"/>
        <v>0</v>
      </c>
      <c r="AS156" s="17">
        <f t="shared" si="31"/>
        <v>0</v>
      </c>
      <c r="AT156" s="17">
        <f t="shared" si="32"/>
        <v>0</v>
      </c>
      <c r="AU156" s="17">
        <f>SUBTOTAL(9,AV156:DH156)</f>
        <v>14668502131.9</v>
      </c>
      <c r="AV156" s="17"/>
      <c r="AW156" s="17"/>
      <c r="AX156" s="17"/>
      <c r="AY156" s="17">
        <v>862853067</v>
      </c>
      <c r="AZ156" s="17">
        <v>862853067</v>
      </c>
      <c r="BA156" s="17"/>
      <c r="BB156" s="17"/>
      <c r="BC156" s="17">
        <v>862853067</v>
      </c>
      <c r="BD156" s="17"/>
      <c r="BE156" s="17"/>
      <c r="BF156" s="17">
        <v>862853067</v>
      </c>
      <c r="BG156" s="17"/>
      <c r="BH156" s="17"/>
      <c r="BI156" s="17">
        <v>862853067</v>
      </c>
      <c r="BJ156" s="17"/>
      <c r="BK156" s="17"/>
      <c r="BL156" s="17">
        <v>862853067</v>
      </c>
      <c r="BM156" s="17"/>
      <c r="BN156" s="17"/>
      <c r="BO156" s="17">
        <v>862853067</v>
      </c>
      <c r="BP156" s="17"/>
      <c r="BQ156" s="17"/>
      <c r="BR156" s="17">
        <v>862853067</v>
      </c>
      <c r="BS156" s="17"/>
      <c r="BT156" s="17"/>
      <c r="BU156" s="17">
        <v>862853067</v>
      </c>
      <c r="BV156" s="17"/>
      <c r="BW156" s="17"/>
      <c r="BX156" s="17">
        <v>862853067</v>
      </c>
      <c r="BY156" s="17"/>
      <c r="BZ156" s="17"/>
      <c r="CA156" s="17">
        <v>862853067</v>
      </c>
      <c r="CB156" s="17"/>
      <c r="CC156" s="17"/>
      <c r="CD156" s="17">
        <v>862853067</v>
      </c>
      <c r="CE156" s="17"/>
      <c r="CF156" s="17"/>
      <c r="CG156" s="17">
        <v>862853067</v>
      </c>
      <c r="CH156" s="17"/>
      <c r="CI156" s="17"/>
      <c r="CJ156" s="17">
        <v>862853067</v>
      </c>
      <c r="CK156" s="17"/>
      <c r="CL156" s="17"/>
      <c r="CM156" s="17">
        <v>862853067</v>
      </c>
      <c r="CN156" s="17"/>
      <c r="CO156" s="17"/>
      <c r="CP156" s="17">
        <v>862853067</v>
      </c>
      <c r="CQ156" s="17"/>
      <c r="CR156" s="17"/>
      <c r="CS156" s="17">
        <v>862853059.89999998</v>
      </c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</row>
    <row r="157" spans="1:112" ht="65.25" customHeight="1" x14ac:dyDescent="0.25">
      <c r="A157" s="6">
        <f t="shared" si="33"/>
        <v>151</v>
      </c>
      <c r="B157" s="13">
        <v>11011668</v>
      </c>
      <c r="C157" s="33" t="s">
        <v>299</v>
      </c>
      <c r="D157" s="32" t="s">
        <v>324</v>
      </c>
      <c r="E157" s="32" t="s">
        <v>407</v>
      </c>
      <c r="F157" s="13" t="s">
        <v>711</v>
      </c>
      <c r="G157" s="48" t="s">
        <v>2066</v>
      </c>
      <c r="H157" s="42" t="s">
        <v>1924</v>
      </c>
      <c r="I157" s="13"/>
      <c r="J157" s="15">
        <v>0.01</v>
      </c>
      <c r="K157" s="15" t="s">
        <v>533</v>
      </c>
      <c r="L157" s="15" t="s">
        <v>537</v>
      </c>
      <c r="M157" s="15">
        <v>130</v>
      </c>
      <c r="N157" s="15">
        <v>52000</v>
      </c>
      <c r="O157" s="16">
        <v>313602778</v>
      </c>
      <c r="P157" s="12">
        <v>45545</v>
      </c>
      <c r="Q157" s="17">
        <v>344963055.80000001</v>
      </c>
      <c r="R157" s="9" t="s">
        <v>174</v>
      </c>
      <c r="S157" s="9" t="s">
        <v>346</v>
      </c>
      <c r="T157" s="10">
        <v>919974444</v>
      </c>
      <c r="U157" s="9" t="s">
        <v>275</v>
      </c>
      <c r="V157" s="13" t="s">
        <v>707</v>
      </c>
      <c r="W157" s="13" t="s">
        <v>166</v>
      </c>
      <c r="X157" s="6" t="s">
        <v>601</v>
      </c>
      <c r="Y157" s="6" t="s">
        <v>552</v>
      </c>
      <c r="Z157" s="7">
        <v>45569</v>
      </c>
      <c r="AA157" s="6" t="s">
        <v>681</v>
      </c>
      <c r="AB157" s="25">
        <v>120737069.53</v>
      </c>
      <c r="AC157" s="25">
        <v>117287438.97</v>
      </c>
      <c r="AD157" s="27"/>
      <c r="AE157" s="27">
        <f t="shared" si="27"/>
        <v>3449630.5580000002</v>
      </c>
      <c r="AF157" s="27">
        <f t="shared" si="28"/>
        <v>341513425.24199998</v>
      </c>
      <c r="AG157" s="27">
        <v>117287438.97</v>
      </c>
      <c r="AH157" s="17"/>
      <c r="AI157" s="17"/>
      <c r="AJ157" s="17"/>
      <c r="AK157" s="17"/>
      <c r="AL157" s="17"/>
      <c r="AM157" s="17"/>
      <c r="AN157" s="17"/>
      <c r="AO157" s="17"/>
      <c r="AP157" s="17"/>
      <c r="AQ157" s="17">
        <f t="shared" si="29"/>
        <v>0</v>
      </c>
      <c r="AR157" s="17">
        <f t="shared" si="30"/>
        <v>0</v>
      </c>
      <c r="AS157" s="17">
        <f t="shared" si="31"/>
        <v>0</v>
      </c>
      <c r="AT157" s="17">
        <f t="shared" si="32"/>
        <v>0</v>
      </c>
      <c r="AU157" s="17">
        <f>SUBTOTAL(9,AV157:DH157)</f>
        <v>270875930.81999999</v>
      </c>
      <c r="AV157" s="17"/>
      <c r="AW157" s="17"/>
      <c r="AX157" s="17"/>
      <c r="AY157" s="17">
        <v>8792395.1199999992</v>
      </c>
      <c r="AZ157" s="17">
        <v>8640766.8900000006</v>
      </c>
      <c r="BA157" s="17">
        <v>8656590.6099999994</v>
      </c>
      <c r="BB157" s="17">
        <v>8585176.1699999999</v>
      </c>
      <c r="BC157" s="17">
        <v>8292607.3300000001</v>
      </c>
      <c r="BD157" s="17">
        <v>8442347.2799999993</v>
      </c>
      <c r="BE157" s="17">
        <v>8301822.0899999999</v>
      </c>
      <c r="BF157" s="17">
        <v>8299518.4000000004</v>
      </c>
      <c r="BG157" s="17">
        <v>8163600.5999999996</v>
      </c>
      <c r="BH157" s="17">
        <v>8156689.5199999996</v>
      </c>
      <c r="BI157" s="17">
        <v>8085275.0800000001</v>
      </c>
      <c r="BJ157" s="17">
        <v>7956268.3499999996</v>
      </c>
      <c r="BK157" s="17">
        <v>7942446.2000000002</v>
      </c>
      <c r="BL157" s="17">
        <v>7818046.8499999996</v>
      </c>
      <c r="BM157" s="17">
        <v>7799617.3200000003</v>
      </c>
      <c r="BN157" s="17">
        <v>7728202.8799999999</v>
      </c>
      <c r="BO157" s="17">
        <v>7518566.9400000004</v>
      </c>
      <c r="BP157" s="17">
        <v>7585373.9900000002</v>
      </c>
      <c r="BQ157" s="17">
        <v>7472493.0999999996</v>
      </c>
      <c r="BR157" s="17">
        <v>7442545.1100000003</v>
      </c>
      <c r="BS157" s="17">
        <v>7334271.6100000003</v>
      </c>
      <c r="BT157" s="17">
        <v>7299716.2300000004</v>
      </c>
      <c r="BU157" s="17">
        <v>7228301.79</v>
      </c>
      <c r="BV157" s="17">
        <v>7126939.3600000003</v>
      </c>
      <c r="BW157" s="17">
        <v>7085472.9100000001</v>
      </c>
      <c r="BX157" s="17">
        <v>6988717.8600000003</v>
      </c>
      <c r="BY157" s="17">
        <v>6942644.0300000003</v>
      </c>
      <c r="BZ157" s="17">
        <v>6871229.5899999999</v>
      </c>
      <c r="CA157" s="17">
        <v>6744526.5499999998</v>
      </c>
      <c r="CB157" s="17">
        <v>6728400.7000000002</v>
      </c>
      <c r="CC157" s="17">
        <v>6643164.1100000003</v>
      </c>
      <c r="CD157" s="17">
        <v>6585571.8200000003</v>
      </c>
      <c r="CE157" s="17">
        <v>6504942.6200000001</v>
      </c>
      <c r="CF157" s="17">
        <v>6442742.9400000004</v>
      </c>
      <c r="CG157" s="17">
        <v>6371328.5</v>
      </c>
      <c r="CH157" s="17">
        <v>6297610.3700000001</v>
      </c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</row>
    <row r="158" spans="1:112" ht="65.25" customHeight="1" x14ac:dyDescent="0.25">
      <c r="A158" s="6">
        <f t="shared" si="33"/>
        <v>152</v>
      </c>
      <c r="B158" s="13">
        <v>11097048</v>
      </c>
      <c r="C158" s="33" t="s">
        <v>300</v>
      </c>
      <c r="D158" s="32" t="s">
        <v>23</v>
      </c>
      <c r="E158" s="32" t="s">
        <v>408</v>
      </c>
      <c r="F158" s="13" t="s">
        <v>712</v>
      </c>
      <c r="G158" s="48" t="s">
        <v>2067</v>
      </c>
      <c r="H158" s="42" t="s">
        <v>1924</v>
      </c>
      <c r="I158" s="13"/>
      <c r="J158" s="15">
        <v>1.2E-2</v>
      </c>
      <c r="K158" s="15" t="s">
        <v>532</v>
      </c>
      <c r="L158" s="15" t="s">
        <v>537</v>
      </c>
      <c r="M158" s="15">
        <v>156</v>
      </c>
      <c r="N158" s="15">
        <v>62400</v>
      </c>
      <c r="O158" s="16">
        <v>341871195</v>
      </c>
      <c r="P158" s="12">
        <v>45552</v>
      </c>
      <c r="Q158" s="17">
        <v>3111027874.5</v>
      </c>
      <c r="R158" s="9" t="s">
        <v>174</v>
      </c>
      <c r="S158" s="9" t="s">
        <v>348</v>
      </c>
      <c r="T158" s="10">
        <v>999449900</v>
      </c>
      <c r="U158" s="9" t="s">
        <v>275</v>
      </c>
      <c r="V158" s="13" t="s">
        <v>704</v>
      </c>
      <c r="W158" s="13" t="s">
        <v>166</v>
      </c>
      <c r="X158" s="6" t="s">
        <v>601</v>
      </c>
      <c r="Y158" s="6" t="s">
        <v>552</v>
      </c>
      <c r="Z158" s="7">
        <v>45568</v>
      </c>
      <c r="AA158" s="6" t="s">
        <v>576</v>
      </c>
      <c r="AB158" s="25">
        <v>31110278.75</v>
      </c>
      <c r="AC158" s="25">
        <v>0</v>
      </c>
      <c r="AD158" s="27"/>
      <c r="AE158" s="27">
        <f t="shared" si="27"/>
        <v>31110278.745000001</v>
      </c>
      <c r="AF158" s="27">
        <f t="shared" si="28"/>
        <v>3079917595.7550001</v>
      </c>
      <c r="AG158" s="27">
        <f>+AB158-AE158</f>
        <v>4.9999989569187164E-3</v>
      </c>
      <c r="AH158" s="17"/>
      <c r="AI158" s="17"/>
      <c r="AJ158" s="17"/>
      <c r="AK158" s="17"/>
      <c r="AL158" s="17"/>
      <c r="AM158" s="17"/>
      <c r="AN158" s="17"/>
      <c r="AO158" s="17"/>
      <c r="AP158" s="17"/>
      <c r="AQ158" s="17">
        <f t="shared" si="29"/>
        <v>0</v>
      </c>
      <c r="AR158" s="17">
        <f t="shared" si="30"/>
        <v>0</v>
      </c>
      <c r="AS158" s="17">
        <f t="shared" si="31"/>
        <v>0</v>
      </c>
      <c r="AT158" s="17">
        <f t="shared" si="32"/>
        <v>0</v>
      </c>
      <c r="AU158" s="17">
        <f>SUBTOTAL(9,AV158:DH158)</f>
        <v>3079917595.7600002</v>
      </c>
      <c r="AV158" s="17"/>
      <c r="AW158" s="17"/>
      <c r="AX158" s="17">
        <v>181171624</v>
      </c>
      <c r="AY158" s="17"/>
      <c r="AZ158" s="17">
        <v>181171624</v>
      </c>
      <c r="BA158" s="17"/>
      <c r="BB158" s="17"/>
      <c r="BC158" s="17">
        <v>181171624</v>
      </c>
      <c r="BD158" s="17"/>
      <c r="BE158" s="17"/>
      <c r="BF158" s="17">
        <v>181171624</v>
      </c>
      <c r="BG158" s="17"/>
      <c r="BH158" s="17"/>
      <c r="BI158" s="17">
        <v>181171624</v>
      </c>
      <c r="BJ158" s="17"/>
      <c r="BK158" s="17"/>
      <c r="BL158" s="17">
        <v>181171624</v>
      </c>
      <c r="BM158" s="17"/>
      <c r="BN158" s="17"/>
      <c r="BO158" s="17">
        <v>181171624</v>
      </c>
      <c r="BP158" s="17"/>
      <c r="BQ158" s="17"/>
      <c r="BR158" s="17">
        <v>181171624</v>
      </c>
      <c r="BS158" s="17"/>
      <c r="BT158" s="17"/>
      <c r="BU158" s="17">
        <v>181171624</v>
      </c>
      <c r="BV158" s="17"/>
      <c r="BW158" s="17"/>
      <c r="BX158" s="17">
        <v>181171624</v>
      </c>
      <c r="BY158" s="17"/>
      <c r="BZ158" s="17"/>
      <c r="CA158" s="17">
        <v>181171624</v>
      </c>
      <c r="CB158" s="17"/>
      <c r="CC158" s="17"/>
      <c r="CD158" s="17">
        <v>181171624</v>
      </c>
      <c r="CE158" s="17"/>
      <c r="CF158" s="17"/>
      <c r="CG158" s="17">
        <v>181171624</v>
      </c>
      <c r="CH158" s="17"/>
      <c r="CI158" s="17"/>
      <c r="CJ158" s="17">
        <v>181171624</v>
      </c>
      <c r="CK158" s="17"/>
      <c r="CL158" s="17"/>
      <c r="CM158" s="17">
        <v>181171624</v>
      </c>
      <c r="CN158" s="17"/>
      <c r="CO158" s="17"/>
      <c r="CP158" s="17">
        <v>181171624</v>
      </c>
      <c r="CQ158" s="17"/>
      <c r="CR158" s="17"/>
      <c r="CS158" s="17">
        <v>181171611.75999999</v>
      </c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</row>
    <row r="159" spans="1:112" ht="65.25" customHeight="1" x14ac:dyDescent="0.25">
      <c r="A159" s="6">
        <f t="shared" si="33"/>
        <v>153</v>
      </c>
      <c r="B159" s="13">
        <v>11189172</v>
      </c>
      <c r="C159" s="33" t="s">
        <v>302</v>
      </c>
      <c r="D159" s="32" t="s">
        <v>321</v>
      </c>
      <c r="E159" s="32" t="s">
        <v>409</v>
      </c>
      <c r="F159" s="13" t="s">
        <v>712</v>
      </c>
      <c r="G159" s="48" t="s">
        <v>2068</v>
      </c>
      <c r="H159" s="42" t="s">
        <v>1924</v>
      </c>
      <c r="I159" s="13"/>
      <c r="J159" s="15">
        <v>0.01</v>
      </c>
      <c r="K159" s="15" t="s">
        <v>532</v>
      </c>
      <c r="L159" s="15" t="s">
        <v>537</v>
      </c>
      <c r="M159" s="15">
        <v>130</v>
      </c>
      <c r="N159" s="15">
        <v>52000</v>
      </c>
      <c r="O159" s="16">
        <v>338949557</v>
      </c>
      <c r="P159" s="12">
        <v>45562</v>
      </c>
      <c r="Q159" s="17">
        <v>1457483095.0999999</v>
      </c>
      <c r="R159" s="9" t="s">
        <v>174</v>
      </c>
      <c r="S159" s="9" t="s">
        <v>315</v>
      </c>
      <c r="T159" s="10">
        <v>777777879</v>
      </c>
      <c r="U159" s="9" t="s">
        <v>275</v>
      </c>
      <c r="V159" s="13" t="s">
        <v>707</v>
      </c>
      <c r="W159" s="13" t="s">
        <v>166</v>
      </c>
      <c r="X159" s="6" t="s">
        <v>601</v>
      </c>
      <c r="Y159" s="6" t="s">
        <v>552</v>
      </c>
      <c r="Z159" s="7">
        <v>45588</v>
      </c>
      <c r="AA159" s="6" t="s">
        <v>680</v>
      </c>
      <c r="AB159" s="25">
        <v>510119083.28500003</v>
      </c>
      <c r="AC159" s="25">
        <v>495544252.33999997</v>
      </c>
      <c r="AD159" s="27"/>
      <c r="AE159" s="27">
        <f t="shared" si="27"/>
        <v>14574830.950999999</v>
      </c>
      <c r="AF159" s="27">
        <f t="shared" si="28"/>
        <v>1442908264.1489999</v>
      </c>
      <c r="AG159" s="17">
        <v>495544252.33400005</v>
      </c>
      <c r="AH159" s="17">
        <f>+AG159-AJ159</f>
        <v>7205442.5140000582</v>
      </c>
      <c r="AI159" s="17"/>
      <c r="AJ159" s="17">
        <v>488338809.81999999</v>
      </c>
      <c r="AK159" s="17"/>
      <c r="AL159" s="17"/>
      <c r="AM159" s="17"/>
      <c r="AN159" s="17">
        <v>488338809.81999999</v>
      </c>
      <c r="AO159" s="17"/>
      <c r="AP159" s="17"/>
      <c r="AQ159" s="17">
        <f t="shared" si="29"/>
        <v>0</v>
      </c>
      <c r="AR159" s="17">
        <f t="shared" si="30"/>
        <v>0</v>
      </c>
      <c r="AS159" s="17">
        <f t="shared" si="31"/>
        <v>0</v>
      </c>
      <c r="AT159" s="17">
        <f t="shared" si="32"/>
        <v>0</v>
      </c>
      <c r="AU159" s="17">
        <f>SUM(AV159:CJ159)</f>
        <v>1144461945.6300001</v>
      </c>
      <c r="AV159" s="17"/>
      <c r="AW159" s="17"/>
      <c r="AX159" s="17"/>
      <c r="AY159" s="17">
        <v>37148230.899999999</v>
      </c>
      <c r="AZ159" s="17">
        <v>36507595.399999999</v>
      </c>
      <c r="BA159" s="17">
        <v>36574451.259999998</v>
      </c>
      <c r="BB159" s="17">
        <v>36272722.310000002</v>
      </c>
      <c r="BC159" s="17">
        <v>35036606.939999998</v>
      </c>
      <c r="BD159" s="17">
        <v>35669264.409999996</v>
      </c>
      <c r="BE159" s="17">
        <v>35075539.710000001</v>
      </c>
      <c r="BF159" s="17">
        <v>35065806.509999998</v>
      </c>
      <c r="BG159" s="17">
        <v>34491548.189999998</v>
      </c>
      <c r="BH159" s="17">
        <v>34462348.619999997</v>
      </c>
      <c r="BI159" s="17">
        <v>34160619.670000002</v>
      </c>
      <c r="BJ159" s="17">
        <v>33615560.920000002</v>
      </c>
      <c r="BK159" s="17">
        <v>33557161.770000003</v>
      </c>
      <c r="BL159" s="17">
        <v>33031569.41</v>
      </c>
      <c r="BM159" s="17">
        <v>32953703.870000001</v>
      </c>
      <c r="BN159" s="17">
        <v>32651974.920000002</v>
      </c>
      <c r="BO159" s="17">
        <v>31766254.460000001</v>
      </c>
      <c r="BP159" s="17">
        <v>32048517.030000001</v>
      </c>
      <c r="BQ159" s="17">
        <v>31571590.620000001</v>
      </c>
      <c r="BR159" s="17">
        <v>31445059.129999999</v>
      </c>
      <c r="BS159" s="17">
        <v>30987599.109999999</v>
      </c>
      <c r="BT159" s="17">
        <v>30841601.23</v>
      </c>
      <c r="BU159" s="17">
        <v>30539872.280000001</v>
      </c>
      <c r="BV159" s="17">
        <v>30111611.84</v>
      </c>
      <c r="BW159" s="17">
        <v>29936414.379999999</v>
      </c>
      <c r="BX159" s="17">
        <v>29527620.32</v>
      </c>
      <c r="BY159" s="17">
        <v>29332956.48</v>
      </c>
      <c r="BZ159" s="17">
        <v>29031227.539999999</v>
      </c>
      <c r="CA159" s="17">
        <v>28495901.98</v>
      </c>
      <c r="CB159" s="17">
        <v>28427769.640000001</v>
      </c>
      <c r="CC159" s="17">
        <v>28067641.539999999</v>
      </c>
      <c r="CD159" s="17">
        <v>27824311.739999998</v>
      </c>
      <c r="CE159" s="17">
        <v>27483650.02</v>
      </c>
      <c r="CF159" s="17">
        <v>27220853.84</v>
      </c>
      <c r="CG159" s="17">
        <v>26919124.890000001</v>
      </c>
      <c r="CH159" s="17">
        <v>26607662.75</v>
      </c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</row>
    <row r="160" spans="1:112" ht="65.25" customHeight="1" x14ac:dyDescent="0.25">
      <c r="A160" s="6">
        <f t="shared" si="33"/>
        <v>154</v>
      </c>
      <c r="B160" s="13">
        <v>10889417</v>
      </c>
      <c r="C160" s="33" t="s">
        <v>279</v>
      </c>
      <c r="D160" s="32" t="s">
        <v>325</v>
      </c>
      <c r="E160" s="32" t="s">
        <v>410</v>
      </c>
      <c r="F160" s="13" t="s">
        <v>715</v>
      </c>
      <c r="G160" s="48" t="s">
        <v>2069</v>
      </c>
      <c r="H160" s="42" t="s">
        <v>1923</v>
      </c>
      <c r="I160" s="13"/>
      <c r="J160" s="15">
        <v>0.45850000000000002</v>
      </c>
      <c r="K160" s="15" t="s">
        <v>535</v>
      </c>
      <c r="L160" s="15" t="s">
        <v>531</v>
      </c>
      <c r="M160" s="15">
        <v>14901.25</v>
      </c>
      <c r="N160" s="15">
        <v>5960500</v>
      </c>
      <c r="O160" s="16">
        <v>24313991371</v>
      </c>
      <c r="P160" s="12">
        <v>45547</v>
      </c>
      <c r="Q160" s="17">
        <v>25529690939.549999</v>
      </c>
      <c r="R160" s="9" t="s">
        <v>174</v>
      </c>
      <c r="S160" s="9" t="s">
        <v>349</v>
      </c>
      <c r="T160" s="10">
        <v>909579179</v>
      </c>
      <c r="U160" s="9" t="s">
        <v>275</v>
      </c>
      <c r="V160" s="13" t="s">
        <v>704</v>
      </c>
      <c r="W160" s="13" t="s">
        <v>166</v>
      </c>
      <c r="X160" s="6" t="s">
        <v>601</v>
      </c>
      <c r="Y160" s="6" t="s">
        <v>552</v>
      </c>
      <c r="Z160" s="7">
        <v>45586</v>
      </c>
      <c r="AA160" s="6" t="s">
        <v>635</v>
      </c>
      <c r="AB160" s="25">
        <v>255296909.40000001</v>
      </c>
      <c r="AC160" s="25">
        <v>0</v>
      </c>
      <c r="AD160" s="27"/>
      <c r="AE160" s="27">
        <f t="shared" si="27"/>
        <v>255296909.3955</v>
      </c>
      <c r="AF160" s="27">
        <f t="shared" si="28"/>
        <v>25274394030.154499</v>
      </c>
      <c r="AG160" s="17">
        <f>+AY160</f>
        <v>1944184157</v>
      </c>
      <c r="AH160" s="17">
        <f>+AG160-AL160</f>
        <v>22441841.569999933</v>
      </c>
      <c r="AI160" s="17"/>
      <c r="AJ160" s="17"/>
      <c r="AK160" s="17"/>
      <c r="AL160" s="17">
        <v>1921742315.4300001</v>
      </c>
      <c r="AM160" s="17"/>
      <c r="AN160" s="17"/>
      <c r="AO160" s="17"/>
      <c r="AP160" s="17">
        <v>1921742315.4300001</v>
      </c>
      <c r="AQ160" s="17">
        <f t="shared" si="29"/>
        <v>0</v>
      </c>
      <c r="AR160" s="17">
        <f t="shared" si="30"/>
        <v>0</v>
      </c>
      <c r="AS160" s="17">
        <f t="shared" si="31"/>
        <v>0</v>
      </c>
      <c r="AT160" s="17">
        <f t="shared" si="32"/>
        <v>0</v>
      </c>
      <c r="AU160" s="17">
        <f>SUBTOTAL(9,AV160:DH160)</f>
        <v>25274394030.150002</v>
      </c>
      <c r="AV160" s="17"/>
      <c r="AW160" s="17"/>
      <c r="AX160" s="17"/>
      <c r="AY160" s="22">
        <v>1944184157</v>
      </c>
      <c r="AZ160" s="17">
        <v>1944184157</v>
      </c>
      <c r="BA160" s="17"/>
      <c r="BB160" s="17"/>
      <c r="BC160" s="17">
        <v>1944184157</v>
      </c>
      <c r="BD160" s="17"/>
      <c r="BE160" s="17"/>
      <c r="BF160" s="17">
        <v>1944184157</v>
      </c>
      <c r="BG160" s="17"/>
      <c r="BH160" s="17"/>
      <c r="BI160" s="17">
        <v>1944184157</v>
      </c>
      <c r="BJ160" s="17"/>
      <c r="BK160" s="17"/>
      <c r="BL160" s="17">
        <v>1944184157</v>
      </c>
      <c r="BM160" s="17"/>
      <c r="BN160" s="17"/>
      <c r="BO160" s="17">
        <v>1944184157</v>
      </c>
      <c r="BP160" s="17"/>
      <c r="BQ160" s="17"/>
      <c r="BR160" s="17">
        <v>1944184157</v>
      </c>
      <c r="BS160" s="17"/>
      <c r="BT160" s="17"/>
      <c r="BU160" s="17">
        <v>1944184157</v>
      </c>
      <c r="BV160" s="17"/>
      <c r="BW160" s="17"/>
      <c r="BX160" s="17">
        <v>1944184157</v>
      </c>
      <c r="BY160" s="17"/>
      <c r="BZ160" s="17"/>
      <c r="CA160" s="17">
        <v>1944184157</v>
      </c>
      <c r="CB160" s="17"/>
      <c r="CC160" s="17"/>
      <c r="CD160" s="17">
        <v>1944184157</v>
      </c>
      <c r="CE160" s="17"/>
      <c r="CF160" s="17"/>
      <c r="CG160" s="17"/>
      <c r="CH160" s="17">
        <v>1944184146.1500001</v>
      </c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</row>
    <row r="161" spans="1:112" ht="65.25" hidden="1" customHeight="1" x14ac:dyDescent="0.25">
      <c r="A161" s="6">
        <f t="shared" si="33"/>
        <v>155</v>
      </c>
      <c r="B161" s="13">
        <v>10867205</v>
      </c>
      <c r="C161" s="33" t="s">
        <v>298</v>
      </c>
      <c r="D161" s="32" t="s">
        <v>326</v>
      </c>
      <c r="E161" s="32" t="s">
        <v>411</v>
      </c>
      <c r="F161" s="13" t="s">
        <v>711</v>
      </c>
      <c r="G161" s="48" t="s">
        <v>2070</v>
      </c>
      <c r="H161" s="42" t="s">
        <v>1924</v>
      </c>
      <c r="I161" s="13"/>
      <c r="J161" s="15">
        <v>1.4999999999999999E-2</v>
      </c>
      <c r="K161" s="15" t="s">
        <v>532</v>
      </c>
      <c r="L161" s="15" t="s">
        <v>537</v>
      </c>
      <c r="M161" s="15">
        <v>195</v>
      </c>
      <c r="N161" s="15">
        <v>78000</v>
      </c>
      <c r="O161" s="16">
        <v>730535000</v>
      </c>
      <c r="P161" s="12">
        <v>45533</v>
      </c>
      <c r="Q161" s="17">
        <v>840115250</v>
      </c>
      <c r="R161" s="9" t="s">
        <v>174</v>
      </c>
      <c r="S161" s="9" t="s">
        <v>314</v>
      </c>
      <c r="T161" s="10">
        <v>903483399</v>
      </c>
      <c r="U161" s="9" t="s">
        <v>276</v>
      </c>
      <c r="V161" s="13"/>
      <c r="W161" s="13" t="s">
        <v>166</v>
      </c>
      <c r="X161" s="6" t="s">
        <v>601</v>
      </c>
      <c r="Y161" s="6"/>
      <c r="Z161" s="7"/>
      <c r="AA161" s="6"/>
      <c r="AB161" s="25">
        <v>840115250</v>
      </c>
      <c r="AC161" s="25">
        <v>831714097.5</v>
      </c>
      <c r="AD161" s="27"/>
      <c r="AE161" s="27">
        <f t="shared" si="27"/>
        <v>8401152.5</v>
      </c>
      <c r="AF161" s="27">
        <f t="shared" si="28"/>
        <v>831714097.5</v>
      </c>
      <c r="AG161" s="17">
        <v>831714097.5</v>
      </c>
      <c r="AH161" s="17">
        <v>10537140.98</v>
      </c>
      <c r="AI161" s="17"/>
      <c r="AJ161" s="17">
        <f>+AG161-AH161</f>
        <v>821176956.51999998</v>
      </c>
      <c r="AK161" s="17"/>
      <c r="AL161" s="17"/>
      <c r="AM161" s="17"/>
      <c r="AN161" s="17">
        <f>+AJ161</f>
        <v>821176956.51999998</v>
      </c>
      <c r="AO161" s="17"/>
      <c r="AP161" s="17"/>
      <c r="AQ161" s="17">
        <f t="shared" si="29"/>
        <v>0</v>
      </c>
      <c r="AR161" s="17">
        <f t="shared" si="30"/>
        <v>0</v>
      </c>
      <c r="AS161" s="17">
        <f t="shared" si="31"/>
        <v>0</v>
      </c>
      <c r="AT161" s="17">
        <f t="shared" si="32"/>
        <v>0</v>
      </c>
      <c r="AU161" s="17">
        <f>SUM(AV161:CJ161)</f>
        <v>0</v>
      </c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</row>
    <row r="162" spans="1:112" ht="65.25" customHeight="1" x14ac:dyDescent="0.25">
      <c r="A162" s="6">
        <f t="shared" si="33"/>
        <v>156</v>
      </c>
      <c r="B162" s="13">
        <v>10997038</v>
      </c>
      <c r="C162" s="33" t="s">
        <v>277</v>
      </c>
      <c r="D162" s="32" t="s">
        <v>327</v>
      </c>
      <c r="E162" s="32" t="s">
        <v>412</v>
      </c>
      <c r="F162" s="13" t="s">
        <v>712</v>
      </c>
      <c r="G162" s="48" t="s">
        <v>2071</v>
      </c>
      <c r="H162" s="42" t="s">
        <v>1921</v>
      </c>
      <c r="I162" s="13"/>
      <c r="J162" s="15">
        <v>0.08</v>
      </c>
      <c r="K162" s="15" t="s">
        <v>532</v>
      </c>
      <c r="L162" s="15" t="s">
        <v>537</v>
      </c>
      <c r="M162" s="15">
        <v>1040</v>
      </c>
      <c r="N162" s="15">
        <v>416000</v>
      </c>
      <c r="O162" s="16">
        <v>2015023685</v>
      </c>
      <c r="P162" s="12">
        <v>45548</v>
      </c>
      <c r="Q162" s="17">
        <v>2115774869.25</v>
      </c>
      <c r="R162" s="9" t="s">
        <v>174</v>
      </c>
      <c r="S162" s="9" t="s">
        <v>350</v>
      </c>
      <c r="T162" s="10">
        <v>941103510</v>
      </c>
      <c r="U162" s="9" t="s">
        <v>275</v>
      </c>
      <c r="V162" s="13" t="s">
        <v>704</v>
      </c>
      <c r="W162" s="13" t="s">
        <v>166</v>
      </c>
      <c r="X162" s="6" t="s">
        <v>601</v>
      </c>
      <c r="Y162" s="6" t="s">
        <v>552</v>
      </c>
      <c r="Z162" s="7">
        <v>45576</v>
      </c>
      <c r="AA162" s="6" t="s">
        <v>581</v>
      </c>
      <c r="AB162" s="25">
        <v>80600947.400000006</v>
      </c>
      <c r="AC162" s="25">
        <v>59443198.710000001</v>
      </c>
      <c r="AD162" s="27"/>
      <c r="AE162" s="27">
        <f t="shared" si="27"/>
        <v>21157748.692499999</v>
      </c>
      <c r="AF162" s="27">
        <f t="shared" si="28"/>
        <v>2094617120.5574999</v>
      </c>
      <c r="AG162" s="27">
        <f>+AB162-AE162</f>
        <v>59443198.707500011</v>
      </c>
      <c r="AH162" s="17"/>
      <c r="AI162" s="17"/>
      <c r="AJ162" s="17"/>
      <c r="AK162" s="17"/>
      <c r="AL162" s="17"/>
      <c r="AM162" s="17"/>
      <c r="AN162" s="17"/>
      <c r="AO162" s="17"/>
      <c r="AP162" s="17"/>
      <c r="AQ162" s="17">
        <f t="shared" si="29"/>
        <v>0</v>
      </c>
      <c r="AR162" s="17">
        <f t="shared" si="30"/>
        <v>0</v>
      </c>
      <c r="AS162" s="17">
        <f t="shared" si="31"/>
        <v>0</v>
      </c>
      <c r="AT162" s="17">
        <f t="shared" si="32"/>
        <v>0</v>
      </c>
      <c r="AU162" s="17">
        <f>SUBTOTAL(9,AV162:DH162)</f>
        <v>2035173921.8499999</v>
      </c>
      <c r="AV162" s="17"/>
      <c r="AW162" s="17"/>
      <c r="AX162" s="17"/>
      <c r="AY162" s="17">
        <v>156551841</v>
      </c>
      <c r="AZ162" s="17">
        <v>156551841</v>
      </c>
      <c r="BA162" s="17"/>
      <c r="BB162" s="17"/>
      <c r="BC162" s="17">
        <v>156551841</v>
      </c>
      <c r="BD162" s="17"/>
      <c r="BE162" s="17"/>
      <c r="BF162" s="17">
        <v>156551841</v>
      </c>
      <c r="BG162" s="17"/>
      <c r="BH162" s="17"/>
      <c r="BI162" s="17">
        <v>156551841</v>
      </c>
      <c r="BJ162" s="17"/>
      <c r="BK162" s="17"/>
      <c r="BL162" s="17">
        <v>156551841</v>
      </c>
      <c r="BM162" s="17"/>
      <c r="BN162" s="17"/>
      <c r="BO162" s="17">
        <v>156551841</v>
      </c>
      <c r="BP162" s="17"/>
      <c r="BQ162" s="17"/>
      <c r="BR162" s="17">
        <v>156551841</v>
      </c>
      <c r="BS162" s="17"/>
      <c r="BT162" s="17"/>
      <c r="BU162" s="17">
        <v>156551841</v>
      </c>
      <c r="BV162" s="17"/>
      <c r="BW162" s="17"/>
      <c r="BX162" s="17">
        <v>156551841</v>
      </c>
      <c r="BY162" s="17"/>
      <c r="BZ162" s="17"/>
      <c r="CA162" s="17">
        <v>156551841</v>
      </c>
      <c r="CB162" s="17"/>
      <c r="CC162" s="17"/>
      <c r="CD162" s="17">
        <v>156551841</v>
      </c>
      <c r="CE162" s="17"/>
      <c r="CF162" s="17"/>
      <c r="CG162" s="17"/>
      <c r="CH162" s="17">
        <v>156551829.84999999</v>
      </c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</row>
    <row r="163" spans="1:112" ht="65.25" customHeight="1" x14ac:dyDescent="0.25">
      <c r="A163" s="6">
        <f t="shared" si="33"/>
        <v>157</v>
      </c>
      <c r="B163" s="13">
        <v>11188204</v>
      </c>
      <c r="C163" s="33" t="s">
        <v>278</v>
      </c>
      <c r="D163" s="32" t="s">
        <v>328</v>
      </c>
      <c r="E163" s="32" t="s">
        <v>413</v>
      </c>
      <c r="F163" s="13" t="s">
        <v>712</v>
      </c>
      <c r="G163" s="48" t="s">
        <v>2072</v>
      </c>
      <c r="H163" s="42" t="s">
        <v>1926</v>
      </c>
      <c r="I163" s="13"/>
      <c r="J163" s="15">
        <v>8.6199999999999999E-2</v>
      </c>
      <c r="K163" s="15" t="s">
        <v>532</v>
      </c>
      <c r="L163" s="15" t="s">
        <v>537</v>
      </c>
      <c r="M163" s="15">
        <v>1120.6000000000001</v>
      </c>
      <c r="N163" s="15">
        <v>448240.00000000006</v>
      </c>
      <c r="O163" s="16">
        <v>2802327000</v>
      </c>
      <c r="P163" s="12">
        <v>45553</v>
      </c>
      <c r="Q163" s="17">
        <v>2942443350</v>
      </c>
      <c r="R163" s="9" t="s">
        <v>174</v>
      </c>
      <c r="S163" s="9" t="s">
        <v>351</v>
      </c>
      <c r="T163" s="10">
        <v>983671818</v>
      </c>
      <c r="U163" s="9" t="s">
        <v>275</v>
      </c>
      <c r="V163" s="13" t="s">
        <v>704</v>
      </c>
      <c r="W163" s="13" t="s">
        <v>166</v>
      </c>
      <c r="X163" s="6" t="s">
        <v>601</v>
      </c>
      <c r="Y163" s="6" t="s">
        <v>552</v>
      </c>
      <c r="Z163" s="7">
        <v>45576</v>
      </c>
      <c r="AA163" s="6" t="s">
        <v>569</v>
      </c>
      <c r="AB163" s="25">
        <v>112093080</v>
      </c>
      <c r="AC163" s="25">
        <v>82668646.5</v>
      </c>
      <c r="AD163" s="27"/>
      <c r="AE163" s="27">
        <f t="shared" si="27"/>
        <v>29424433.5</v>
      </c>
      <c r="AF163" s="27">
        <f t="shared" si="28"/>
        <v>2913018916.5</v>
      </c>
      <c r="AG163" s="27">
        <f>+AB163-AE163</f>
        <v>82668646.5</v>
      </c>
      <c r="AH163" s="17"/>
      <c r="AI163" s="17"/>
      <c r="AJ163" s="17"/>
      <c r="AK163" s="17"/>
      <c r="AL163" s="17"/>
      <c r="AM163" s="17"/>
      <c r="AN163" s="17"/>
      <c r="AO163" s="17"/>
      <c r="AP163" s="17"/>
      <c r="AQ163" s="17">
        <f t="shared" si="29"/>
        <v>0</v>
      </c>
      <c r="AR163" s="17">
        <f t="shared" si="30"/>
        <v>0</v>
      </c>
      <c r="AS163" s="17">
        <f t="shared" si="31"/>
        <v>0</v>
      </c>
      <c r="AT163" s="17">
        <f t="shared" si="32"/>
        <v>0</v>
      </c>
      <c r="AU163" s="17">
        <f>SUBTOTAL(9,AV163:DH163)</f>
        <v>2830350270</v>
      </c>
      <c r="AV163" s="17"/>
      <c r="AW163" s="17"/>
      <c r="AX163" s="17"/>
      <c r="AY163" s="17">
        <v>217719252</v>
      </c>
      <c r="AZ163" s="17">
        <v>217719252</v>
      </c>
      <c r="BA163" s="17"/>
      <c r="BB163" s="17"/>
      <c r="BC163" s="17">
        <v>217719252</v>
      </c>
      <c r="BD163" s="17"/>
      <c r="BE163" s="17"/>
      <c r="BF163" s="17">
        <v>217719252</v>
      </c>
      <c r="BG163" s="17"/>
      <c r="BH163" s="17"/>
      <c r="BI163" s="17">
        <v>217719252</v>
      </c>
      <c r="BJ163" s="17"/>
      <c r="BK163" s="17"/>
      <c r="BL163" s="17">
        <v>217719252</v>
      </c>
      <c r="BM163" s="17"/>
      <c r="BN163" s="17"/>
      <c r="BO163" s="17">
        <v>217719252</v>
      </c>
      <c r="BP163" s="17"/>
      <c r="BQ163" s="17"/>
      <c r="BR163" s="17">
        <v>217719252</v>
      </c>
      <c r="BS163" s="17"/>
      <c r="BT163" s="17"/>
      <c r="BU163" s="17">
        <v>217719252</v>
      </c>
      <c r="BV163" s="17"/>
      <c r="BW163" s="17"/>
      <c r="BX163" s="17">
        <v>217719252</v>
      </c>
      <c r="BY163" s="17"/>
      <c r="BZ163" s="17"/>
      <c r="CA163" s="17">
        <v>217719252</v>
      </c>
      <c r="CB163" s="17"/>
      <c r="CC163" s="17"/>
      <c r="CD163" s="17">
        <v>217719252</v>
      </c>
      <c r="CE163" s="17"/>
      <c r="CF163" s="17"/>
      <c r="CG163" s="17"/>
      <c r="CH163" s="17">
        <v>217719246</v>
      </c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</row>
    <row r="164" spans="1:112" ht="65.25" hidden="1" customHeight="1" x14ac:dyDescent="0.25">
      <c r="A164" s="6">
        <f t="shared" si="33"/>
        <v>158</v>
      </c>
      <c r="B164" s="13">
        <v>11006609</v>
      </c>
      <c r="C164" s="33" t="s">
        <v>300</v>
      </c>
      <c r="D164" s="32" t="s">
        <v>329</v>
      </c>
      <c r="E164" s="32" t="s">
        <v>414</v>
      </c>
      <c r="F164" s="13" t="s">
        <v>711</v>
      </c>
      <c r="G164" s="48" t="s">
        <v>2073</v>
      </c>
      <c r="H164" s="42" t="s">
        <v>1921</v>
      </c>
      <c r="I164" s="13"/>
      <c r="J164" s="15">
        <v>2.75E-2</v>
      </c>
      <c r="K164" s="15" t="s">
        <v>532</v>
      </c>
      <c r="L164" s="15" t="s">
        <v>537</v>
      </c>
      <c r="M164" s="15">
        <v>357.5</v>
      </c>
      <c r="N164" s="15">
        <v>143000</v>
      </c>
      <c r="O164" s="16">
        <v>740927230</v>
      </c>
      <c r="P164" s="12">
        <v>45551</v>
      </c>
      <c r="Q164" s="17">
        <v>777973591.5</v>
      </c>
      <c r="R164" s="9" t="s">
        <v>174</v>
      </c>
      <c r="S164" s="9" t="s">
        <v>293</v>
      </c>
      <c r="T164" s="10">
        <v>909080908</v>
      </c>
      <c r="U164" s="9" t="s">
        <v>276</v>
      </c>
      <c r="V164" s="13" t="s">
        <v>707</v>
      </c>
      <c r="W164" s="13" t="s">
        <v>166</v>
      </c>
      <c r="X164" s="6" t="s">
        <v>601</v>
      </c>
      <c r="Y164" s="6"/>
      <c r="Z164" s="7"/>
      <c r="AA164" s="6"/>
      <c r="AB164" s="25">
        <v>622378873.20000005</v>
      </c>
      <c r="AC164" s="25">
        <v>614599137.27999997</v>
      </c>
      <c r="AD164" s="27">
        <f>+Q164*20%</f>
        <v>155594718.30000001</v>
      </c>
      <c r="AE164" s="27">
        <f t="shared" si="27"/>
        <v>7779735.915</v>
      </c>
      <c r="AF164" s="27">
        <f t="shared" si="28"/>
        <v>614599137.28500009</v>
      </c>
      <c r="AG164" s="17">
        <v>614599137.27999997</v>
      </c>
      <c r="AH164" s="17">
        <v>9145991.3699999992</v>
      </c>
      <c r="AI164" s="17"/>
      <c r="AJ164" s="17">
        <f>+AG164-AH164</f>
        <v>605453145.90999997</v>
      </c>
      <c r="AK164" s="17"/>
      <c r="AL164" s="17"/>
      <c r="AM164" s="17"/>
      <c r="AN164" s="17">
        <v>605453145.90719998</v>
      </c>
      <c r="AO164" s="17"/>
      <c r="AP164" s="17"/>
      <c r="AQ164" s="17">
        <f t="shared" si="29"/>
        <v>0</v>
      </c>
      <c r="AR164" s="17">
        <f t="shared" si="30"/>
        <v>2.79998779296875E-3</v>
      </c>
      <c r="AS164" s="17">
        <f t="shared" si="31"/>
        <v>0</v>
      </c>
      <c r="AT164" s="17">
        <f t="shared" si="32"/>
        <v>0</v>
      </c>
      <c r="AU164" s="17">
        <f>SUM(AV164:CJ164)</f>
        <v>0</v>
      </c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</row>
    <row r="165" spans="1:112" ht="65.25" customHeight="1" x14ac:dyDescent="0.25">
      <c r="A165" s="6">
        <f t="shared" si="33"/>
        <v>159</v>
      </c>
      <c r="B165" s="13">
        <v>11189175</v>
      </c>
      <c r="C165" s="33" t="s">
        <v>302</v>
      </c>
      <c r="D165" s="32" t="s">
        <v>321</v>
      </c>
      <c r="E165" s="32" t="s">
        <v>415</v>
      </c>
      <c r="F165" s="13" t="s">
        <v>712</v>
      </c>
      <c r="G165" s="48" t="s">
        <v>2074</v>
      </c>
      <c r="H165" s="42" t="s">
        <v>1924</v>
      </c>
      <c r="I165" s="13"/>
      <c r="J165" s="15">
        <v>1.01E-2</v>
      </c>
      <c r="K165" s="15" t="s">
        <v>532</v>
      </c>
      <c r="L165" s="15" t="s">
        <v>537</v>
      </c>
      <c r="M165" s="15">
        <v>131.30000000000001</v>
      </c>
      <c r="N165" s="15">
        <v>52520.000000000007</v>
      </c>
      <c r="O165" s="16">
        <v>372844513</v>
      </c>
      <c r="P165" s="12">
        <v>45562</v>
      </c>
      <c r="Q165" s="17">
        <v>1565946954.5999999</v>
      </c>
      <c r="R165" s="9" t="s">
        <v>174</v>
      </c>
      <c r="S165" s="9" t="s">
        <v>315</v>
      </c>
      <c r="T165" s="10">
        <v>777777879</v>
      </c>
      <c r="U165" s="9" t="s">
        <v>275</v>
      </c>
      <c r="V165" s="13" t="s">
        <v>707</v>
      </c>
      <c r="W165" s="13" t="s">
        <v>166</v>
      </c>
      <c r="X165" s="6" t="s">
        <v>601</v>
      </c>
      <c r="Y165" s="6" t="s">
        <v>552</v>
      </c>
      <c r="Z165" s="7">
        <v>45588</v>
      </c>
      <c r="AA165" s="6" t="s">
        <v>679</v>
      </c>
      <c r="AB165" s="25">
        <v>548081434.11000001</v>
      </c>
      <c r="AC165" s="25">
        <v>532421964.56</v>
      </c>
      <c r="AD165" s="27"/>
      <c r="AE165" s="27">
        <f t="shared" si="27"/>
        <v>15659469.546</v>
      </c>
      <c r="AF165" s="27">
        <f t="shared" si="28"/>
        <v>1550287485.0539999</v>
      </c>
      <c r="AG165" s="17">
        <v>532421964.56400001</v>
      </c>
      <c r="AH165" s="17">
        <f>+AG165-AJ165</f>
        <v>7574219.6539999843</v>
      </c>
      <c r="AI165" s="17"/>
      <c r="AJ165" s="17">
        <v>524847744.91000003</v>
      </c>
      <c r="AK165" s="17"/>
      <c r="AL165" s="17"/>
      <c r="AM165" s="17"/>
      <c r="AN165" s="17">
        <v>524847744.91000003</v>
      </c>
      <c r="AO165" s="17"/>
      <c r="AP165" s="17"/>
      <c r="AQ165" s="17">
        <f t="shared" si="29"/>
        <v>0</v>
      </c>
      <c r="AR165" s="17">
        <f t="shared" si="30"/>
        <v>0</v>
      </c>
      <c r="AS165" s="17">
        <f t="shared" si="31"/>
        <v>0</v>
      </c>
      <c r="AT165" s="17">
        <f t="shared" si="32"/>
        <v>0</v>
      </c>
      <c r="AU165" s="17">
        <f>SUM(AV165:CJ165)</f>
        <v>1229631207.6800003</v>
      </c>
      <c r="AV165" s="17"/>
      <c r="AW165" s="17"/>
      <c r="AX165" s="17"/>
      <c r="AY165" s="17">
        <v>39912750.439999998</v>
      </c>
      <c r="AZ165" s="17">
        <v>39224439.740000002</v>
      </c>
      <c r="BA165" s="17">
        <v>39296270.920000002</v>
      </c>
      <c r="BB165" s="17">
        <v>38972087.719999999</v>
      </c>
      <c r="BC165" s="17">
        <v>37643982.369999997</v>
      </c>
      <c r="BD165" s="17">
        <v>38323721.329999998</v>
      </c>
      <c r="BE165" s="17">
        <v>37685812.460000001</v>
      </c>
      <c r="BF165" s="17">
        <v>37675354.939999998</v>
      </c>
      <c r="BG165" s="17">
        <v>37058361.109999999</v>
      </c>
      <c r="BH165" s="17">
        <v>37026988.539999999</v>
      </c>
      <c r="BI165" s="17">
        <v>36702805.350000001</v>
      </c>
      <c r="BJ165" s="17">
        <v>36117184.090000004</v>
      </c>
      <c r="BK165" s="17">
        <v>36054438.950000003</v>
      </c>
      <c r="BL165" s="17">
        <v>35489732.740000002</v>
      </c>
      <c r="BM165" s="17">
        <v>35406072.560000002</v>
      </c>
      <c r="BN165" s="17">
        <v>35081889.359999999</v>
      </c>
      <c r="BO165" s="17">
        <v>34130254.82</v>
      </c>
      <c r="BP165" s="17">
        <v>34433522.969999999</v>
      </c>
      <c r="BQ165" s="17">
        <v>33921104.369999997</v>
      </c>
      <c r="BR165" s="17">
        <v>33785156.579999998</v>
      </c>
      <c r="BS165" s="17">
        <v>33293653.02</v>
      </c>
      <c r="BT165" s="17">
        <v>33136790.18</v>
      </c>
      <c r="BU165" s="17">
        <v>32812606.989999998</v>
      </c>
      <c r="BV165" s="17">
        <v>32352476</v>
      </c>
      <c r="BW165" s="17">
        <v>32164240.59</v>
      </c>
      <c r="BX165" s="17">
        <v>31725024.649999999</v>
      </c>
      <c r="BY165" s="17">
        <v>31515874.199999999</v>
      </c>
      <c r="BZ165" s="17">
        <v>31191691.010000002</v>
      </c>
      <c r="CA165" s="17">
        <v>30616527.27</v>
      </c>
      <c r="CB165" s="17">
        <v>30543324.609999999</v>
      </c>
      <c r="CC165" s="17">
        <v>30156396.280000001</v>
      </c>
      <c r="CD165" s="17">
        <v>29894958.219999999</v>
      </c>
      <c r="CE165" s="17">
        <v>29528944.93</v>
      </c>
      <c r="CF165" s="17">
        <v>29246591.829999998</v>
      </c>
      <c r="CG165" s="17">
        <v>28922408.629999999</v>
      </c>
      <c r="CH165" s="17">
        <v>28587767.91</v>
      </c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</row>
    <row r="166" spans="1:112" ht="65.25" hidden="1" customHeight="1" x14ac:dyDescent="0.25">
      <c r="A166" s="6">
        <f t="shared" si="33"/>
        <v>160</v>
      </c>
      <c r="B166" s="13">
        <v>10899221</v>
      </c>
      <c r="C166" s="33" t="s">
        <v>302</v>
      </c>
      <c r="D166" s="32" t="s">
        <v>321</v>
      </c>
      <c r="E166" s="32" t="s">
        <v>416</v>
      </c>
      <c r="F166" s="13" t="s">
        <v>712</v>
      </c>
      <c r="G166" s="48" t="s">
        <v>2075</v>
      </c>
      <c r="H166" s="42" t="s">
        <v>1924</v>
      </c>
      <c r="I166" s="13"/>
      <c r="J166" s="15">
        <v>0.01</v>
      </c>
      <c r="K166" s="15" t="s">
        <v>532</v>
      </c>
      <c r="L166" s="15" t="s">
        <v>537</v>
      </c>
      <c r="M166" s="15">
        <v>130</v>
      </c>
      <c r="N166" s="15">
        <v>52000</v>
      </c>
      <c r="O166" s="16">
        <v>338949557</v>
      </c>
      <c r="P166" s="12">
        <v>45540</v>
      </c>
      <c r="Q166" s="17">
        <v>1254113360.9000001</v>
      </c>
      <c r="R166" s="9" t="s">
        <v>174</v>
      </c>
      <c r="S166" s="9" t="s">
        <v>315</v>
      </c>
      <c r="T166" s="10">
        <v>777777879</v>
      </c>
      <c r="U166" s="9" t="s">
        <v>276</v>
      </c>
      <c r="V166" s="13"/>
      <c r="W166" s="13" t="s">
        <v>166</v>
      </c>
      <c r="X166" s="6" t="s">
        <v>601</v>
      </c>
      <c r="Y166" s="6"/>
      <c r="Z166" s="6"/>
      <c r="AA166" s="6"/>
      <c r="AB166" s="25">
        <v>1254113360.9000001</v>
      </c>
      <c r="AC166" s="25">
        <v>1241572227.29</v>
      </c>
      <c r="AD166" s="27"/>
      <c r="AE166" s="27">
        <f t="shared" si="27"/>
        <v>12541133.609000001</v>
      </c>
      <c r="AF166" s="27">
        <f t="shared" si="28"/>
        <v>1241572227.2910001</v>
      </c>
      <c r="AG166" s="17">
        <f>+AF166</f>
        <v>1241572227.2910001</v>
      </c>
      <c r="AH166" s="17">
        <v>14455722.27</v>
      </c>
      <c r="AI166" s="17"/>
      <c r="AJ166" s="17">
        <f>+AF166-AH166</f>
        <v>1227116505.0210001</v>
      </c>
      <c r="AK166" s="17"/>
      <c r="AL166" s="17"/>
      <c r="AM166" s="17"/>
      <c r="AN166" s="17">
        <v>1226096505.01809</v>
      </c>
      <c r="AO166" s="17"/>
      <c r="AP166" s="17"/>
      <c r="AQ166" s="17">
        <f t="shared" si="29"/>
        <v>0</v>
      </c>
      <c r="AR166" s="17">
        <f t="shared" si="30"/>
        <v>1020000.0029101372</v>
      </c>
      <c r="AS166" s="17">
        <f t="shared" si="31"/>
        <v>0</v>
      </c>
      <c r="AT166" s="17">
        <f t="shared" si="32"/>
        <v>0</v>
      </c>
      <c r="AU166" s="17">
        <f>SUM(AV166:CJ166)</f>
        <v>0</v>
      </c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</row>
    <row r="167" spans="1:112" ht="65.25" customHeight="1" x14ac:dyDescent="0.25">
      <c r="A167" s="6">
        <f t="shared" si="33"/>
        <v>161</v>
      </c>
      <c r="B167" s="13">
        <v>11235484</v>
      </c>
      <c r="C167" s="33" t="s">
        <v>279</v>
      </c>
      <c r="D167" s="32" t="s">
        <v>325</v>
      </c>
      <c r="E167" s="32" t="s">
        <v>417</v>
      </c>
      <c r="F167" s="13" t="s">
        <v>715</v>
      </c>
      <c r="G167" s="48" t="s">
        <v>2076</v>
      </c>
      <c r="H167" s="42" t="s">
        <v>1921</v>
      </c>
      <c r="I167" s="13"/>
      <c r="J167" s="15">
        <v>0.42420000000000002</v>
      </c>
      <c r="K167" s="15" t="s">
        <v>535</v>
      </c>
      <c r="L167" s="15" t="s">
        <v>531</v>
      </c>
      <c r="M167" s="15">
        <v>13786.5</v>
      </c>
      <c r="N167" s="15">
        <v>5514600</v>
      </c>
      <c r="O167" s="16">
        <v>22495082093</v>
      </c>
      <c r="P167" s="12">
        <v>45558</v>
      </c>
      <c r="Q167" s="17">
        <v>31493114930.200001</v>
      </c>
      <c r="R167" s="9" t="s">
        <v>174</v>
      </c>
      <c r="S167" s="9" t="s">
        <v>352</v>
      </c>
      <c r="T167" s="10">
        <v>935000038</v>
      </c>
      <c r="U167" s="9" t="s">
        <v>275</v>
      </c>
      <c r="V167" s="13" t="s">
        <v>704</v>
      </c>
      <c r="W167" s="13" t="s">
        <v>166</v>
      </c>
      <c r="X167" s="6" t="s">
        <v>601</v>
      </c>
      <c r="Y167" s="6" t="s">
        <v>552</v>
      </c>
      <c r="Z167" s="7">
        <v>45588</v>
      </c>
      <c r="AA167" s="6" t="s">
        <v>656</v>
      </c>
      <c r="AB167" s="25">
        <v>314931149.30000001</v>
      </c>
      <c r="AC167" s="25">
        <v>0</v>
      </c>
      <c r="AD167" s="27"/>
      <c r="AE167" s="27">
        <f t="shared" si="27"/>
        <v>314931149.30199999</v>
      </c>
      <c r="AF167" s="27">
        <f t="shared" si="28"/>
        <v>31178183780.898003</v>
      </c>
      <c r="AG167" s="27">
        <f>+AB167-AE167</f>
        <v>-1.999974250793457E-3</v>
      </c>
      <c r="AH167" s="17"/>
      <c r="AI167" s="17"/>
      <c r="AJ167" s="17"/>
      <c r="AK167" s="17"/>
      <c r="AL167" s="17"/>
      <c r="AM167" s="17"/>
      <c r="AN167" s="17"/>
      <c r="AO167" s="17"/>
      <c r="AP167" s="17"/>
      <c r="AQ167" s="17">
        <f t="shared" si="29"/>
        <v>0</v>
      </c>
      <c r="AR167" s="17">
        <f t="shared" si="30"/>
        <v>0</v>
      </c>
      <c r="AS167" s="17">
        <f t="shared" si="31"/>
        <v>0</v>
      </c>
      <c r="AT167" s="17">
        <f t="shared" si="32"/>
        <v>0</v>
      </c>
      <c r="AU167" s="17">
        <f>SUBTOTAL(9,AV167:DH167)</f>
        <v>31178183780.900002</v>
      </c>
      <c r="AV167" s="17"/>
      <c r="AW167" s="17"/>
      <c r="AX167" s="17"/>
      <c r="AY167" s="17">
        <v>2398321830</v>
      </c>
      <c r="AZ167" s="17">
        <v>2398321830</v>
      </c>
      <c r="BA167" s="17"/>
      <c r="BB167" s="17"/>
      <c r="BC167" s="17">
        <v>2398321830</v>
      </c>
      <c r="BD167" s="17"/>
      <c r="BE167" s="17"/>
      <c r="BF167" s="17">
        <v>2398321830</v>
      </c>
      <c r="BG167" s="17"/>
      <c r="BH167" s="17"/>
      <c r="BI167" s="17">
        <v>2398321830</v>
      </c>
      <c r="BJ167" s="17"/>
      <c r="BK167" s="17"/>
      <c r="BL167" s="17">
        <v>2398321830</v>
      </c>
      <c r="BM167" s="17"/>
      <c r="BN167" s="17"/>
      <c r="BO167" s="17">
        <v>2398321830</v>
      </c>
      <c r="BP167" s="17"/>
      <c r="BQ167" s="17"/>
      <c r="BR167" s="17">
        <v>2398321830</v>
      </c>
      <c r="BS167" s="17"/>
      <c r="BT167" s="17"/>
      <c r="BU167" s="17">
        <v>2398321830</v>
      </c>
      <c r="BV167" s="17"/>
      <c r="BW167" s="17"/>
      <c r="BX167" s="17">
        <v>2398321830</v>
      </c>
      <c r="BY167" s="17"/>
      <c r="BZ167" s="17"/>
      <c r="CA167" s="17">
        <v>2398321830</v>
      </c>
      <c r="CB167" s="17"/>
      <c r="CC167" s="17"/>
      <c r="CD167" s="17">
        <v>2398321830</v>
      </c>
      <c r="CE167" s="17"/>
      <c r="CF167" s="17"/>
      <c r="CG167" s="17"/>
      <c r="CH167" s="17">
        <v>2398321820.9000001</v>
      </c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</row>
    <row r="168" spans="1:112" ht="65.25" customHeight="1" x14ac:dyDescent="0.25">
      <c r="A168" s="6">
        <f t="shared" si="33"/>
        <v>162</v>
      </c>
      <c r="B168" s="13">
        <v>10889408</v>
      </c>
      <c r="C168" s="33" t="s">
        <v>279</v>
      </c>
      <c r="D168" s="32" t="s">
        <v>330</v>
      </c>
      <c r="E168" s="32" t="s">
        <v>419</v>
      </c>
      <c r="F168" s="13" t="s">
        <v>714</v>
      </c>
      <c r="G168" s="48" t="s">
        <v>2077</v>
      </c>
      <c r="H168" s="42" t="s">
        <v>1923</v>
      </c>
      <c r="I168" s="13"/>
      <c r="J168" s="15">
        <v>0.28070000000000001</v>
      </c>
      <c r="K168" s="15" t="s">
        <v>535</v>
      </c>
      <c r="L168" s="15" t="s">
        <v>531</v>
      </c>
      <c r="M168" s="15">
        <v>9122.75</v>
      </c>
      <c r="N168" s="15">
        <v>3649100</v>
      </c>
      <c r="O168" s="16">
        <v>14879416196</v>
      </c>
      <c r="P168" s="12">
        <v>45541</v>
      </c>
      <c r="Q168" s="17">
        <v>17111328625.4</v>
      </c>
      <c r="R168" s="9" t="s">
        <v>174</v>
      </c>
      <c r="S168" s="9" t="s">
        <v>353</v>
      </c>
      <c r="T168" s="10">
        <v>936843097</v>
      </c>
      <c r="U168" s="9" t="s">
        <v>275</v>
      </c>
      <c r="V168" s="13" t="s">
        <v>704</v>
      </c>
      <c r="W168" s="13" t="s">
        <v>166</v>
      </c>
      <c r="X168" s="6" t="s">
        <v>601</v>
      </c>
      <c r="Y168" s="6" t="s">
        <v>552</v>
      </c>
      <c r="Z168" s="7">
        <v>45559</v>
      </c>
      <c r="AA168" s="6" t="s">
        <v>571</v>
      </c>
      <c r="AB168" s="25">
        <v>297588323.92000002</v>
      </c>
      <c r="AC168" s="25">
        <v>126475037.67</v>
      </c>
      <c r="AD168" s="27"/>
      <c r="AE168" s="27">
        <f t="shared" si="27"/>
        <v>171113286.25400001</v>
      </c>
      <c r="AF168" s="27">
        <f t="shared" si="28"/>
        <v>16940215339.146</v>
      </c>
      <c r="AG168" s="17">
        <v>126475037.67</v>
      </c>
      <c r="AH168" s="17">
        <v>6323751.8835000005</v>
      </c>
      <c r="AI168" s="17"/>
      <c r="AJ168" s="17"/>
      <c r="AK168" s="17"/>
      <c r="AL168" s="17">
        <f>+AG168-AH168</f>
        <v>120151285.78650001</v>
      </c>
      <c r="AM168" s="17"/>
      <c r="AN168" s="17"/>
      <c r="AO168" s="17"/>
      <c r="AP168" s="17"/>
      <c r="AQ168" s="17">
        <f t="shared" si="29"/>
        <v>0</v>
      </c>
      <c r="AR168" s="17">
        <f t="shared" si="30"/>
        <v>0</v>
      </c>
      <c r="AS168" s="17">
        <f t="shared" si="31"/>
        <v>0</v>
      </c>
      <c r="AT168" s="17">
        <f t="shared" si="32"/>
        <v>120151285.78650001</v>
      </c>
      <c r="AU168" s="17">
        <f>SUBTOTAL(9,AV168:DH168)</f>
        <v>16813740301.48</v>
      </c>
      <c r="AV168" s="17"/>
      <c r="AW168" s="17"/>
      <c r="AX168" s="17">
        <v>1293364639</v>
      </c>
      <c r="AY168" s="17"/>
      <c r="AZ168" s="17">
        <v>1293364639</v>
      </c>
      <c r="BA168" s="17"/>
      <c r="BB168" s="17"/>
      <c r="BC168" s="17">
        <v>1293364639</v>
      </c>
      <c r="BD168" s="17"/>
      <c r="BE168" s="17"/>
      <c r="BF168" s="17">
        <v>1293364639</v>
      </c>
      <c r="BG168" s="17"/>
      <c r="BH168" s="17"/>
      <c r="BI168" s="17">
        <v>1293364639</v>
      </c>
      <c r="BJ168" s="17"/>
      <c r="BK168" s="17"/>
      <c r="BL168" s="17">
        <v>1293364639</v>
      </c>
      <c r="BM168" s="17"/>
      <c r="BN168" s="17"/>
      <c r="BO168" s="17">
        <v>1293364639</v>
      </c>
      <c r="BP168" s="17"/>
      <c r="BQ168" s="17"/>
      <c r="BR168" s="17">
        <v>1293364639</v>
      </c>
      <c r="BS168" s="17"/>
      <c r="BT168" s="17"/>
      <c r="BU168" s="17">
        <v>1293364639</v>
      </c>
      <c r="BV168" s="17"/>
      <c r="BW168" s="17"/>
      <c r="BX168" s="17">
        <v>1293364639</v>
      </c>
      <c r="BY168" s="17"/>
      <c r="BZ168" s="17"/>
      <c r="CA168" s="17">
        <v>1293364639</v>
      </c>
      <c r="CB168" s="17"/>
      <c r="CC168" s="17"/>
      <c r="CD168" s="17">
        <v>1293364639</v>
      </c>
      <c r="CE168" s="17"/>
      <c r="CF168" s="17"/>
      <c r="CG168" s="17">
        <v>1293364633.48</v>
      </c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</row>
    <row r="169" spans="1:112" ht="65.25" hidden="1" customHeight="1" x14ac:dyDescent="0.25">
      <c r="A169" s="6">
        <f t="shared" si="33"/>
        <v>163</v>
      </c>
      <c r="B169" s="13">
        <v>10825078</v>
      </c>
      <c r="C169" s="33" t="s">
        <v>318</v>
      </c>
      <c r="D169" s="32" t="s">
        <v>331</v>
      </c>
      <c r="E169" s="32" t="s">
        <v>454</v>
      </c>
      <c r="F169" s="13" t="s">
        <v>711</v>
      </c>
      <c r="G169" s="48" t="s">
        <v>2078</v>
      </c>
      <c r="H169" s="42" t="s">
        <v>1924</v>
      </c>
      <c r="I169" s="13"/>
      <c r="J169" s="15">
        <v>0.08</v>
      </c>
      <c r="K169" s="15" t="s">
        <v>532</v>
      </c>
      <c r="L169" s="15" t="s">
        <v>537</v>
      </c>
      <c r="M169" s="15">
        <v>1040</v>
      </c>
      <c r="N169" s="15">
        <v>416000</v>
      </c>
      <c r="O169" s="16">
        <v>1173065000</v>
      </c>
      <c r="P169" s="12">
        <v>45534</v>
      </c>
      <c r="Q169" s="17">
        <v>1231718250</v>
      </c>
      <c r="R169" s="9" t="s">
        <v>174</v>
      </c>
      <c r="S169" s="9" t="s">
        <v>354</v>
      </c>
      <c r="T169" s="10">
        <v>981017999</v>
      </c>
      <c r="U169" s="9" t="s">
        <v>276</v>
      </c>
      <c r="V169" s="13"/>
      <c r="W169" s="13" t="s">
        <v>165</v>
      </c>
      <c r="X169" s="6" t="s">
        <v>601</v>
      </c>
      <c r="Y169" s="6"/>
      <c r="Z169" s="6"/>
      <c r="AA169" s="6"/>
      <c r="AB169" s="25">
        <v>1231718250</v>
      </c>
      <c r="AC169" s="25">
        <v>1219401067.5</v>
      </c>
      <c r="AD169" s="27"/>
      <c r="AE169" s="27">
        <f t="shared" ref="AE169:AE194" si="34">+Q169*1%</f>
        <v>12317182.5</v>
      </c>
      <c r="AF169" s="27">
        <f t="shared" si="28"/>
        <v>1219401067.5</v>
      </c>
      <c r="AG169" s="17">
        <v>1219401067.5</v>
      </c>
      <c r="AH169" s="17">
        <v>15194010.68</v>
      </c>
      <c r="AI169" s="17"/>
      <c r="AJ169" s="17">
        <f>+AG169-AH169</f>
        <v>1204207056.8199999</v>
      </c>
      <c r="AK169" s="17"/>
      <c r="AL169" s="17"/>
      <c r="AM169" s="17"/>
      <c r="AN169" s="17">
        <v>1202332056.825</v>
      </c>
      <c r="AO169" s="17"/>
      <c r="AP169" s="17"/>
      <c r="AQ169" s="17">
        <f t="shared" si="29"/>
        <v>0</v>
      </c>
      <c r="AR169" s="17">
        <f t="shared" si="30"/>
        <v>1874999.9949998856</v>
      </c>
      <c r="AS169" s="17">
        <f t="shared" si="31"/>
        <v>0</v>
      </c>
      <c r="AT169" s="17">
        <f t="shared" si="32"/>
        <v>0</v>
      </c>
      <c r="AU169" s="17">
        <f>SUM(AV169:CJ169)</f>
        <v>0</v>
      </c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</row>
    <row r="170" spans="1:112" ht="65.25" hidden="1" customHeight="1" x14ac:dyDescent="0.25">
      <c r="A170" s="6">
        <f t="shared" si="33"/>
        <v>164</v>
      </c>
      <c r="B170" s="13">
        <v>11206253</v>
      </c>
      <c r="C170" s="33" t="s">
        <v>278</v>
      </c>
      <c r="D170" s="32" t="s">
        <v>332</v>
      </c>
      <c r="E170" s="32" t="s">
        <v>420</v>
      </c>
      <c r="F170" s="13" t="s">
        <v>715</v>
      </c>
      <c r="G170" s="48" t="s">
        <v>2079</v>
      </c>
      <c r="H170" s="42" t="s">
        <v>1924</v>
      </c>
      <c r="I170" s="13"/>
      <c r="J170" s="15">
        <v>1.2E-2</v>
      </c>
      <c r="K170" s="15" t="s">
        <v>532</v>
      </c>
      <c r="L170" s="15" t="s">
        <v>537</v>
      </c>
      <c r="M170" s="15">
        <v>156</v>
      </c>
      <c r="N170" s="15">
        <v>62400</v>
      </c>
      <c r="O170" s="16">
        <v>526258005</v>
      </c>
      <c r="P170" s="12">
        <v>45565</v>
      </c>
      <c r="Q170" s="17">
        <v>684135406.5</v>
      </c>
      <c r="R170" s="9" t="s">
        <v>174</v>
      </c>
      <c r="S170" s="9" t="s">
        <v>293</v>
      </c>
      <c r="T170" s="10">
        <v>909080908</v>
      </c>
      <c r="U170" s="9" t="s">
        <v>276</v>
      </c>
      <c r="V170" s="13" t="s">
        <v>707</v>
      </c>
      <c r="W170" s="13" t="s">
        <v>166</v>
      </c>
      <c r="X170" s="6" t="s">
        <v>601</v>
      </c>
      <c r="Y170" s="6"/>
      <c r="Z170" s="6"/>
      <c r="AA170" s="6"/>
      <c r="AB170" s="25">
        <v>547308325.20000005</v>
      </c>
      <c r="AC170" s="25">
        <v>540466971.13</v>
      </c>
      <c r="AD170" s="27">
        <f>+Q170*20%</f>
        <v>136827081.30000001</v>
      </c>
      <c r="AE170" s="27">
        <f t="shared" si="34"/>
        <v>6841354.0650000004</v>
      </c>
      <c r="AF170" s="27">
        <f t="shared" si="28"/>
        <v>540466971.13499999</v>
      </c>
      <c r="AG170" s="17">
        <v>540466971.13</v>
      </c>
      <c r="AH170" s="17">
        <v>8404669.7100000009</v>
      </c>
      <c r="AI170" s="17"/>
      <c r="AJ170" s="17">
        <f>+AG170-AH170</f>
        <v>532062301.42000002</v>
      </c>
      <c r="AK170" s="17"/>
      <c r="AL170" s="17"/>
      <c r="AM170" s="17"/>
      <c r="AN170" s="17">
        <v>532062301.42000002</v>
      </c>
      <c r="AO170" s="17"/>
      <c r="AP170" s="17"/>
      <c r="AQ170" s="17">
        <f t="shared" si="29"/>
        <v>0</v>
      </c>
      <c r="AR170" s="17">
        <f t="shared" si="30"/>
        <v>0</v>
      </c>
      <c r="AS170" s="17">
        <f t="shared" si="31"/>
        <v>0</v>
      </c>
      <c r="AT170" s="17">
        <f t="shared" si="32"/>
        <v>0</v>
      </c>
      <c r="AU170" s="17">
        <f>SUM(AV170:CJ170)</f>
        <v>0</v>
      </c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</row>
    <row r="171" spans="1:112" ht="65.25" customHeight="1" x14ac:dyDescent="0.25">
      <c r="A171" s="6">
        <f t="shared" si="33"/>
        <v>165</v>
      </c>
      <c r="B171" s="13">
        <v>11006604</v>
      </c>
      <c r="C171" s="33" t="s">
        <v>318</v>
      </c>
      <c r="D171" s="32" t="s">
        <v>333</v>
      </c>
      <c r="E171" s="32" t="s">
        <v>421</v>
      </c>
      <c r="F171" s="13" t="s">
        <v>714</v>
      </c>
      <c r="G171" s="48" t="s">
        <v>2080</v>
      </c>
      <c r="H171" s="42" t="s">
        <v>1924</v>
      </c>
      <c r="I171" s="13"/>
      <c r="J171" s="15">
        <v>0.03</v>
      </c>
      <c r="K171" s="15" t="s">
        <v>532</v>
      </c>
      <c r="L171" s="15" t="s">
        <v>537</v>
      </c>
      <c r="M171" s="15">
        <v>390</v>
      </c>
      <c r="N171" s="15">
        <v>156000</v>
      </c>
      <c r="O171" s="16">
        <v>1682287524</v>
      </c>
      <c r="P171" s="12">
        <v>45547</v>
      </c>
      <c r="Q171" s="17">
        <v>6729150096</v>
      </c>
      <c r="R171" s="9" t="s">
        <v>174</v>
      </c>
      <c r="S171" s="9" t="s">
        <v>163</v>
      </c>
      <c r="T171" s="10">
        <v>977761018</v>
      </c>
      <c r="U171" s="9" t="s">
        <v>275</v>
      </c>
      <c r="V171" s="13" t="s">
        <v>704</v>
      </c>
      <c r="W171" s="13" t="s">
        <v>166</v>
      </c>
      <c r="X171" s="6" t="s">
        <v>601</v>
      </c>
      <c r="Y171" s="6" t="s">
        <v>552</v>
      </c>
      <c r="Z171" s="7">
        <v>45558</v>
      </c>
      <c r="AA171" s="6" t="s">
        <v>568</v>
      </c>
      <c r="AB171" s="25">
        <v>84114376.200000003</v>
      </c>
      <c r="AC171" s="25"/>
      <c r="AD171" s="27"/>
      <c r="AE171" s="27">
        <f t="shared" si="34"/>
        <v>67291500.960000008</v>
      </c>
      <c r="AF171" s="27">
        <f t="shared" si="28"/>
        <v>6661858595.04</v>
      </c>
      <c r="AG171" s="22">
        <f>+AB171-AE171</f>
        <v>16822875.239999995</v>
      </c>
      <c r="AH171" s="17" t="e">
        <f>+#REF!-AJ171</f>
        <v>#REF!</v>
      </c>
      <c r="AI171" s="17"/>
      <c r="AJ171" s="17">
        <v>400630256.93760002</v>
      </c>
      <c r="AK171" s="17"/>
      <c r="AL171" s="17"/>
      <c r="AM171" s="17"/>
      <c r="AN171" s="17">
        <v>400630256.93760002</v>
      </c>
      <c r="AO171" s="17"/>
      <c r="AP171" s="17"/>
      <c r="AQ171" s="17">
        <f t="shared" si="29"/>
        <v>0</v>
      </c>
      <c r="AR171" s="17">
        <f t="shared" si="30"/>
        <v>0</v>
      </c>
      <c r="AS171" s="17">
        <f t="shared" si="31"/>
        <v>0</v>
      </c>
      <c r="AT171" s="17">
        <f t="shared" si="32"/>
        <v>0</v>
      </c>
      <c r="AU171" s="17">
        <f>SUBTOTAL(9,AV171:DH171)</f>
        <v>6645035719.8000002</v>
      </c>
      <c r="AV171" s="17"/>
      <c r="AW171" s="17"/>
      <c r="AX171" s="17">
        <v>390884455</v>
      </c>
      <c r="AY171" s="17"/>
      <c r="AZ171" s="17">
        <v>390884455</v>
      </c>
      <c r="BA171" s="17"/>
      <c r="BB171" s="17"/>
      <c r="BC171" s="17">
        <v>390884455</v>
      </c>
      <c r="BD171" s="17"/>
      <c r="BE171" s="17"/>
      <c r="BF171" s="17">
        <v>390884455</v>
      </c>
      <c r="BG171" s="17"/>
      <c r="BH171" s="17"/>
      <c r="BI171" s="17">
        <v>390884455</v>
      </c>
      <c r="BJ171" s="17"/>
      <c r="BK171" s="17"/>
      <c r="BL171" s="17">
        <v>390884455</v>
      </c>
      <c r="BM171" s="17"/>
      <c r="BN171" s="17"/>
      <c r="BO171" s="17">
        <v>390884455</v>
      </c>
      <c r="BP171" s="17"/>
      <c r="BQ171" s="17"/>
      <c r="BR171" s="17">
        <v>390884455</v>
      </c>
      <c r="BS171" s="17"/>
      <c r="BT171" s="17"/>
      <c r="BU171" s="17">
        <v>390884455</v>
      </c>
      <c r="BV171" s="17"/>
      <c r="BW171" s="17"/>
      <c r="BX171" s="17">
        <v>390884455</v>
      </c>
      <c r="BY171" s="17"/>
      <c r="BZ171" s="17"/>
      <c r="CA171" s="17">
        <v>390884455</v>
      </c>
      <c r="CB171" s="17"/>
      <c r="CC171" s="17"/>
      <c r="CD171" s="17">
        <v>390884455</v>
      </c>
      <c r="CE171" s="17"/>
      <c r="CF171" s="17"/>
      <c r="CG171" s="17">
        <v>390884455</v>
      </c>
      <c r="CH171" s="17"/>
      <c r="CI171" s="17"/>
      <c r="CJ171" s="17">
        <v>390884455</v>
      </c>
      <c r="CK171" s="17"/>
      <c r="CL171" s="17"/>
      <c r="CM171" s="17">
        <v>390884455</v>
      </c>
      <c r="CN171" s="17"/>
      <c r="CO171" s="17"/>
      <c r="CP171" s="17">
        <v>390884455</v>
      </c>
      <c r="CQ171" s="17"/>
      <c r="CR171" s="17"/>
      <c r="CS171" s="17">
        <v>390884439.80000001</v>
      </c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</row>
    <row r="172" spans="1:112" ht="65.25" hidden="1" customHeight="1" x14ac:dyDescent="0.25">
      <c r="A172" s="6">
        <f t="shared" si="33"/>
        <v>166</v>
      </c>
      <c r="B172" s="13">
        <v>10838517</v>
      </c>
      <c r="C172" s="33" t="s">
        <v>277</v>
      </c>
      <c r="D172" s="32" t="s">
        <v>334</v>
      </c>
      <c r="E172" s="32" t="s">
        <v>455</v>
      </c>
      <c r="F172" s="13" t="s">
        <v>714</v>
      </c>
      <c r="G172" s="48" t="s">
        <v>2081</v>
      </c>
      <c r="H172" s="42" t="s">
        <v>1923</v>
      </c>
      <c r="I172" s="13"/>
      <c r="J172" s="15">
        <v>0.17</v>
      </c>
      <c r="K172" s="15" t="s">
        <v>532</v>
      </c>
      <c r="L172" s="15" t="s">
        <v>537</v>
      </c>
      <c r="M172" s="15">
        <v>2210.0000000000005</v>
      </c>
      <c r="N172" s="15">
        <v>884000.00000000023</v>
      </c>
      <c r="O172" s="16">
        <v>1908575000</v>
      </c>
      <c r="P172" s="12">
        <v>45539</v>
      </c>
      <c r="Q172" s="17">
        <v>2004003750</v>
      </c>
      <c r="R172" s="9" t="s">
        <v>174</v>
      </c>
      <c r="S172" s="9" t="s">
        <v>355</v>
      </c>
      <c r="T172" s="10">
        <v>994822549</v>
      </c>
      <c r="U172" s="9" t="s">
        <v>276</v>
      </c>
      <c r="V172" s="13"/>
      <c r="W172" s="13" t="s">
        <v>165</v>
      </c>
      <c r="X172" s="6" t="s">
        <v>601</v>
      </c>
      <c r="Y172" s="6"/>
      <c r="Z172" s="6"/>
      <c r="AA172" s="6"/>
      <c r="AB172" s="25">
        <v>2004003750</v>
      </c>
      <c r="AC172" s="25">
        <v>1983963712.5</v>
      </c>
      <c r="AD172" s="27"/>
      <c r="AE172" s="27">
        <f t="shared" si="34"/>
        <v>20040037.5</v>
      </c>
      <c r="AF172" s="27">
        <f t="shared" si="28"/>
        <v>1983963712.5</v>
      </c>
      <c r="AG172" s="17">
        <f>+AF172</f>
        <v>1983963712.5</v>
      </c>
      <c r="AH172" s="17">
        <v>22559637.129999999</v>
      </c>
      <c r="AI172" s="17"/>
      <c r="AJ172" s="17">
        <f>+AG172-AH172</f>
        <v>1961404075.3699999</v>
      </c>
      <c r="AK172" s="17"/>
      <c r="AL172" s="17"/>
      <c r="AM172" s="17"/>
      <c r="AN172" s="17">
        <v>1959704075.375</v>
      </c>
      <c r="AO172" s="17"/>
      <c r="AP172" s="17"/>
      <c r="AQ172" s="17">
        <f t="shared" si="29"/>
        <v>0</v>
      </c>
      <c r="AR172" s="17">
        <f t="shared" si="30"/>
        <v>1699999.9949998856</v>
      </c>
      <c r="AS172" s="17">
        <f t="shared" si="31"/>
        <v>0</v>
      </c>
      <c r="AT172" s="17">
        <f t="shared" si="32"/>
        <v>0</v>
      </c>
      <c r="AU172" s="17">
        <f>SUM(AV172:CJ172)</f>
        <v>0</v>
      </c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</row>
    <row r="173" spans="1:112" ht="65.25" hidden="1" customHeight="1" x14ac:dyDescent="0.25">
      <c r="A173" s="6">
        <f t="shared" si="33"/>
        <v>167</v>
      </c>
      <c r="B173" s="13">
        <v>11189180</v>
      </c>
      <c r="C173" s="33" t="s">
        <v>278</v>
      </c>
      <c r="D173" s="32" t="s">
        <v>283</v>
      </c>
      <c r="E173" s="32" t="s">
        <v>422</v>
      </c>
      <c r="F173" s="13" t="s">
        <v>712</v>
      </c>
      <c r="G173" s="48" t="s">
        <v>2082</v>
      </c>
      <c r="H173" s="42" t="s">
        <v>1924</v>
      </c>
      <c r="I173" s="13"/>
      <c r="J173" s="15">
        <v>5.0000000000000001E-3</v>
      </c>
      <c r="K173" s="15" t="s">
        <v>532</v>
      </c>
      <c r="L173" s="15" t="s">
        <v>537</v>
      </c>
      <c r="M173" s="15">
        <v>65</v>
      </c>
      <c r="N173" s="15">
        <v>26000</v>
      </c>
      <c r="O173" s="16">
        <v>219274169</v>
      </c>
      <c r="P173" s="12">
        <v>45562</v>
      </c>
      <c r="Q173" s="17">
        <v>635895090.10000002</v>
      </c>
      <c r="R173" s="9" t="s">
        <v>174</v>
      </c>
      <c r="S173" s="9" t="s">
        <v>293</v>
      </c>
      <c r="T173" s="10">
        <v>909080908</v>
      </c>
      <c r="U173" s="9" t="s">
        <v>276</v>
      </c>
      <c r="V173" s="13" t="s">
        <v>707</v>
      </c>
      <c r="W173" s="13" t="s">
        <v>166</v>
      </c>
      <c r="X173" s="6" t="s">
        <v>601</v>
      </c>
      <c r="Y173" s="6"/>
      <c r="Z173" s="6"/>
      <c r="AA173" s="6"/>
      <c r="AB173" s="25">
        <v>508716072.07999998</v>
      </c>
      <c r="AC173" s="25">
        <v>502357121.18000001</v>
      </c>
      <c r="AD173" s="27">
        <f>+Q173*20%</f>
        <v>127179018.02000001</v>
      </c>
      <c r="AE173" s="27">
        <f t="shared" si="34"/>
        <v>6358950.9010000005</v>
      </c>
      <c r="AF173" s="27">
        <f t="shared" si="28"/>
        <v>502357121.17900002</v>
      </c>
      <c r="AG173" s="17">
        <v>502357121.18000001</v>
      </c>
      <c r="AH173" s="17">
        <v>8023571.21</v>
      </c>
      <c r="AI173" s="17"/>
      <c r="AJ173" s="17">
        <f>+AG173-AH173</f>
        <v>494333549.97000003</v>
      </c>
      <c r="AK173" s="17"/>
      <c r="AL173" s="17"/>
      <c r="AM173" s="17"/>
      <c r="AN173" s="17">
        <v>492458549.96820003</v>
      </c>
      <c r="AO173" s="17"/>
      <c r="AP173" s="17"/>
      <c r="AQ173" s="17">
        <f t="shared" si="29"/>
        <v>0</v>
      </c>
      <c r="AR173" s="17">
        <f t="shared" si="30"/>
        <v>1875000.0018000007</v>
      </c>
      <c r="AS173" s="17">
        <f t="shared" si="31"/>
        <v>0</v>
      </c>
      <c r="AT173" s="17">
        <f t="shared" si="32"/>
        <v>0</v>
      </c>
      <c r="AU173" s="17">
        <f>SUM(AV173:CJ173)</f>
        <v>0</v>
      </c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</row>
    <row r="174" spans="1:112" ht="65.25" customHeight="1" x14ac:dyDescent="0.25">
      <c r="A174" s="6">
        <f t="shared" si="33"/>
        <v>168</v>
      </c>
      <c r="B174" s="13">
        <v>10889411</v>
      </c>
      <c r="C174" s="33" t="s">
        <v>279</v>
      </c>
      <c r="D174" s="32" t="s">
        <v>325</v>
      </c>
      <c r="E174" s="32" t="s">
        <v>423</v>
      </c>
      <c r="F174" s="13" t="s">
        <v>715</v>
      </c>
      <c r="G174" s="48" t="s">
        <v>2083</v>
      </c>
      <c r="H174" s="42" t="s">
        <v>1921</v>
      </c>
      <c r="I174" s="13"/>
      <c r="J174" s="15">
        <v>0.45069999999999999</v>
      </c>
      <c r="K174" s="15" t="s">
        <v>535</v>
      </c>
      <c r="L174" s="15" t="s">
        <v>531</v>
      </c>
      <c r="M174" s="15">
        <v>14647.75</v>
      </c>
      <c r="N174" s="15">
        <v>5859100</v>
      </c>
      <c r="O174" s="16">
        <v>23900361856</v>
      </c>
      <c r="P174" s="12">
        <v>45544</v>
      </c>
      <c r="Q174" s="17">
        <v>26290398041.599998</v>
      </c>
      <c r="R174" s="9" t="s">
        <v>174</v>
      </c>
      <c r="S174" s="9" t="s">
        <v>352</v>
      </c>
      <c r="T174" s="10">
        <v>935000038</v>
      </c>
      <c r="U174" s="9" t="s">
        <v>275</v>
      </c>
      <c r="V174" s="13" t="s">
        <v>704</v>
      </c>
      <c r="W174" s="13" t="s">
        <v>166</v>
      </c>
      <c r="X174" s="6" t="s">
        <v>601</v>
      </c>
      <c r="Y174" s="6" t="s">
        <v>552</v>
      </c>
      <c r="Z174" s="7">
        <v>45568</v>
      </c>
      <c r="AA174" s="6" t="s">
        <v>567</v>
      </c>
      <c r="AB174" s="25">
        <v>262903980.41999999</v>
      </c>
      <c r="AC174" s="25">
        <v>0</v>
      </c>
      <c r="AD174" s="27"/>
      <c r="AE174" s="27">
        <f t="shared" si="34"/>
        <v>262903980.41599998</v>
      </c>
      <c r="AF174" s="27">
        <f t="shared" si="28"/>
        <v>26027494061.183998</v>
      </c>
      <c r="AG174" s="27">
        <f>+AB174-AE174</f>
        <v>4.0000081062316895E-3</v>
      </c>
      <c r="AH174" s="17"/>
      <c r="AI174" s="17"/>
      <c r="AJ174" s="17"/>
      <c r="AK174" s="17"/>
      <c r="AL174" s="17"/>
      <c r="AM174" s="17"/>
      <c r="AN174" s="17"/>
      <c r="AO174" s="17"/>
      <c r="AP174" s="17"/>
      <c r="AQ174" s="17">
        <f t="shared" si="29"/>
        <v>0</v>
      </c>
      <c r="AR174" s="17">
        <f t="shared" si="30"/>
        <v>0</v>
      </c>
      <c r="AS174" s="17">
        <f t="shared" si="31"/>
        <v>0</v>
      </c>
      <c r="AT174" s="17">
        <f t="shared" si="32"/>
        <v>0</v>
      </c>
      <c r="AU174" s="17">
        <f>SUBTOTAL(9,AV174:DH174)</f>
        <v>26027494061.189999</v>
      </c>
      <c r="AV174" s="17"/>
      <c r="AW174" s="17"/>
      <c r="AX174" s="17"/>
      <c r="AY174" s="17">
        <v>2002114928</v>
      </c>
      <c r="AZ174" s="17">
        <v>2002114928</v>
      </c>
      <c r="BA174" s="17"/>
      <c r="BB174" s="17"/>
      <c r="BC174" s="17">
        <v>2002114928</v>
      </c>
      <c r="BD174" s="17"/>
      <c r="BE174" s="17"/>
      <c r="BF174" s="17">
        <v>2002114928</v>
      </c>
      <c r="BG174" s="17"/>
      <c r="BH174" s="17"/>
      <c r="BI174" s="17">
        <v>2002114928</v>
      </c>
      <c r="BJ174" s="17"/>
      <c r="BK174" s="17"/>
      <c r="BL174" s="17">
        <v>2002114928</v>
      </c>
      <c r="BM174" s="17"/>
      <c r="BN174" s="17"/>
      <c r="BO174" s="17">
        <v>2002114928</v>
      </c>
      <c r="BP174" s="17"/>
      <c r="BQ174" s="17"/>
      <c r="BR174" s="17">
        <v>2002114928</v>
      </c>
      <c r="BS174" s="17"/>
      <c r="BT174" s="17"/>
      <c r="BU174" s="17">
        <v>2002114928</v>
      </c>
      <c r="BV174" s="17"/>
      <c r="BW174" s="17"/>
      <c r="BX174" s="17">
        <v>2002114928</v>
      </c>
      <c r="BY174" s="17"/>
      <c r="BZ174" s="17"/>
      <c r="CA174" s="17">
        <v>2002114928</v>
      </c>
      <c r="CB174" s="17"/>
      <c r="CC174" s="17"/>
      <c r="CD174" s="17">
        <v>2002114928</v>
      </c>
      <c r="CE174" s="17"/>
      <c r="CF174" s="17"/>
      <c r="CG174" s="17"/>
      <c r="CH174" s="17">
        <v>2002114925.1900001</v>
      </c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</row>
    <row r="175" spans="1:112" ht="65.25" hidden="1" customHeight="1" x14ac:dyDescent="0.25">
      <c r="A175" s="6">
        <f t="shared" si="33"/>
        <v>169</v>
      </c>
      <c r="B175" s="13">
        <v>11189174</v>
      </c>
      <c r="C175" s="33" t="s">
        <v>278</v>
      </c>
      <c r="D175" s="32" t="s">
        <v>322</v>
      </c>
      <c r="E175" s="32" t="s">
        <v>424</v>
      </c>
      <c r="F175" s="13" t="s">
        <v>712</v>
      </c>
      <c r="G175" s="48" t="s">
        <v>2084</v>
      </c>
      <c r="H175" s="42" t="s">
        <v>1924</v>
      </c>
      <c r="I175" s="13"/>
      <c r="J175" s="15">
        <v>0.01</v>
      </c>
      <c r="K175" s="15" t="s">
        <v>532</v>
      </c>
      <c r="L175" s="15" t="s">
        <v>537</v>
      </c>
      <c r="M175" s="15">
        <v>130</v>
      </c>
      <c r="N175" s="15">
        <v>52000</v>
      </c>
      <c r="O175" s="16">
        <v>438548337</v>
      </c>
      <c r="P175" s="12">
        <v>45562</v>
      </c>
      <c r="Q175" s="17">
        <v>1271790177.3</v>
      </c>
      <c r="R175" s="9" t="s">
        <v>174</v>
      </c>
      <c r="S175" s="9" t="s">
        <v>356</v>
      </c>
      <c r="T175" s="10">
        <v>908099090</v>
      </c>
      <c r="U175" s="9" t="s">
        <v>276</v>
      </c>
      <c r="V175" s="13" t="s">
        <v>707</v>
      </c>
      <c r="W175" s="13" t="s">
        <v>166</v>
      </c>
      <c r="X175" s="6" t="s">
        <v>601</v>
      </c>
      <c r="Y175" s="6"/>
      <c r="Z175" s="6"/>
      <c r="AA175" s="6"/>
      <c r="AB175" s="25">
        <v>1017432141.84</v>
      </c>
      <c r="AC175" s="25">
        <v>1004714240.0700001</v>
      </c>
      <c r="AD175" s="27">
        <f>+Q175*20%</f>
        <v>254358035.46000001</v>
      </c>
      <c r="AE175" s="27">
        <f t="shared" si="34"/>
        <v>12717901.773</v>
      </c>
      <c r="AF175" s="27">
        <f t="shared" si="28"/>
        <v>1004714240.0669999</v>
      </c>
      <c r="AG175" s="17">
        <v>1004714240.0700001</v>
      </c>
      <c r="AH175" s="17">
        <v>12297142.4</v>
      </c>
      <c r="AI175" s="17"/>
      <c r="AJ175" s="17">
        <f>+AG175-AH175</f>
        <v>992417097.67000008</v>
      </c>
      <c r="AK175" s="17"/>
      <c r="AL175" s="17"/>
      <c r="AM175" s="17"/>
      <c r="AN175" s="17">
        <v>991292097.66632986</v>
      </c>
      <c r="AO175" s="17"/>
      <c r="AP175" s="17"/>
      <c r="AQ175" s="17">
        <f t="shared" si="29"/>
        <v>0</v>
      </c>
      <c r="AR175" s="17">
        <f t="shared" si="30"/>
        <v>1125000.0036702156</v>
      </c>
      <c r="AS175" s="17">
        <f t="shared" si="31"/>
        <v>0</v>
      </c>
      <c r="AT175" s="17">
        <f t="shared" si="32"/>
        <v>0</v>
      </c>
      <c r="AU175" s="17">
        <f>SUM(AV175:CJ175)</f>
        <v>0</v>
      </c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</row>
    <row r="176" spans="1:112" ht="65.25" customHeight="1" x14ac:dyDescent="0.25">
      <c r="A176" s="6">
        <f t="shared" si="33"/>
        <v>170</v>
      </c>
      <c r="B176" s="13">
        <v>11006607</v>
      </c>
      <c r="C176" s="33" t="s">
        <v>300</v>
      </c>
      <c r="D176" s="32" t="s">
        <v>329</v>
      </c>
      <c r="E176" s="32" t="s">
        <v>425</v>
      </c>
      <c r="F176" s="13" t="s">
        <v>711</v>
      </c>
      <c r="G176" s="48" t="s">
        <v>2085</v>
      </c>
      <c r="H176" s="42" t="s">
        <v>1921</v>
      </c>
      <c r="I176" s="13"/>
      <c r="J176" s="15">
        <v>2.75E-2</v>
      </c>
      <c r="K176" s="15" t="s">
        <v>532</v>
      </c>
      <c r="L176" s="15" t="s">
        <v>537</v>
      </c>
      <c r="M176" s="15">
        <v>357.5</v>
      </c>
      <c r="N176" s="15">
        <v>143000</v>
      </c>
      <c r="O176" s="16">
        <v>740927230</v>
      </c>
      <c r="P176" s="12">
        <v>45551</v>
      </c>
      <c r="Q176" s="17">
        <v>777973591.5</v>
      </c>
      <c r="R176" s="9" t="s">
        <v>174</v>
      </c>
      <c r="S176" s="9" t="s">
        <v>357</v>
      </c>
      <c r="T176" s="10">
        <v>901109998</v>
      </c>
      <c r="U176" s="9" t="s">
        <v>275</v>
      </c>
      <c r="V176" s="13" t="s">
        <v>707</v>
      </c>
      <c r="W176" s="13" t="s">
        <v>166</v>
      </c>
      <c r="X176" s="6" t="s">
        <v>601</v>
      </c>
      <c r="Y176" s="6" t="s">
        <v>552</v>
      </c>
      <c r="Z176" s="7">
        <v>45580</v>
      </c>
      <c r="AA176" s="6" t="s">
        <v>678</v>
      </c>
      <c r="AB176" s="25">
        <v>272290757.02499998</v>
      </c>
      <c r="AC176" s="25">
        <v>264511021.11000001</v>
      </c>
      <c r="AD176" s="27"/>
      <c r="AE176" s="27">
        <f t="shared" si="34"/>
        <v>7779735.915</v>
      </c>
      <c r="AF176" s="27">
        <f t="shared" si="28"/>
        <v>770193855.58500004</v>
      </c>
      <c r="AG176" s="22">
        <v>264511021.11000001</v>
      </c>
      <c r="AH176" s="17">
        <f>+AG176-AJ176</f>
        <v>4895110.2111000121</v>
      </c>
      <c r="AI176" s="17"/>
      <c r="AJ176" s="17">
        <v>259615910.8989</v>
      </c>
      <c r="AK176" s="17"/>
      <c r="AL176" s="17"/>
      <c r="AM176" s="17"/>
      <c r="AN176" s="17">
        <v>259615910.8989</v>
      </c>
      <c r="AO176" s="17"/>
      <c r="AP176" s="17"/>
      <c r="AQ176" s="17">
        <f t="shared" si="29"/>
        <v>0</v>
      </c>
      <c r="AR176" s="17">
        <f t="shared" si="30"/>
        <v>0</v>
      </c>
      <c r="AS176" s="17">
        <f t="shared" si="31"/>
        <v>0</v>
      </c>
      <c r="AT176" s="17">
        <f t="shared" si="32"/>
        <v>0</v>
      </c>
      <c r="AU176" s="17">
        <f>SUBTOTAL(9,AV176:DH176)</f>
        <v>610889534.96000004</v>
      </c>
      <c r="AV176" s="17"/>
      <c r="AW176" s="17"/>
      <c r="AX176" s="17"/>
      <c r="AY176" s="17">
        <v>19828938.469999999</v>
      </c>
      <c r="AZ176" s="17">
        <v>19486980.809999999</v>
      </c>
      <c r="BA176" s="17">
        <v>19522667.050000001</v>
      </c>
      <c r="BB176" s="17">
        <v>19361610.539999999</v>
      </c>
      <c r="BC176" s="17">
        <v>18701798.34</v>
      </c>
      <c r="BD176" s="17">
        <v>19039497.5</v>
      </c>
      <c r="BE176" s="17">
        <v>18722579.829999998</v>
      </c>
      <c r="BF176" s="17">
        <v>18717384.460000001</v>
      </c>
      <c r="BG176" s="17">
        <v>18410857.539999999</v>
      </c>
      <c r="BH176" s="17">
        <v>18395271.420000002</v>
      </c>
      <c r="BI176" s="17">
        <v>18234214.899999999</v>
      </c>
      <c r="BJ176" s="17">
        <v>17943274.09</v>
      </c>
      <c r="BK176" s="17">
        <v>17912101.859999999</v>
      </c>
      <c r="BL176" s="17">
        <v>17631551.800000001</v>
      </c>
      <c r="BM176" s="17">
        <v>17589988.82</v>
      </c>
      <c r="BN176" s="17">
        <v>17428932.309999999</v>
      </c>
      <c r="BO176" s="17">
        <v>16956153.489999998</v>
      </c>
      <c r="BP176" s="17">
        <v>17106819.27</v>
      </c>
      <c r="BQ176" s="17">
        <v>16852246.059999999</v>
      </c>
      <c r="BR176" s="17">
        <v>16784706.23</v>
      </c>
      <c r="BS176" s="17">
        <v>16540523.76</v>
      </c>
      <c r="BT176" s="17">
        <v>16462593.189999999</v>
      </c>
      <c r="BU176" s="17">
        <v>16301536.67</v>
      </c>
      <c r="BV176" s="17">
        <v>16072940.32</v>
      </c>
      <c r="BW176" s="17">
        <v>15979423.630000001</v>
      </c>
      <c r="BX176" s="17">
        <v>15761218.029999999</v>
      </c>
      <c r="BY176" s="17">
        <v>15657310.59</v>
      </c>
      <c r="BZ176" s="17">
        <v>15496254.07</v>
      </c>
      <c r="CA176" s="17">
        <v>15210508.640000001</v>
      </c>
      <c r="CB176" s="17">
        <v>15174141.039999999</v>
      </c>
      <c r="CC176" s="17">
        <v>14981912.289999999</v>
      </c>
      <c r="CD176" s="17">
        <v>14852028</v>
      </c>
      <c r="CE176" s="17">
        <v>14670189.99</v>
      </c>
      <c r="CF176" s="17">
        <v>14529914.960000001</v>
      </c>
      <c r="CG176" s="17">
        <v>14368858.439999999</v>
      </c>
      <c r="CH176" s="17">
        <v>14202606.550000001</v>
      </c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</row>
    <row r="177" spans="1:112" ht="65.25" hidden="1" customHeight="1" x14ac:dyDescent="0.25">
      <c r="A177" s="6">
        <f t="shared" si="33"/>
        <v>171</v>
      </c>
      <c r="B177" s="13">
        <v>11011660</v>
      </c>
      <c r="C177" s="33" t="s">
        <v>277</v>
      </c>
      <c r="D177" s="32" t="s">
        <v>335</v>
      </c>
      <c r="E177" s="32" t="s">
        <v>426</v>
      </c>
      <c r="F177" s="13" t="s">
        <v>712</v>
      </c>
      <c r="G177" s="48" t="s">
        <v>2086</v>
      </c>
      <c r="H177" s="42" t="s">
        <v>1926</v>
      </c>
      <c r="I177" s="13"/>
      <c r="J177" s="15">
        <v>0.01</v>
      </c>
      <c r="K177" s="15" t="s">
        <v>532</v>
      </c>
      <c r="L177" s="15" t="s">
        <v>537</v>
      </c>
      <c r="M177" s="15">
        <v>130</v>
      </c>
      <c r="N177" s="15">
        <v>52000</v>
      </c>
      <c r="O177" s="16">
        <v>189000000</v>
      </c>
      <c r="P177" s="12">
        <v>45545</v>
      </c>
      <c r="Q177" s="17">
        <v>207900000</v>
      </c>
      <c r="R177" s="9" t="s">
        <v>174</v>
      </c>
      <c r="S177" s="9" t="s">
        <v>314</v>
      </c>
      <c r="T177" s="10">
        <v>903483399</v>
      </c>
      <c r="U177" s="9" t="s">
        <v>276</v>
      </c>
      <c r="V177" s="13"/>
      <c r="W177" s="13" t="s">
        <v>166</v>
      </c>
      <c r="X177" s="6" t="s">
        <v>601</v>
      </c>
      <c r="Y177" s="6"/>
      <c r="Z177" s="6"/>
      <c r="AA177" s="6"/>
      <c r="AB177" s="25">
        <v>207900000</v>
      </c>
      <c r="AC177" s="25">
        <v>205821000</v>
      </c>
      <c r="AD177" s="27"/>
      <c r="AE177" s="27">
        <f t="shared" si="34"/>
        <v>2079000</v>
      </c>
      <c r="AF177" s="27">
        <f t="shared" si="28"/>
        <v>205821000</v>
      </c>
      <c r="AG177" s="17">
        <v>205821000</v>
      </c>
      <c r="AH177" s="17">
        <v>3078210</v>
      </c>
      <c r="AI177" s="17"/>
      <c r="AJ177" s="17">
        <f>+AG177-AH177</f>
        <v>202742790</v>
      </c>
      <c r="AK177" s="17"/>
      <c r="AL177" s="17"/>
      <c r="AM177" s="17"/>
      <c r="AN177" s="17">
        <f>+AJ177</f>
        <v>202742790</v>
      </c>
      <c r="AO177" s="17"/>
      <c r="AP177" s="17"/>
      <c r="AQ177" s="17">
        <f t="shared" si="29"/>
        <v>0</v>
      </c>
      <c r="AR177" s="17">
        <f t="shared" si="30"/>
        <v>0</v>
      </c>
      <c r="AS177" s="17">
        <f t="shared" si="31"/>
        <v>0</v>
      </c>
      <c r="AT177" s="17">
        <f t="shared" si="32"/>
        <v>0</v>
      </c>
      <c r="AU177" s="17">
        <f>SUM(AV177:CJ177)</f>
        <v>0</v>
      </c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</row>
    <row r="178" spans="1:112" ht="65.25" customHeight="1" x14ac:dyDescent="0.25">
      <c r="A178" s="6">
        <f t="shared" si="33"/>
        <v>172</v>
      </c>
      <c r="B178" s="13">
        <v>10945245</v>
      </c>
      <c r="C178" s="33" t="s">
        <v>279</v>
      </c>
      <c r="D178" s="32" t="s">
        <v>336</v>
      </c>
      <c r="E178" s="32" t="s">
        <v>427</v>
      </c>
      <c r="F178" s="13" t="s">
        <v>713</v>
      </c>
      <c r="G178" s="48" t="s">
        <v>2087</v>
      </c>
      <c r="H178" s="42" t="s">
        <v>1924</v>
      </c>
      <c r="I178" s="13"/>
      <c r="J178" s="15">
        <v>0.03</v>
      </c>
      <c r="K178" s="15" t="s">
        <v>533</v>
      </c>
      <c r="L178" s="15" t="s">
        <v>537</v>
      </c>
      <c r="M178" s="15">
        <v>390</v>
      </c>
      <c r="N178" s="15">
        <v>156000</v>
      </c>
      <c r="O178" s="16">
        <v>2033764709</v>
      </c>
      <c r="P178" s="12">
        <v>45547</v>
      </c>
      <c r="Q178" s="17">
        <v>2338829415.3499999</v>
      </c>
      <c r="R178" s="9" t="s">
        <v>174</v>
      </c>
      <c r="S178" s="9" t="s">
        <v>163</v>
      </c>
      <c r="T178" s="10">
        <v>977761018</v>
      </c>
      <c r="U178" s="9" t="s">
        <v>275</v>
      </c>
      <c r="V178" s="13" t="s">
        <v>704</v>
      </c>
      <c r="W178" s="13" t="s">
        <v>166</v>
      </c>
      <c r="X178" s="6" t="s">
        <v>601</v>
      </c>
      <c r="Y178" s="6" t="s">
        <v>552</v>
      </c>
      <c r="Z178" s="7">
        <v>45558</v>
      </c>
      <c r="AA178" s="6" t="s">
        <v>570</v>
      </c>
      <c r="AB178" s="25">
        <v>81350588.359999999</v>
      </c>
      <c r="AC178" s="25"/>
      <c r="AD178" s="27"/>
      <c r="AE178" s="27">
        <f t="shared" si="34"/>
        <v>23388294.153499998</v>
      </c>
      <c r="AF178" s="27">
        <f t="shared" si="28"/>
        <v>2315441121.1964998</v>
      </c>
      <c r="AG178" s="27">
        <f>+AB178-AE178</f>
        <v>57962294.206500001</v>
      </c>
      <c r="AH178" s="17"/>
      <c r="AI178" s="17"/>
      <c r="AJ178" s="17"/>
      <c r="AK178" s="17"/>
      <c r="AL178" s="17"/>
      <c r="AM178" s="17"/>
      <c r="AN178" s="17"/>
      <c r="AO178" s="17"/>
      <c r="AP178" s="17"/>
      <c r="AQ178" s="17">
        <f t="shared" si="29"/>
        <v>0</v>
      </c>
      <c r="AR178" s="17">
        <f t="shared" si="30"/>
        <v>0</v>
      </c>
      <c r="AS178" s="17">
        <f t="shared" si="31"/>
        <v>0</v>
      </c>
      <c r="AT178" s="17">
        <f t="shared" si="32"/>
        <v>0</v>
      </c>
      <c r="AU178" s="17">
        <f>SUBTOTAL(9,AV178:DH178)</f>
        <v>2257478826.9899998</v>
      </c>
      <c r="AV178" s="17"/>
      <c r="AW178" s="17"/>
      <c r="AX178" s="17">
        <v>132792873</v>
      </c>
      <c r="AY178" s="17"/>
      <c r="AZ178" s="17">
        <v>132792873</v>
      </c>
      <c r="BA178" s="17"/>
      <c r="BB178" s="17"/>
      <c r="BC178" s="17">
        <v>132792873</v>
      </c>
      <c r="BD178" s="17"/>
      <c r="BE178" s="17"/>
      <c r="BF178" s="17">
        <v>132792873</v>
      </c>
      <c r="BG178" s="17"/>
      <c r="BH178" s="17"/>
      <c r="BI178" s="17">
        <v>132792873</v>
      </c>
      <c r="BJ178" s="17"/>
      <c r="BK178" s="17"/>
      <c r="BL178" s="17">
        <v>132792873</v>
      </c>
      <c r="BM178" s="17"/>
      <c r="BN178" s="17"/>
      <c r="BO178" s="17">
        <v>132792873</v>
      </c>
      <c r="BP178" s="17"/>
      <c r="BQ178" s="17"/>
      <c r="BR178" s="17">
        <v>132792873</v>
      </c>
      <c r="BS178" s="17"/>
      <c r="BT178" s="17"/>
      <c r="BU178" s="17">
        <v>132792873</v>
      </c>
      <c r="BV178" s="17"/>
      <c r="BW178" s="17"/>
      <c r="BX178" s="17">
        <v>132792873</v>
      </c>
      <c r="BY178" s="17"/>
      <c r="BZ178" s="17"/>
      <c r="CA178" s="17">
        <v>132792873</v>
      </c>
      <c r="CB178" s="17"/>
      <c r="CC178" s="17"/>
      <c r="CD178" s="17">
        <v>132792873</v>
      </c>
      <c r="CE178" s="17"/>
      <c r="CF178" s="17"/>
      <c r="CG178" s="17">
        <v>132792873</v>
      </c>
      <c r="CH178" s="17"/>
      <c r="CI178" s="17"/>
      <c r="CJ178" s="17">
        <v>132792873</v>
      </c>
      <c r="CK178" s="17"/>
      <c r="CL178" s="17"/>
      <c r="CM178" s="17">
        <v>132792873</v>
      </c>
      <c r="CN178" s="17"/>
      <c r="CO178" s="17"/>
      <c r="CP178" s="17">
        <v>132792873</v>
      </c>
      <c r="CQ178" s="17"/>
      <c r="CR178" s="17"/>
      <c r="CS178" s="17">
        <v>132792858.98999999</v>
      </c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</row>
    <row r="179" spans="1:112" ht="65.25" customHeight="1" x14ac:dyDescent="0.25">
      <c r="A179" s="6">
        <f t="shared" si="33"/>
        <v>173</v>
      </c>
      <c r="B179" s="13">
        <v>11188121</v>
      </c>
      <c r="C179" s="33" t="s">
        <v>296</v>
      </c>
      <c r="D179" s="32" t="s">
        <v>22</v>
      </c>
      <c r="E179" s="32" t="s">
        <v>428</v>
      </c>
      <c r="F179" s="13" t="s">
        <v>714</v>
      </c>
      <c r="G179" s="48" t="s">
        <v>2088</v>
      </c>
      <c r="H179" s="42" t="s">
        <v>1921</v>
      </c>
      <c r="I179" s="13" t="s">
        <v>1692</v>
      </c>
      <c r="J179" s="15">
        <v>0.99909999999999999</v>
      </c>
      <c r="K179" s="15" t="s">
        <v>1571</v>
      </c>
      <c r="L179" s="15" t="s">
        <v>531</v>
      </c>
      <c r="M179" s="15">
        <v>32470.75</v>
      </c>
      <c r="N179" s="15">
        <v>12988300</v>
      </c>
      <c r="O179" s="16">
        <v>23534042156</v>
      </c>
      <c r="P179" s="12">
        <v>45552</v>
      </c>
      <c r="Q179" s="17">
        <v>24710744263.799999</v>
      </c>
      <c r="R179" s="9" t="s">
        <v>174</v>
      </c>
      <c r="S179" s="9" t="s">
        <v>347</v>
      </c>
      <c r="T179" s="10">
        <v>909305522</v>
      </c>
      <c r="U179" s="9" t="s">
        <v>275</v>
      </c>
      <c r="V179" s="13" t="s">
        <v>704</v>
      </c>
      <c r="W179" s="13" t="s">
        <v>166</v>
      </c>
      <c r="X179" s="6" t="s">
        <v>601</v>
      </c>
      <c r="Y179" s="6" t="s">
        <v>552</v>
      </c>
      <c r="Z179" s="7">
        <v>45568</v>
      </c>
      <c r="AA179" s="6" t="s">
        <v>574</v>
      </c>
      <c r="AB179" s="25">
        <v>247107442.63999999</v>
      </c>
      <c r="AC179" s="25"/>
      <c r="AD179" s="27"/>
      <c r="AE179" s="27">
        <f t="shared" si="34"/>
        <v>247107442.63800001</v>
      </c>
      <c r="AF179" s="27">
        <f t="shared" si="28"/>
        <v>24463636821.161999</v>
      </c>
      <c r="AG179" s="27">
        <f>+AB179-AE179</f>
        <v>1.999974250793457E-3</v>
      </c>
      <c r="AH179" s="17"/>
      <c r="AI179" s="17"/>
      <c r="AJ179" s="17"/>
      <c r="AK179" s="17"/>
      <c r="AL179" s="17"/>
      <c r="AM179" s="17"/>
      <c r="AN179" s="17"/>
      <c r="AO179" s="17"/>
      <c r="AP179" s="17"/>
      <c r="AQ179" s="17">
        <f t="shared" si="29"/>
        <v>0</v>
      </c>
      <c r="AR179" s="17">
        <f t="shared" si="30"/>
        <v>0</v>
      </c>
      <c r="AS179" s="17">
        <f t="shared" si="31"/>
        <v>0</v>
      </c>
      <c r="AT179" s="17">
        <f t="shared" si="32"/>
        <v>0</v>
      </c>
      <c r="AU179" s="17">
        <f>SUBTOTAL(9,AV179:DH179)</f>
        <v>24463636821.16</v>
      </c>
      <c r="AV179" s="17"/>
      <c r="AW179" s="17"/>
      <c r="AX179" s="17"/>
      <c r="AY179" s="17">
        <v>1439037461</v>
      </c>
      <c r="AZ179" s="17">
        <v>1439037461</v>
      </c>
      <c r="BA179" s="17"/>
      <c r="BB179" s="17"/>
      <c r="BC179" s="17">
        <v>1439037461</v>
      </c>
      <c r="BD179" s="17"/>
      <c r="BE179" s="17"/>
      <c r="BF179" s="17">
        <v>1439037461</v>
      </c>
      <c r="BG179" s="17"/>
      <c r="BH179" s="17"/>
      <c r="BI179" s="17">
        <v>1439037461</v>
      </c>
      <c r="BJ179" s="17"/>
      <c r="BK179" s="17"/>
      <c r="BL179" s="17">
        <v>1439037461</v>
      </c>
      <c r="BM179" s="17"/>
      <c r="BN179" s="17"/>
      <c r="BO179" s="17">
        <v>1439037461</v>
      </c>
      <c r="BP179" s="17"/>
      <c r="BQ179" s="17"/>
      <c r="BR179" s="17">
        <v>1439037461</v>
      </c>
      <c r="BS179" s="17"/>
      <c r="BT179" s="17"/>
      <c r="BU179" s="17">
        <v>1439037461</v>
      </c>
      <c r="BV179" s="17"/>
      <c r="BW179" s="17"/>
      <c r="BX179" s="17">
        <v>1439037461</v>
      </c>
      <c r="BY179" s="17"/>
      <c r="BZ179" s="17"/>
      <c r="CA179" s="17">
        <v>1439037461</v>
      </c>
      <c r="CB179" s="17"/>
      <c r="CC179" s="17"/>
      <c r="CD179" s="17">
        <v>1439037461</v>
      </c>
      <c r="CE179" s="17"/>
      <c r="CF179" s="17"/>
      <c r="CG179" s="17">
        <v>1439037461</v>
      </c>
      <c r="CH179" s="17"/>
      <c r="CI179" s="17"/>
      <c r="CJ179" s="17">
        <v>1439037461</v>
      </c>
      <c r="CK179" s="17"/>
      <c r="CL179" s="17"/>
      <c r="CM179" s="17">
        <v>1439037461</v>
      </c>
      <c r="CN179" s="17"/>
      <c r="CO179" s="17"/>
      <c r="CP179" s="17">
        <v>1439037461</v>
      </c>
      <c r="CQ179" s="17"/>
      <c r="CR179" s="17"/>
      <c r="CS179" s="17">
        <v>1439037445.1600001</v>
      </c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</row>
    <row r="180" spans="1:112" ht="65.25" customHeight="1" x14ac:dyDescent="0.25">
      <c r="A180" s="6">
        <f t="shared" si="33"/>
        <v>174</v>
      </c>
      <c r="B180" s="13">
        <v>10889409</v>
      </c>
      <c r="C180" s="33" t="s">
        <v>279</v>
      </c>
      <c r="D180" s="32" t="s">
        <v>330</v>
      </c>
      <c r="E180" s="32" t="s">
        <v>429</v>
      </c>
      <c r="F180" s="13" t="s">
        <v>714</v>
      </c>
      <c r="G180" s="48" t="s">
        <v>2089</v>
      </c>
      <c r="H180" s="42" t="s">
        <v>1927</v>
      </c>
      <c r="I180" s="13"/>
      <c r="J180" s="15">
        <v>0.2772</v>
      </c>
      <c r="K180" s="15" t="s">
        <v>535</v>
      </c>
      <c r="L180" s="15" t="s">
        <v>531</v>
      </c>
      <c r="M180" s="15">
        <v>9009</v>
      </c>
      <c r="N180" s="15">
        <v>3603600</v>
      </c>
      <c r="O180" s="16">
        <v>14693887316</v>
      </c>
      <c r="P180" s="12">
        <v>45541</v>
      </c>
      <c r="Q180" s="17">
        <v>22040830974</v>
      </c>
      <c r="R180" s="9" t="s">
        <v>174</v>
      </c>
      <c r="S180" s="9" t="s">
        <v>358</v>
      </c>
      <c r="T180" s="10">
        <v>983643333</v>
      </c>
      <c r="U180" s="9" t="s">
        <v>275</v>
      </c>
      <c r="V180" s="13" t="s">
        <v>705</v>
      </c>
      <c r="W180" s="13" t="s">
        <v>166</v>
      </c>
      <c r="X180" s="6" t="s">
        <v>601</v>
      </c>
      <c r="Y180" s="6" t="s">
        <v>552</v>
      </c>
      <c r="Z180" s="7">
        <v>45653</v>
      </c>
      <c r="AA180" s="6" t="s">
        <v>1101</v>
      </c>
      <c r="AB180" s="25">
        <v>6612249292.1999998</v>
      </c>
      <c r="AC180" s="25">
        <v>6391840982.46</v>
      </c>
      <c r="AD180" s="27"/>
      <c r="AE180" s="27">
        <f t="shared" si="34"/>
        <v>220408309.74000001</v>
      </c>
      <c r="AF180" s="27">
        <f t="shared" si="28"/>
        <v>21820422664.259998</v>
      </c>
      <c r="AG180" s="17">
        <v>6391840982.46</v>
      </c>
      <c r="AH180" s="17">
        <v>66638409.82</v>
      </c>
      <c r="AI180" s="17"/>
      <c r="AJ180" s="17"/>
      <c r="AK180" s="17"/>
      <c r="AL180" s="17">
        <f>+AG180-AH180</f>
        <v>6325202572.6400003</v>
      </c>
      <c r="AM180" s="17"/>
      <c r="AN180" s="17"/>
      <c r="AO180" s="17"/>
      <c r="AP180" s="17">
        <f>+AL180</f>
        <v>6325202572.6400003</v>
      </c>
      <c r="AQ180" s="17">
        <f t="shared" si="29"/>
        <v>0</v>
      </c>
      <c r="AR180" s="17">
        <f t="shared" si="30"/>
        <v>0</v>
      </c>
      <c r="AS180" s="17">
        <f t="shared" si="31"/>
        <v>0</v>
      </c>
      <c r="AT180" s="17">
        <f t="shared" si="32"/>
        <v>0</v>
      </c>
      <c r="AU180" s="17">
        <f>SUBTOTAL(9,AV180:DH180)</f>
        <v>15428581681.799999</v>
      </c>
      <c r="AV180" s="17"/>
      <c r="AW180" s="17"/>
      <c r="AX180" s="17"/>
      <c r="AY180" s="17"/>
      <c r="AZ180" s="17"/>
      <c r="BA180" s="17"/>
      <c r="BB180" s="17"/>
      <c r="BC180" s="17">
        <v>3857145421</v>
      </c>
      <c r="BD180" s="17"/>
      <c r="BE180" s="17"/>
      <c r="BF180" s="17">
        <v>3857145421</v>
      </c>
      <c r="BG180" s="17"/>
      <c r="BH180" s="17"/>
      <c r="BI180" s="17">
        <v>3857145421</v>
      </c>
      <c r="BJ180" s="17"/>
      <c r="BK180" s="17"/>
      <c r="BL180" s="17">
        <v>3857145418.8000002</v>
      </c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</row>
    <row r="181" spans="1:112" ht="65.25" hidden="1" customHeight="1" x14ac:dyDescent="0.25">
      <c r="A181" s="6">
        <f t="shared" si="33"/>
        <v>175</v>
      </c>
      <c r="B181" s="13">
        <v>10899224</v>
      </c>
      <c r="C181" s="33" t="s">
        <v>302</v>
      </c>
      <c r="D181" s="32" t="s">
        <v>321</v>
      </c>
      <c r="E181" s="32" t="s">
        <v>431</v>
      </c>
      <c r="F181" s="13" t="s">
        <v>712</v>
      </c>
      <c r="G181" s="48" t="s">
        <v>2090</v>
      </c>
      <c r="H181" s="42" t="s">
        <v>1924</v>
      </c>
      <c r="I181" s="13"/>
      <c r="J181" s="15">
        <v>0.01</v>
      </c>
      <c r="K181" s="15" t="s">
        <v>532</v>
      </c>
      <c r="L181" s="15" t="s">
        <v>537</v>
      </c>
      <c r="M181" s="15">
        <v>130</v>
      </c>
      <c r="N181" s="15">
        <v>52000</v>
      </c>
      <c r="O181" s="16">
        <v>338949557</v>
      </c>
      <c r="P181" s="12">
        <v>45541</v>
      </c>
      <c r="Q181" s="17">
        <v>1355798228</v>
      </c>
      <c r="R181" s="9" t="s">
        <v>174</v>
      </c>
      <c r="S181" s="9" t="s">
        <v>315</v>
      </c>
      <c r="T181" s="10">
        <v>777777879</v>
      </c>
      <c r="U181" s="9" t="s">
        <v>276</v>
      </c>
      <c r="V181" s="13"/>
      <c r="W181" s="13" t="s">
        <v>166</v>
      </c>
      <c r="X181" s="6" t="s">
        <v>601</v>
      </c>
      <c r="Y181" s="6"/>
      <c r="Z181" s="6"/>
      <c r="AA181" s="6"/>
      <c r="AB181" s="25">
        <v>1355798228</v>
      </c>
      <c r="AC181" s="25">
        <v>1342240245.72</v>
      </c>
      <c r="AD181" s="27"/>
      <c r="AE181" s="27">
        <f t="shared" si="34"/>
        <v>13557982.280000001</v>
      </c>
      <c r="AF181" s="27">
        <f t="shared" si="28"/>
        <v>1342240245.72</v>
      </c>
      <c r="AG181" s="17">
        <f>+AF181</f>
        <v>1342240245.72</v>
      </c>
      <c r="AH181" s="17">
        <v>15462402.460000001</v>
      </c>
      <c r="AI181" s="17"/>
      <c r="AJ181" s="17">
        <f>+AG181-AH181</f>
        <v>1326777843.26</v>
      </c>
      <c r="AK181" s="17"/>
      <c r="AL181" s="17"/>
      <c r="AM181" s="17"/>
      <c r="AN181" s="17">
        <v>1325757843.2628</v>
      </c>
      <c r="AO181" s="17"/>
      <c r="AP181" s="17"/>
      <c r="AQ181" s="17">
        <f t="shared" si="29"/>
        <v>0</v>
      </c>
      <c r="AR181" s="17">
        <f t="shared" si="30"/>
        <v>1019999.9972000122</v>
      </c>
      <c r="AS181" s="17">
        <f t="shared" si="31"/>
        <v>0</v>
      </c>
      <c r="AT181" s="17">
        <f t="shared" si="32"/>
        <v>0</v>
      </c>
      <c r="AU181" s="17">
        <f>SUM(AV181:CJ181)</f>
        <v>0</v>
      </c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</row>
    <row r="182" spans="1:112" ht="65.25" customHeight="1" x14ac:dyDescent="0.25">
      <c r="A182" s="6">
        <f t="shared" si="33"/>
        <v>176</v>
      </c>
      <c r="B182" s="13">
        <v>11220067</v>
      </c>
      <c r="C182" s="33" t="s">
        <v>299</v>
      </c>
      <c r="D182" s="32" t="s">
        <v>337</v>
      </c>
      <c r="E182" s="32" t="s">
        <v>432</v>
      </c>
      <c r="F182" s="13" t="s">
        <v>712</v>
      </c>
      <c r="G182" s="48" t="s">
        <v>2091</v>
      </c>
      <c r="H182" s="42" t="s">
        <v>1921</v>
      </c>
      <c r="I182" s="13"/>
      <c r="J182" s="15">
        <v>0.03</v>
      </c>
      <c r="K182" s="15" t="s">
        <v>532</v>
      </c>
      <c r="L182" s="15" t="s">
        <v>537</v>
      </c>
      <c r="M182" s="15">
        <v>390</v>
      </c>
      <c r="N182" s="15">
        <v>156000</v>
      </c>
      <c r="O182" s="16">
        <v>757938234</v>
      </c>
      <c r="P182" s="12">
        <v>45565</v>
      </c>
      <c r="Q182" s="17">
        <v>3789691170</v>
      </c>
      <c r="R182" s="9" t="s">
        <v>174</v>
      </c>
      <c r="S182" s="9" t="s">
        <v>359</v>
      </c>
      <c r="T182" s="10">
        <v>931850002</v>
      </c>
      <c r="U182" s="9" t="s">
        <v>275</v>
      </c>
      <c r="V182" s="13" t="s">
        <v>707</v>
      </c>
      <c r="W182" s="13" t="s">
        <v>166</v>
      </c>
      <c r="X182" s="6" t="s">
        <v>601</v>
      </c>
      <c r="Y182" s="6" t="s">
        <v>552</v>
      </c>
      <c r="Z182" s="7">
        <v>45595</v>
      </c>
      <c r="AA182" s="6" t="s">
        <v>695</v>
      </c>
      <c r="AB182" s="25">
        <v>1326391909.5</v>
      </c>
      <c r="AC182" s="25">
        <v>1288494997.8</v>
      </c>
      <c r="AD182" s="27"/>
      <c r="AE182" s="27">
        <f t="shared" si="34"/>
        <v>37896911.700000003</v>
      </c>
      <c r="AF182" s="27">
        <f t="shared" si="28"/>
        <v>3751794258.3000002</v>
      </c>
      <c r="AG182" s="17">
        <v>1288494997.8</v>
      </c>
      <c r="AH182" s="17">
        <v>15134949.977999926</v>
      </c>
      <c r="AI182" s="17"/>
      <c r="AJ182" s="17">
        <f>+AG182-AH182</f>
        <v>1273360047.822</v>
      </c>
      <c r="AK182" s="17"/>
      <c r="AL182" s="17"/>
      <c r="AM182" s="17"/>
      <c r="AN182" s="17">
        <v>1273360047.822</v>
      </c>
      <c r="AO182" s="17"/>
      <c r="AP182" s="17"/>
      <c r="AQ182" s="17">
        <f t="shared" si="29"/>
        <v>0</v>
      </c>
      <c r="AR182" s="17">
        <f t="shared" si="30"/>
        <v>0</v>
      </c>
      <c r="AS182" s="17">
        <f t="shared" si="31"/>
        <v>0</v>
      </c>
      <c r="AT182" s="17">
        <f t="shared" si="32"/>
        <v>0</v>
      </c>
      <c r="AU182" s="17">
        <f>SUM(AV182:CJ182)</f>
        <v>2974115365.1100006</v>
      </c>
      <c r="AV182" s="17"/>
      <c r="AW182" s="17"/>
      <c r="AX182" s="17"/>
      <c r="AY182" s="17">
        <v>96591393.129999995</v>
      </c>
      <c r="AZ182" s="17">
        <v>94925637.489999995</v>
      </c>
      <c r="BA182" s="17">
        <v>95099473.510000005</v>
      </c>
      <c r="BB182" s="17">
        <v>92644610.200000003</v>
      </c>
      <c r="BC182" s="17">
        <v>91100830.189999998</v>
      </c>
      <c r="BD182" s="17">
        <v>92745841.680000007</v>
      </c>
      <c r="BE182" s="17">
        <v>91202061.659999996</v>
      </c>
      <c r="BF182" s="17">
        <v>91176753.790000007</v>
      </c>
      <c r="BG182" s="17">
        <v>89683589.510000005</v>
      </c>
      <c r="BH182" s="17">
        <v>89607665.909999996</v>
      </c>
      <c r="BI182" s="17">
        <v>88823121.959999993</v>
      </c>
      <c r="BJ182" s="17">
        <v>87405881.290000007</v>
      </c>
      <c r="BK182" s="17">
        <v>87254034.079999998</v>
      </c>
      <c r="BL182" s="17">
        <v>85887409.150000006</v>
      </c>
      <c r="BM182" s="17">
        <v>85684946.189999998</v>
      </c>
      <c r="BN182" s="17">
        <v>84900402.25</v>
      </c>
      <c r="BO182" s="17">
        <v>82597386.159999996</v>
      </c>
      <c r="BP182" s="17">
        <v>83331314.370000005</v>
      </c>
      <c r="BQ182" s="17">
        <v>82091228.780000001</v>
      </c>
      <c r="BR182" s="17">
        <v>81762226.480000004</v>
      </c>
      <c r="BS182" s="17">
        <v>80572756.629999995</v>
      </c>
      <c r="BT182" s="17">
        <v>80193138.599999994</v>
      </c>
      <c r="BU182" s="17">
        <v>79408594.650000006</v>
      </c>
      <c r="BV182" s="17">
        <v>78295048.409999996</v>
      </c>
      <c r="BW182" s="17">
        <v>77839506.769999996</v>
      </c>
      <c r="BX182" s="17">
        <v>76776576.269999996</v>
      </c>
      <c r="BY182" s="17">
        <v>76270418.879999995</v>
      </c>
      <c r="BZ182" s="17">
        <v>75485874.939999998</v>
      </c>
      <c r="CA182" s="17">
        <v>74093942.140000001</v>
      </c>
      <c r="CB182" s="17">
        <v>73916787.060000002</v>
      </c>
      <c r="CC182" s="17">
        <v>72980395.900000006</v>
      </c>
      <c r="CD182" s="17">
        <v>72347699.170000002</v>
      </c>
      <c r="CE182" s="17">
        <v>71461923.75</v>
      </c>
      <c r="CF182" s="17">
        <v>70778611.290000007</v>
      </c>
      <c r="CG182" s="17">
        <v>69994067.340000004</v>
      </c>
      <c r="CH182" s="17">
        <v>69184215.530000001</v>
      </c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</row>
    <row r="183" spans="1:112" ht="65.25" hidden="1" customHeight="1" x14ac:dyDescent="0.25">
      <c r="A183" s="6">
        <f t="shared" si="33"/>
        <v>177</v>
      </c>
      <c r="B183" s="13">
        <v>10793960</v>
      </c>
      <c r="C183" s="33" t="s">
        <v>302</v>
      </c>
      <c r="D183" s="32" t="s">
        <v>338</v>
      </c>
      <c r="E183" s="32" t="s">
        <v>433</v>
      </c>
      <c r="F183" s="13" t="s">
        <v>715</v>
      </c>
      <c r="G183" s="48" t="s">
        <v>2092</v>
      </c>
      <c r="H183" s="42" t="s">
        <v>1924</v>
      </c>
      <c r="I183" s="13"/>
      <c r="J183" s="15">
        <v>5.5E-2</v>
      </c>
      <c r="K183" s="15" t="s">
        <v>533</v>
      </c>
      <c r="L183" s="15" t="s">
        <v>537</v>
      </c>
      <c r="M183" s="15">
        <v>715</v>
      </c>
      <c r="N183" s="15">
        <v>286000</v>
      </c>
      <c r="O183" s="16">
        <v>3484364704</v>
      </c>
      <c r="P183" s="12">
        <v>45533</v>
      </c>
      <c r="Q183" s="17">
        <v>10453094112</v>
      </c>
      <c r="R183" s="9" t="s">
        <v>174</v>
      </c>
      <c r="S183" s="9" t="s">
        <v>360</v>
      </c>
      <c r="T183" s="10">
        <v>914301999</v>
      </c>
      <c r="U183" s="9" t="s">
        <v>276</v>
      </c>
      <c r="V183" s="13"/>
      <c r="W183" s="13" t="s">
        <v>166</v>
      </c>
      <c r="X183" s="6" t="s">
        <v>601</v>
      </c>
      <c r="Y183" s="6"/>
      <c r="Z183" s="6"/>
      <c r="AA183" s="6"/>
      <c r="AB183" s="25">
        <v>10453094112</v>
      </c>
      <c r="AC183" s="25">
        <v>10348563170.879999</v>
      </c>
      <c r="AD183" s="27"/>
      <c r="AE183" s="27">
        <f t="shared" si="34"/>
        <v>104530941.12</v>
      </c>
      <c r="AF183" s="27">
        <f t="shared" si="28"/>
        <v>10348563170.879999</v>
      </c>
      <c r="AG183" s="17">
        <v>10348563170.870001</v>
      </c>
      <c r="AH183" s="17">
        <v>106485631.70999999</v>
      </c>
      <c r="AI183" s="17"/>
      <c r="AJ183" s="17">
        <f>+AG183-AH183</f>
        <v>10242077539.160002</v>
      </c>
      <c r="AK183" s="17"/>
      <c r="AL183" s="17"/>
      <c r="AM183" s="17"/>
      <c r="AN183" s="17">
        <v>10241702539.16</v>
      </c>
      <c r="AO183" s="17"/>
      <c r="AP183" s="17"/>
      <c r="AQ183" s="17">
        <f t="shared" si="29"/>
        <v>0</v>
      </c>
      <c r="AR183" s="17">
        <f t="shared" si="30"/>
        <v>375000.00000190735</v>
      </c>
      <c r="AS183" s="17">
        <f t="shared" si="31"/>
        <v>0</v>
      </c>
      <c r="AT183" s="17">
        <f t="shared" si="32"/>
        <v>0</v>
      </c>
      <c r="AU183" s="17">
        <f>SUM(AV183:CJ183)</f>
        <v>0</v>
      </c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</row>
    <row r="184" spans="1:112" ht="65.25" customHeight="1" x14ac:dyDescent="0.25">
      <c r="A184" s="6">
        <f t="shared" si="33"/>
        <v>178</v>
      </c>
      <c r="B184" s="13">
        <v>11188120</v>
      </c>
      <c r="C184" s="33" t="s">
        <v>296</v>
      </c>
      <c r="D184" s="32" t="s">
        <v>22</v>
      </c>
      <c r="E184" s="32" t="s">
        <v>434</v>
      </c>
      <c r="F184" s="13" t="s">
        <v>714</v>
      </c>
      <c r="G184" s="48" t="s">
        <v>2093</v>
      </c>
      <c r="H184" s="42" t="s">
        <v>1921</v>
      </c>
      <c r="I184" s="13" t="s">
        <v>1692</v>
      </c>
      <c r="J184" s="15">
        <v>0.7792</v>
      </c>
      <c r="K184" s="15" t="s">
        <v>1571</v>
      </c>
      <c r="L184" s="15" t="s">
        <v>531</v>
      </c>
      <c r="M184" s="15">
        <v>25324</v>
      </c>
      <c r="N184" s="15">
        <v>10129600</v>
      </c>
      <c r="O184" s="16">
        <v>17922813390</v>
      </c>
      <c r="P184" s="12">
        <v>45552</v>
      </c>
      <c r="Q184" s="17">
        <v>18818954059.5</v>
      </c>
      <c r="R184" s="9" t="s">
        <v>174</v>
      </c>
      <c r="S184" s="9" t="s">
        <v>347</v>
      </c>
      <c r="T184" s="10">
        <v>909305522</v>
      </c>
      <c r="U184" s="9" t="s">
        <v>275</v>
      </c>
      <c r="V184" s="13" t="s">
        <v>704</v>
      </c>
      <c r="W184" s="13" t="s">
        <v>166</v>
      </c>
      <c r="X184" s="6" t="s">
        <v>601</v>
      </c>
      <c r="Y184" s="6" t="s">
        <v>552</v>
      </c>
      <c r="Z184" s="7">
        <v>45568</v>
      </c>
      <c r="AA184" s="6" t="s">
        <v>575</v>
      </c>
      <c r="AB184" s="25">
        <v>188189540.59999999</v>
      </c>
      <c r="AC184" s="25"/>
      <c r="AD184" s="27"/>
      <c r="AE184" s="27">
        <f t="shared" si="34"/>
        <v>188189540.595</v>
      </c>
      <c r="AF184" s="27">
        <f t="shared" si="28"/>
        <v>18630764518.904999</v>
      </c>
      <c r="AG184" s="27">
        <f>+AB184-AE184</f>
        <v>4.999995231628418E-3</v>
      </c>
      <c r="AH184" s="17"/>
      <c r="AI184" s="17"/>
      <c r="AJ184" s="17"/>
      <c r="AK184" s="17"/>
      <c r="AL184" s="17"/>
      <c r="AM184" s="17"/>
      <c r="AN184" s="17"/>
      <c r="AO184" s="17"/>
      <c r="AP184" s="17"/>
      <c r="AQ184" s="17">
        <f t="shared" si="29"/>
        <v>0</v>
      </c>
      <c r="AR184" s="17">
        <f t="shared" si="30"/>
        <v>0</v>
      </c>
      <c r="AS184" s="17">
        <f t="shared" si="31"/>
        <v>0</v>
      </c>
      <c r="AT184" s="17">
        <f t="shared" si="32"/>
        <v>0</v>
      </c>
      <c r="AU184" s="17">
        <f>SUBTOTAL(9,AV184:DH184)</f>
        <v>18630764518.91</v>
      </c>
      <c r="AV184" s="17"/>
      <c r="AW184" s="17"/>
      <c r="AX184" s="17"/>
      <c r="AY184" s="17">
        <v>1095927325</v>
      </c>
      <c r="AZ184" s="17">
        <v>1095927325</v>
      </c>
      <c r="BA184" s="17"/>
      <c r="BB184" s="17"/>
      <c r="BC184" s="17">
        <v>1095927325</v>
      </c>
      <c r="BD184" s="17"/>
      <c r="BE184" s="17"/>
      <c r="BF184" s="17">
        <v>1095927325</v>
      </c>
      <c r="BG184" s="17"/>
      <c r="BH184" s="17"/>
      <c r="BI184" s="17">
        <v>1095927325</v>
      </c>
      <c r="BJ184" s="17"/>
      <c r="BK184" s="17"/>
      <c r="BL184" s="17">
        <v>1095927325</v>
      </c>
      <c r="BM184" s="17"/>
      <c r="BN184" s="17"/>
      <c r="BO184" s="17">
        <v>1095927325</v>
      </c>
      <c r="BP184" s="17"/>
      <c r="BQ184" s="17"/>
      <c r="BR184" s="17">
        <v>1095927325</v>
      </c>
      <c r="BS184" s="17"/>
      <c r="BT184" s="17"/>
      <c r="BU184" s="17">
        <v>1095927325</v>
      </c>
      <c r="BV184" s="17"/>
      <c r="BW184" s="17"/>
      <c r="BX184" s="17">
        <v>1095927325</v>
      </c>
      <c r="BY184" s="17"/>
      <c r="BZ184" s="17"/>
      <c r="CA184" s="17">
        <v>1095927325</v>
      </c>
      <c r="CB184" s="17"/>
      <c r="CC184" s="17"/>
      <c r="CD184" s="17">
        <v>1095927325</v>
      </c>
      <c r="CE184" s="17"/>
      <c r="CF184" s="17"/>
      <c r="CG184" s="17">
        <v>1095927325</v>
      </c>
      <c r="CH184" s="17"/>
      <c r="CI184" s="17"/>
      <c r="CJ184" s="17">
        <v>1095927325</v>
      </c>
      <c r="CK184" s="17"/>
      <c r="CL184" s="17"/>
      <c r="CM184" s="17">
        <v>1095927325</v>
      </c>
      <c r="CN184" s="17"/>
      <c r="CO184" s="17"/>
      <c r="CP184" s="17">
        <v>1095927325</v>
      </c>
      <c r="CQ184" s="17"/>
      <c r="CR184" s="17"/>
      <c r="CS184" s="17">
        <v>1095927318.9100001</v>
      </c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</row>
    <row r="185" spans="1:112" ht="65.25" customHeight="1" x14ac:dyDescent="0.25">
      <c r="A185" s="6">
        <f t="shared" si="33"/>
        <v>179</v>
      </c>
      <c r="B185" s="13">
        <v>11122331</v>
      </c>
      <c r="C185" s="33" t="s">
        <v>296</v>
      </c>
      <c r="D185" s="32" t="s">
        <v>22</v>
      </c>
      <c r="E185" s="32" t="s">
        <v>435</v>
      </c>
      <c r="F185" s="13" t="s">
        <v>714</v>
      </c>
      <c r="G185" s="48" t="s">
        <v>2094</v>
      </c>
      <c r="H185" s="42" t="s">
        <v>1921</v>
      </c>
      <c r="I185" s="13" t="s">
        <v>1692</v>
      </c>
      <c r="J185" s="15">
        <v>0.3</v>
      </c>
      <c r="K185" s="15" t="s">
        <v>1573</v>
      </c>
      <c r="L185" s="15" t="s">
        <v>537</v>
      </c>
      <c r="M185" s="15">
        <v>3900</v>
      </c>
      <c r="N185" s="15">
        <v>1560000</v>
      </c>
      <c r="O185" s="16">
        <v>5980194938</v>
      </c>
      <c r="P185" s="12">
        <v>45547</v>
      </c>
      <c r="Q185" s="17">
        <v>17641575067.099998</v>
      </c>
      <c r="R185" s="9" t="s">
        <v>174</v>
      </c>
      <c r="S185" s="9" t="s">
        <v>361</v>
      </c>
      <c r="T185" s="10">
        <v>771132288</v>
      </c>
      <c r="U185" s="9" t="s">
        <v>275</v>
      </c>
      <c r="V185" s="13" t="s">
        <v>704</v>
      </c>
      <c r="W185" s="13" t="s">
        <v>166</v>
      </c>
      <c r="X185" s="6" t="s">
        <v>601</v>
      </c>
      <c r="Y185" s="6" t="s">
        <v>552</v>
      </c>
      <c r="Z185" s="7">
        <v>45555</v>
      </c>
      <c r="AA185" s="6" t="s">
        <v>563</v>
      </c>
      <c r="AB185" s="25">
        <v>179405848.13999999</v>
      </c>
      <c r="AC185" s="25">
        <v>2990097.47</v>
      </c>
      <c r="AD185" s="27"/>
      <c r="AE185" s="27">
        <f t="shared" si="34"/>
        <v>176415750.67099997</v>
      </c>
      <c r="AF185" s="27">
        <f t="shared" si="28"/>
        <v>17465159316.428997</v>
      </c>
      <c r="AG185" s="17">
        <v>2990097.47</v>
      </c>
      <c r="AH185" s="17">
        <v>2990097.47</v>
      </c>
      <c r="AI185" s="17"/>
      <c r="AJ185" s="17"/>
      <c r="AK185" s="17"/>
      <c r="AL185" s="17"/>
      <c r="AM185" s="17"/>
      <c r="AN185" s="17"/>
      <c r="AO185" s="17"/>
      <c r="AP185" s="17"/>
      <c r="AQ185" s="17">
        <f t="shared" si="29"/>
        <v>0</v>
      </c>
      <c r="AR185" s="17">
        <f t="shared" si="30"/>
        <v>0</v>
      </c>
      <c r="AS185" s="17">
        <f t="shared" si="31"/>
        <v>0</v>
      </c>
      <c r="AT185" s="17">
        <f t="shared" si="32"/>
        <v>0</v>
      </c>
      <c r="AU185" s="17">
        <f>SUBTOTAL(9,AV185:DH185)</f>
        <v>17462169218.959999</v>
      </c>
      <c r="AV185" s="17"/>
      <c r="AW185" s="17"/>
      <c r="AX185" s="17">
        <v>1343243786</v>
      </c>
      <c r="AY185" s="17"/>
      <c r="AZ185" s="17">
        <v>1343243786</v>
      </c>
      <c r="BA185" s="17"/>
      <c r="BB185" s="17"/>
      <c r="BC185" s="17">
        <v>1343243786</v>
      </c>
      <c r="BD185" s="17"/>
      <c r="BE185" s="17"/>
      <c r="BF185" s="17">
        <v>1343243786</v>
      </c>
      <c r="BG185" s="17"/>
      <c r="BH185" s="17"/>
      <c r="BI185" s="17">
        <v>1343243786</v>
      </c>
      <c r="BJ185" s="17"/>
      <c r="BK185" s="17"/>
      <c r="BL185" s="17">
        <v>1343243786</v>
      </c>
      <c r="BM185" s="17"/>
      <c r="BN185" s="17"/>
      <c r="BO185" s="17">
        <v>1343243786</v>
      </c>
      <c r="BP185" s="17"/>
      <c r="BQ185" s="17"/>
      <c r="BR185" s="17">
        <v>1343243786</v>
      </c>
      <c r="BS185" s="17"/>
      <c r="BT185" s="17"/>
      <c r="BU185" s="17">
        <v>1343243786</v>
      </c>
      <c r="BV185" s="17"/>
      <c r="BW185" s="17"/>
      <c r="BX185" s="17">
        <v>1343243786</v>
      </c>
      <c r="BY185" s="17"/>
      <c r="BZ185" s="17"/>
      <c r="CA185" s="17">
        <v>1343243786</v>
      </c>
      <c r="CB185" s="17"/>
      <c r="CC185" s="17"/>
      <c r="CD185" s="17">
        <v>1343243786</v>
      </c>
      <c r="CE185" s="17"/>
      <c r="CF185" s="17"/>
      <c r="CG185" s="17">
        <v>1343243786.96</v>
      </c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</row>
    <row r="186" spans="1:112" ht="65.25" customHeight="1" x14ac:dyDescent="0.25">
      <c r="A186" s="6">
        <f t="shared" si="33"/>
        <v>180</v>
      </c>
      <c r="B186" s="13">
        <v>10889407</v>
      </c>
      <c r="C186" s="33" t="s">
        <v>279</v>
      </c>
      <c r="D186" s="32" t="s">
        <v>330</v>
      </c>
      <c r="E186" s="32" t="s">
        <v>430</v>
      </c>
      <c r="F186" s="13" t="s">
        <v>714</v>
      </c>
      <c r="G186" s="48" t="s">
        <v>2095</v>
      </c>
      <c r="H186" s="42" t="s">
        <v>1923</v>
      </c>
      <c r="I186" s="13"/>
      <c r="J186" s="15">
        <v>0.35049999999999998</v>
      </c>
      <c r="K186" s="15" t="s">
        <v>534</v>
      </c>
      <c r="L186" s="15" t="s">
        <v>531</v>
      </c>
      <c r="M186" s="15">
        <v>20504.25</v>
      </c>
      <c r="N186" s="15">
        <v>8201700</v>
      </c>
      <c r="O186" s="16">
        <v>18806648997</v>
      </c>
      <c r="P186" s="12">
        <v>45541</v>
      </c>
      <c r="Q186" s="17">
        <v>28209973495.5</v>
      </c>
      <c r="R186" s="9" t="s">
        <v>174</v>
      </c>
      <c r="S186" s="9" t="s">
        <v>362</v>
      </c>
      <c r="T186" s="10">
        <v>909690066</v>
      </c>
      <c r="U186" s="9" t="s">
        <v>275</v>
      </c>
      <c r="V186" s="13" t="s">
        <v>704</v>
      </c>
      <c r="W186" s="13" t="s">
        <v>166</v>
      </c>
      <c r="X186" s="6" t="s">
        <v>601</v>
      </c>
      <c r="Y186" s="6" t="s">
        <v>552</v>
      </c>
      <c r="Z186" s="7">
        <v>45562</v>
      </c>
      <c r="AA186" s="6" t="s">
        <v>572</v>
      </c>
      <c r="AB186" s="25">
        <v>282099734.95999998</v>
      </c>
      <c r="AC186" s="25">
        <v>0</v>
      </c>
      <c r="AD186" s="27"/>
      <c r="AE186" s="27">
        <f t="shared" si="34"/>
        <v>282099734.95499998</v>
      </c>
      <c r="AF186" s="27">
        <f t="shared" si="28"/>
        <v>27927873760.544998</v>
      </c>
      <c r="AG186" s="27">
        <v>4296595964</v>
      </c>
      <c r="AH186" s="17"/>
      <c r="AI186" s="17"/>
      <c r="AJ186" s="17"/>
      <c r="AK186" s="17"/>
      <c r="AL186" s="17"/>
      <c r="AM186" s="17"/>
      <c r="AN186" s="17"/>
      <c r="AO186" s="17"/>
      <c r="AP186" s="17"/>
      <c r="AQ186" s="17">
        <f t="shared" si="29"/>
        <v>0</v>
      </c>
      <c r="AR186" s="17">
        <f t="shared" si="30"/>
        <v>0</v>
      </c>
      <c r="AS186" s="17">
        <f t="shared" si="31"/>
        <v>0</v>
      </c>
      <c r="AT186" s="17">
        <f t="shared" si="32"/>
        <v>0</v>
      </c>
      <c r="AU186" s="17">
        <f>SUBTOTAL(9,AV186:DH186)</f>
        <v>27927873760.549999</v>
      </c>
      <c r="AV186" s="17"/>
      <c r="AW186" s="17"/>
      <c r="AX186" s="22">
        <v>2148297982</v>
      </c>
      <c r="AY186" s="17"/>
      <c r="AZ186" s="17">
        <v>2148297982</v>
      </c>
      <c r="BA186" s="17"/>
      <c r="BB186" s="17"/>
      <c r="BC186" s="17">
        <v>2148297982</v>
      </c>
      <c r="BD186" s="17"/>
      <c r="BE186" s="17"/>
      <c r="BF186" s="17">
        <v>2148297982</v>
      </c>
      <c r="BG186" s="17"/>
      <c r="BH186" s="17"/>
      <c r="BI186" s="17">
        <v>2148297982</v>
      </c>
      <c r="BJ186" s="17"/>
      <c r="BK186" s="17"/>
      <c r="BL186" s="17">
        <v>2148297982</v>
      </c>
      <c r="BM186" s="17"/>
      <c r="BN186" s="17"/>
      <c r="BO186" s="17">
        <v>2148297982</v>
      </c>
      <c r="BP186" s="17"/>
      <c r="BQ186" s="17"/>
      <c r="BR186" s="17">
        <v>2148297982</v>
      </c>
      <c r="BS186" s="17"/>
      <c r="BT186" s="17"/>
      <c r="BU186" s="17">
        <v>2148297982</v>
      </c>
      <c r="BV186" s="17"/>
      <c r="BW186" s="17"/>
      <c r="BX186" s="17">
        <v>2148297982</v>
      </c>
      <c r="BY186" s="17"/>
      <c r="BZ186" s="17"/>
      <c r="CA186" s="17">
        <v>2148297982</v>
      </c>
      <c r="CB186" s="17"/>
      <c r="CC186" s="17"/>
      <c r="CD186" s="17">
        <v>2148297982</v>
      </c>
      <c r="CE186" s="17"/>
      <c r="CF186" s="17"/>
      <c r="CG186" s="17">
        <v>2148297976.5500002</v>
      </c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</row>
    <row r="187" spans="1:112" ht="65.25" customHeight="1" x14ac:dyDescent="0.25">
      <c r="A187" s="6">
        <f t="shared" si="33"/>
        <v>181</v>
      </c>
      <c r="B187" s="13">
        <v>10889414</v>
      </c>
      <c r="C187" s="33" t="s">
        <v>279</v>
      </c>
      <c r="D187" s="32" t="s">
        <v>325</v>
      </c>
      <c r="E187" s="32" t="s">
        <v>418</v>
      </c>
      <c r="F187" s="13" t="s">
        <v>715</v>
      </c>
      <c r="G187" s="48" t="s">
        <v>2096</v>
      </c>
      <c r="H187" s="42" t="s">
        <v>1921</v>
      </c>
      <c r="I187" s="13"/>
      <c r="J187" s="15">
        <v>0.4385</v>
      </c>
      <c r="K187" s="15" t="s">
        <v>535</v>
      </c>
      <c r="L187" s="15" t="s">
        <v>531</v>
      </c>
      <c r="M187" s="15">
        <v>14251.25</v>
      </c>
      <c r="N187" s="15">
        <v>5700500</v>
      </c>
      <c r="O187" s="16">
        <v>23253402870</v>
      </c>
      <c r="P187" s="12">
        <v>45546</v>
      </c>
      <c r="Q187" s="17">
        <v>24416073013.5</v>
      </c>
      <c r="R187" s="9" t="s">
        <v>175</v>
      </c>
      <c r="S187" s="9" t="s">
        <v>349</v>
      </c>
      <c r="T187" s="10">
        <v>909579179</v>
      </c>
      <c r="U187" s="9" t="s">
        <v>275</v>
      </c>
      <c r="V187" s="13" t="s">
        <v>704</v>
      </c>
      <c r="W187" s="13" t="s">
        <v>166</v>
      </c>
      <c r="X187" s="6" t="s">
        <v>601</v>
      </c>
      <c r="Y187" s="6" t="s">
        <v>552</v>
      </c>
      <c r="Z187" s="7">
        <v>45586</v>
      </c>
      <c r="AA187" s="6" t="s">
        <v>636</v>
      </c>
      <c r="AB187" s="25">
        <v>244160730.13999999</v>
      </c>
      <c r="AC187" s="25">
        <v>0</v>
      </c>
      <c r="AD187" s="27"/>
      <c r="AE187" s="27">
        <f t="shared" si="34"/>
        <v>244160730.13499999</v>
      </c>
      <c r="AF187" s="27">
        <f t="shared" si="28"/>
        <v>24171912283.365002</v>
      </c>
      <c r="AG187" s="17">
        <v>1878159463</v>
      </c>
      <c r="AH187" s="17">
        <f>+AG187-AL187</f>
        <v>21781594.630000114</v>
      </c>
      <c r="AI187" s="17"/>
      <c r="AJ187" s="17"/>
      <c r="AK187" s="17"/>
      <c r="AL187" s="17">
        <v>1856377868.3699999</v>
      </c>
      <c r="AM187" s="17"/>
      <c r="AN187" s="17"/>
      <c r="AO187" s="17"/>
      <c r="AP187" s="17">
        <v>1856377868.3699999</v>
      </c>
      <c r="AQ187" s="17">
        <f t="shared" si="29"/>
        <v>0</v>
      </c>
      <c r="AR187" s="17">
        <f t="shared" si="30"/>
        <v>0</v>
      </c>
      <c r="AS187" s="17">
        <f t="shared" si="31"/>
        <v>0</v>
      </c>
      <c r="AT187" s="17">
        <f t="shared" si="32"/>
        <v>0</v>
      </c>
      <c r="AU187" s="17">
        <f>SUBTOTAL(9,AV187:DH187)</f>
        <v>24416073013.5</v>
      </c>
      <c r="AV187" s="17"/>
      <c r="AW187" s="17"/>
      <c r="AX187" s="17"/>
      <c r="AY187" s="22">
        <v>1878159463</v>
      </c>
      <c r="AZ187" s="17">
        <v>1878159463</v>
      </c>
      <c r="BA187" s="17"/>
      <c r="BB187" s="17"/>
      <c r="BC187" s="17">
        <v>1878159463</v>
      </c>
      <c r="BD187" s="17"/>
      <c r="BE187" s="17"/>
      <c r="BF187" s="17">
        <v>1878159463</v>
      </c>
      <c r="BG187" s="17"/>
      <c r="BH187" s="17"/>
      <c r="BI187" s="17">
        <v>1878159463</v>
      </c>
      <c r="BJ187" s="17"/>
      <c r="BK187" s="17"/>
      <c r="BL187" s="17">
        <v>1878159463</v>
      </c>
      <c r="BM187" s="17"/>
      <c r="BN187" s="17"/>
      <c r="BO187" s="17">
        <v>1878159463</v>
      </c>
      <c r="BP187" s="17"/>
      <c r="BQ187" s="17"/>
      <c r="BR187" s="17">
        <v>1878159463</v>
      </c>
      <c r="BS187" s="17"/>
      <c r="BT187" s="17"/>
      <c r="BU187" s="17">
        <v>1878159463</v>
      </c>
      <c r="BV187" s="17"/>
      <c r="BW187" s="17"/>
      <c r="BX187" s="17">
        <v>1878159463</v>
      </c>
      <c r="BY187" s="17"/>
      <c r="BZ187" s="17"/>
      <c r="CA187" s="17">
        <v>1878159463</v>
      </c>
      <c r="CB187" s="17"/>
      <c r="CC187" s="17"/>
      <c r="CD187" s="17">
        <v>1878159463</v>
      </c>
      <c r="CE187" s="17"/>
      <c r="CF187" s="17"/>
      <c r="CG187" s="17"/>
      <c r="CH187" s="17">
        <v>1878159457.5</v>
      </c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</row>
    <row r="188" spans="1:112" ht="65.25" hidden="1" customHeight="1" x14ac:dyDescent="0.25">
      <c r="A188" s="6">
        <f t="shared" si="33"/>
        <v>182</v>
      </c>
      <c r="B188" s="13">
        <v>11006610</v>
      </c>
      <c r="C188" s="33" t="s">
        <v>300</v>
      </c>
      <c r="D188" s="32" t="s">
        <v>329</v>
      </c>
      <c r="E188" s="32" t="s">
        <v>436</v>
      </c>
      <c r="F188" s="13" t="s">
        <v>711</v>
      </c>
      <c r="G188" s="48" t="s">
        <v>2097</v>
      </c>
      <c r="H188" s="42" t="s">
        <v>1921</v>
      </c>
      <c r="I188" s="13"/>
      <c r="J188" s="15">
        <v>2.75E-2</v>
      </c>
      <c r="K188" s="15" t="s">
        <v>532</v>
      </c>
      <c r="L188" s="15" t="s">
        <v>537</v>
      </c>
      <c r="M188" s="15">
        <v>357.5</v>
      </c>
      <c r="N188" s="15">
        <v>143000</v>
      </c>
      <c r="O188" s="16">
        <v>740927230</v>
      </c>
      <c r="P188" s="12">
        <v>45551</v>
      </c>
      <c r="Q188" s="17">
        <v>963205399</v>
      </c>
      <c r="R188" s="9" t="s">
        <v>174</v>
      </c>
      <c r="S188" s="9" t="s">
        <v>293</v>
      </c>
      <c r="T188" s="10">
        <v>909080908</v>
      </c>
      <c r="U188" s="9" t="s">
        <v>276</v>
      </c>
      <c r="V188" s="13" t="s">
        <v>707</v>
      </c>
      <c r="W188" s="13" t="s">
        <v>166</v>
      </c>
      <c r="X188" s="6" t="s">
        <v>601</v>
      </c>
      <c r="Y188" s="6"/>
      <c r="Z188" s="6"/>
      <c r="AA188" s="6"/>
      <c r="AB188" s="25">
        <v>770564319.20000005</v>
      </c>
      <c r="AC188" s="25">
        <v>760932265.21000004</v>
      </c>
      <c r="AD188" s="27">
        <f>+Q188*20%</f>
        <v>192641079.80000001</v>
      </c>
      <c r="AE188" s="27">
        <f t="shared" si="34"/>
        <v>9632053.9900000002</v>
      </c>
      <c r="AF188" s="27">
        <f t="shared" si="28"/>
        <v>760932265.21000004</v>
      </c>
      <c r="AG188" s="17">
        <v>760932265.21000004</v>
      </c>
      <c r="AH188" s="17">
        <v>10609322.65</v>
      </c>
      <c r="AI188" s="17"/>
      <c r="AJ188" s="17">
        <f>+AG188-AH188</f>
        <v>750322942.56000006</v>
      </c>
      <c r="AK188" s="17"/>
      <c r="AL188" s="17"/>
      <c r="AM188" s="17"/>
      <c r="AN188" s="17">
        <v>750322942.55790007</v>
      </c>
      <c r="AO188" s="17"/>
      <c r="AP188" s="17"/>
      <c r="AQ188" s="17">
        <f t="shared" si="29"/>
        <v>0</v>
      </c>
      <c r="AR188" s="17">
        <f t="shared" si="30"/>
        <v>2.0999908447265625E-3</v>
      </c>
      <c r="AS188" s="17">
        <f t="shared" si="31"/>
        <v>0</v>
      </c>
      <c r="AT188" s="17">
        <f t="shared" si="32"/>
        <v>0</v>
      </c>
      <c r="AU188" s="17">
        <f>SUM(AV188:CJ188)</f>
        <v>0</v>
      </c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</row>
    <row r="189" spans="1:112" ht="65.25" customHeight="1" x14ac:dyDescent="0.25">
      <c r="A189" s="6">
        <f t="shared" si="33"/>
        <v>183</v>
      </c>
      <c r="B189" s="13">
        <v>10838358</v>
      </c>
      <c r="C189" s="33" t="s">
        <v>300</v>
      </c>
      <c r="D189" s="32" t="s">
        <v>339</v>
      </c>
      <c r="E189" s="32" t="s">
        <v>437</v>
      </c>
      <c r="F189" s="13" t="s">
        <v>712</v>
      </c>
      <c r="G189" s="48" t="s">
        <v>2098</v>
      </c>
      <c r="H189" s="42" t="s">
        <v>1926</v>
      </c>
      <c r="I189" s="13"/>
      <c r="J189" s="15">
        <v>1.6E-2</v>
      </c>
      <c r="K189" s="15" t="s">
        <v>532</v>
      </c>
      <c r="L189" s="15" t="s">
        <v>537</v>
      </c>
      <c r="M189" s="15">
        <v>208</v>
      </c>
      <c r="N189" s="15">
        <v>83200</v>
      </c>
      <c r="O189" s="16">
        <v>397176412</v>
      </c>
      <c r="P189" s="12">
        <v>45540</v>
      </c>
      <c r="Q189" s="17">
        <v>1747576212.8</v>
      </c>
      <c r="R189" s="9" t="s">
        <v>174</v>
      </c>
      <c r="S189" s="9" t="s">
        <v>363</v>
      </c>
      <c r="T189" s="10">
        <v>990433337</v>
      </c>
      <c r="U189" s="9" t="s">
        <v>275</v>
      </c>
      <c r="V189" s="13" t="s">
        <v>704</v>
      </c>
      <c r="W189" s="13" t="s">
        <v>166</v>
      </c>
      <c r="X189" s="6" t="s">
        <v>601</v>
      </c>
      <c r="Y189" s="6" t="s">
        <v>552</v>
      </c>
      <c r="Z189" s="7">
        <v>45562</v>
      </c>
      <c r="AA189" s="6" t="s">
        <v>573</v>
      </c>
      <c r="AB189" s="25">
        <v>19858820.600000001</v>
      </c>
      <c r="AC189" s="25">
        <v>2383058.4700000002</v>
      </c>
      <c r="AD189" s="27"/>
      <c r="AE189" s="27">
        <f t="shared" si="34"/>
        <v>17475762.127999999</v>
      </c>
      <c r="AF189" s="27">
        <f t="shared" si="28"/>
        <v>1730100450.6719999</v>
      </c>
      <c r="AG189" s="27">
        <f>+AB189-AE189</f>
        <v>2383058.4720000029</v>
      </c>
      <c r="AH189" s="17"/>
      <c r="AI189" s="17"/>
      <c r="AJ189" s="17"/>
      <c r="AK189" s="17"/>
      <c r="AL189" s="17"/>
      <c r="AM189" s="17"/>
      <c r="AN189" s="17"/>
      <c r="AO189" s="17"/>
      <c r="AP189" s="17"/>
      <c r="AQ189" s="17">
        <f t="shared" si="29"/>
        <v>0</v>
      </c>
      <c r="AR189" s="17">
        <f t="shared" si="30"/>
        <v>0</v>
      </c>
      <c r="AS189" s="17">
        <f t="shared" si="31"/>
        <v>0</v>
      </c>
      <c r="AT189" s="17">
        <f t="shared" si="32"/>
        <v>0</v>
      </c>
      <c r="AU189" s="17">
        <f>SUBTOTAL(9,AV189:DH189)</f>
        <v>1727717392.2</v>
      </c>
      <c r="AV189" s="17"/>
      <c r="AW189" s="17"/>
      <c r="AX189" s="17">
        <v>132901338</v>
      </c>
      <c r="AY189" s="17"/>
      <c r="AZ189" s="17">
        <v>132901338</v>
      </c>
      <c r="BA189" s="17"/>
      <c r="BB189" s="17"/>
      <c r="BC189" s="17">
        <v>132901338</v>
      </c>
      <c r="BD189" s="17"/>
      <c r="BE189" s="17"/>
      <c r="BF189" s="17">
        <v>132901338</v>
      </c>
      <c r="BG189" s="17"/>
      <c r="BH189" s="17"/>
      <c r="BI189" s="17">
        <v>132901338</v>
      </c>
      <c r="BJ189" s="17"/>
      <c r="BK189" s="17"/>
      <c r="BL189" s="17">
        <v>132901338</v>
      </c>
      <c r="BM189" s="17"/>
      <c r="BN189" s="17"/>
      <c r="BO189" s="17">
        <v>132901338</v>
      </c>
      <c r="BP189" s="17"/>
      <c r="BQ189" s="17"/>
      <c r="BR189" s="17">
        <v>132901338</v>
      </c>
      <c r="BS189" s="17"/>
      <c r="BT189" s="17"/>
      <c r="BU189" s="17">
        <v>132901338</v>
      </c>
      <c r="BV189" s="17"/>
      <c r="BW189" s="17"/>
      <c r="BX189" s="17">
        <v>132901338</v>
      </c>
      <c r="BY189" s="17"/>
      <c r="BZ189" s="17"/>
      <c r="CA189" s="17">
        <v>132901338</v>
      </c>
      <c r="CB189" s="17"/>
      <c r="CC189" s="17"/>
      <c r="CD189" s="17">
        <v>132901338</v>
      </c>
      <c r="CE189" s="17"/>
      <c r="CF189" s="17"/>
      <c r="CG189" s="17">
        <v>132901336.2</v>
      </c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</row>
    <row r="190" spans="1:112" ht="65.25" customHeight="1" x14ac:dyDescent="0.25">
      <c r="A190" s="6">
        <f t="shared" si="33"/>
        <v>184</v>
      </c>
      <c r="B190" s="13">
        <v>11175861</v>
      </c>
      <c r="C190" s="33" t="s">
        <v>300</v>
      </c>
      <c r="D190" s="32" t="s">
        <v>340</v>
      </c>
      <c r="E190" s="32" t="s">
        <v>438</v>
      </c>
      <c r="F190" s="13" t="s">
        <v>712</v>
      </c>
      <c r="G190" s="48" t="s">
        <v>2099</v>
      </c>
      <c r="H190" s="42" t="s">
        <v>1921</v>
      </c>
      <c r="I190" s="13"/>
      <c r="J190" s="15">
        <v>2.6200000000000001E-2</v>
      </c>
      <c r="K190" s="15" t="s">
        <v>532</v>
      </c>
      <c r="L190" s="15" t="s">
        <v>537</v>
      </c>
      <c r="M190" s="15">
        <v>340.6</v>
      </c>
      <c r="N190" s="15">
        <v>136240</v>
      </c>
      <c r="O190" s="16">
        <v>368371127</v>
      </c>
      <c r="P190" s="12">
        <v>45561</v>
      </c>
      <c r="Q190" s="17">
        <v>405208239.69999999</v>
      </c>
      <c r="R190" s="9" t="s">
        <v>174</v>
      </c>
      <c r="S190" s="9" t="s">
        <v>364</v>
      </c>
      <c r="T190" s="10">
        <v>977291707</v>
      </c>
      <c r="U190" s="9" t="s">
        <v>275</v>
      </c>
      <c r="V190" s="13" t="s">
        <v>707</v>
      </c>
      <c r="W190" s="13" t="s">
        <v>166</v>
      </c>
      <c r="X190" s="6" t="s">
        <v>601</v>
      </c>
      <c r="Y190" s="6" t="s">
        <v>552</v>
      </c>
      <c r="Z190" s="7">
        <v>45576</v>
      </c>
      <c r="AA190" s="6" t="s">
        <v>677</v>
      </c>
      <c r="AB190" s="25">
        <v>141822883.89500001</v>
      </c>
      <c r="AC190" s="25">
        <v>137770801.5</v>
      </c>
      <c r="AD190" s="27"/>
      <c r="AE190" s="27">
        <f t="shared" si="34"/>
        <v>4052082.3969999999</v>
      </c>
      <c r="AF190" s="27">
        <f t="shared" si="28"/>
        <v>401156157.30299997</v>
      </c>
      <c r="AG190" s="27">
        <v>137770801.5</v>
      </c>
      <c r="AH190" s="17"/>
      <c r="AI190" s="17"/>
      <c r="AJ190" s="17"/>
      <c r="AK190" s="17"/>
      <c r="AL190" s="17"/>
      <c r="AM190" s="17"/>
      <c r="AN190" s="17"/>
      <c r="AO190" s="17"/>
      <c r="AP190" s="17"/>
      <c r="AQ190" s="17">
        <f t="shared" si="29"/>
        <v>0</v>
      </c>
      <c r="AR190" s="17">
        <f t="shared" si="30"/>
        <v>0</v>
      </c>
      <c r="AS190" s="17">
        <f t="shared" si="31"/>
        <v>0</v>
      </c>
      <c r="AT190" s="17">
        <f t="shared" si="32"/>
        <v>0</v>
      </c>
      <c r="AU190" s="17">
        <f>SUBTOTAL(9,AV190:DH190)</f>
        <v>318182359.67000002</v>
      </c>
      <c r="AV190" s="17"/>
      <c r="AW190" s="17"/>
      <c r="AX190" s="17"/>
      <c r="AY190" s="17">
        <v>10327920.300000001</v>
      </c>
      <c r="AZ190" s="17">
        <v>10149811.35</v>
      </c>
      <c r="BA190" s="17">
        <v>10168398.57</v>
      </c>
      <c r="BB190" s="17">
        <v>10084512.130000001</v>
      </c>
      <c r="BC190" s="17">
        <v>9740848.3599999994</v>
      </c>
      <c r="BD190" s="17">
        <v>9916739.2699999996</v>
      </c>
      <c r="BE190" s="17">
        <v>9751672.4199999999</v>
      </c>
      <c r="BF190" s="17">
        <v>9748966.4100000001</v>
      </c>
      <c r="BG190" s="17">
        <v>9589311.5800000001</v>
      </c>
      <c r="BH190" s="17">
        <v>9581193.5399999991</v>
      </c>
      <c r="BI190" s="17">
        <v>9497307.1099999994</v>
      </c>
      <c r="BJ190" s="17">
        <v>9345770.3300000001</v>
      </c>
      <c r="BK190" s="17">
        <v>9329534.25</v>
      </c>
      <c r="BL190" s="17">
        <v>9183409.4900000002</v>
      </c>
      <c r="BM190" s="17">
        <v>9161761.3800000008</v>
      </c>
      <c r="BN190" s="17">
        <v>9077874.9499999993</v>
      </c>
      <c r="BO190" s="17">
        <v>8831627.6799999997</v>
      </c>
      <c r="BP190" s="17">
        <v>8910102.0899999999</v>
      </c>
      <c r="BQ190" s="17">
        <v>8777507.4100000001</v>
      </c>
      <c r="BR190" s="17">
        <v>8742329.2200000007</v>
      </c>
      <c r="BS190" s="17">
        <v>8615146.5700000003</v>
      </c>
      <c r="BT190" s="17">
        <v>8574556.3599999994</v>
      </c>
      <c r="BU190" s="17">
        <v>8490669.9299999997</v>
      </c>
      <c r="BV190" s="17">
        <v>8371605.3200000003</v>
      </c>
      <c r="BW190" s="17">
        <v>8322897.0700000003</v>
      </c>
      <c r="BX190" s="17">
        <v>8209244.4800000004</v>
      </c>
      <c r="BY190" s="17">
        <v>8155124.2000000002</v>
      </c>
      <c r="BZ190" s="17">
        <v>8071237.7699999996</v>
      </c>
      <c r="CA190" s="17">
        <v>7922407</v>
      </c>
      <c r="CB190" s="17">
        <v>7903464.9100000001</v>
      </c>
      <c r="CC190" s="17">
        <v>7803342.3899999997</v>
      </c>
      <c r="CD190" s="17">
        <v>7735692.04</v>
      </c>
      <c r="CE190" s="17">
        <v>7640981.5599999996</v>
      </c>
      <c r="CF190" s="17">
        <v>7567919.1799999997</v>
      </c>
      <c r="CG190" s="17">
        <v>7484032.75</v>
      </c>
      <c r="CH190" s="17">
        <v>7397440.2999999998</v>
      </c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</row>
    <row r="191" spans="1:112" ht="65.25" customHeight="1" x14ac:dyDescent="0.25">
      <c r="A191" s="6">
        <f t="shared" si="33"/>
        <v>185</v>
      </c>
      <c r="B191" s="13">
        <v>11206255</v>
      </c>
      <c r="C191" s="33" t="s">
        <v>300</v>
      </c>
      <c r="D191" s="32" t="s">
        <v>341</v>
      </c>
      <c r="E191" s="32" t="s">
        <v>439</v>
      </c>
      <c r="F191" s="13" t="s">
        <v>712</v>
      </c>
      <c r="G191" s="48" t="s">
        <v>2100</v>
      </c>
      <c r="H191" s="42" t="s">
        <v>1923</v>
      </c>
      <c r="I191" s="13"/>
      <c r="J191" s="15">
        <v>0.08</v>
      </c>
      <c r="K191" s="15" t="s">
        <v>532</v>
      </c>
      <c r="L191" s="15" t="s">
        <v>537</v>
      </c>
      <c r="M191" s="15">
        <v>1040</v>
      </c>
      <c r="N191" s="15">
        <v>416000</v>
      </c>
      <c r="O191" s="16">
        <v>1068426245</v>
      </c>
      <c r="P191" s="12">
        <v>45565</v>
      </c>
      <c r="Q191" s="17">
        <v>3365542671.75</v>
      </c>
      <c r="R191" s="9" t="s">
        <v>174</v>
      </c>
      <c r="S191" s="9" t="s">
        <v>365</v>
      </c>
      <c r="T191" s="10">
        <v>909038889</v>
      </c>
      <c r="U191" s="9" t="s">
        <v>275</v>
      </c>
      <c r="V191" s="13" t="s">
        <v>707</v>
      </c>
      <c r="W191" s="13" t="s">
        <v>166</v>
      </c>
      <c r="X191" s="6" t="s">
        <v>601</v>
      </c>
      <c r="Y191" s="6" t="s">
        <v>552</v>
      </c>
      <c r="Z191" s="7">
        <v>45582</v>
      </c>
      <c r="AA191" s="6" t="s">
        <v>676</v>
      </c>
      <c r="AB191" s="25">
        <v>1177939935.1125</v>
      </c>
      <c r="AC191" s="25">
        <v>1144284508.3900001</v>
      </c>
      <c r="AD191" s="27"/>
      <c r="AE191" s="27">
        <f t="shared" si="34"/>
        <v>33655426.717500001</v>
      </c>
      <c r="AF191" s="27">
        <f t="shared" si="28"/>
        <v>3331887245.0324998</v>
      </c>
      <c r="AG191" s="17">
        <v>1144284508.3900001</v>
      </c>
      <c r="AH191" s="17">
        <f>+AG191-AJ191</f>
        <v>14442845.083899975</v>
      </c>
      <c r="AI191" s="17"/>
      <c r="AJ191" s="17">
        <v>1129841663.3061001</v>
      </c>
      <c r="AK191" s="17"/>
      <c r="AL191" s="17"/>
      <c r="AM191" s="17"/>
      <c r="AN191" s="17">
        <v>1129841663.3061001</v>
      </c>
      <c r="AO191" s="17"/>
      <c r="AP191" s="17"/>
      <c r="AQ191" s="17">
        <f t="shared" si="29"/>
        <v>0</v>
      </c>
      <c r="AR191" s="17">
        <f t="shared" si="30"/>
        <v>0</v>
      </c>
      <c r="AS191" s="17">
        <f t="shared" si="31"/>
        <v>0</v>
      </c>
      <c r="AT191" s="17">
        <f t="shared" si="32"/>
        <v>0</v>
      </c>
      <c r="AU191" s="17">
        <f>SUBTOTAL(9,AV191:DH191)</f>
        <v>2642730833.1500001</v>
      </c>
      <c r="AV191" s="17"/>
      <c r="AW191" s="17"/>
      <c r="AX191" s="17"/>
      <c r="AY191" s="17">
        <v>85780724.799999997</v>
      </c>
      <c r="AZ191" s="17">
        <v>84301403.269999996</v>
      </c>
      <c r="BA191" s="17">
        <v>84455783.280000001</v>
      </c>
      <c r="BB191" s="17">
        <v>83759046.790000007</v>
      </c>
      <c r="BC191" s="17">
        <v>80904674.730000004</v>
      </c>
      <c r="BD191" s="17">
        <v>82365573.810000002</v>
      </c>
      <c r="BE191" s="17">
        <v>80994576.209999993</v>
      </c>
      <c r="BF191" s="17">
        <v>80972100.840000004</v>
      </c>
      <c r="BG191" s="17">
        <v>79646053.969999999</v>
      </c>
      <c r="BH191" s="17">
        <v>79578627.859999999</v>
      </c>
      <c r="BI191" s="17">
        <v>78881891.370000005</v>
      </c>
      <c r="BJ191" s="17">
        <v>77623270.620000005</v>
      </c>
      <c r="BK191" s="17">
        <v>77488418.400000006</v>
      </c>
      <c r="BL191" s="17">
        <v>76274748.390000001</v>
      </c>
      <c r="BM191" s="17">
        <v>76094945.420000002</v>
      </c>
      <c r="BN191" s="17">
        <v>75398208.930000007</v>
      </c>
      <c r="BO191" s="17">
        <v>73352950.209999993</v>
      </c>
      <c r="BP191" s="17">
        <v>74004735.959999993</v>
      </c>
      <c r="BQ191" s="17">
        <v>72903442.799999997</v>
      </c>
      <c r="BR191" s="17">
        <v>72611262.980000004</v>
      </c>
      <c r="BS191" s="17">
        <v>71554920.560000002</v>
      </c>
      <c r="BT191" s="17">
        <v>71217790</v>
      </c>
      <c r="BU191" s="17">
        <v>70521053.519999996</v>
      </c>
      <c r="BV191" s="17">
        <v>69532137.209999993</v>
      </c>
      <c r="BW191" s="17">
        <v>69127580.540000007</v>
      </c>
      <c r="BX191" s="17">
        <v>68183614.980000004</v>
      </c>
      <c r="BY191" s="17">
        <v>67734107.560000002</v>
      </c>
      <c r="BZ191" s="17">
        <v>67037371.079999998</v>
      </c>
      <c r="CA191" s="17">
        <v>65801225.689999998</v>
      </c>
      <c r="CB191" s="17">
        <v>65643898.100000001</v>
      </c>
      <c r="CC191" s="17">
        <v>64812309.390000001</v>
      </c>
      <c r="CD191" s="17">
        <v>64250425.119999997</v>
      </c>
      <c r="CE191" s="17">
        <v>63463787.149999999</v>
      </c>
      <c r="CF191" s="17">
        <v>62856952.149999999</v>
      </c>
      <c r="CG191" s="17">
        <v>62160215.659999996</v>
      </c>
      <c r="CH191" s="17">
        <v>61441003.799999997</v>
      </c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</row>
    <row r="192" spans="1:112" ht="65.25" customHeight="1" x14ac:dyDescent="0.25">
      <c r="A192" s="6">
        <f t="shared" si="33"/>
        <v>186</v>
      </c>
      <c r="B192" s="13">
        <v>10997040</v>
      </c>
      <c r="C192" s="33" t="s">
        <v>277</v>
      </c>
      <c r="D192" s="32" t="s">
        <v>327</v>
      </c>
      <c r="E192" s="32" t="s">
        <v>440</v>
      </c>
      <c r="F192" s="13" t="s">
        <v>712</v>
      </c>
      <c r="G192" s="48" t="s">
        <v>2101</v>
      </c>
      <c r="H192" s="42" t="s">
        <v>1921</v>
      </c>
      <c r="I192" s="13"/>
      <c r="J192" s="15">
        <v>0.08</v>
      </c>
      <c r="K192" s="15" t="s">
        <v>532</v>
      </c>
      <c r="L192" s="15" t="s">
        <v>537</v>
      </c>
      <c r="M192" s="15">
        <v>1040</v>
      </c>
      <c r="N192" s="15">
        <v>416000</v>
      </c>
      <c r="O192" s="16">
        <v>2015023685</v>
      </c>
      <c r="P192" s="12">
        <v>45548</v>
      </c>
      <c r="Q192" s="17">
        <v>2115774869.25</v>
      </c>
      <c r="R192" s="9" t="s">
        <v>174</v>
      </c>
      <c r="S192" s="9" t="s">
        <v>350</v>
      </c>
      <c r="T192" s="10">
        <v>941103510</v>
      </c>
      <c r="U192" s="9" t="s">
        <v>275</v>
      </c>
      <c r="V192" s="13" t="s">
        <v>704</v>
      </c>
      <c r="W192" s="13" t="s">
        <v>166</v>
      </c>
      <c r="X192" s="6" t="s">
        <v>601</v>
      </c>
      <c r="Y192" s="6" t="s">
        <v>552</v>
      </c>
      <c r="Z192" s="7">
        <v>45576</v>
      </c>
      <c r="AA192" s="6" t="s">
        <v>582</v>
      </c>
      <c r="AB192" s="25">
        <v>80600947.400000006</v>
      </c>
      <c r="AC192" s="25">
        <v>59443198.710000001</v>
      </c>
      <c r="AD192" s="27"/>
      <c r="AE192" s="27">
        <f t="shared" si="34"/>
        <v>21157748.692499999</v>
      </c>
      <c r="AF192" s="27">
        <f t="shared" si="28"/>
        <v>2094617120.5574999</v>
      </c>
      <c r="AG192" s="27">
        <f>+AB192-AE192</f>
        <v>59443198.707500011</v>
      </c>
      <c r="AH192" s="17"/>
      <c r="AI192" s="17"/>
      <c r="AJ192" s="17"/>
      <c r="AK192" s="17"/>
      <c r="AL192" s="17"/>
      <c r="AM192" s="17"/>
      <c r="AN192" s="17"/>
      <c r="AO192" s="17"/>
      <c r="AP192" s="17"/>
      <c r="AQ192" s="17">
        <f t="shared" si="29"/>
        <v>0</v>
      </c>
      <c r="AR192" s="17">
        <f t="shared" si="30"/>
        <v>0</v>
      </c>
      <c r="AS192" s="17">
        <f t="shared" si="31"/>
        <v>0</v>
      </c>
      <c r="AT192" s="17">
        <f t="shared" si="32"/>
        <v>0</v>
      </c>
      <c r="AU192" s="17">
        <f>SUBTOTAL(9,AV192:DH192)</f>
        <v>2035173921.8499999</v>
      </c>
      <c r="AV192" s="17"/>
      <c r="AW192" s="17"/>
      <c r="AX192" s="17"/>
      <c r="AY192" s="17">
        <v>156551841</v>
      </c>
      <c r="AZ192" s="17">
        <v>156551841</v>
      </c>
      <c r="BA192" s="17"/>
      <c r="BB192" s="17"/>
      <c r="BC192" s="17">
        <v>156551841</v>
      </c>
      <c r="BD192" s="17"/>
      <c r="BE192" s="17"/>
      <c r="BF192" s="17">
        <v>156551841</v>
      </c>
      <c r="BG192" s="17"/>
      <c r="BH192" s="17"/>
      <c r="BI192" s="17">
        <v>156551841</v>
      </c>
      <c r="BJ192" s="17"/>
      <c r="BK192" s="17"/>
      <c r="BL192" s="17">
        <v>156551841</v>
      </c>
      <c r="BM192" s="17"/>
      <c r="BN192" s="17"/>
      <c r="BO192" s="17">
        <v>156551841</v>
      </c>
      <c r="BP192" s="17"/>
      <c r="BQ192" s="17"/>
      <c r="BR192" s="17">
        <v>156551841</v>
      </c>
      <c r="BS192" s="17"/>
      <c r="BT192" s="17"/>
      <c r="BU192" s="17">
        <v>156551841</v>
      </c>
      <c r="BV192" s="17"/>
      <c r="BW192" s="17"/>
      <c r="BX192" s="17">
        <v>156551841</v>
      </c>
      <c r="BY192" s="17"/>
      <c r="BZ192" s="17"/>
      <c r="CA192" s="17">
        <v>156551841</v>
      </c>
      <c r="CB192" s="17"/>
      <c r="CC192" s="17"/>
      <c r="CD192" s="17">
        <v>156551841</v>
      </c>
      <c r="CE192" s="17"/>
      <c r="CF192" s="17"/>
      <c r="CG192" s="17"/>
      <c r="CH192" s="17">
        <v>156551829.84999999</v>
      </c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</row>
    <row r="193" spans="1:112" ht="65.25" customHeight="1" x14ac:dyDescent="0.25">
      <c r="A193" s="6">
        <f t="shared" si="33"/>
        <v>187</v>
      </c>
      <c r="B193" s="13">
        <v>11189181</v>
      </c>
      <c r="C193" s="33" t="s">
        <v>278</v>
      </c>
      <c r="D193" s="32" t="s">
        <v>342</v>
      </c>
      <c r="E193" s="32" t="s">
        <v>441</v>
      </c>
      <c r="F193" s="13" t="s">
        <v>712</v>
      </c>
      <c r="G193" s="48" t="s">
        <v>2102</v>
      </c>
      <c r="H193" s="42" t="s">
        <v>1924</v>
      </c>
      <c r="I193" s="13"/>
      <c r="J193" s="15">
        <v>0.01</v>
      </c>
      <c r="K193" s="15" t="s">
        <v>532</v>
      </c>
      <c r="L193" s="15" t="s">
        <v>537</v>
      </c>
      <c r="M193" s="15">
        <v>130</v>
      </c>
      <c r="N193" s="15">
        <v>52000</v>
      </c>
      <c r="O193" s="16">
        <v>438548337</v>
      </c>
      <c r="P193" s="12">
        <v>45562</v>
      </c>
      <c r="Q193" s="17">
        <v>1096370842.5</v>
      </c>
      <c r="R193" s="9" t="s">
        <v>174</v>
      </c>
      <c r="S193" s="9" t="s">
        <v>366</v>
      </c>
      <c r="T193" s="10">
        <v>909870010</v>
      </c>
      <c r="U193" s="9" t="s">
        <v>275</v>
      </c>
      <c r="V193" s="13" t="s">
        <v>707</v>
      </c>
      <c r="W193" s="13" t="s">
        <v>166</v>
      </c>
      <c r="X193" s="6" t="s">
        <v>601</v>
      </c>
      <c r="Y193" s="6" t="s">
        <v>552</v>
      </c>
      <c r="Z193" s="7">
        <v>45566</v>
      </c>
      <c r="AA193" s="6" t="s">
        <v>675</v>
      </c>
      <c r="AB193" s="25">
        <v>383729794.875</v>
      </c>
      <c r="AC193" s="25">
        <v>372766086.44999999</v>
      </c>
      <c r="AD193" s="27"/>
      <c r="AE193" s="27">
        <f t="shared" si="34"/>
        <v>10963708.425000001</v>
      </c>
      <c r="AF193" s="27">
        <f t="shared" si="28"/>
        <v>1085407134.075</v>
      </c>
      <c r="AG193" s="27">
        <v>372766086.44999999</v>
      </c>
      <c r="AH193" s="17"/>
      <c r="AI193" s="17"/>
      <c r="AJ193" s="17"/>
      <c r="AK193" s="17"/>
      <c r="AL193" s="17"/>
      <c r="AM193" s="17"/>
      <c r="AN193" s="17"/>
      <c r="AO193" s="17"/>
      <c r="AP193" s="17"/>
      <c r="AQ193" s="17">
        <f t="shared" si="29"/>
        <v>0</v>
      </c>
      <c r="AR193" s="17">
        <f t="shared" si="30"/>
        <v>0</v>
      </c>
      <c r="AS193" s="17">
        <f t="shared" si="31"/>
        <v>0</v>
      </c>
      <c r="AT193" s="17">
        <f t="shared" si="32"/>
        <v>0</v>
      </c>
      <c r="AU193" s="17">
        <f>SUBTOTAL(9,AV193:DH193)</f>
        <v>860905153.36999989</v>
      </c>
      <c r="AV193" s="17"/>
      <c r="AW193" s="17"/>
      <c r="AX193" s="17"/>
      <c r="AY193" s="17">
        <v>27944226.140000001</v>
      </c>
      <c r="AZ193" s="17">
        <v>27462317.239999998</v>
      </c>
      <c r="BA193" s="17">
        <v>27512608.600000001</v>
      </c>
      <c r="BB193" s="17">
        <v>27285637.309999999</v>
      </c>
      <c r="BC193" s="17">
        <v>26355787.18</v>
      </c>
      <c r="BD193" s="17">
        <v>26831694.73</v>
      </c>
      <c r="BE193" s="17">
        <v>26385073.800000001</v>
      </c>
      <c r="BF193" s="17">
        <v>26377752.140000001</v>
      </c>
      <c r="BG193" s="17">
        <v>25945774.52</v>
      </c>
      <c r="BH193" s="17">
        <v>25923809.559999999</v>
      </c>
      <c r="BI193" s="17">
        <v>25696838.260000002</v>
      </c>
      <c r="BJ193" s="17">
        <v>25286825.609999999</v>
      </c>
      <c r="BK193" s="17">
        <v>25242895.68</v>
      </c>
      <c r="BL193" s="17">
        <v>24847526.329999998</v>
      </c>
      <c r="BM193" s="17">
        <v>24788953.09</v>
      </c>
      <c r="BN193" s="17">
        <v>24561981.800000001</v>
      </c>
      <c r="BO193" s="17">
        <v>23895711.23</v>
      </c>
      <c r="BP193" s="17">
        <v>24108039.210000001</v>
      </c>
      <c r="BQ193" s="17">
        <v>23749278.140000001</v>
      </c>
      <c r="BR193" s="17">
        <v>23654096.629999999</v>
      </c>
      <c r="BS193" s="17">
        <v>23309978.859999999</v>
      </c>
      <c r="BT193" s="17">
        <v>23200154.039999999</v>
      </c>
      <c r="BU193" s="17">
        <v>22973182.75</v>
      </c>
      <c r="BV193" s="17">
        <v>22651029.949999999</v>
      </c>
      <c r="BW193" s="17">
        <v>22519240.170000002</v>
      </c>
      <c r="BX193" s="17">
        <v>22211730.670000002</v>
      </c>
      <c r="BY193" s="17">
        <v>22065297.579999998</v>
      </c>
      <c r="BZ193" s="17">
        <v>21838326.289999999</v>
      </c>
      <c r="CA193" s="17">
        <v>21435635.289999999</v>
      </c>
      <c r="CB193" s="17">
        <v>21384383.699999999</v>
      </c>
      <c r="CC193" s="17">
        <v>21113482.48</v>
      </c>
      <c r="CD193" s="17">
        <v>20930441.120000001</v>
      </c>
      <c r="CE193" s="17">
        <v>20674183.210000001</v>
      </c>
      <c r="CF193" s="17">
        <v>20476498.530000001</v>
      </c>
      <c r="CG193" s="17">
        <v>20249527.239999998</v>
      </c>
      <c r="CH193" s="17">
        <v>20015234.289999999</v>
      </c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</row>
    <row r="194" spans="1:112" ht="65.25" hidden="1" customHeight="1" x14ac:dyDescent="0.25">
      <c r="A194" s="6">
        <f t="shared" si="33"/>
        <v>188</v>
      </c>
      <c r="B194" s="13">
        <v>10867211</v>
      </c>
      <c r="C194" s="33" t="s">
        <v>277</v>
      </c>
      <c r="D194" s="32" t="s">
        <v>335</v>
      </c>
      <c r="E194" s="32" t="s">
        <v>442</v>
      </c>
      <c r="F194" s="13" t="s">
        <v>712</v>
      </c>
      <c r="G194" s="48" t="s">
        <v>2103</v>
      </c>
      <c r="H194" s="42" t="s">
        <v>1926</v>
      </c>
      <c r="I194" s="13"/>
      <c r="J194" s="15">
        <v>0.01</v>
      </c>
      <c r="K194" s="15" t="s">
        <v>532</v>
      </c>
      <c r="L194" s="15" t="s">
        <v>537</v>
      </c>
      <c r="M194" s="15">
        <v>130</v>
      </c>
      <c r="N194" s="15">
        <v>52000</v>
      </c>
      <c r="O194" s="16">
        <v>189000000</v>
      </c>
      <c r="P194" s="12">
        <v>45533</v>
      </c>
      <c r="Q194" s="17">
        <v>207900000</v>
      </c>
      <c r="R194" s="9" t="s">
        <v>174</v>
      </c>
      <c r="S194" s="9" t="s">
        <v>314</v>
      </c>
      <c r="T194" s="10">
        <v>903483399</v>
      </c>
      <c r="U194" s="9" t="s">
        <v>276</v>
      </c>
      <c r="V194" s="13"/>
      <c r="W194" s="13" t="s">
        <v>166</v>
      </c>
      <c r="X194" s="6" t="s">
        <v>601</v>
      </c>
      <c r="Y194" s="6"/>
      <c r="Z194" s="6"/>
      <c r="AA194" s="6"/>
      <c r="AB194" s="25">
        <v>207900000</v>
      </c>
      <c r="AC194" s="25">
        <v>205821000</v>
      </c>
      <c r="AD194" s="27"/>
      <c r="AE194" s="27">
        <f t="shared" si="34"/>
        <v>2079000</v>
      </c>
      <c r="AF194" s="27">
        <f t="shared" si="28"/>
        <v>205821000</v>
      </c>
      <c r="AG194" s="17">
        <f>+AF194</f>
        <v>205821000</v>
      </c>
      <c r="AH194" s="17">
        <v>4098210</v>
      </c>
      <c r="AI194" s="17"/>
      <c r="AJ194" s="17">
        <f>+AG194-AH194</f>
        <v>201722790</v>
      </c>
      <c r="AK194" s="17"/>
      <c r="AL194" s="17"/>
      <c r="AM194" s="17"/>
      <c r="AN194" s="17">
        <v>201722790</v>
      </c>
      <c r="AO194" s="17"/>
      <c r="AP194" s="17"/>
      <c r="AQ194" s="17">
        <f t="shared" si="29"/>
        <v>0</v>
      </c>
      <c r="AR194" s="17">
        <f t="shared" si="30"/>
        <v>0</v>
      </c>
      <c r="AS194" s="17">
        <f t="shared" si="31"/>
        <v>0</v>
      </c>
      <c r="AT194" s="17">
        <f t="shared" si="32"/>
        <v>0</v>
      </c>
      <c r="AU194" s="17">
        <f>SUM(AV194:CJ194)</f>
        <v>0</v>
      </c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</row>
    <row r="195" spans="1:112" ht="65.25" hidden="1" customHeight="1" x14ac:dyDescent="0.25">
      <c r="A195" s="6">
        <f t="shared" si="33"/>
        <v>189</v>
      </c>
      <c r="B195" s="13">
        <v>11374436</v>
      </c>
      <c r="C195" s="33" t="s">
        <v>296</v>
      </c>
      <c r="D195" s="32" t="s">
        <v>25</v>
      </c>
      <c r="E195" s="32" t="s">
        <v>452</v>
      </c>
      <c r="F195" s="13" t="s">
        <v>714</v>
      </c>
      <c r="G195" s="48" t="s">
        <v>2104</v>
      </c>
      <c r="H195" s="42" t="s">
        <v>1924</v>
      </c>
      <c r="I195" s="13"/>
      <c r="J195" s="15">
        <v>2.4E-2</v>
      </c>
      <c r="K195" s="15" t="s">
        <v>533</v>
      </c>
      <c r="L195" s="15" t="s">
        <v>537</v>
      </c>
      <c r="M195" s="15">
        <v>312</v>
      </c>
      <c r="N195" s="15">
        <v>124800</v>
      </c>
      <c r="O195" s="16">
        <v>848052576</v>
      </c>
      <c r="P195" s="12">
        <v>45567</v>
      </c>
      <c r="Q195" s="17">
        <v>3901041849.5999999</v>
      </c>
      <c r="R195" s="9" t="s">
        <v>174</v>
      </c>
      <c r="S195" s="9" t="s">
        <v>388</v>
      </c>
      <c r="T195" s="10">
        <v>909581787</v>
      </c>
      <c r="U195" s="9" t="s">
        <v>276</v>
      </c>
      <c r="V195" s="13" t="s">
        <v>707</v>
      </c>
      <c r="W195" s="13" t="s">
        <v>166</v>
      </c>
      <c r="X195" s="6" t="s">
        <v>601</v>
      </c>
      <c r="Y195" s="6"/>
      <c r="Z195" s="25"/>
      <c r="AA195" s="6"/>
      <c r="AB195" s="25">
        <v>3120833479.6799998</v>
      </c>
      <c r="AC195" s="25">
        <v>3081823061.1799998</v>
      </c>
      <c r="AD195" s="27">
        <f>+Q195*20%</f>
        <v>780208369.92000008</v>
      </c>
      <c r="AE195" s="27">
        <f t="shared" ref="AE195:AE224" si="35">+Q195*1%</f>
        <v>39010418.495999999</v>
      </c>
      <c r="AF195" s="27">
        <f t="shared" si="28"/>
        <v>3081823061.184</v>
      </c>
      <c r="AG195" s="17">
        <v>3081823061.184</v>
      </c>
      <c r="AH195" s="17">
        <f>+AG195-AJ195</f>
        <v>33068230.613999844</v>
      </c>
      <c r="AI195" s="17"/>
      <c r="AJ195" s="17">
        <v>3048754830.5700002</v>
      </c>
      <c r="AK195" s="17"/>
      <c r="AL195" s="17"/>
      <c r="AM195" s="17"/>
      <c r="AN195" s="17">
        <v>3048754830.5700002</v>
      </c>
      <c r="AO195" s="17"/>
      <c r="AP195" s="17"/>
      <c r="AQ195" s="17">
        <f t="shared" si="29"/>
        <v>0</v>
      </c>
      <c r="AR195" s="17">
        <f t="shared" si="30"/>
        <v>0</v>
      </c>
      <c r="AS195" s="17">
        <f t="shared" si="31"/>
        <v>0</v>
      </c>
      <c r="AT195" s="17">
        <f t="shared" si="32"/>
        <v>0</v>
      </c>
      <c r="AU195" s="17">
        <f>SUBTOTAL(9,AV195:DH195)</f>
        <v>0</v>
      </c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</row>
    <row r="196" spans="1:112" ht="65.25" hidden="1" customHeight="1" x14ac:dyDescent="0.25">
      <c r="A196" s="6">
        <f t="shared" si="33"/>
        <v>190</v>
      </c>
      <c r="B196" s="13">
        <v>11318097</v>
      </c>
      <c r="C196" s="33" t="s">
        <v>299</v>
      </c>
      <c r="D196" s="32" t="s">
        <v>390</v>
      </c>
      <c r="E196" s="32" t="s">
        <v>453</v>
      </c>
      <c r="F196" s="13" t="s">
        <v>711</v>
      </c>
      <c r="G196" s="48" t="s">
        <v>2105</v>
      </c>
      <c r="H196" s="42" t="s">
        <v>1921</v>
      </c>
      <c r="I196" s="13"/>
      <c r="J196" s="15">
        <v>0.02</v>
      </c>
      <c r="K196" s="15" t="s">
        <v>533</v>
      </c>
      <c r="L196" s="15" t="s">
        <v>537</v>
      </c>
      <c r="M196" s="15">
        <v>260</v>
      </c>
      <c r="N196" s="15">
        <v>104000</v>
      </c>
      <c r="O196" s="16">
        <v>836579695</v>
      </c>
      <c r="P196" s="12">
        <v>45567</v>
      </c>
      <c r="Q196" s="17">
        <v>878408679.75</v>
      </c>
      <c r="R196" s="9" t="s">
        <v>174</v>
      </c>
      <c r="S196" s="9" t="s">
        <v>389</v>
      </c>
      <c r="T196" s="10">
        <v>900558701</v>
      </c>
      <c r="U196" s="9" t="s">
        <v>276</v>
      </c>
      <c r="V196" s="13" t="s">
        <v>707</v>
      </c>
      <c r="W196" s="13" t="s">
        <v>166</v>
      </c>
      <c r="X196" s="6" t="s">
        <v>601</v>
      </c>
      <c r="Y196" s="6"/>
      <c r="Z196" s="6"/>
      <c r="AA196" s="6"/>
      <c r="AB196" s="25">
        <v>702726943.79999995</v>
      </c>
      <c r="AC196" s="25">
        <v>693942857</v>
      </c>
      <c r="AD196" s="27">
        <f>+Q196*20%</f>
        <v>175681735.95000002</v>
      </c>
      <c r="AE196" s="27">
        <f t="shared" si="35"/>
        <v>8784086.7974999994</v>
      </c>
      <c r="AF196" s="27">
        <f t="shared" si="28"/>
        <v>693942857.00249994</v>
      </c>
      <c r="AG196" s="17">
        <v>693942857</v>
      </c>
      <c r="AH196" s="17">
        <v>9189428.5675250292</v>
      </c>
      <c r="AI196" s="17"/>
      <c r="AJ196" s="17">
        <f>+AG196-AH196</f>
        <v>684753428.43247497</v>
      </c>
      <c r="AK196" s="17"/>
      <c r="AL196" s="17"/>
      <c r="AM196" s="17"/>
      <c r="AN196" s="17">
        <v>684753428.43247497</v>
      </c>
      <c r="AO196" s="17"/>
      <c r="AP196" s="17"/>
      <c r="AQ196" s="17">
        <f t="shared" si="29"/>
        <v>0</v>
      </c>
      <c r="AR196" s="17">
        <f t="shared" si="30"/>
        <v>0</v>
      </c>
      <c r="AS196" s="17">
        <f t="shared" si="31"/>
        <v>0</v>
      </c>
      <c r="AT196" s="17">
        <f t="shared" si="32"/>
        <v>0</v>
      </c>
      <c r="AU196" s="17">
        <f>SUM(AV196:CJ196)</f>
        <v>0</v>
      </c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</row>
    <row r="197" spans="1:112" ht="65.25" hidden="1" customHeight="1" x14ac:dyDescent="0.25">
      <c r="A197" s="6">
        <f t="shared" si="33"/>
        <v>191</v>
      </c>
      <c r="B197" s="13">
        <v>11281396</v>
      </c>
      <c r="C197" s="33" t="s">
        <v>301</v>
      </c>
      <c r="D197" s="32" t="s">
        <v>456</v>
      </c>
      <c r="E197" s="32" t="s">
        <v>457</v>
      </c>
      <c r="F197" s="13" t="s">
        <v>712</v>
      </c>
      <c r="G197" s="48" t="s">
        <v>2106</v>
      </c>
      <c r="H197" s="42" t="s">
        <v>1924</v>
      </c>
      <c r="I197" s="13"/>
      <c r="J197" s="15">
        <v>0.01</v>
      </c>
      <c r="K197" s="15" t="s">
        <v>532</v>
      </c>
      <c r="L197" s="15" t="s">
        <v>537</v>
      </c>
      <c r="M197" s="15">
        <v>130</v>
      </c>
      <c r="N197" s="15">
        <v>52000</v>
      </c>
      <c r="O197" s="16">
        <v>404979147</v>
      </c>
      <c r="P197" s="12">
        <v>45568</v>
      </c>
      <c r="Q197" s="17">
        <v>1943899905.5999999</v>
      </c>
      <c r="R197" s="9" t="s">
        <v>174</v>
      </c>
      <c r="S197" s="9" t="s">
        <v>344</v>
      </c>
      <c r="T197" s="10">
        <v>909506200</v>
      </c>
      <c r="U197" s="9" t="s">
        <v>276</v>
      </c>
      <c r="V197" s="13" t="s">
        <v>707</v>
      </c>
      <c r="W197" s="13" t="s">
        <v>166</v>
      </c>
      <c r="X197" s="6" t="s">
        <v>601</v>
      </c>
      <c r="Y197" s="6"/>
      <c r="Z197" s="6"/>
      <c r="AA197" s="6"/>
      <c r="AB197" s="25">
        <v>1555119924.48</v>
      </c>
      <c r="AC197" s="25">
        <v>1535680925.4200001</v>
      </c>
      <c r="AD197" s="27">
        <f>+Q197*20%</f>
        <v>388779981.12</v>
      </c>
      <c r="AE197" s="27">
        <f t="shared" si="35"/>
        <v>19438999.055999998</v>
      </c>
      <c r="AF197" s="27">
        <f t="shared" si="28"/>
        <v>1535680925.4239998</v>
      </c>
      <c r="AG197" s="17">
        <v>1535680925.4200001</v>
      </c>
      <c r="AH197" s="17">
        <v>17606809.250240088</v>
      </c>
      <c r="AI197" s="17"/>
      <c r="AJ197" s="17">
        <f>+AG197-AH197</f>
        <v>1518074116.16976</v>
      </c>
      <c r="AK197" s="17"/>
      <c r="AL197" s="17"/>
      <c r="AM197" s="17"/>
      <c r="AN197" s="17">
        <v>1518074116.16976</v>
      </c>
      <c r="AO197" s="17"/>
      <c r="AP197" s="17"/>
      <c r="AQ197" s="17">
        <f t="shared" si="29"/>
        <v>0</v>
      </c>
      <c r="AR197" s="17">
        <f t="shared" si="30"/>
        <v>0</v>
      </c>
      <c r="AS197" s="17">
        <f t="shared" si="31"/>
        <v>0</v>
      </c>
      <c r="AT197" s="17">
        <f t="shared" si="32"/>
        <v>0</v>
      </c>
      <c r="AU197" s="17">
        <f>SUM(AV197:CJ197)</f>
        <v>0</v>
      </c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</row>
    <row r="198" spans="1:112" ht="65.25" customHeight="1" x14ac:dyDescent="0.25">
      <c r="A198" s="6">
        <f t="shared" si="33"/>
        <v>192</v>
      </c>
      <c r="B198" s="13">
        <v>11281395</v>
      </c>
      <c r="C198" s="33" t="s">
        <v>459</v>
      </c>
      <c r="D198" s="32" t="s">
        <v>460</v>
      </c>
      <c r="E198" s="32" t="s">
        <v>458</v>
      </c>
      <c r="F198" s="13" t="s">
        <v>714</v>
      </c>
      <c r="G198" s="48" t="s">
        <v>2107</v>
      </c>
      <c r="H198" s="42" t="s">
        <v>1923</v>
      </c>
      <c r="I198" s="13"/>
      <c r="J198" s="15">
        <v>4.99E-2</v>
      </c>
      <c r="K198" s="15" t="s">
        <v>532</v>
      </c>
      <c r="L198" s="15" t="s">
        <v>537</v>
      </c>
      <c r="M198" s="15">
        <v>648.70000000000005</v>
      </c>
      <c r="N198" s="15">
        <v>259480.00000000003</v>
      </c>
      <c r="O198" s="16">
        <v>3761742174</v>
      </c>
      <c r="P198" s="12">
        <v>45568</v>
      </c>
      <c r="Q198" s="17">
        <v>4514090608.8000002</v>
      </c>
      <c r="R198" s="9" t="s">
        <v>174</v>
      </c>
      <c r="S198" s="9" t="s">
        <v>461</v>
      </c>
      <c r="T198" s="10">
        <v>917734391</v>
      </c>
      <c r="U198" s="9" t="s">
        <v>275</v>
      </c>
      <c r="V198" s="13" t="s">
        <v>707</v>
      </c>
      <c r="W198" s="13" t="s">
        <v>166</v>
      </c>
      <c r="X198" s="6" t="s">
        <v>601</v>
      </c>
      <c r="Y198" s="6" t="s">
        <v>552</v>
      </c>
      <c r="Z198" s="7">
        <v>45582</v>
      </c>
      <c r="AA198" s="6" t="s">
        <v>657</v>
      </c>
      <c r="AB198" s="25">
        <v>1579931713.0799999</v>
      </c>
      <c r="AC198" s="25">
        <v>1534790806.99</v>
      </c>
      <c r="AD198" s="27"/>
      <c r="AE198" s="27">
        <f t="shared" si="35"/>
        <v>45140906.088</v>
      </c>
      <c r="AF198" s="27">
        <f t="shared" si="28"/>
        <v>4468949702.7119999</v>
      </c>
      <c r="AG198" s="17">
        <v>1534790806.99</v>
      </c>
      <c r="AH198" s="17">
        <f>+AG198-AJ198</f>
        <v>17597908.069900036</v>
      </c>
      <c r="AI198" s="17"/>
      <c r="AJ198" s="17">
        <v>1517192898.9201</v>
      </c>
      <c r="AK198" s="17"/>
      <c r="AL198" s="17"/>
      <c r="AM198" s="17"/>
      <c r="AN198" s="17">
        <v>1517192898.9201</v>
      </c>
      <c r="AO198" s="17"/>
      <c r="AP198" s="17"/>
      <c r="AQ198" s="17">
        <f t="shared" si="29"/>
        <v>0</v>
      </c>
      <c r="AR198" s="17">
        <f t="shared" si="30"/>
        <v>0</v>
      </c>
      <c r="AS198" s="17">
        <f t="shared" si="31"/>
        <v>0</v>
      </c>
      <c r="AT198" s="17">
        <f t="shared" si="32"/>
        <v>0</v>
      </c>
      <c r="AU198" s="17">
        <f>SUBTOTAL(9,AV198:DH198)</f>
        <v>3544607095.8099999</v>
      </c>
      <c r="AV198" s="17"/>
      <c r="AW198" s="17"/>
      <c r="AX198" s="17"/>
      <c r="AY198" s="17">
        <v>115054837.20999999</v>
      </c>
      <c r="AZ198" s="17">
        <v>113070672.38</v>
      </c>
      <c r="BA198" s="17">
        <v>113277737.15000001</v>
      </c>
      <c r="BB198" s="17">
        <v>112343227.64</v>
      </c>
      <c r="BC198" s="17">
        <v>108514753.19</v>
      </c>
      <c r="BD198" s="17">
        <v>110474208.62</v>
      </c>
      <c r="BE198" s="17">
        <v>108635335.06999999</v>
      </c>
      <c r="BF198" s="17">
        <v>108605189.59999999</v>
      </c>
      <c r="BG198" s="17">
        <v>106826606.98</v>
      </c>
      <c r="BH198" s="17">
        <v>106736170.58</v>
      </c>
      <c r="BI198" s="17">
        <v>105801661.06</v>
      </c>
      <c r="BJ198" s="17">
        <v>104113514.84999999</v>
      </c>
      <c r="BK198" s="17">
        <v>103932642.04000001</v>
      </c>
      <c r="BL198" s="17">
        <v>102304786.76000001</v>
      </c>
      <c r="BM198" s="17">
        <v>102063623.02</v>
      </c>
      <c r="BN198" s="17">
        <v>101129113.51000001</v>
      </c>
      <c r="BO198" s="17">
        <v>98385875.909999996</v>
      </c>
      <c r="BP198" s="17">
        <v>99260094.480000004</v>
      </c>
      <c r="BQ198" s="17">
        <v>97782966.549999997</v>
      </c>
      <c r="BR198" s="17">
        <v>97391075.459999993</v>
      </c>
      <c r="BS198" s="17">
        <v>95974238.459999993</v>
      </c>
      <c r="BT198" s="17">
        <v>95522056.439999998</v>
      </c>
      <c r="BU198" s="17">
        <v>94587546.930000007</v>
      </c>
      <c r="BV198" s="17">
        <v>93261146.329999998</v>
      </c>
      <c r="BW198" s="17">
        <v>92718527.909999996</v>
      </c>
      <c r="BX198" s="17">
        <v>91452418.25</v>
      </c>
      <c r="BY198" s="17">
        <v>90849508.879999995</v>
      </c>
      <c r="BZ198" s="17">
        <v>89914999.370000005</v>
      </c>
      <c r="CA198" s="17">
        <v>88256998.629999995</v>
      </c>
      <c r="CB198" s="17">
        <v>88045980.349999994</v>
      </c>
      <c r="CC198" s="17">
        <v>86930598.030000001</v>
      </c>
      <c r="CD198" s="17">
        <v>86176961.329999998</v>
      </c>
      <c r="CE198" s="17">
        <v>85121869.939999998</v>
      </c>
      <c r="CF198" s="17">
        <v>84307942.299999997</v>
      </c>
      <c r="CG198" s="17">
        <v>83373432.790000007</v>
      </c>
      <c r="CH198" s="17">
        <v>82408777.810000002</v>
      </c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</row>
    <row r="199" spans="1:112" ht="65.25" hidden="1" customHeight="1" x14ac:dyDescent="0.25">
      <c r="A199" s="6">
        <f t="shared" si="33"/>
        <v>193</v>
      </c>
      <c r="B199" s="13">
        <v>11305458</v>
      </c>
      <c r="C199" s="33" t="s">
        <v>318</v>
      </c>
      <c r="D199" s="32" t="s">
        <v>462</v>
      </c>
      <c r="E199" s="32" t="s">
        <v>463</v>
      </c>
      <c r="F199" s="13" t="s">
        <v>712</v>
      </c>
      <c r="G199" s="48" t="s">
        <v>2108</v>
      </c>
      <c r="H199" s="42" t="s">
        <v>1924</v>
      </c>
      <c r="I199" s="13"/>
      <c r="J199" s="15">
        <v>2.5000000000000001E-2</v>
      </c>
      <c r="K199" s="15" t="s">
        <v>532</v>
      </c>
      <c r="L199" s="15" t="s">
        <v>537</v>
      </c>
      <c r="M199" s="15">
        <v>325</v>
      </c>
      <c r="N199" s="15">
        <v>130000</v>
      </c>
      <c r="O199" s="16">
        <v>1286546475</v>
      </c>
      <c r="P199" s="12">
        <v>45572</v>
      </c>
      <c r="Q199" s="17">
        <v>1350873798.75</v>
      </c>
      <c r="R199" s="9" t="s">
        <v>174</v>
      </c>
      <c r="S199" s="9" t="s">
        <v>464</v>
      </c>
      <c r="T199" s="10">
        <v>909931122</v>
      </c>
      <c r="U199" s="9" t="s">
        <v>276</v>
      </c>
      <c r="V199" s="13" t="s">
        <v>707</v>
      </c>
      <c r="W199" s="13" t="s">
        <v>166</v>
      </c>
      <c r="X199" s="6" t="s">
        <v>601</v>
      </c>
      <c r="Y199" s="6"/>
      <c r="Z199" s="6"/>
      <c r="AA199" s="6"/>
      <c r="AB199" s="25">
        <v>1080699039</v>
      </c>
      <c r="AC199" s="25">
        <v>1067190301.01</v>
      </c>
      <c r="AD199" s="27">
        <f>+Q199*20%</f>
        <v>270174759.75</v>
      </c>
      <c r="AE199" s="27">
        <f t="shared" si="35"/>
        <v>13508737.987500001</v>
      </c>
      <c r="AF199" s="27">
        <f t="shared" si="28"/>
        <v>1067190301.0125</v>
      </c>
      <c r="AG199" s="17">
        <v>1067190301.01</v>
      </c>
      <c r="AH199" s="17">
        <v>13671903.01</v>
      </c>
      <c r="AI199" s="17"/>
      <c r="AJ199" s="17">
        <f>+AG199-AH199</f>
        <v>1053518398</v>
      </c>
      <c r="AK199" s="17"/>
      <c r="AL199" s="17"/>
      <c r="AM199" s="17"/>
      <c r="AN199" s="17">
        <v>1051643398.002375</v>
      </c>
      <c r="AO199" s="17"/>
      <c r="AP199" s="17"/>
      <c r="AQ199" s="17">
        <f t="shared" si="29"/>
        <v>0</v>
      </c>
      <c r="AR199" s="17">
        <f t="shared" si="30"/>
        <v>1874999.9976249933</v>
      </c>
      <c r="AS199" s="17">
        <f t="shared" si="31"/>
        <v>0</v>
      </c>
      <c r="AT199" s="17">
        <f t="shared" si="32"/>
        <v>0</v>
      </c>
      <c r="AU199" s="17">
        <f>SUM(AV199:CJ199)</f>
        <v>0</v>
      </c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</row>
    <row r="200" spans="1:112" ht="65.25" hidden="1" customHeight="1" x14ac:dyDescent="0.25">
      <c r="A200" s="6">
        <f t="shared" si="33"/>
        <v>194</v>
      </c>
      <c r="B200" s="13">
        <v>11311619</v>
      </c>
      <c r="C200" s="33" t="s">
        <v>299</v>
      </c>
      <c r="D200" s="32" t="s">
        <v>465</v>
      </c>
      <c r="E200" s="32" t="s">
        <v>466</v>
      </c>
      <c r="F200" s="13" t="s">
        <v>712</v>
      </c>
      <c r="G200" s="48" t="s">
        <v>2109</v>
      </c>
      <c r="H200" s="42" t="s">
        <v>1928</v>
      </c>
      <c r="I200" s="13"/>
      <c r="J200" s="15">
        <v>0.1</v>
      </c>
      <c r="K200" s="15" t="s">
        <v>532</v>
      </c>
      <c r="L200" s="15" t="s">
        <v>537</v>
      </c>
      <c r="M200" s="15">
        <v>1300</v>
      </c>
      <c r="N200" s="15">
        <v>520000</v>
      </c>
      <c r="O200" s="16">
        <v>2078638853</v>
      </c>
      <c r="P200" s="12">
        <v>45572</v>
      </c>
      <c r="Q200" s="17">
        <v>2182570795.6500001</v>
      </c>
      <c r="R200" s="9" t="s">
        <v>174</v>
      </c>
      <c r="S200" s="9" t="s">
        <v>467</v>
      </c>
      <c r="T200" s="10">
        <v>994075202</v>
      </c>
      <c r="U200" s="9" t="s">
        <v>276</v>
      </c>
      <c r="V200" s="13" t="s">
        <v>707</v>
      </c>
      <c r="W200" s="13" t="s">
        <v>166</v>
      </c>
      <c r="X200" s="6" t="s">
        <v>601</v>
      </c>
      <c r="Y200" s="6"/>
      <c r="Z200" s="6"/>
      <c r="AA200" s="6"/>
      <c r="AB200" s="25">
        <v>1746056636.52</v>
      </c>
      <c r="AC200" s="25">
        <v>1724230928.5599999</v>
      </c>
      <c r="AD200" s="27">
        <f>+Q200*20%</f>
        <v>436514159.13000005</v>
      </c>
      <c r="AE200" s="27">
        <f t="shared" si="35"/>
        <v>21825707.956500001</v>
      </c>
      <c r="AF200" s="27">
        <f t="shared" ref="AF200:AF261" si="36">+Q200-AE200-AD200</f>
        <v>1724230928.5634999</v>
      </c>
      <c r="AG200" s="17">
        <v>1724230928.5599999</v>
      </c>
      <c r="AH200" s="17">
        <f>+AG200-AJ200</f>
        <v>19492309.28213501</v>
      </c>
      <c r="AI200" s="17"/>
      <c r="AJ200" s="28">
        <v>1704738619.2778649</v>
      </c>
      <c r="AK200" s="17"/>
      <c r="AL200" s="17"/>
      <c r="AM200" s="17"/>
      <c r="AN200" s="28">
        <v>1704738619.2778649</v>
      </c>
      <c r="AO200" s="17"/>
      <c r="AP200" s="17"/>
      <c r="AQ200" s="17">
        <f t="shared" ref="AQ200:AQ260" si="37">+AI200-AM200</f>
        <v>0</v>
      </c>
      <c r="AR200" s="17">
        <f t="shared" ref="AR200:AR260" si="38">+AJ200-AN200</f>
        <v>0</v>
      </c>
      <c r="AS200" s="17">
        <f t="shared" ref="AS200:AS260" si="39">+AK200-AO200</f>
        <v>0</v>
      </c>
      <c r="AT200" s="17">
        <f t="shared" ref="AT200:AT260" si="40">+AL200-AP200</f>
        <v>0</v>
      </c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</row>
    <row r="201" spans="1:112" ht="65.25" customHeight="1" x14ac:dyDescent="0.25">
      <c r="A201" s="6">
        <f t="shared" ref="A201:A262" si="41">+A200+1</f>
        <v>195</v>
      </c>
      <c r="B201" s="13">
        <v>11305460</v>
      </c>
      <c r="C201" s="33" t="s">
        <v>301</v>
      </c>
      <c r="D201" s="32" t="s">
        <v>468</v>
      </c>
      <c r="E201" s="32" t="s">
        <v>469</v>
      </c>
      <c r="F201" s="13" t="s">
        <v>715</v>
      </c>
      <c r="G201" s="48" t="s">
        <v>2110</v>
      </c>
      <c r="H201" s="42" t="s">
        <v>1924</v>
      </c>
      <c r="I201" s="13"/>
      <c r="J201" s="15">
        <v>0.01</v>
      </c>
      <c r="K201" s="15" t="s">
        <v>532</v>
      </c>
      <c r="L201" s="15" t="s">
        <v>537</v>
      </c>
      <c r="M201" s="15">
        <v>130</v>
      </c>
      <c r="N201" s="15">
        <v>52000</v>
      </c>
      <c r="O201" s="16">
        <v>438625414</v>
      </c>
      <c r="P201" s="12">
        <v>45572</v>
      </c>
      <c r="Q201" s="17">
        <v>921113369.39999998</v>
      </c>
      <c r="R201" s="9" t="s">
        <v>174</v>
      </c>
      <c r="S201" s="9" t="s">
        <v>461</v>
      </c>
      <c r="T201" s="10">
        <v>917734391</v>
      </c>
      <c r="U201" s="9" t="s">
        <v>275</v>
      </c>
      <c r="V201" s="13" t="s">
        <v>707</v>
      </c>
      <c r="W201" s="13" t="s">
        <v>166</v>
      </c>
      <c r="X201" s="6" t="s">
        <v>601</v>
      </c>
      <c r="Y201" s="6" t="s">
        <v>552</v>
      </c>
      <c r="Z201" s="7">
        <v>45583</v>
      </c>
      <c r="AA201" s="6" t="s">
        <v>674</v>
      </c>
      <c r="AB201" s="25">
        <v>322389679.29000002</v>
      </c>
      <c r="AC201" s="25">
        <v>313178545.60000002</v>
      </c>
      <c r="AD201" s="27"/>
      <c r="AE201" s="27">
        <f t="shared" si="35"/>
        <v>9211133.6940000001</v>
      </c>
      <c r="AF201" s="27">
        <f t="shared" si="36"/>
        <v>911902235.70599997</v>
      </c>
      <c r="AG201" s="17">
        <v>313178545.60000002</v>
      </c>
      <c r="AH201" s="17">
        <f>+AG201-AJ201</f>
        <v>5381785.4559999704</v>
      </c>
      <c r="AI201" s="17"/>
      <c r="AJ201" s="17">
        <v>307796760.14400005</v>
      </c>
      <c r="AK201" s="17"/>
      <c r="AL201" s="17"/>
      <c r="AM201" s="17"/>
      <c r="AN201" s="17">
        <v>307796760.14400005</v>
      </c>
      <c r="AO201" s="17"/>
      <c r="AP201" s="17"/>
      <c r="AQ201" s="17">
        <f t="shared" si="37"/>
        <v>0</v>
      </c>
      <c r="AR201" s="17">
        <f t="shared" si="38"/>
        <v>0</v>
      </c>
      <c r="AS201" s="17">
        <f t="shared" si="39"/>
        <v>0</v>
      </c>
      <c r="AT201" s="17">
        <f t="shared" si="40"/>
        <v>0</v>
      </c>
      <c r="AU201" s="17">
        <f>SUBTOTAL(9,AV201:DH201)</f>
        <v>723287427.78999984</v>
      </c>
      <c r="AV201" s="17"/>
      <c r="AW201" s="17"/>
      <c r="AX201" s="17"/>
      <c r="AY201" s="17">
        <v>23477275.48</v>
      </c>
      <c r="AZ201" s="17">
        <v>23072400.850000001</v>
      </c>
      <c r="BA201" s="17">
        <v>23114653.030000001</v>
      </c>
      <c r="BB201" s="17">
        <v>22923963.629999999</v>
      </c>
      <c r="BC201" s="17">
        <v>22142752.239999998</v>
      </c>
      <c r="BD201" s="17">
        <v>22542584.84</v>
      </c>
      <c r="BE201" s="17">
        <v>22167357.32</v>
      </c>
      <c r="BF201" s="17">
        <v>22161206.050000001</v>
      </c>
      <c r="BG201" s="17">
        <v>21798281.079999998</v>
      </c>
      <c r="BH201" s="17">
        <v>21779827.260000002</v>
      </c>
      <c r="BI201" s="17">
        <v>21589137.870000001</v>
      </c>
      <c r="BJ201" s="17">
        <v>21244666.710000001</v>
      </c>
      <c r="BK201" s="17">
        <v>21207759.079999998</v>
      </c>
      <c r="BL201" s="17">
        <v>20875590.460000001</v>
      </c>
      <c r="BM201" s="17">
        <v>20826380.289999999</v>
      </c>
      <c r="BN201" s="17">
        <v>20635690.899999999</v>
      </c>
      <c r="BO201" s="17">
        <v>20075925.260000002</v>
      </c>
      <c r="BP201" s="17">
        <v>20254312.109999999</v>
      </c>
      <c r="BQ201" s="17">
        <v>19952899.84</v>
      </c>
      <c r="BR201" s="17">
        <v>19872933.32</v>
      </c>
      <c r="BS201" s="17">
        <v>19583823.59</v>
      </c>
      <c r="BT201" s="17">
        <v>19491554.530000001</v>
      </c>
      <c r="BU201" s="17">
        <v>19300865.140000001</v>
      </c>
      <c r="BV201" s="17">
        <v>19030209.219999999</v>
      </c>
      <c r="BW201" s="17">
        <v>18919486.350000001</v>
      </c>
      <c r="BX201" s="17">
        <v>18661132.969999999</v>
      </c>
      <c r="BY201" s="17">
        <v>18538107.559999999</v>
      </c>
      <c r="BZ201" s="17">
        <v>18347418.16</v>
      </c>
      <c r="CA201" s="17">
        <v>18009098.27</v>
      </c>
      <c r="CB201" s="17">
        <v>17966039.379999999</v>
      </c>
      <c r="CC201" s="17">
        <v>17738442.359999999</v>
      </c>
      <c r="CD201" s="17">
        <v>17584660.59</v>
      </c>
      <c r="CE201" s="17">
        <v>17369366.109999999</v>
      </c>
      <c r="CF201" s="17">
        <v>17203281.800000001</v>
      </c>
      <c r="CG201" s="17">
        <v>17012592.399999999</v>
      </c>
      <c r="CH201" s="17">
        <v>16815751.739999998</v>
      </c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</row>
    <row r="202" spans="1:112" ht="65.25" customHeight="1" x14ac:dyDescent="0.25">
      <c r="A202" s="6">
        <f t="shared" si="41"/>
        <v>196</v>
      </c>
      <c r="B202" s="13">
        <v>11305415</v>
      </c>
      <c r="C202" s="33" t="s">
        <v>300</v>
      </c>
      <c r="D202" s="32" t="s">
        <v>470</v>
      </c>
      <c r="E202" s="32" t="s">
        <v>471</v>
      </c>
      <c r="F202" s="13" t="s">
        <v>711</v>
      </c>
      <c r="G202" s="48" t="s">
        <v>2111</v>
      </c>
      <c r="H202" s="42" t="s">
        <v>1929</v>
      </c>
      <c r="I202" s="13"/>
      <c r="J202" s="15">
        <v>7.35</v>
      </c>
      <c r="K202" s="15" t="s">
        <v>1574</v>
      </c>
      <c r="L202" s="15" t="s">
        <v>538</v>
      </c>
      <c r="M202" s="15">
        <v>95550</v>
      </c>
      <c r="N202" s="15">
        <v>19110000</v>
      </c>
      <c r="O202" s="16">
        <v>72711056480</v>
      </c>
      <c r="P202" s="12">
        <v>45572</v>
      </c>
      <c r="Q202" s="17">
        <v>76346609304</v>
      </c>
      <c r="R202" s="9" t="s">
        <v>174</v>
      </c>
      <c r="S202" s="9" t="s">
        <v>472</v>
      </c>
      <c r="T202" s="10">
        <v>958845383</v>
      </c>
      <c r="U202" s="9" t="s">
        <v>275</v>
      </c>
      <c r="V202" s="13" t="s">
        <v>704</v>
      </c>
      <c r="W202" s="13" t="s">
        <v>166</v>
      </c>
      <c r="X202" s="6" t="s">
        <v>601</v>
      </c>
      <c r="Y202" s="6" t="s">
        <v>552</v>
      </c>
      <c r="Z202" s="7">
        <v>45596</v>
      </c>
      <c r="AA202" s="6" t="s">
        <v>698</v>
      </c>
      <c r="AB202" s="25">
        <v>763466093.03999996</v>
      </c>
      <c r="AC202" s="25">
        <v>0</v>
      </c>
      <c r="AD202" s="27"/>
      <c r="AE202" s="27">
        <f t="shared" si="35"/>
        <v>763466093.03999996</v>
      </c>
      <c r="AF202" s="27">
        <f t="shared" si="36"/>
        <v>75583143210.960007</v>
      </c>
      <c r="AG202" s="22">
        <f>11338000000+6425000000</f>
        <v>17763000000</v>
      </c>
      <c r="AH202" s="17">
        <f>+AG202-AJ202</f>
        <v>-252990000</v>
      </c>
      <c r="AI202" s="17"/>
      <c r="AJ202" s="17">
        <f>11221620000+6794370000</f>
        <v>18015990000</v>
      </c>
      <c r="AK202" s="17"/>
      <c r="AL202" s="17"/>
      <c r="AM202" s="17"/>
      <c r="AN202" s="17">
        <v>18015990000</v>
      </c>
      <c r="AO202" s="17"/>
      <c r="AP202" s="17"/>
      <c r="AQ202" s="17">
        <f t="shared" si="37"/>
        <v>0</v>
      </c>
      <c r="AR202" s="17">
        <f t="shared" si="38"/>
        <v>0</v>
      </c>
      <c r="AS202" s="17">
        <f t="shared" si="39"/>
        <v>0</v>
      </c>
      <c r="AT202" s="17">
        <f t="shared" si="40"/>
        <v>0</v>
      </c>
      <c r="AU202" s="17">
        <f>SUBTOTAL(9,AV202:DH202)</f>
        <v>75583143210.960007</v>
      </c>
      <c r="AV202" s="17"/>
      <c r="AW202" s="17"/>
      <c r="AX202" s="17"/>
      <c r="AY202" s="17">
        <v>11338000000</v>
      </c>
      <c r="AZ202" s="17">
        <v>6425000000</v>
      </c>
      <c r="BA202" s="17"/>
      <c r="BB202" s="17"/>
      <c r="BC202" s="17">
        <v>5257000000</v>
      </c>
      <c r="BD202" s="17"/>
      <c r="BE202" s="17"/>
      <c r="BF202" s="17">
        <v>5257000000</v>
      </c>
      <c r="BG202" s="17"/>
      <c r="BH202" s="17"/>
      <c r="BI202" s="17">
        <v>5257000000</v>
      </c>
      <c r="BJ202" s="17"/>
      <c r="BK202" s="17"/>
      <c r="BL202" s="17">
        <v>5257000000</v>
      </c>
      <c r="BM202" s="17"/>
      <c r="BN202" s="17"/>
      <c r="BO202" s="17">
        <v>5257000000</v>
      </c>
      <c r="BP202" s="17"/>
      <c r="BQ202" s="17"/>
      <c r="BR202" s="17">
        <v>5257000000</v>
      </c>
      <c r="BS202" s="17"/>
      <c r="BT202" s="17"/>
      <c r="BU202" s="17">
        <v>5257000000</v>
      </c>
      <c r="BV202" s="17"/>
      <c r="BW202" s="17"/>
      <c r="BX202" s="17">
        <v>5257000000</v>
      </c>
      <c r="BY202" s="17"/>
      <c r="BZ202" s="17"/>
      <c r="CA202" s="17">
        <v>5257000000</v>
      </c>
      <c r="CB202" s="17"/>
      <c r="CC202" s="17"/>
      <c r="CD202" s="17">
        <v>5257000000</v>
      </c>
      <c r="CE202" s="17"/>
      <c r="CF202" s="17"/>
      <c r="CG202" s="17">
        <v>5250143210.96</v>
      </c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</row>
    <row r="203" spans="1:112" ht="65.25" hidden="1" customHeight="1" x14ac:dyDescent="0.25">
      <c r="A203" s="6">
        <f t="shared" si="41"/>
        <v>197</v>
      </c>
      <c r="B203" s="13">
        <v>11305542</v>
      </c>
      <c r="C203" s="33" t="s">
        <v>296</v>
      </c>
      <c r="D203" s="32" t="s">
        <v>25</v>
      </c>
      <c r="E203" s="32" t="s">
        <v>473</v>
      </c>
      <c r="F203" s="13" t="s">
        <v>714</v>
      </c>
      <c r="G203" s="48" t="s">
        <v>2112</v>
      </c>
      <c r="H203" s="42" t="s">
        <v>1924</v>
      </c>
      <c r="I203" s="13"/>
      <c r="J203" s="15">
        <v>0.05</v>
      </c>
      <c r="K203" s="15" t="s">
        <v>533</v>
      </c>
      <c r="L203" s="15" t="s">
        <v>537</v>
      </c>
      <c r="M203" s="15">
        <v>650</v>
      </c>
      <c r="N203" s="15">
        <v>260000</v>
      </c>
      <c r="O203" s="16">
        <v>2263563604</v>
      </c>
      <c r="P203" s="12">
        <v>45572</v>
      </c>
      <c r="Q203" s="17">
        <v>2376741784.1999998</v>
      </c>
      <c r="R203" s="9" t="s">
        <v>174</v>
      </c>
      <c r="S203" s="9" t="s">
        <v>293</v>
      </c>
      <c r="T203" s="10">
        <v>909080908</v>
      </c>
      <c r="U203" s="9" t="s">
        <v>276</v>
      </c>
      <c r="V203" s="13" t="s">
        <v>707</v>
      </c>
      <c r="W203" s="13" t="s">
        <v>166</v>
      </c>
      <c r="X203" s="6" t="s">
        <v>601</v>
      </c>
      <c r="Y203" s="6"/>
      <c r="Z203" s="6"/>
      <c r="AA203" s="6"/>
      <c r="AB203" s="25">
        <v>1901393427.3599999</v>
      </c>
      <c r="AC203" s="25">
        <v>1877626009.52</v>
      </c>
      <c r="AD203" s="27">
        <f>+Q203*20%</f>
        <v>475348356.83999997</v>
      </c>
      <c r="AE203" s="27">
        <f t="shared" si="35"/>
        <v>23767417.842</v>
      </c>
      <c r="AF203" s="27">
        <f t="shared" si="36"/>
        <v>1877626009.5179999</v>
      </c>
      <c r="AG203" s="17">
        <v>1877626009.5179999</v>
      </c>
      <c r="AH203" s="17">
        <v>21776260.093199968</v>
      </c>
      <c r="AI203" s="17"/>
      <c r="AJ203" s="17">
        <f>+AG203-AH203</f>
        <v>1855849749.4247999</v>
      </c>
      <c r="AK203" s="17"/>
      <c r="AL203" s="17"/>
      <c r="AM203" s="17"/>
      <c r="AN203" s="17">
        <v>1855849749.4247999</v>
      </c>
      <c r="AO203" s="17"/>
      <c r="AP203" s="17"/>
      <c r="AQ203" s="17">
        <f t="shared" si="37"/>
        <v>0</v>
      </c>
      <c r="AR203" s="17">
        <f t="shared" si="38"/>
        <v>0</v>
      </c>
      <c r="AS203" s="17">
        <f t="shared" si="39"/>
        <v>0</v>
      </c>
      <c r="AT203" s="17">
        <f t="shared" si="40"/>
        <v>0</v>
      </c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</row>
    <row r="204" spans="1:112" ht="65.25" hidden="1" customHeight="1" x14ac:dyDescent="0.25">
      <c r="A204" s="6">
        <f t="shared" si="41"/>
        <v>198</v>
      </c>
      <c r="B204" s="13">
        <v>11305804</v>
      </c>
      <c r="C204" s="33" t="s">
        <v>298</v>
      </c>
      <c r="D204" s="32" t="s">
        <v>474</v>
      </c>
      <c r="E204" s="32" t="s">
        <v>475</v>
      </c>
      <c r="F204" s="13" t="s">
        <v>711</v>
      </c>
      <c r="G204" s="48" t="s">
        <v>2113</v>
      </c>
      <c r="H204" s="42" t="s">
        <v>1926</v>
      </c>
      <c r="I204" s="13"/>
      <c r="J204" s="15">
        <v>0.04</v>
      </c>
      <c r="K204" s="15" t="s">
        <v>532</v>
      </c>
      <c r="L204" s="15" t="s">
        <v>537</v>
      </c>
      <c r="M204" s="15">
        <v>520</v>
      </c>
      <c r="N204" s="15">
        <v>208000</v>
      </c>
      <c r="O204" s="16">
        <v>361420184</v>
      </c>
      <c r="P204" s="12">
        <v>45572</v>
      </c>
      <c r="Q204" s="17">
        <v>469846239.19999999</v>
      </c>
      <c r="R204" s="9" t="s">
        <v>174</v>
      </c>
      <c r="S204" s="9" t="s">
        <v>476</v>
      </c>
      <c r="T204" s="10">
        <v>981888881</v>
      </c>
      <c r="U204" s="9" t="s">
        <v>276</v>
      </c>
      <c r="V204" s="13" t="s">
        <v>707</v>
      </c>
      <c r="W204" s="13" t="s">
        <v>166</v>
      </c>
      <c r="X204" s="6" t="s">
        <v>601</v>
      </c>
      <c r="Y204" s="6"/>
      <c r="Z204" s="6"/>
      <c r="AA204" s="6"/>
      <c r="AB204" s="25">
        <v>375876991.36000001</v>
      </c>
      <c r="AC204" s="25">
        <f>+AB204-AE204</f>
        <v>371178528.96799999</v>
      </c>
      <c r="AD204" s="27">
        <f>+Q204*20%</f>
        <v>93969247.840000004</v>
      </c>
      <c r="AE204" s="27">
        <f t="shared" si="35"/>
        <v>4698462.392</v>
      </c>
      <c r="AF204" s="27">
        <f t="shared" si="36"/>
        <v>371178528.96799994</v>
      </c>
      <c r="AG204" s="27">
        <f>+AB204-AE204</f>
        <v>371178528.96799999</v>
      </c>
      <c r="AH204" s="17"/>
      <c r="AI204" s="17"/>
      <c r="AJ204" s="17"/>
      <c r="AK204" s="17"/>
      <c r="AL204" s="17"/>
      <c r="AM204" s="17"/>
      <c r="AN204" s="17"/>
      <c r="AO204" s="17"/>
      <c r="AP204" s="17"/>
      <c r="AQ204" s="17">
        <f t="shared" si="37"/>
        <v>0</v>
      </c>
      <c r="AR204" s="17">
        <f t="shared" si="38"/>
        <v>0</v>
      </c>
      <c r="AS204" s="17">
        <f t="shared" si="39"/>
        <v>0</v>
      </c>
      <c r="AT204" s="17">
        <f t="shared" si="40"/>
        <v>0</v>
      </c>
      <c r="AU204" s="17">
        <f>SUM(AV204:CJ204)</f>
        <v>0</v>
      </c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</row>
    <row r="205" spans="1:112" ht="65.25" hidden="1" customHeight="1" x14ac:dyDescent="0.25">
      <c r="A205" s="6">
        <f t="shared" si="41"/>
        <v>199</v>
      </c>
      <c r="B205" s="13">
        <v>11311620</v>
      </c>
      <c r="C205" s="33" t="s">
        <v>298</v>
      </c>
      <c r="D205" s="32" t="s">
        <v>474</v>
      </c>
      <c r="E205" s="32" t="s">
        <v>477</v>
      </c>
      <c r="F205" s="13" t="s">
        <v>711</v>
      </c>
      <c r="G205" s="48" t="s">
        <v>2114</v>
      </c>
      <c r="H205" s="42" t="s">
        <v>1921</v>
      </c>
      <c r="I205" s="13"/>
      <c r="J205" s="15">
        <v>0.48</v>
      </c>
      <c r="K205" s="15" t="s">
        <v>536</v>
      </c>
      <c r="L205" s="15" t="s">
        <v>538</v>
      </c>
      <c r="M205" s="15">
        <v>6240</v>
      </c>
      <c r="N205" s="15">
        <v>1248000</v>
      </c>
      <c r="O205" s="16">
        <v>4267558822</v>
      </c>
      <c r="P205" s="12">
        <v>45572</v>
      </c>
      <c r="Q205" s="17">
        <v>4480936763.1000004</v>
      </c>
      <c r="R205" s="9" t="s">
        <v>174</v>
      </c>
      <c r="S205" s="9" t="s">
        <v>478</v>
      </c>
      <c r="T205" s="10">
        <v>935901500</v>
      </c>
      <c r="U205" s="9" t="s">
        <v>1550</v>
      </c>
      <c r="V205" s="13" t="s">
        <v>707</v>
      </c>
      <c r="W205" s="13" t="s">
        <v>166</v>
      </c>
      <c r="X205" s="6" t="s">
        <v>878</v>
      </c>
      <c r="Y205" s="6" t="s">
        <v>552</v>
      </c>
      <c r="Z205" s="7">
        <v>45597</v>
      </c>
      <c r="AA205" s="6" t="s">
        <v>718</v>
      </c>
      <c r="AB205" s="25">
        <v>1568327867.085</v>
      </c>
      <c r="AC205" s="25"/>
      <c r="AD205" s="27"/>
      <c r="AE205" s="27">
        <f t="shared" si="35"/>
        <v>44809367.631000005</v>
      </c>
      <c r="AF205" s="27">
        <f t="shared" si="36"/>
        <v>4436127395.4690008</v>
      </c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>
        <f t="shared" si="37"/>
        <v>0</v>
      </c>
      <c r="AR205" s="17">
        <f t="shared" si="38"/>
        <v>0</v>
      </c>
      <c r="AS205" s="17">
        <f t="shared" si="39"/>
        <v>0</v>
      </c>
      <c r="AT205" s="17">
        <f t="shared" si="40"/>
        <v>0</v>
      </c>
      <c r="AU205" s="17">
        <f>SUBTOTAL(9,AV205:DH205)</f>
        <v>0</v>
      </c>
      <c r="AV205" s="17"/>
      <c r="AW205" s="17"/>
      <c r="AX205" s="17"/>
      <c r="AY205" s="17"/>
      <c r="AZ205" s="17">
        <v>113135491.27</v>
      </c>
      <c r="BA205" s="17">
        <v>113373412.11</v>
      </c>
      <c r="BB205" s="17">
        <v>112445766.12</v>
      </c>
      <c r="BC205" s="17">
        <v>108555637.8</v>
      </c>
      <c r="BD205" s="17">
        <v>110590474.16</v>
      </c>
      <c r="BE205" s="17">
        <v>108735182.19</v>
      </c>
      <c r="BF205" s="17">
        <v>108735182.19</v>
      </c>
      <c r="BG205" s="17">
        <v>106939738.34999999</v>
      </c>
      <c r="BH205" s="17">
        <v>106879890.22</v>
      </c>
      <c r="BI205" s="17">
        <v>105952244.23999999</v>
      </c>
      <c r="BJ205" s="17">
        <v>104246572.59</v>
      </c>
      <c r="BK205" s="17">
        <v>104096952.27</v>
      </c>
      <c r="BL205" s="17">
        <v>102451128.75</v>
      </c>
      <c r="BM205" s="17">
        <v>102241660.3</v>
      </c>
      <c r="BN205" s="17">
        <v>101314014.31999999</v>
      </c>
      <c r="BO205" s="17">
        <v>98501152.299999997</v>
      </c>
      <c r="BP205" s="17">
        <v>99458722.349999994</v>
      </c>
      <c r="BQ205" s="17">
        <v>97962519.150000006</v>
      </c>
      <c r="BR205" s="17">
        <v>97603430.379999995</v>
      </c>
      <c r="BS205" s="17">
        <v>96167075.310000002</v>
      </c>
      <c r="BT205" s="17">
        <v>95748138.409999996</v>
      </c>
      <c r="BU205" s="17">
        <v>94820492.430000007</v>
      </c>
      <c r="BV205" s="17">
        <v>93473909.549999997</v>
      </c>
      <c r="BW205" s="17">
        <v>92965200.459999993</v>
      </c>
      <c r="BX205" s="17">
        <v>91678465.709999993</v>
      </c>
      <c r="BY205" s="17">
        <v>91109908.489999995</v>
      </c>
      <c r="BZ205" s="17">
        <v>90182262.510000005</v>
      </c>
      <c r="CA205" s="17">
        <v>88446666.799999997</v>
      </c>
      <c r="CB205" s="17">
        <v>88326970.540000007</v>
      </c>
      <c r="CC205" s="17">
        <v>87189856.109999999</v>
      </c>
      <c r="CD205" s="17">
        <v>86471678.569999993</v>
      </c>
      <c r="CE205" s="17">
        <v>85394412.269999996</v>
      </c>
      <c r="CF205" s="17">
        <v>84616386.599999994</v>
      </c>
      <c r="CG205" s="17">
        <v>83688740.620000005</v>
      </c>
      <c r="CH205" s="17">
        <v>82701246.510000005</v>
      </c>
      <c r="CI205" s="17">
        <v>81833448.650000006</v>
      </c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</row>
    <row r="206" spans="1:112" ht="65.25" customHeight="1" x14ac:dyDescent="0.25">
      <c r="A206" s="6">
        <f t="shared" si="41"/>
        <v>200</v>
      </c>
      <c r="B206" s="13">
        <v>11305459</v>
      </c>
      <c r="C206" s="33" t="s">
        <v>301</v>
      </c>
      <c r="D206" s="32" t="s">
        <v>468</v>
      </c>
      <c r="E206" s="32" t="s">
        <v>479</v>
      </c>
      <c r="F206" s="13" t="s">
        <v>715</v>
      </c>
      <c r="G206" s="48" t="s">
        <v>2115</v>
      </c>
      <c r="H206" s="42" t="s">
        <v>1924</v>
      </c>
      <c r="I206" s="13"/>
      <c r="J206" s="15">
        <v>0.01</v>
      </c>
      <c r="K206" s="15" t="s">
        <v>532</v>
      </c>
      <c r="L206" s="15" t="s">
        <v>537</v>
      </c>
      <c r="M206" s="15">
        <v>130</v>
      </c>
      <c r="N206" s="15">
        <v>52000</v>
      </c>
      <c r="O206" s="16">
        <v>438625414</v>
      </c>
      <c r="P206" s="12">
        <v>45572</v>
      </c>
      <c r="Q206" s="17">
        <v>877250828</v>
      </c>
      <c r="R206" s="9" t="s">
        <v>174</v>
      </c>
      <c r="S206" s="9" t="s">
        <v>480</v>
      </c>
      <c r="T206" s="10">
        <v>936411311</v>
      </c>
      <c r="U206" s="9" t="s">
        <v>275</v>
      </c>
      <c r="V206" s="13" t="s">
        <v>707</v>
      </c>
      <c r="W206" s="13" t="s">
        <v>166</v>
      </c>
      <c r="X206" s="6" t="s">
        <v>601</v>
      </c>
      <c r="Y206" s="6" t="s">
        <v>552</v>
      </c>
      <c r="Z206" s="7">
        <v>45582</v>
      </c>
      <c r="AA206" s="6" t="s">
        <v>658</v>
      </c>
      <c r="AB206" s="25">
        <v>307037789.80000001</v>
      </c>
      <c r="AC206" s="25">
        <v>298265281.51999998</v>
      </c>
      <c r="AD206" s="27"/>
      <c r="AE206" s="27">
        <f t="shared" si="35"/>
        <v>8772508.2799999993</v>
      </c>
      <c r="AF206" s="27">
        <f t="shared" si="36"/>
        <v>868478319.72000003</v>
      </c>
      <c r="AG206" s="17">
        <v>298265281.51999998</v>
      </c>
      <c r="AH206" s="17">
        <f>+AG206-AJ206</f>
        <v>5232652.8151999712</v>
      </c>
      <c r="AI206" s="17"/>
      <c r="AJ206" s="17">
        <v>293032628.70480001</v>
      </c>
      <c r="AK206" s="17"/>
      <c r="AL206" s="17"/>
      <c r="AM206" s="17"/>
      <c r="AN206" s="17">
        <v>293032628.70480001</v>
      </c>
      <c r="AO206" s="17"/>
      <c r="AP206" s="17"/>
      <c r="AQ206" s="17">
        <f t="shared" si="37"/>
        <v>0</v>
      </c>
      <c r="AR206" s="17">
        <f t="shared" si="38"/>
        <v>0</v>
      </c>
      <c r="AS206" s="17">
        <f t="shared" si="39"/>
        <v>0</v>
      </c>
      <c r="AT206" s="17">
        <f t="shared" si="40"/>
        <v>0</v>
      </c>
      <c r="AU206" s="17">
        <f>SUBTOTAL(9,AV206:DH206)</f>
        <v>688845169.31999993</v>
      </c>
      <c r="AV206" s="17"/>
      <c r="AW206" s="17"/>
      <c r="AX206" s="17"/>
      <c r="AY206" s="17">
        <v>22359309.98</v>
      </c>
      <c r="AZ206" s="17">
        <v>21973715.100000001</v>
      </c>
      <c r="BA206" s="17">
        <v>22013955.260000002</v>
      </c>
      <c r="BB206" s="17">
        <v>21832346.32</v>
      </c>
      <c r="BC206" s="17">
        <v>21088335.469999999</v>
      </c>
      <c r="BD206" s="17">
        <v>21469128.420000002</v>
      </c>
      <c r="BE206" s="17">
        <v>21111768.879999999</v>
      </c>
      <c r="BF206" s="17">
        <v>21105910.530000001</v>
      </c>
      <c r="BG206" s="17">
        <v>20760267.690000001</v>
      </c>
      <c r="BH206" s="17">
        <v>20742692.629999999</v>
      </c>
      <c r="BI206" s="17">
        <v>20561083.690000001</v>
      </c>
      <c r="BJ206" s="17">
        <v>20233015.91</v>
      </c>
      <c r="BK206" s="17">
        <v>20197865.789999999</v>
      </c>
      <c r="BL206" s="17">
        <v>19881514.719999999</v>
      </c>
      <c r="BM206" s="17">
        <v>19834647.899999999</v>
      </c>
      <c r="BN206" s="17">
        <v>19653038.949999999</v>
      </c>
      <c r="BO206" s="17">
        <v>19119928.82</v>
      </c>
      <c r="BP206" s="17">
        <v>19289821.059999999</v>
      </c>
      <c r="BQ206" s="17">
        <v>19002761.75</v>
      </c>
      <c r="BR206" s="17">
        <v>18926603.16</v>
      </c>
      <c r="BS206" s="17">
        <v>18651260.559999999</v>
      </c>
      <c r="BT206" s="17">
        <v>18563385.27</v>
      </c>
      <c r="BU206" s="17">
        <v>18381776.32</v>
      </c>
      <c r="BV206" s="17">
        <v>18124008.780000001</v>
      </c>
      <c r="BW206" s="17">
        <v>18018558.43</v>
      </c>
      <c r="BX206" s="17">
        <v>17772507.59</v>
      </c>
      <c r="BY206" s="17">
        <v>17655340.530000001</v>
      </c>
      <c r="BZ206" s="17">
        <v>17473731.579999998</v>
      </c>
      <c r="CA206" s="17">
        <v>17151522.16</v>
      </c>
      <c r="CB206" s="17">
        <v>17110513.690000001</v>
      </c>
      <c r="CC206" s="17">
        <v>16893754.620000001</v>
      </c>
      <c r="CD206" s="17">
        <v>16747295.800000001</v>
      </c>
      <c r="CE206" s="17">
        <v>16542253.439999999</v>
      </c>
      <c r="CF206" s="17">
        <v>16384077.9</v>
      </c>
      <c r="CG206" s="17">
        <v>16202468.960000001</v>
      </c>
      <c r="CH206" s="17">
        <v>16015001.66</v>
      </c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</row>
    <row r="207" spans="1:112" ht="65.25" hidden="1" customHeight="1" x14ac:dyDescent="0.25">
      <c r="A207" s="6">
        <f t="shared" si="41"/>
        <v>201</v>
      </c>
      <c r="B207" s="13">
        <v>11311617</v>
      </c>
      <c r="C207" s="33" t="s">
        <v>298</v>
      </c>
      <c r="D207" s="32" t="s">
        <v>481</v>
      </c>
      <c r="E207" s="32" t="s">
        <v>482</v>
      </c>
      <c r="F207" s="13" t="s">
        <v>711</v>
      </c>
      <c r="G207" s="48" t="s">
        <v>2116</v>
      </c>
      <c r="H207" s="42" t="s">
        <v>1924</v>
      </c>
      <c r="I207" s="13"/>
      <c r="J207" s="15">
        <v>1.4999999999999999E-2</v>
      </c>
      <c r="K207" s="15" t="s">
        <v>532</v>
      </c>
      <c r="L207" s="15" t="s">
        <v>537</v>
      </c>
      <c r="M207" s="15">
        <v>195</v>
      </c>
      <c r="N207" s="15">
        <v>78000</v>
      </c>
      <c r="O207" s="16">
        <v>266341797</v>
      </c>
      <c r="P207" s="12">
        <v>45572</v>
      </c>
      <c r="Q207" s="17">
        <v>559317773.70000005</v>
      </c>
      <c r="R207" s="9" t="s">
        <v>174</v>
      </c>
      <c r="S207" s="9" t="s">
        <v>483</v>
      </c>
      <c r="T207" s="10">
        <v>997946400</v>
      </c>
      <c r="U207" s="9" t="s">
        <v>276</v>
      </c>
      <c r="V207" s="13" t="s">
        <v>707</v>
      </c>
      <c r="W207" s="13" t="s">
        <v>166</v>
      </c>
      <c r="X207" s="6" t="s">
        <v>601</v>
      </c>
      <c r="Y207" s="6"/>
      <c r="Z207" s="6"/>
      <c r="AA207" s="6"/>
      <c r="AB207" s="25">
        <v>447454218.95999998</v>
      </c>
      <c r="AC207" s="25">
        <v>441861041.22000003</v>
      </c>
      <c r="AD207" s="27">
        <f>+Q207*20%</f>
        <v>111863554.74000001</v>
      </c>
      <c r="AE207" s="27">
        <f t="shared" si="35"/>
        <v>5593177.7370000007</v>
      </c>
      <c r="AF207" s="27">
        <f t="shared" si="36"/>
        <v>441861041.22300005</v>
      </c>
      <c r="AG207" s="17">
        <v>441861041.22000003</v>
      </c>
      <c r="AH207" s="17">
        <f>+AG207-AJ207</f>
        <v>6668610.4121999741</v>
      </c>
      <c r="AI207" s="17"/>
      <c r="AJ207" s="17">
        <v>435192430.80780005</v>
      </c>
      <c r="AK207" s="17"/>
      <c r="AL207" s="17"/>
      <c r="AM207" s="17"/>
      <c r="AN207" s="17">
        <v>435192430.80780005</v>
      </c>
      <c r="AO207" s="17"/>
      <c r="AP207" s="17"/>
      <c r="AQ207" s="17">
        <f t="shared" si="37"/>
        <v>0</v>
      </c>
      <c r="AR207" s="17">
        <f t="shared" si="38"/>
        <v>0</v>
      </c>
      <c r="AS207" s="17">
        <f t="shared" si="39"/>
        <v>0</v>
      </c>
      <c r="AT207" s="17">
        <f t="shared" si="40"/>
        <v>0</v>
      </c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</row>
    <row r="208" spans="1:112" ht="65.25" customHeight="1" x14ac:dyDescent="0.25">
      <c r="A208" s="6">
        <f t="shared" si="41"/>
        <v>202</v>
      </c>
      <c r="B208" s="13">
        <v>11305625</v>
      </c>
      <c r="C208" s="33" t="s">
        <v>300</v>
      </c>
      <c r="D208" s="32" t="s">
        <v>484</v>
      </c>
      <c r="E208" s="32" t="s">
        <v>485</v>
      </c>
      <c r="F208" s="13" t="s">
        <v>711</v>
      </c>
      <c r="G208" s="48" t="s">
        <v>2117</v>
      </c>
      <c r="H208" s="42" t="s">
        <v>1923</v>
      </c>
      <c r="I208" s="13"/>
      <c r="J208" s="15">
        <v>0.1</v>
      </c>
      <c r="K208" s="15" t="s">
        <v>532</v>
      </c>
      <c r="L208" s="15" t="s">
        <v>537</v>
      </c>
      <c r="M208" s="15">
        <v>1300</v>
      </c>
      <c r="N208" s="15">
        <v>520000</v>
      </c>
      <c r="O208" s="16">
        <v>1788225354</v>
      </c>
      <c r="P208" s="12">
        <v>45572</v>
      </c>
      <c r="Q208" s="17">
        <v>4917619723.5</v>
      </c>
      <c r="R208" s="9" t="s">
        <v>174</v>
      </c>
      <c r="S208" s="9" t="s">
        <v>486</v>
      </c>
      <c r="T208" s="10">
        <v>900777007</v>
      </c>
      <c r="U208" s="9" t="s">
        <v>275</v>
      </c>
      <c r="V208" s="13" t="s">
        <v>707</v>
      </c>
      <c r="W208" s="13" t="s">
        <v>166</v>
      </c>
      <c r="X208" s="6" t="s">
        <v>601</v>
      </c>
      <c r="Y208" s="6" t="s">
        <v>552</v>
      </c>
      <c r="Z208" s="7">
        <v>45608</v>
      </c>
      <c r="AA208" s="6" t="s">
        <v>753</v>
      </c>
      <c r="AB208" s="25">
        <v>1721166903.2249999</v>
      </c>
      <c r="AC208" s="25">
        <v>1671990705.99</v>
      </c>
      <c r="AD208" s="27"/>
      <c r="AE208" s="27">
        <f t="shared" si="35"/>
        <v>49176197.234999999</v>
      </c>
      <c r="AF208" s="27">
        <f t="shared" si="36"/>
        <v>4868443526.2650003</v>
      </c>
      <c r="AG208" s="17">
        <f>+AB208-AE208</f>
        <v>1671990705.99</v>
      </c>
      <c r="AH208" s="17">
        <f>+AG208-AJ208</f>
        <v>19719907.059900045</v>
      </c>
      <c r="AI208" s="17"/>
      <c r="AJ208" s="17">
        <v>1652270798.9301</v>
      </c>
      <c r="AK208" s="17"/>
      <c r="AL208" s="17"/>
      <c r="AM208" s="17"/>
      <c r="AN208" s="17">
        <v>1652270798.9301</v>
      </c>
      <c r="AO208" s="17"/>
      <c r="AP208" s="17"/>
      <c r="AQ208" s="17">
        <f t="shared" si="37"/>
        <v>0</v>
      </c>
      <c r="AR208" s="17">
        <f t="shared" si="38"/>
        <v>0</v>
      </c>
      <c r="AS208" s="17">
        <f t="shared" si="39"/>
        <v>0</v>
      </c>
      <c r="AT208" s="17">
        <f t="shared" si="40"/>
        <v>0</v>
      </c>
      <c r="AU208" s="17">
        <f>SUBTOTAL(9,AV208:DH208)</f>
        <v>3860878751.7399988</v>
      </c>
      <c r="AV208" s="17"/>
      <c r="AW208" s="17"/>
      <c r="AX208" s="17"/>
      <c r="AY208" s="17"/>
      <c r="AZ208" s="17">
        <v>124160940.61</v>
      </c>
      <c r="BA208" s="17">
        <v>124422047.66</v>
      </c>
      <c r="BB208" s="17">
        <v>123403999.33</v>
      </c>
      <c r="BC208" s="17">
        <v>119134764.40000001</v>
      </c>
      <c r="BD208" s="17">
        <v>121367902.67</v>
      </c>
      <c r="BE208" s="17">
        <v>119331806.01000001</v>
      </c>
      <c r="BF208" s="17">
        <v>119331806.01000001</v>
      </c>
      <c r="BG208" s="17">
        <v>117361389.89</v>
      </c>
      <c r="BH208" s="17">
        <v>117295709.34999999</v>
      </c>
      <c r="BI208" s="17">
        <v>116277661.02</v>
      </c>
      <c r="BJ208" s="17">
        <v>114405765.70999999</v>
      </c>
      <c r="BK208" s="17">
        <v>114241564.36</v>
      </c>
      <c r="BL208" s="17">
        <v>112435349.58</v>
      </c>
      <c r="BM208" s="17">
        <v>112205467.7</v>
      </c>
      <c r="BN208" s="17">
        <v>111187419.37</v>
      </c>
      <c r="BO208" s="17">
        <v>108100434.12</v>
      </c>
      <c r="BP208" s="17">
        <v>109151322.70999999</v>
      </c>
      <c r="BQ208" s="17">
        <v>107509309.28</v>
      </c>
      <c r="BR208" s="17">
        <v>107115226.05</v>
      </c>
      <c r="BS208" s="17">
        <v>105538893.16</v>
      </c>
      <c r="BT208" s="17">
        <v>105079129.39</v>
      </c>
      <c r="BU208" s="17">
        <v>104061081.06</v>
      </c>
      <c r="BV208" s="17">
        <v>102583268.97</v>
      </c>
      <c r="BW208" s="17">
        <v>102024984.41</v>
      </c>
      <c r="BX208" s="17">
        <v>100612852.84999999</v>
      </c>
      <c r="BY208" s="17">
        <v>99988887.75</v>
      </c>
      <c r="BZ208" s="17">
        <v>98970839.420000002</v>
      </c>
      <c r="CA208" s="17">
        <v>97066103.829999998</v>
      </c>
      <c r="CB208" s="17">
        <v>96934742.760000005</v>
      </c>
      <c r="CC208" s="17">
        <v>95686812.549999997</v>
      </c>
      <c r="CD208" s="17">
        <v>94898646.099999994</v>
      </c>
      <c r="CE208" s="17">
        <v>93716396.420000002</v>
      </c>
      <c r="CF208" s="17">
        <v>92862549.439999998</v>
      </c>
      <c r="CG208" s="17">
        <v>91844501.109999999</v>
      </c>
      <c r="CH208" s="17">
        <v>90760772.239999995</v>
      </c>
      <c r="CI208" s="17">
        <v>89808404.450000003</v>
      </c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</row>
    <row r="209" spans="1:112" ht="65.25" hidden="1" customHeight="1" x14ac:dyDescent="0.25">
      <c r="A209" s="6">
        <f t="shared" si="41"/>
        <v>203</v>
      </c>
      <c r="B209" s="13">
        <v>11305820</v>
      </c>
      <c r="C209" s="33" t="s">
        <v>301</v>
      </c>
      <c r="D209" s="32" t="s">
        <v>487</v>
      </c>
      <c r="E209" s="32" t="s">
        <v>488</v>
      </c>
      <c r="F209" s="13" t="s">
        <v>712</v>
      </c>
      <c r="G209" s="48" t="s">
        <v>2118</v>
      </c>
      <c r="H209" s="42" t="s">
        <v>1923</v>
      </c>
      <c r="I209" s="13"/>
      <c r="J209" s="15">
        <v>0.18</v>
      </c>
      <c r="K209" s="15" t="s">
        <v>534</v>
      </c>
      <c r="L209" s="15" t="s">
        <v>531</v>
      </c>
      <c r="M209" s="15">
        <v>10530</v>
      </c>
      <c r="N209" s="15">
        <v>4212000</v>
      </c>
      <c r="O209" s="16">
        <v>6459756102</v>
      </c>
      <c r="P209" s="12">
        <v>45572</v>
      </c>
      <c r="Q209" s="17">
        <v>10981585373.4</v>
      </c>
      <c r="R209" s="9" t="s">
        <v>174</v>
      </c>
      <c r="S209" s="9" t="s">
        <v>489</v>
      </c>
      <c r="T209" s="10">
        <v>903117979</v>
      </c>
      <c r="U209" s="9" t="s">
        <v>276</v>
      </c>
      <c r="V209" s="13" t="s">
        <v>707</v>
      </c>
      <c r="W209" s="13" t="s">
        <v>166</v>
      </c>
      <c r="X209" s="6" t="s">
        <v>601</v>
      </c>
      <c r="Y209" s="6"/>
      <c r="Z209" s="6"/>
      <c r="AA209" s="6"/>
      <c r="AB209" s="25">
        <v>8785268298.7199993</v>
      </c>
      <c r="AC209" s="25">
        <v>8675452444.9899998</v>
      </c>
      <c r="AD209" s="27">
        <f>+Q209*20%</f>
        <v>2196317074.6799998</v>
      </c>
      <c r="AE209" s="27">
        <f t="shared" si="35"/>
        <v>109815853.734</v>
      </c>
      <c r="AF209" s="27">
        <f t="shared" si="36"/>
        <v>8675452444.9860001</v>
      </c>
      <c r="AG209" s="17">
        <v>8675452444.9899998</v>
      </c>
      <c r="AH209" s="17">
        <f>+AG209-AJ209</f>
        <v>89754524.453859329</v>
      </c>
      <c r="AI209" s="17"/>
      <c r="AJ209" s="17">
        <v>8585697920.5361404</v>
      </c>
      <c r="AK209" s="17"/>
      <c r="AL209" s="17"/>
      <c r="AM209" s="17"/>
      <c r="AN209" s="17">
        <v>8585697920.5361404</v>
      </c>
      <c r="AO209" s="17"/>
      <c r="AP209" s="17"/>
      <c r="AQ209" s="17">
        <f t="shared" si="37"/>
        <v>0</v>
      </c>
      <c r="AR209" s="17">
        <f t="shared" si="38"/>
        <v>0</v>
      </c>
      <c r="AS209" s="17">
        <f t="shared" si="39"/>
        <v>0</v>
      </c>
      <c r="AT209" s="17">
        <f t="shared" si="40"/>
        <v>0</v>
      </c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</row>
    <row r="210" spans="1:112" ht="65.25" customHeight="1" x14ac:dyDescent="0.25">
      <c r="A210" s="6">
        <f t="shared" si="41"/>
        <v>204</v>
      </c>
      <c r="B210" s="13" t="s">
        <v>490</v>
      </c>
      <c r="C210" s="33" t="s">
        <v>298</v>
      </c>
      <c r="D210" s="32" t="s">
        <v>494</v>
      </c>
      <c r="E210" s="32" t="s">
        <v>496</v>
      </c>
      <c r="F210" s="13" t="s">
        <v>711</v>
      </c>
      <c r="G210" s="48" t="s">
        <v>2119</v>
      </c>
      <c r="H210" s="42" t="s">
        <v>1921</v>
      </c>
      <c r="I210" s="13"/>
      <c r="J210" s="15">
        <v>0.48</v>
      </c>
      <c r="K210" s="15" t="s">
        <v>536</v>
      </c>
      <c r="L210" s="15" t="s">
        <v>538</v>
      </c>
      <c r="M210" s="15">
        <v>6240</v>
      </c>
      <c r="N210" s="15">
        <v>2496000</v>
      </c>
      <c r="O210" s="16">
        <v>7131806711</v>
      </c>
      <c r="P210" s="12">
        <v>45573</v>
      </c>
      <c r="Q210" s="17">
        <v>7488397046.5500002</v>
      </c>
      <c r="R210" s="9" t="s">
        <v>174</v>
      </c>
      <c r="S210" s="9" t="s">
        <v>347</v>
      </c>
      <c r="T210" s="10">
        <v>909305522</v>
      </c>
      <c r="U210" s="9" t="s">
        <v>275</v>
      </c>
      <c r="V210" s="13" t="s">
        <v>704</v>
      </c>
      <c r="W210" s="13" t="s">
        <v>166</v>
      </c>
      <c r="X210" s="6" t="s">
        <v>601</v>
      </c>
      <c r="Y210" s="6" t="s">
        <v>552</v>
      </c>
      <c r="Z210" s="7">
        <v>45588</v>
      </c>
      <c r="AA210" s="6" t="s">
        <v>631</v>
      </c>
      <c r="AB210" s="25">
        <v>213954201.33000001</v>
      </c>
      <c r="AC210" s="25"/>
      <c r="AD210" s="27"/>
      <c r="AE210" s="27">
        <f t="shared" si="35"/>
        <v>74883970.465499997</v>
      </c>
      <c r="AF210" s="27">
        <f t="shared" si="36"/>
        <v>7413513076.0845003</v>
      </c>
      <c r="AG210" s="27">
        <f>+AB210-AE210</f>
        <v>139070230.86450002</v>
      </c>
      <c r="AH210" s="17"/>
      <c r="AI210" s="17"/>
      <c r="AJ210" s="17"/>
      <c r="AK210" s="17"/>
      <c r="AL210" s="17"/>
      <c r="AM210" s="17"/>
      <c r="AN210" s="17"/>
      <c r="AO210" s="17"/>
      <c r="AP210" s="17"/>
      <c r="AQ210" s="17">
        <f t="shared" si="37"/>
        <v>0</v>
      </c>
      <c r="AR210" s="17">
        <f t="shared" si="38"/>
        <v>0</v>
      </c>
      <c r="AS210" s="17">
        <f t="shared" si="39"/>
        <v>0</v>
      </c>
      <c r="AT210" s="17">
        <f t="shared" si="40"/>
        <v>0</v>
      </c>
      <c r="AU210" s="17">
        <f>SUBTOTAL(9,AV210:DH210)</f>
        <v>7274442845.2200003</v>
      </c>
      <c r="AV210" s="17"/>
      <c r="AW210" s="17"/>
      <c r="AX210" s="17"/>
      <c r="AY210" s="17">
        <v>427908403</v>
      </c>
      <c r="AZ210" s="17">
        <v>427908403</v>
      </c>
      <c r="BA210" s="17"/>
      <c r="BB210" s="17"/>
      <c r="BC210" s="17">
        <v>427908403</v>
      </c>
      <c r="BD210" s="17"/>
      <c r="BE210" s="17"/>
      <c r="BF210" s="17">
        <v>427908403</v>
      </c>
      <c r="BG210" s="17"/>
      <c r="BH210" s="17"/>
      <c r="BI210" s="17">
        <v>427908403</v>
      </c>
      <c r="BJ210" s="17"/>
      <c r="BK210" s="17"/>
      <c r="BL210" s="17">
        <v>427908403</v>
      </c>
      <c r="BM210" s="17"/>
      <c r="BN210" s="17"/>
      <c r="BO210" s="17">
        <v>427908403</v>
      </c>
      <c r="BP210" s="17"/>
      <c r="BQ210" s="17"/>
      <c r="BR210" s="17">
        <v>427908403</v>
      </c>
      <c r="BS210" s="17"/>
      <c r="BT210" s="17"/>
      <c r="BU210" s="17">
        <v>427908403</v>
      </c>
      <c r="BV210" s="17"/>
      <c r="BW210" s="17"/>
      <c r="BX210" s="17">
        <v>427908403</v>
      </c>
      <c r="BY210" s="17"/>
      <c r="BZ210" s="17"/>
      <c r="CA210" s="17">
        <v>427908403</v>
      </c>
      <c r="CB210" s="17"/>
      <c r="CC210" s="17"/>
      <c r="CD210" s="17">
        <v>427908403</v>
      </c>
      <c r="CE210" s="17"/>
      <c r="CF210" s="17"/>
      <c r="CG210" s="17">
        <v>427908403</v>
      </c>
      <c r="CH210" s="17"/>
      <c r="CI210" s="17"/>
      <c r="CJ210" s="17">
        <v>427908403</v>
      </c>
      <c r="CK210" s="17"/>
      <c r="CL210" s="17"/>
      <c r="CM210" s="17">
        <v>427908403</v>
      </c>
      <c r="CN210" s="17"/>
      <c r="CO210" s="17"/>
      <c r="CP210" s="17">
        <v>427908403</v>
      </c>
      <c r="CQ210" s="17"/>
      <c r="CR210" s="17"/>
      <c r="CS210" s="17"/>
      <c r="CT210" s="17">
        <v>427908397.22000003</v>
      </c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</row>
    <row r="211" spans="1:112" ht="65.25" customHeight="1" x14ac:dyDescent="0.25">
      <c r="A211" s="6">
        <f t="shared" si="41"/>
        <v>205</v>
      </c>
      <c r="B211" s="13" t="s">
        <v>491</v>
      </c>
      <c r="C211" s="33" t="s">
        <v>296</v>
      </c>
      <c r="D211" s="32" t="s">
        <v>15</v>
      </c>
      <c r="E211" s="32" t="s">
        <v>497</v>
      </c>
      <c r="F211" s="13" t="s">
        <v>712</v>
      </c>
      <c r="G211" s="48" t="s">
        <v>2120</v>
      </c>
      <c r="H211" s="42" t="s">
        <v>1921</v>
      </c>
      <c r="I211" s="13" t="s">
        <v>1692</v>
      </c>
      <c r="J211" s="15">
        <v>1.31</v>
      </c>
      <c r="K211" s="15" t="s">
        <v>1569</v>
      </c>
      <c r="L211" s="15" t="s">
        <v>531</v>
      </c>
      <c r="M211" s="15">
        <v>76635</v>
      </c>
      <c r="N211" s="15">
        <v>30654000</v>
      </c>
      <c r="O211" s="16">
        <v>36370350060</v>
      </c>
      <c r="P211" s="12">
        <v>45573</v>
      </c>
      <c r="Q211" s="17">
        <v>52737007587</v>
      </c>
      <c r="R211" s="9" t="s">
        <v>174</v>
      </c>
      <c r="S211" s="9" t="s">
        <v>500</v>
      </c>
      <c r="T211" s="10">
        <v>772590701</v>
      </c>
      <c r="U211" s="9" t="s">
        <v>275</v>
      </c>
      <c r="V211" s="13" t="s">
        <v>704</v>
      </c>
      <c r="W211" s="13" t="s">
        <v>166</v>
      </c>
      <c r="X211" s="6" t="s">
        <v>601</v>
      </c>
      <c r="Y211" s="6" t="s">
        <v>552</v>
      </c>
      <c r="Z211" s="7">
        <v>45586</v>
      </c>
      <c r="AA211" s="6" t="s">
        <v>634</v>
      </c>
      <c r="AB211" s="25">
        <v>527370075.87</v>
      </c>
      <c r="AC211" s="25">
        <v>0</v>
      </c>
      <c r="AD211" s="27"/>
      <c r="AE211" s="27">
        <f t="shared" si="35"/>
        <v>527370075.87</v>
      </c>
      <c r="AF211" s="27">
        <f t="shared" si="36"/>
        <v>52209637511.129997</v>
      </c>
      <c r="AG211" s="27">
        <f>+AB211-AE211</f>
        <v>0</v>
      </c>
      <c r="AH211" s="17"/>
      <c r="AI211" s="17"/>
      <c r="AJ211" s="17"/>
      <c r="AK211" s="17"/>
      <c r="AL211" s="17"/>
      <c r="AM211" s="17"/>
      <c r="AN211" s="17"/>
      <c r="AO211" s="17"/>
      <c r="AP211" s="17"/>
      <c r="AQ211" s="17">
        <f t="shared" si="37"/>
        <v>0</v>
      </c>
      <c r="AR211" s="17">
        <f t="shared" si="38"/>
        <v>0</v>
      </c>
      <c r="AS211" s="17">
        <f t="shared" si="39"/>
        <v>0</v>
      </c>
      <c r="AT211" s="17">
        <f t="shared" si="40"/>
        <v>0</v>
      </c>
      <c r="AU211" s="17">
        <f>SUBTOTAL(9,AV211:DH211)</f>
        <v>52209637511.129997</v>
      </c>
      <c r="AV211" s="17"/>
      <c r="AW211" s="17"/>
      <c r="AX211" s="17"/>
      <c r="AY211" s="17"/>
      <c r="AZ211" s="17">
        <v>4016125963</v>
      </c>
      <c r="BA211" s="17"/>
      <c r="BB211" s="17"/>
      <c r="BC211" s="17">
        <v>4016125963</v>
      </c>
      <c r="BD211" s="17"/>
      <c r="BE211" s="17"/>
      <c r="BF211" s="17">
        <v>4016125963</v>
      </c>
      <c r="BG211" s="17"/>
      <c r="BH211" s="17"/>
      <c r="BI211" s="17">
        <v>4016125963</v>
      </c>
      <c r="BJ211" s="17"/>
      <c r="BK211" s="17"/>
      <c r="BL211" s="17">
        <v>4016125963</v>
      </c>
      <c r="BM211" s="17"/>
      <c r="BN211" s="17"/>
      <c r="BO211" s="17">
        <v>4016125963</v>
      </c>
      <c r="BP211" s="17"/>
      <c r="BQ211" s="17"/>
      <c r="BR211" s="17">
        <v>4016125963</v>
      </c>
      <c r="BS211" s="17"/>
      <c r="BT211" s="17"/>
      <c r="BU211" s="17">
        <v>4016125963</v>
      </c>
      <c r="BV211" s="17"/>
      <c r="BW211" s="17"/>
      <c r="BX211" s="17">
        <v>4016125963</v>
      </c>
      <c r="BY211" s="17"/>
      <c r="BZ211" s="17"/>
      <c r="CA211" s="17">
        <v>4016125963</v>
      </c>
      <c r="CB211" s="17"/>
      <c r="CC211" s="17"/>
      <c r="CD211" s="17">
        <v>4016125963</v>
      </c>
      <c r="CE211" s="17"/>
      <c r="CF211" s="17"/>
      <c r="CG211" s="17">
        <v>4016125963</v>
      </c>
      <c r="CH211" s="17">
        <v>4016125955.1300001</v>
      </c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</row>
    <row r="212" spans="1:112" ht="65.25" customHeight="1" x14ac:dyDescent="0.25">
      <c r="A212" s="6">
        <f t="shared" si="41"/>
        <v>206</v>
      </c>
      <c r="B212" s="13" t="s">
        <v>492</v>
      </c>
      <c r="C212" s="33" t="s">
        <v>298</v>
      </c>
      <c r="D212" s="32" t="s">
        <v>494</v>
      </c>
      <c r="E212" s="32" t="s">
        <v>498</v>
      </c>
      <c r="F212" s="13" t="s">
        <v>711</v>
      </c>
      <c r="G212" s="48" t="s">
        <v>2121</v>
      </c>
      <c r="H212" s="42" t="s">
        <v>1921</v>
      </c>
      <c r="I212" s="13"/>
      <c r="J212" s="15">
        <v>0.50049999999999994</v>
      </c>
      <c r="K212" s="15" t="s">
        <v>536</v>
      </c>
      <c r="L212" s="15" t="s">
        <v>538</v>
      </c>
      <c r="M212" s="15">
        <v>6506.4999999999991</v>
      </c>
      <c r="N212" s="15">
        <v>1301299.9999999998</v>
      </c>
      <c r="O212" s="16">
        <v>7353142736</v>
      </c>
      <c r="P212" s="12">
        <v>45573</v>
      </c>
      <c r="Q212" s="17">
        <v>7720799872.8000002</v>
      </c>
      <c r="R212" s="9" t="s">
        <v>174</v>
      </c>
      <c r="S212" s="9" t="s">
        <v>347</v>
      </c>
      <c r="T212" s="10">
        <v>909305522</v>
      </c>
      <c r="U212" s="9" t="s">
        <v>275</v>
      </c>
      <c r="V212" s="13" t="s">
        <v>704</v>
      </c>
      <c r="W212" s="13" t="s">
        <v>166</v>
      </c>
      <c r="X212" s="6" t="s">
        <v>601</v>
      </c>
      <c r="Y212" s="6" t="s">
        <v>552</v>
      </c>
      <c r="Z212" s="7">
        <v>45588</v>
      </c>
      <c r="AA212" s="6" t="s">
        <v>633</v>
      </c>
      <c r="AB212" s="25">
        <v>220594282.08000001</v>
      </c>
      <c r="AC212" s="25"/>
      <c r="AD212" s="27"/>
      <c r="AE212" s="27">
        <f t="shared" si="35"/>
        <v>77207998.728</v>
      </c>
      <c r="AF212" s="27">
        <f t="shared" si="36"/>
        <v>7643591874.0720005</v>
      </c>
      <c r="AG212" s="27">
        <f>+AB212-AE212</f>
        <v>143386283.352</v>
      </c>
      <c r="AH212" s="17"/>
      <c r="AI212" s="17"/>
      <c r="AJ212" s="17"/>
      <c r="AK212" s="17"/>
      <c r="AL212" s="17"/>
      <c r="AM212" s="17"/>
      <c r="AN212" s="17"/>
      <c r="AO212" s="17"/>
      <c r="AP212" s="17"/>
      <c r="AQ212" s="17">
        <f t="shared" si="37"/>
        <v>0</v>
      </c>
      <c r="AR212" s="17">
        <f t="shared" si="38"/>
        <v>0</v>
      </c>
      <c r="AS212" s="17">
        <f t="shared" si="39"/>
        <v>0</v>
      </c>
      <c r="AT212" s="17">
        <f t="shared" si="40"/>
        <v>0</v>
      </c>
      <c r="AU212" s="17">
        <f>SUBTOTAL(9,AV212:DH212)</f>
        <v>7500205590.7200003</v>
      </c>
      <c r="AV212" s="17"/>
      <c r="AW212" s="17"/>
      <c r="AX212" s="17"/>
      <c r="AY212" s="17">
        <v>441188565</v>
      </c>
      <c r="AZ212" s="17">
        <v>441188565</v>
      </c>
      <c r="BA212" s="17"/>
      <c r="BB212" s="17"/>
      <c r="BC212" s="17">
        <v>441188565</v>
      </c>
      <c r="BD212" s="17"/>
      <c r="BE212" s="17"/>
      <c r="BF212" s="17">
        <v>441188565</v>
      </c>
      <c r="BG212" s="17"/>
      <c r="BH212" s="17"/>
      <c r="BI212" s="17">
        <v>441188565</v>
      </c>
      <c r="BJ212" s="17"/>
      <c r="BK212" s="17"/>
      <c r="BL212" s="17">
        <v>441188565</v>
      </c>
      <c r="BM212" s="17"/>
      <c r="BN212" s="17"/>
      <c r="BO212" s="17">
        <v>441188565</v>
      </c>
      <c r="BP212" s="17"/>
      <c r="BQ212" s="17"/>
      <c r="BR212" s="17">
        <v>441188565</v>
      </c>
      <c r="BS212" s="17"/>
      <c r="BT212" s="17"/>
      <c r="BU212" s="17">
        <v>441188565</v>
      </c>
      <c r="BV212" s="17"/>
      <c r="BW212" s="17"/>
      <c r="BX212" s="17">
        <v>441188565</v>
      </c>
      <c r="BY212" s="17"/>
      <c r="BZ212" s="17"/>
      <c r="CA212" s="17">
        <v>441188565</v>
      </c>
      <c r="CB212" s="17"/>
      <c r="CC212" s="17"/>
      <c r="CD212" s="17">
        <v>441188565</v>
      </c>
      <c r="CE212" s="17"/>
      <c r="CF212" s="17"/>
      <c r="CG212" s="17">
        <v>441188565</v>
      </c>
      <c r="CH212" s="17"/>
      <c r="CI212" s="17"/>
      <c r="CJ212" s="17">
        <v>441188565</v>
      </c>
      <c r="CK212" s="17"/>
      <c r="CL212" s="17"/>
      <c r="CM212" s="17">
        <v>441188565</v>
      </c>
      <c r="CN212" s="17"/>
      <c r="CO212" s="17"/>
      <c r="CP212" s="17">
        <v>441188565</v>
      </c>
      <c r="CQ212" s="17"/>
      <c r="CR212" s="17"/>
      <c r="CS212" s="17"/>
      <c r="CT212" s="17">
        <v>441188550.72000003</v>
      </c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</row>
    <row r="213" spans="1:112" ht="65.25" hidden="1" customHeight="1" x14ac:dyDescent="0.25">
      <c r="A213" s="6">
        <f t="shared" si="41"/>
        <v>207</v>
      </c>
      <c r="B213" s="13" t="s">
        <v>493</v>
      </c>
      <c r="C213" s="33" t="s">
        <v>279</v>
      </c>
      <c r="D213" s="32" t="s">
        <v>495</v>
      </c>
      <c r="E213" s="32" t="s">
        <v>499</v>
      </c>
      <c r="F213" s="13" t="s">
        <v>714</v>
      </c>
      <c r="G213" s="48" t="s">
        <v>2122</v>
      </c>
      <c r="H213" s="42" t="s">
        <v>1924</v>
      </c>
      <c r="I213" s="13"/>
      <c r="J213" s="15">
        <v>0.05</v>
      </c>
      <c r="K213" s="15" t="s">
        <v>1575</v>
      </c>
      <c r="L213" s="15" t="s">
        <v>1620</v>
      </c>
      <c r="M213" s="15">
        <f>+J213*10000*65%</f>
        <v>325</v>
      </c>
      <c r="N213" s="15">
        <f>+M213*400</f>
        <v>130000</v>
      </c>
      <c r="O213" s="16">
        <v>1601348155</v>
      </c>
      <c r="P213" s="12">
        <v>45573</v>
      </c>
      <c r="Q213" s="17">
        <v>2241887417</v>
      </c>
      <c r="R213" s="9" t="s">
        <v>174</v>
      </c>
      <c r="S213" s="9" t="s">
        <v>358</v>
      </c>
      <c r="T213" s="10">
        <v>983643333</v>
      </c>
      <c r="U213" s="9" t="s">
        <v>276</v>
      </c>
      <c r="V213" s="13" t="s">
        <v>707</v>
      </c>
      <c r="W213" s="13" t="s">
        <v>166</v>
      </c>
      <c r="X213" s="6" t="s">
        <v>601</v>
      </c>
      <c r="Y213" s="6"/>
      <c r="Z213" s="6"/>
      <c r="AA213" s="6"/>
      <c r="AB213" s="25">
        <v>1793509933.5999999</v>
      </c>
      <c r="AC213" s="25">
        <v>1771091059.4300001</v>
      </c>
      <c r="AD213" s="27">
        <f>+Q213*20%</f>
        <v>448377483.40000004</v>
      </c>
      <c r="AE213" s="27">
        <f t="shared" si="35"/>
        <v>22418874.170000002</v>
      </c>
      <c r="AF213" s="27">
        <f t="shared" si="36"/>
        <v>1771091059.4299998</v>
      </c>
      <c r="AG213" s="17">
        <v>1771091059.4300001</v>
      </c>
      <c r="AH213" s="17">
        <f>+AG213-AJ213</f>
        <v>20710910.594300032</v>
      </c>
      <c r="AI213" s="17"/>
      <c r="AJ213" s="17">
        <v>1750380148.8357</v>
      </c>
      <c r="AK213" s="17"/>
      <c r="AL213" s="17"/>
      <c r="AM213" s="17"/>
      <c r="AN213" s="17">
        <v>1750380148.8357</v>
      </c>
      <c r="AO213" s="17"/>
      <c r="AP213" s="17"/>
      <c r="AQ213" s="17">
        <f t="shared" si="37"/>
        <v>0</v>
      </c>
      <c r="AR213" s="17">
        <f t="shared" si="38"/>
        <v>0</v>
      </c>
      <c r="AS213" s="17">
        <f t="shared" si="39"/>
        <v>0</v>
      </c>
      <c r="AT213" s="17">
        <f t="shared" si="40"/>
        <v>0</v>
      </c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</row>
    <row r="214" spans="1:112" ht="65.25" hidden="1" customHeight="1" x14ac:dyDescent="0.25">
      <c r="A214" s="6">
        <f t="shared" si="41"/>
        <v>208</v>
      </c>
      <c r="B214" s="13">
        <v>11354325</v>
      </c>
      <c r="C214" s="33" t="s">
        <v>296</v>
      </c>
      <c r="D214" s="32" t="s">
        <v>15</v>
      </c>
      <c r="E214" s="32" t="s">
        <v>502</v>
      </c>
      <c r="F214" s="13" t="s">
        <v>712</v>
      </c>
      <c r="G214" s="48" t="s">
        <v>2123</v>
      </c>
      <c r="H214" s="42" t="s">
        <v>1921</v>
      </c>
      <c r="I214" s="13" t="s">
        <v>1692</v>
      </c>
      <c r="J214" s="15">
        <v>0.03</v>
      </c>
      <c r="K214" s="15" t="s">
        <v>533</v>
      </c>
      <c r="L214" s="15" t="s">
        <v>537</v>
      </c>
      <c r="M214" s="15">
        <v>390</v>
      </c>
      <c r="N214" s="15">
        <v>156000</v>
      </c>
      <c r="O214" s="16">
        <v>763632748</v>
      </c>
      <c r="P214" s="12">
        <v>45574</v>
      </c>
      <c r="Q214" s="17">
        <v>954540935</v>
      </c>
      <c r="R214" s="9" t="s">
        <v>174</v>
      </c>
      <c r="S214" s="9" t="s">
        <v>501</v>
      </c>
      <c r="T214" s="10">
        <v>973193333</v>
      </c>
      <c r="U214" s="9" t="s">
        <v>276</v>
      </c>
      <c r="V214" s="13" t="s">
        <v>707</v>
      </c>
      <c r="W214" s="13" t="s">
        <v>166</v>
      </c>
      <c r="X214" s="6" t="s">
        <v>601</v>
      </c>
      <c r="Y214" s="6"/>
      <c r="Z214" s="6"/>
      <c r="AA214" s="6"/>
      <c r="AB214" s="25">
        <v>763632748</v>
      </c>
      <c r="AC214" s="25">
        <v>754087338.64999998</v>
      </c>
      <c r="AD214" s="27">
        <f>+Q214*20%</f>
        <v>190908187</v>
      </c>
      <c r="AE214" s="27">
        <f t="shared" si="35"/>
        <v>9545409.3499999996</v>
      </c>
      <c r="AF214" s="27">
        <f t="shared" si="36"/>
        <v>754087338.64999998</v>
      </c>
      <c r="AG214" s="17">
        <v>754087338.64999998</v>
      </c>
      <c r="AH214" s="17">
        <v>9790873.386500001</v>
      </c>
      <c r="AI214" s="17"/>
      <c r="AJ214" s="17">
        <f>+AG214-AH214</f>
        <v>744296465.26349998</v>
      </c>
      <c r="AK214" s="17"/>
      <c r="AL214" s="17"/>
      <c r="AM214" s="17"/>
      <c r="AN214" s="17">
        <v>744296465.26349998</v>
      </c>
      <c r="AO214" s="17"/>
      <c r="AP214" s="17"/>
      <c r="AQ214" s="17">
        <f t="shared" si="37"/>
        <v>0</v>
      </c>
      <c r="AR214" s="17">
        <f t="shared" si="38"/>
        <v>0</v>
      </c>
      <c r="AS214" s="17">
        <f t="shared" si="39"/>
        <v>0</v>
      </c>
      <c r="AT214" s="17">
        <f t="shared" si="40"/>
        <v>0</v>
      </c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</row>
    <row r="215" spans="1:112" ht="65.25" customHeight="1" x14ac:dyDescent="0.25">
      <c r="A215" s="6">
        <f t="shared" si="41"/>
        <v>209</v>
      </c>
      <c r="B215" s="13">
        <v>11467869</v>
      </c>
      <c r="C215" s="33" t="s">
        <v>297</v>
      </c>
      <c r="D215" s="32" t="s">
        <v>504</v>
      </c>
      <c r="E215" s="32" t="s">
        <v>503</v>
      </c>
      <c r="F215" s="13" t="s">
        <v>711</v>
      </c>
      <c r="G215" s="48" t="s">
        <v>2124</v>
      </c>
      <c r="H215" s="42" t="s">
        <v>1924</v>
      </c>
      <c r="I215" s="13"/>
      <c r="J215" s="15">
        <v>9.9900000000000003E-2</v>
      </c>
      <c r="K215" s="15" t="s">
        <v>532</v>
      </c>
      <c r="L215" s="15" t="s">
        <v>537</v>
      </c>
      <c r="M215" s="15">
        <v>1298.7</v>
      </c>
      <c r="N215" s="15">
        <v>519480</v>
      </c>
      <c r="O215" s="16">
        <v>1336352263</v>
      </c>
      <c r="P215" s="12">
        <v>45574</v>
      </c>
      <c r="Q215" s="17">
        <v>1403169876.1500001</v>
      </c>
      <c r="R215" s="9" t="s">
        <v>174</v>
      </c>
      <c r="S215" s="9" t="s">
        <v>505</v>
      </c>
      <c r="T215" s="10">
        <v>974409090</v>
      </c>
      <c r="U215" s="9" t="s">
        <v>275</v>
      </c>
      <c r="V215" s="13" t="s">
        <v>707</v>
      </c>
      <c r="W215" s="13" t="s">
        <v>166</v>
      </c>
      <c r="X215" s="6" t="s">
        <v>601</v>
      </c>
      <c r="Y215" s="6" t="s">
        <v>552</v>
      </c>
      <c r="Z215" s="7">
        <v>45595</v>
      </c>
      <c r="AA215" s="6" t="s">
        <v>696</v>
      </c>
      <c r="AB215" s="25">
        <v>491109456.65249997</v>
      </c>
      <c r="AC215" s="25">
        <v>477077757.88999999</v>
      </c>
      <c r="AD215" s="27"/>
      <c r="AE215" s="27">
        <f t="shared" si="35"/>
        <v>14031698.761500001</v>
      </c>
      <c r="AF215" s="27">
        <f t="shared" si="36"/>
        <v>1389138177.3885002</v>
      </c>
      <c r="AG215" s="17">
        <f>+AB215-AE215</f>
        <v>477077757.89099997</v>
      </c>
      <c r="AH215" s="17">
        <f>+AG215-AJ215</f>
        <v>7770777.5798999667</v>
      </c>
      <c r="AI215" s="17"/>
      <c r="AJ215" s="17">
        <v>469306980.31110001</v>
      </c>
      <c r="AK215" s="17"/>
      <c r="AL215" s="17"/>
      <c r="AM215" s="17"/>
      <c r="AN215" s="17">
        <v>469306980.31110001</v>
      </c>
      <c r="AO215" s="17"/>
      <c r="AP215" s="17"/>
      <c r="AQ215" s="17">
        <f t="shared" si="37"/>
        <v>0</v>
      </c>
      <c r="AR215" s="17">
        <f t="shared" si="38"/>
        <v>0</v>
      </c>
      <c r="AS215" s="17">
        <f t="shared" si="39"/>
        <v>0</v>
      </c>
      <c r="AT215" s="17">
        <f t="shared" si="40"/>
        <v>0</v>
      </c>
      <c r="AU215" s="17">
        <f>SUBTOTAL(9,AV215:DH215)</f>
        <v>1101195031.8200002</v>
      </c>
      <c r="AV215" s="17"/>
      <c r="AW215" s="17"/>
      <c r="AX215" s="17"/>
      <c r="AY215" s="17">
        <v>35763899.240000002</v>
      </c>
      <c r="AZ215" s="17">
        <v>35147137.07</v>
      </c>
      <c r="BA215" s="17">
        <v>35211501.539999999</v>
      </c>
      <c r="BB215" s="17">
        <v>34302564.609999999</v>
      </c>
      <c r="BC215" s="17">
        <v>33730965.100000001</v>
      </c>
      <c r="BD215" s="17">
        <v>34340046.549999997</v>
      </c>
      <c r="BE215" s="17">
        <v>33768447.039999999</v>
      </c>
      <c r="BF215" s="17">
        <v>33759076.549999997</v>
      </c>
      <c r="BG215" s="17">
        <v>33206218.010000002</v>
      </c>
      <c r="BH215" s="17">
        <v>33178106.559999999</v>
      </c>
      <c r="BI215" s="17">
        <v>32887621.559999999</v>
      </c>
      <c r="BJ215" s="17">
        <v>32362874.469999999</v>
      </c>
      <c r="BK215" s="17">
        <v>32306651.57</v>
      </c>
      <c r="BL215" s="17">
        <v>31800645.449999999</v>
      </c>
      <c r="BM215" s="17">
        <v>31725681.579999998</v>
      </c>
      <c r="BN215" s="17">
        <v>31435196.579999998</v>
      </c>
      <c r="BO215" s="17">
        <v>30582482.559999999</v>
      </c>
      <c r="BP215" s="17">
        <v>30854226.59</v>
      </c>
      <c r="BQ215" s="17">
        <v>30395072.879999999</v>
      </c>
      <c r="BR215" s="17">
        <v>30273256.600000001</v>
      </c>
      <c r="BS215" s="17">
        <v>29832843.859999999</v>
      </c>
      <c r="BT215" s="17">
        <v>29692286.600000001</v>
      </c>
      <c r="BU215" s="17">
        <v>29401801.609999999</v>
      </c>
      <c r="BV215" s="17">
        <v>28989500.32</v>
      </c>
      <c r="BW215" s="17">
        <v>28820831.609999999</v>
      </c>
      <c r="BX215" s="17">
        <v>28427271.289999999</v>
      </c>
      <c r="BY215" s="17">
        <v>28239861.620000001</v>
      </c>
      <c r="BZ215" s="17">
        <v>27949376.620000001</v>
      </c>
      <c r="CA215" s="17">
        <v>27434000.02</v>
      </c>
      <c r="CB215" s="17">
        <v>27368406.629999999</v>
      </c>
      <c r="CC215" s="17">
        <v>27021698.73</v>
      </c>
      <c r="CD215" s="17">
        <v>26787436.640000001</v>
      </c>
      <c r="CE215" s="17">
        <v>26459469.699999999</v>
      </c>
      <c r="CF215" s="17">
        <v>26206466.640000001</v>
      </c>
      <c r="CG215" s="17">
        <v>25915981.649999999</v>
      </c>
      <c r="CH215" s="17">
        <v>25616126.170000002</v>
      </c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</row>
    <row r="216" spans="1:112" ht="65.25" customHeight="1" x14ac:dyDescent="0.25">
      <c r="A216" s="6">
        <f t="shared" si="41"/>
        <v>210</v>
      </c>
      <c r="B216" s="13">
        <v>11467841</v>
      </c>
      <c r="C216" s="33" t="s">
        <v>299</v>
      </c>
      <c r="D216" s="32" t="s">
        <v>21</v>
      </c>
      <c r="E216" s="32" t="s">
        <v>140</v>
      </c>
      <c r="F216" s="13" t="s">
        <v>712</v>
      </c>
      <c r="G216" s="48" t="s">
        <v>2125</v>
      </c>
      <c r="H216" s="42" t="s">
        <v>1924</v>
      </c>
      <c r="I216" s="13"/>
      <c r="J216" s="15">
        <v>1.49E-2</v>
      </c>
      <c r="K216" s="15" t="s">
        <v>533</v>
      </c>
      <c r="L216" s="15" t="s">
        <v>537</v>
      </c>
      <c r="M216" s="15">
        <v>193.70000000000002</v>
      </c>
      <c r="N216" s="15">
        <v>77480</v>
      </c>
      <c r="O216" s="16">
        <v>716299001</v>
      </c>
      <c r="P216" s="12">
        <v>45574</v>
      </c>
      <c r="Q216" s="17">
        <v>787928901.10000002</v>
      </c>
      <c r="R216" s="9" t="s">
        <v>174</v>
      </c>
      <c r="S216" s="9" t="s">
        <v>506</v>
      </c>
      <c r="T216" s="10">
        <v>973148620</v>
      </c>
      <c r="U216" s="9" t="s">
        <v>275</v>
      </c>
      <c r="V216" s="13" t="s">
        <v>707</v>
      </c>
      <c r="W216" s="13" t="s">
        <v>166</v>
      </c>
      <c r="X216" s="6" t="s">
        <v>601</v>
      </c>
      <c r="Y216" s="6" t="s">
        <v>552</v>
      </c>
      <c r="Z216" s="7">
        <v>45589</v>
      </c>
      <c r="AA216" s="6" t="s">
        <v>699</v>
      </c>
      <c r="AB216" s="25">
        <v>275775115.38499999</v>
      </c>
      <c r="AC216" s="25">
        <v>267895826.38</v>
      </c>
      <c r="AD216" s="27"/>
      <c r="AE216" s="27">
        <f t="shared" si="35"/>
        <v>7879289.0109999999</v>
      </c>
      <c r="AF216" s="27">
        <f t="shared" si="36"/>
        <v>780049612.08899999</v>
      </c>
      <c r="AG216" s="27">
        <v>267895826.38</v>
      </c>
      <c r="AH216" s="17"/>
      <c r="AI216" s="17"/>
      <c r="AJ216" s="17"/>
      <c r="AK216" s="17"/>
      <c r="AL216" s="17"/>
      <c r="AM216" s="17"/>
      <c r="AN216" s="17"/>
      <c r="AO216" s="17"/>
      <c r="AP216" s="17"/>
      <c r="AQ216" s="17">
        <f t="shared" si="37"/>
        <v>0</v>
      </c>
      <c r="AR216" s="17">
        <f t="shared" si="38"/>
        <v>0</v>
      </c>
      <c r="AS216" s="17">
        <f t="shared" si="39"/>
        <v>0</v>
      </c>
      <c r="AT216" s="17">
        <f t="shared" si="40"/>
        <v>0</v>
      </c>
      <c r="AU216" s="17">
        <f>SUBTOTAL(9,AV216:DH216)</f>
        <v>618611873.87</v>
      </c>
      <c r="AV216" s="17"/>
      <c r="AW216" s="17"/>
      <c r="AX216" s="17"/>
      <c r="AY216" s="17"/>
      <c r="AZ216" s="17">
        <v>19893769.550000001</v>
      </c>
      <c r="BA216" s="17">
        <v>19935605.600000001</v>
      </c>
      <c r="BB216" s="17">
        <v>19772488.120000001</v>
      </c>
      <c r="BC216" s="17">
        <v>19088447.109999999</v>
      </c>
      <c r="BD216" s="17">
        <v>19446253.18</v>
      </c>
      <c r="BE216" s="17">
        <v>19120018.23</v>
      </c>
      <c r="BF216" s="17">
        <v>19120018.23</v>
      </c>
      <c r="BG216" s="17">
        <v>18804307</v>
      </c>
      <c r="BH216" s="17">
        <v>18793783.289999999</v>
      </c>
      <c r="BI216" s="17">
        <v>18630665.809999999</v>
      </c>
      <c r="BJ216" s="17">
        <v>18330740.140000001</v>
      </c>
      <c r="BK216" s="17">
        <v>18304430.870000001</v>
      </c>
      <c r="BL216" s="17">
        <v>18015028.899999999</v>
      </c>
      <c r="BM216" s="17">
        <v>17978195.920000002</v>
      </c>
      <c r="BN216" s="17">
        <v>17815078.449999999</v>
      </c>
      <c r="BO216" s="17">
        <v>17320464.18</v>
      </c>
      <c r="BP216" s="17">
        <v>17488843.5</v>
      </c>
      <c r="BQ216" s="17">
        <v>17225750.809999999</v>
      </c>
      <c r="BR216" s="17">
        <v>17162608.559999999</v>
      </c>
      <c r="BS216" s="17">
        <v>16910039.57</v>
      </c>
      <c r="BT216" s="17">
        <v>16836373.609999999</v>
      </c>
      <c r="BU216" s="17">
        <v>16673256.140000001</v>
      </c>
      <c r="BV216" s="17">
        <v>16436472.710000001</v>
      </c>
      <c r="BW216" s="17">
        <v>16347021.189999999</v>
      </c>
      <c r="BX216" s="17">
        <v>16120761.470000001</v>
      </c>
      <c r="BY216" s="17">
        <v>16020786.25</v>
      </c>
      <c r="BZ216" s="17">
        <v>15857668.779999999</v>
      </c>
      <c r="CA216" s="17">
        <v>15552481.25</v>
      </c>
      <c r="CB216" s="17">
        <v>15531433.83</v>
      </c>
      <c r="CC216" s="17">
        <v>15331483.380000001</v>
      </c>
      <c r="CD216" s="17">
        <v>15205198.880000001</v>
      </c>
      <c r="CE216" s="17">
        <v>15015772.140000001</v>
      </c>
      <c r="CF216" s="17">
        <v>14878963.939999999</v>
      </c>
      <c r="CG216" s="17">
        <v>14715846.470000001</v>
      </c>
      <c r="CH216" s="17">
        <v>14542205.289999999</v>
      </c>
      <c r="CI216" s="17">
        <v>14389611.52</v>
      </c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</row>
    <row r="217" spans="1:112" ht="65.25" hidden="1" customHeight="1" x14ac:dyDescent="0.25">
      <c r="A217" s="6">
        <f t="shared" si="41"/>
        <v>211</v>
      </c>
      <c r="B217" s="13">
        <v>11354459</v>
      </c>
      <c r="C217" s="33" t="s">
        <v>459</v>
      </c>
      <c r="D217" s="32" t="s">
        <v>508</v>
      </c>
      <c r="E217" s="32" t="s">
        <v>507</v>
      </c>
      <c r="F217" s="13" t="s">
        <v>712</v>
      </c>
      <c r="G217" s="48" t="s">
        <v>2126</v>
      </c>
      <c r="H217" s="42" t="s">
        <v>1921</v>
      </c>
      <c r="I217" s="13"/>
      <c r="J217" s="15">
        <v>0.15</v>
      </c>
      <c r="K217" s="15" t="s">
        <v>534</v>
      </c>
      <c r="L217" s="15" t="s">
        <v>531</v>
      </c>
      <c r="M217" s="15">
        <v>8775</v>
      </c>
      <c r="N217" s="15">
        <v>3510000</v>
      </c>
      <c r="O217" s="16">
        <v>10557325912</v>
      </c>
      <c r="P217" s="12">
        <v>45574</v>
      </c>
      <c r="Q217" s="17">
        <v>15308122572.4</v>
      </c>
      <c r="R217" s="9" t="s">
        <v>175</v>
      </c>
      <c r="S217" s="9" t="s">
        <v>362</v>
      </c>
      <c r="T217" s="10">
        <v>909690066</v>
      </c>
      <c r="U217" s="9" t="s">
        <v>1550</v>
      </c>
      <c r="V217" s="13" t="s">
        <v>704</v>
      </c>
      <c r="W217" s="13" t="s">
        <v>166</v>
      </c>
      <c r="X217" s="6" t="s">
        <v>601</v>
      </c>
      <c r="Y217" s="6" t="s">
        <v>669</v>
      </c>
      <c r="Z217" s="7"/>
      <c r="AA217" s="6"/>
      <c r="AB217" s="25">
        <v>211146518.24000001</v>
      </c>
      <c r="AC217" s="25"/>
      <c r="AD217" s="27"/>
      <c r="AE217" s="27">
        <f t="shared" si="35"/>
        <v>153081225.72400001</v>
      </c>
      <c r="AF217" s="27">
        <f t="shared" si="36"/>
        <v>15155041346.675999</v>
      </c>
      <c r="AG217" s="27">
        <f>+AB217-AE217</f>
        <v>58065292.516000003</v>
      </c>
      <c r="AH217" s="17"/>
      <c r="AI217" s="17"/>
      <c r="AJ217" s="17"/>
      <c r="AK217" s="17"/>
      <c r="AL217" s="17"/>
      <c r="AM217" s="17"/>
      <c r="AN217" s="17"/>
      <c r="AO217" s="17"/>
      <c r="AP217" s="17"/>
      <c r="AQ217" s="17">
        <f t="shared" si="37"/>
        <v>0</v>
      </c>
      <c r="AR217" s="17">
        <f t="shared" si="38"/>
        <v>0</v>
      </c>
      <c r="AS217" s="17">
        <f t="shared" si="39"/>
        <v>0</v>
      </c>
      <c r="AT217" s="17">
        <f t="shared" si="40"/>
        <v>0</v>
      </c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</row>
    <row r="218" spans="1:112" ht="65.25" hidden="1" customHeight="1" x14ac:dyDescent="0.25">
      <c r="A218" s="6">
        <f t="shared" si="41"/>
        <v>212</v>
      </c>
      <c r="B218" s="13">
        <v>11467857</v>
      </c>
      <c r="C218" s="33" t="s">
        <v>279</v>
      </c>
      <c r="D218" s="32" t="s">
        <v>325</v>
      </c>
      <c r="E218" s="32" t="s">
        <v>509</v>
      </c>
      <c r="F218" s="13" t="s">
        <v>715</v>
      </c>
      <c r="G218" s="48" t="s">
        <v>2127</v>
      </c>
      <c r="H218" s="42" t="s">
        <v>1921</v>
      </c>
      <c r="I218" s="13"/>
      <c r="J218" s="15">
        <v>0.34429999999999999</v>
      </c>
      <c r="K218" s="15" t="s">
        <v>535</v>
      </c>
      <c r="L218" s="15" t="s">
        <v>531</v>
      </c>
      <c r="M218" s="15">
        <v>11189.75</v>
      </c>
      <c r="N218" s="15">
        <v>4475900</v>
      </c>
      <c r="O218" s="16">
        <v>18473977887</v>
      </c>
      <c r="P218" s="12">
        <v>45574</v>
      </c>
      <c r="Q218" s="17">
        <v>24939870147.450001</v>
      </c>
      <c r="R218" s="9" t="s">
        <v>174</v>
      </c>
      <c r="S218" s="9" t="s">
        <v>510</v>
      </c>
      <c r="T218" s="10">
        <v>994358746</v>
      </c>
      <c r="U218" s="9" t="s">
        <v>276</v>
      </c>
      <c r="V218" s="13" t="s">
        <v>707</v>
      </c>
      <c r="W218" s="13" t="s">
        <v>166</v>
      </c>
      <c r="X218" s="6" t="s">
        <v>601</v>
      </c>
      <c r="Y218" s="6"/>
      <c r="Z218" s="7"/>
      <c r="AA218" s="6"/>
      <c r="AB218" s="25">
        <v>19951896117.959999</v>
      </c>
      <c r="AC218" s="25">
        <v>19702497416.490002</v>
      </c>
      <c r="AD218" s="27">
        <f>+Q218*20%</f>
        <v>4987974029.4900007</v>
      </c>
      <c r="AE218" s="27">
        <f t="shared" si="35"/>
        <v>249398701.4745</v>
      </c>
      <c r="AF218" s="27">
        <f t="shared" si="36"/>
        <v>19702497416.4855</v>
      </c>
      <c r="AG218" s="17">
        <v>19702497416.490002</v>
      </c>
      <c r="AH218" s="17">
        <v>200024974.52130508</v>
      </c>
      <c r="AI218" s="17"/>
      <c r="AJ218" s="17"/>
      <c r="AK218" s="17"/>
      <c r="AL218" s="17">
        <v>19502472441.968697</v>
      </c>
      <c r="AM218" s="17"/>
      <c r="AN218" s="17"/>
      <c r="AO218" s="17"/>
      <c r="AP218" s="17"/>
      <c r="AQ218" s="17">
        <f t="shared" si="37"/>
        <v>0</v>
      </c>
      <c r="AR218" s="17">
        <f t="shared" si="38"/>
        <v>0</v>
      </c>
      <c r="AS218" s="17">
        <f t="shared" si="39"/>
        <v>0</v>
      </c>
      <c r="AT218" s="17">
        <f t="shared" si="40"/>
        <v>19502472441.968697</v>
      </c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</row>
    <row r="219" spans="1:112" ht="65.25" customHeight="1" x14ac:dyDescent="0.25">
      <c r="A219" s="6">
        <f t="shared" si="41"/>
        <v>213</v>
      </c>
      <c r="B219" s="13">
        <v>11384336</v>
      </c>
      <c r="C219" s="33" t="s">
        <v>297</v>
      </c>
      <c r="D219" s="32" t="s">
        <v>320</v>
      </c>
      <c r="E219" s="32" t="s">
        <v>511</v>
      </c>
      <c r="F219" s="13" t="s">
        <v>711</v>
      </c>
      <c r="G219" s="48" t="s">
        <v>2128</v>
      </c>
      <c r="H219" s="42" t="s">
        <v>1924</v>
      </c>
      <c r="I219" s="13"/>
      <c r="J219" s="15">
        <v>1.2E-2</v>
      </c>
      <c r="K219" s="15" t="s">
        <v>532</v>
      </c>
      <c r="L219" s="15" t="s">
        <v>537</v>
      </c>
      <c r="M219" s="15">
        <v>156</v>
      </c>
      <c r="N219" s="15">
        <v>62400</v>
      </c>
      <c r="O219" s="16">
        <v>165265381</v>
      </c>
      <c r="P219" s="12">
        <v>45576</v>
      </c>
      <c r="Q219" s="17">
        <v>413163452.5</v>
      </c>
      <c r="R219" s="9" t="s">
        <v>174</v>
      </c>
      <c r="S219" s="9" t="s">
        <v>512</v>
      </c>
      <c r="T219" s="10">
        <v>914060012</v>
      </c>
      <c r="U219" s="9" t="s">
        <v>275</v>
      </c>
      <c r="V219" s="13" t="s">
        <v>707</v>
      </c>
      <c r="W219" s="13" t="s">
        <v>166</v>
      </c>
      <c r="X219" s="6" t="s">
        <v>601</v>
      </c>
      <c r="Y219" s="6" t="s">
        <v>552</v>
      </c>
      <c r="Z219" s="7">
        <v>45591</v>
      </c>
      <c r="AA219" s="6" t="s">
        <v>673</v>
      </c>
      <c r="AB219" s="25">
        <v>144607208.375</v>
      </c>
      <c r="AC219" s="25">
        <v>140475573.84999999</v>
      </c>
      <c r="AD219" s="27"/>
      <c r="AE219" s="27">
        <f t="shared" si="35"/>
        <v>4131634.5249999999</v>
      </c>
      <c r="AF219" s="27">
        <f t="shared" si="36"/>
        <v>409031817.97500002</v>
      </c>
      <c r="AG219" s="22">
        <v>140475573.84999999</v>
      </c>
      <c r="AH219" s="17">
        <f>+AG219-AJ219</f>
        <v>4404755.738499999</v>
      </c>
      <c r="AI219" s="17"/>
      <c r="AJ219" s="17">
        <v>136070818.11149999</v>
      </c>
      <c r="AK219" s="17"/>
      <c r="AL219" s="17"/>
      <c r="AM219" s="17"/>
      <c r="AN219" s="17">
        <v>136070818.11149999</v>
      </c>
      <c r="AO219" s="17"/>
      <c r="AP219" s="17"/>
      <c r="AQ219" s="17">
        <f t="shared" si="37"/>
        <v>0</v>
      </c>
      <c r="AR219" s="17">
        <f t="shared" si="38"/>
        <v>0</v>
      </c>
      <c r="AS219" s="17">
        <f t="shared" si="39"/>
        <v>0</v>
      </c>
      <c r="AT219" s="17">
        <f t="shared" si="40"/>
        <v>0</v>
      </c>
      <c r="AU219" s="17">
        <f>SUBTOTAL(9,AV219:DH219)</f>
        <v>324429045.05000001</v>
      </c>
      <c r="AV219" s="17"/>
      <c r="AW219" s="17"/>
      <c r="AX219" s="17"/>
      <c r="AY219" s="17">
        <v>10530682.23</v>
      </c>
      <c r="AZ219" s="17">
        <v>10349076.58</v>
      </c>
      <c r="BA219" s="17">
        <v>10368028.699999999</v>
      </c>
      <c r="BB219" s="17">
        <v>10282495.369999999</v>
      </c>
      <c r="BC219" s="17">
        <v>9932084.6600000001</v>
      </c>
      <c r="BD219" s="17">
        <v>10111428.720000001</v>
      </c>
      <c r="BE219" s="17">
        <v>9943121.2200000007</v>
      </c>
      <c r="BF219" s="17">
        <v>9940362.0800000001</v>
      </c>
      <c r="BG219" s="17">
        <v>9777572.8499999996</v>
      </c>
      <c r="BH219" s="17">
        <v>9769295.4299999997</v>
      </c>
      <c r="BI219" s="17">
        <v>9683762.0999999996</v>
      </c>
      <c r="BJ219" s="17">
        <v>9529250.2899999991</v>
      </c>
      <c r="BK219" s="17">
        <v>9512695.4499999993</v>
      </c>
      <c r="BL219" s="17">
        <v>9363701.9199999999</v>
      </c>
      <c r="BM219" s="17">
        <v>9341628.8100000005</v>
      </c>
      <c r="BN219" s="17">
        <v>9256095.4800000004</v>
      </c>
      <c r="BO219" s="17">
        <v>9005013.7899999991</v>
      </c>
      <c r="BP219" s="17">
        <v>9085028.8300000001</v>
      </c>
      <c r="BQ219" s="17">
        <v>8949831</v>
      </c>
      <c r="BR219" s="17">
        <v>8913962.1799999997</v>
      </c>
      <c r="BS219" s="17">
        <v>8784282.6300000008</v>
      </c>
      <c r="BT219" s="17">
        <v>8742895.5399999991</v>
      </c>
      <c r="BU219" s="17">
        <v>8657362.2100000009</v>
      </c>
      <c r="BV219" s="17">
        <v>8535960.0700000003</v>
      </c>
      <c r="BW219" s="17">
        <v>8486295.5600000005</v>
      </c>
      <c r="BX219" s="17">
        <v>8370411.7000000002</v>
      </c>
      <c r="BY219" s="17">
        <v>8315228.9100000001</v>
      </c>
      <c r="BZ219" s="17">
        <v>8229695.5899999999</v>
      </c>
      <c r="CA219" s="17">
        <v>8077942.9199999999</v>
      </c>
      <c r="CB219" s="17">
        <v>8058628.9400000004</v>
      </c>
      <c r="CC219" s="17">
        <v>7956540.7800000003</v>
      </c>
      <c r="CD219" s="17">
        <v>7887562.29</v>
      </c>
      <c r="CE219" s="17">
        <v>7790992.4100000001</v>
      </c>
      <c r="CF219" s="17">
        <v>7716495.6399999997</v>
      </c>
      <c r="CG219" s="17">
        <v>7630962.3200000003</v>
      </c>
      <c r="CH219" s="17">
        <v>7542669.8499999996</v>
      </c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</row>
    <row r="220" spans="1:112" ht="65.25" customHeight="1" x14ac:dyDescent="0.25">
      <c r="A220" s="6">
        <f t="shared" si="41"/>
        <v>214</v>
      </c>
      <c r="B220" s="13">
        <v>11384396</v>
      </c>
      <c r="C220" s="33" t="s">
        <v>278</v>
      </c>
      <c r="D220" s="32" t="s">
        <v>514</v>
      </c>
      <c r="E220" s="32" t="s">
        <v>513</v>
      </c>
      <c r="F220" s="13" t="s">
        <v>715</v>
      </c>
      <c r="G220" s="48" t="s">
        <v>2129</v>
      </c>
      <c r="H220" s="42" t="s">
        <v>1921</v>
      </c>
      <c r="I220" s="13"/>
      <c r="J220" s="15">
        <v>0.01</v>
      </c>
      <c r="K220" s="15" t="s">
        <v>533</v>
      </c>
      <c r="L220" s="15" t="s">
        <v>537</v>
      </c>
      <c r="M220" s="15">
        <v>130</v>
      </c>
      <c r="N220" s="15">
        <v>52000</v>
      </c>
      <c r="O220" s="16">
        <v>254974702</v>
      </c>
      <c r="P220" s="12">
        <v>45576</v>
      </c>
      <c r="Q220" s="17">
        <v>356964582.80000001</v>
      </c>
      <c r="R220" s="9" t="s">
        <v>174</v>
      </c>
      <c r="S220" s="9" t="s">
        <v>515</v>
      </c>
      <c r="T220" s="10">
        <v>914423331</v>
      </c>
      <c r="U220" s="9" t="s">
        <v>275</v>
      </c>
      <c r="V220" s="13" t="s">
        <v>707</v>
      </c>
      <c r="W220" s="13" t="s">
        <v>166</v>
      </c>
      <c r="X220" s="6" t="s">
        <v>601</v>
      </c>
      <c r="Y220" s="6" t="s">
        <v>552</v>
      </c>
      <c r="Z220" s="7">
        <v>45600</v>
      </c>
      <c r="AA220" s="6" t="s">
        <v>708</v>
      </c>
      <c r="AB220" s="25">
        <v>124937603.98</v>
      </c>
      <c r="AC220" s="25">
        <f>+AB220-AE220</f>
        <v>121367958.15200001</v>
      </c>
      <c r="AD220" s="27"/>
      <c r="AE220" s="27">
        <f t="shared" si="35"/>
        <v>3569645.8280000002</v>
      </c>
      <c r="AF220" s="27">
        <f t="shared" si="36"/>
        <v>353394936.972</v>
      </c>
      <c r="AG220" s="17">
        <f>+AB220-AE220</f>
        <v>121367958.15200001</v>
      </c>
      <c r="AH220" s="17">
        <f>+AG220-AJ220</f>
        <v>3463679.5834999979</v>
      </c>
      <c r="AI220" s="17"/>
      <c r="AJ220" s="17">
        <v>117904278.56850001</v>
      </c>
      <c r="AK220" s="17"/>
      <c r="AL220" s="17"/>
      <c r="AM220" s="17"/>
      <c r="AN220" s="17">
        <v>117904278.56850001</v>
      </c>
      <c r="AO220" s="17"/>
      <c r="AP220" s="17"/>
      <c r="AQ220" s="17">
        <f t="shared" si="37"/>
        <v>0</v>
      </c>
      <c r="AR220" s="17">
        <f t="shared" si="38"/>
        <v>0</v>
      </c>
      <c r="AS220" s="17">
        <f t="shared" si="39"/>
        <v>0</v>
      </c>
      <c r="AT220" s="17">
        <f t="shared" si="40"/>
        <v>0</v>
      </c>
      <c r="AU220" s="17">
        <f>SUBTOTAL(9,AV220:DH220)</f>
        <v>280256923.13000005</v>
      </c>
      <c r="AV220" s="17"/>
      <c r="AW220" s="17"/>
      <c r="AX220" s="17"/>
      <c r="AY220" s="17"/>
      <c r="AZ220" s="17">
        <v>9012705.5099999998</v>
      </c>
      <c r="BA220" s="17">
        <v>9031658.9800000004</v>
      </c>
      <c r="BB220" s="17">
        <v>8957759.9800000004</v>
      </c>
      <c r="BC220" s="17">
        <v>8647860.9299999997</v>
      </c>
      <c r="BD220" s="17">
        <v>8809961.9700000007</v>
      </c>
      <c r="BE220" s="17">
        <v>8662163.9600000009</v>
      </c>
      <c r="BF220" s="17">
        <v>8662163.9600000009</v>
      </c>
      <c r="BG220" s="17">
        <v>8519133.6300000008</v>
      </c>
      <c r="BH220" s="17">
        <v>8514365.9499999993</v>
      </c>
      <c r="BI220" s="17">
        <v>8440466.9499999993</v>
      </c>
      <c r="BJ220" s="17">
        <v>8304588.1399999997</v>
      </c>
      <c r="BK220" s="17">
        <v>8292668.9400000004</v>
      </c>
      <c r="BL220" s="17">
        <v>8161557.8099999996</v>
      </c>
      <c r="BM220" s="17">
        <v>8144870.9400000004</v>
      </c>
      <c r="BN220" s="17">
        <v>8070971.9299999997</v>
      </c>
      <c r="BO220" s="17">
        <v>7846891.0800000001</v>
      </c>
      <c r="BP220" s="17">
        <v>7923173.9299999997</v>
      </c>
      <c r="BQ220" s="17">
        <v>7803981.9900000002</v>
      </c>
      <c r="BR220" s="17">
        <v>7775375.9199999999</v>
      </c>
      <c r="BS220" s="17">
        <v>7660951.6600000001</v>
      </c>
      <c r="BT220" s="17">
        <v>7627577.9100000001</v>
      </c>
      <c r="BU220" s="17">
        <v>7553678.9100000001</v>
      </c>
      <c r="BV220" s="17">
        <v>7446406.1600000001</v>
      </c>
      <c r="BW220" s="17">
        <v>7405880.9000000004</v>
      </c>
      <c r="BX220" s="17">
        <v>7303375.8300000001</v>
      </c>
      <c r="BY220" s="17">
        <v>7258082.8899999997</v>
      </c>
      <c r="BZ220" s="17">
        <v>7184183.8899999997</v>
      </c>
      <c r="CA220" s="17">
        <v>7045921.2400000002</v>
      </c>
      <c r="CB220" s="17">
        <v>7036385.8799999999</v>
      </c>
      <c r="CC220" s="17">
        <v>6945800.0099999998</v>
      </c>
      <c r="CD220" s="17">
        <v>6888587.8799999999</v>
      </c>
      <c r="CE220" s="17">
        <v>6802769.6799999997</v>
      </c>
      <c r="CF220" s="17">
        <v>6740789.8700000001</v>
      </c>
      <c r="CG220" s="17">
        <v>6666890.8700000001</v>
      </c>
      <c r="CH220" s="17">
        <v>6588224.1900000004</v>
      </c>
      <c r="CI220" s="17">
        <v>6519092.8600000003</v>
      </c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</row>
    <row r="221" spans="1:112" ht="65.25" hidden="1" customHeight="1" x14ac:dyDescent="0.25">
      <c r="A221" s="6">
        <f t="shared" si="41"/>
        <v>215</v>
      </c>
      <c r="B221" s="13">
        <v>11384405</v>
      </c>
      <c r="C221" s="33" t="s">
        <v>278</v>
      </c>
      <c r="D221" s="32" t="s">
        <v>518</v>
      </c>
      <c r="E221" s="32" t="s">
        <v>517</v>
      </c>
      <c r="F221" s="13" t="s">
        <v>715</v>
      </c>
      <c r="G221" s="48" t="s">
        <v>2130</v>
      </c>
      <c r="H221" s="42" t="s">
        <v>1921</v>
      </c>
      <c r="I221" s="13"/>
      <c r="J221" s="15">
        <v>0.01</v>
      </c>
      <c r="K221" s="15" t="s">
        <v>533</v>
      </c>
      <c r="L221" s="15" t="s">
        <v>537</v>
      </c>
      <c r="M221" s="15">
        <v>130</v>
      </c>
      <c r="N221" s="15">
        <v>52000</v>
      </c>
      <c r="O221" s="16">
        <v>254974702</v>
      </c>
      <c r="P221" s="12">
        <v>45576</v>
      </c>
      <c r="Q221" s="17">
        <v>382462053</v>
      </c>
      <c r="R221" s="9" t="s">
        <v>174</v>
      </c>
      <c r="S221" s="9" t="s">
        <v>516</v>
      </c>
      <c r="T221" s="10">
        <v>909550010</v>
      </c>
      <c r="U221" s="9" t="s">
        <v>276</v>
      </c>
      <c r="V221" s="13" t="s">
        <v>707</v>
      </c>
      <c r="W221" s="13" t="s">
        <v>166</v>
      </c>
      <c r="X221" s="6" t="s">
        <v>601</v>
      </c>
      <c r="Y221" s="6"/>
      <c r="Z221" s="7"/>
      <c r="AA221" s="6"/>
      <c r="AB221" s="25">
        <v>305969642.39999998</v>
      </c>
      <c r="AC221" s="25">
        <v>302145021.87</v>
      </c>
      <c r="AD221" s="27">
        <f>+Q221*20%</f>
        <v>76492410.600000009</v>
      </c>
      <c r="AE221" s="27">
        <f t="shared" si="35"/>
        <v>3824620.5300000003</v>
      </c>
      <c r="AF221" s="27">
        <f t="shared" si="36"/>
        <v>302145021.87</v>
      </c>
      <c r="AG221" s="27">
        <f>+AB221-AE221</f>
        <v>302145021.87</v>
      </c>
      <c r="AH221" s="17"/>
      <c r="AI221" s="17"/>
      <c r="AJ221" s="17"/>
      <c r="AK221" s="17"/>
      <c r="AL221" s="17"/>
      <c r="AM221" s="17"/>
      <c r="AN221" s="17"/>
      <c r="AO221" s="17"/>
      <c r="AP221" s="17"/>
      <c r="AQ221" s="17">
        <f t="shared" si="37"/>
        <v>0</v>
      </c>
      <c r="AR221" s="17">
        <f t="shared" si="38"/>
        <v>0</v>
      </c>
      <c r="AS221" s="17">
        <f t="shared" si="39"/>
        <v>0</v>
      </c>
      <c r="AT221" s="17">
        <f t="shared" si="40"/>
        <v>0</v>
      </c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</row>
    <row r="222" spans="1:112" ht="65.25" customHeight="1" x14ac:dyDescent="0.25">
      <c r="A222" s="6">
        <f t="shared" si="41"/>
        <v>216</v>
      </c>
      <c r="B222" s="13">
        <v>11384410</v>
      </c>
      <c r="C222" s="33" t="s">
        <v>278</v>
      </c>
      <c r="D222" s="32" t="s">
        <v>519</v>
      </c>
      <c r="E222" s="32" t="s">
        <v>520</v>
      </c>
      <c r="F222" s="13" t="s">
        <v>715</v>
      </c>
      <c r="G222" s="48" t="s">
        <v>2131</v>
      </c>
      <c r="H222" s="42" t="s">
        <v>1924</v>
      </c>
      <c r="I222" s="13"/>
      <c r="J222" s="15">
        <v>1.4999999999999999E-2</v>
      </c>
      <c r="K222" s="15" t="s">
        <v>533</v>
      </c>
      <c r="L222" s="15" t="s">
        <v>537</v>
      </c>
      <c r="M222" s="15">
        <v>195</v>
      </c>
      <c r="N222" s="15">
        <v>78000</v>
      </c>
      <c r="O222" s="16">
        <v>615922021</v>
      </c>
      <c r="P222" s="12">
        <v>45576</v>
      </c>
      <c r="Q222" s="17">
        <v>800698627.29999995</v>
      </c>
      <c r="R222" s="9" t="s">
        <v>174</v>
      </c>
      <c r="S222" s="9" t="s">
        <v>366</v>
      </c>
      <c r="T222" s="10">
        <v>909870010</v>
      </c>
      <c r="U222" s="9" t="s">
        <v>275</v>
      </c>
      <c r="V222" s="13" t="s">
        <v>707</v>
      </c>
      <c r="W222" s="13" t="s">
        <v>166</v>
      </c>
      <c r="X222" s="6" t="s">
        <v>601</v>
      </c>
      <c r="Y222" s="6" t="s">
        <v>552</v>
      </c>
      <c r="Z222" s="7">
        <v>45594</v>
      </c>
      <c r="AA222" s="6" t="s">
        <v>666</v>
      </c>
      <c r="AB222" s="25">
        <v>280244519.55500001</v>
      </c>
      <c r="AC222" s="25">
        <v>272237533.29000002</v>
      </c>
      <c r="AD222" s="27"/>
      <c r="AE222" s="27">
        <f t="shared" si="35"/>
        <v>8006986.273</v>
      </c>
      <c r="AF222" s="27">
        <f t="shared" si="36"/>
        <v>792691641.02699995</v>
      </c>
      <c r="AG222" s="17">
        <v>272237533.28200001</v>
      </c>
      <c r="AH222" s="17">
        <v>4972375.3248999715</v>
      </c>
      <c r="AI222" s="17"/>
      <c r="AJ222" s="15">
        <f>+AG222-AH222</f>
        <v>267265157.95710003</v>
      </c>
      <c r="AK222" s="17"/>
      <c r="AL222" s="17"/>
      <c r="AM222" s="17"/>
      <c r="AN222" s="15">
        <v>267265157.95710003</v>
      </c>
      <c r="AO222" s="17"/>
      <c r="AP222" s="17"/>
      <c r="AQ222" s="17">
        <f t="shared" si="37"/>
        <v>0</v>
      </c>
      <c r="AR222" s="17">
        <f t="shared" si="38"/>
        <v>0</v>
      </c>
      <c r="AS222" s="17">
        <f t="shared" si="39"/>
        <v>0</v>
      </c>
      <c r="AT222" s="17">
        <f t="shared" si="40"/>
        <v>0</v>
      </c>
      <c r="AU222" s="17">
        <f t="shared" ref="AU222:AU229" si="42">SUBTOTAL(9,AV222:DH222)</f>
        <v>628557498.39999998</v>
      </c>
      <c r="AV222" s="17"/>
      <c r="AW222" s="17"/>
      <c r="AX222" s="17"/>
      <c r="AY222" s="17">
        <v>20408152.649999999</v>
      </c>
      <c r="AZ222" s="17">
        <v>20056206.219999999</v>
      </c>
      <c r="BA222" s="17">
        <v>20092934.879999999</v>
      </c>
      <c r="BB222" s="17">
        <v>19750718.48</v>
      </c>
      <c r="BC222" s="17">
        <v>19248088.140000001</v>
      </c>
      <c r="BD222" s="17">
        <v>19595651.670000002</v>
      </c>
      <c r="BE222" s="17">
        <v>19269476.670000002</v>
      </c>
      <c r="BF222" s="17">
        <v>19264129.539999999</v>
      </c>
      <c r="BG222" s="17">
        <v>18948648.789999999</v>
      </c>
      <c r="BH222" s="17">
        <v>18932607.399999999</v>
      </c>
      <c r="BI222" s="17">
        <v>18766846.329999998</v>
      </c>
      <c r="BJ222" s="17">
        <v>18467406.98</v>
      </c>
      <c r="BK222" s="17">
        <v>18435324.190000001</v>
      </c>
      <c r="BL222" s="17">
        <v>18146579.109999999</v>
      </c>
      <c r="BM222" s="17">
        <v>18103802.059999999</v>
      </c>
      <c r="BN222" s="17">
        <v>17938040.989999998</v>
      </c>
      <c r="BO222" s="17">
        <v>17451452.050000001</v>
      </c>
      <c r="BP222" s="17">
        <v>17606518.850000001</v>
      </c>
      <c r="BQ222" s="17">
        <v>17344509.420000002</v>
      </c>
      <c r="BR222" s="17">
        <v>17274996.710000001</v>
      </c>
      <c r="BS222" s="17">
        <v>17023681.550000001</v>
      </c>
      <c r="BT222" s="17">
        <v>16943474.579999998</v>
      </c>
      <c r="BU222" s="17">
        <v>16777713.510000002</v>
      </c>
      <c r="BV222" s="17">
        <v>16542439.73</v>
      </c>
      <c r="BW222" s="17">
        <v>16446191.369999999</v>
      </c>
      <c r="BX222" s="17">
        <v>16221611.859999999</v>
      </c>
      <c r="BY222" s="17">
        <v>16114669.23</v>
      </c>
      <c r="BZ222" s="17">
        <v>15948908.17</v>
      </c>
      <c r="CA222" s="17">
        <v>15654815.949999999</v>
      </c>
      <c r="CB222" s="17">
        <v>15617386.029999999</v>
      </c>
      <c r="CC222" s="17">
        <v>15419542.17</v>
      </c>
      <c r="CD222" s="17">
        <v>15285863.890000001</v>
      </c>
      <c r="CE222" s="17">
        <v>15098714.300000001</v>
      </c>
      <c r="CF222" s="17">
        <v>14954341.75</v>
      </c>
      <c r="CG222" s="17">
        <v>14788580.689999999</v>
      </c>
      <c r="CH222" s="17">
        <v>14617472.49</v>
      </c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</row>
    <row r="223" spans="1:112" ht="65.25" customHeight="1" x14ac:dyDescent="0.25">
      <c r="A223" s="6">
        <f t="shared" si="41"/>
        <v>217</v>
      </c>
      <c r="B223" s="13">
        <v>11384330</v>
      </c>
      <c r="C223" s="33" t="s">
        <v>297</v>
      </c>
      <c r="D223" s="32" t="s">
        <v>320</v>
      </c>
      <c r="E223" s="32" t="s">
        <v>521</v>
      </c>
      <c r="F223" s="13" t="s">
        <v>711</v>
      </c>
      <c r="G223" s="48" t="s">
        <v>2132</v>
      </c>
      <c r="H223" s="42" t="s">
        <v>1924</v>
      </c>
      <c r="I223" s="13"/>
      <c r="J223" s="15">
        <v>0.02</v>
      </c>
      <c r="K223" s="15" t="s">
        <v>532</v>
      </c>
      <c r="L223" s="15" t="s">
        <v>537</v>
      </c>
      <c r="M223" s="15">
        <v>260</v>
      </c>
      <c r="N223" s="15">
        <v>104000</v>
      </c>
      <c r="O223" s="16">
        <v>275435635</v>
      </c>
      <c r="P223" s="12">
        <v>45576</v>
      </c>
      <c r="Q223" s="17">
        <v>358066325.5</v>
      </c>
      <c r="R223" s="9" t="s">
        <v>174</v>
      </c>
      <c r="S223" s="9" t="s">
        <v>522</v>
      </c>
      <c r="T223" s="10">
        <v>998006598</v>
      </c>
      <c r="U223" s="9" t="s">
        <v>275</v>
      </c>
      <c r="V223" s="13" t="s">
        <v>707</v>
      </c>
      <c r="W223" s="13" t="s">
        <v>166</v>
      </c>
      <c r="X223" s="6" t="s">
        <v>601</v>
      </c>
      <c r="Y223" s="6" t="s">
        <v>552</v>
      </c>
      <c r="Z223" s="7">
        <v>45584</v>
      </c>
      <c r="AA223" s="6" t="s">
        <v>672</v>
      </c>
      <c r="AB223" s="25">
        <v>125323213.925</v>
      </c>
      <c r="AC223" s="25">
        <v>121742550.67</v>
      </c>
      <c r="AD223" s="27"/>
      <c r="AE223" s="27">
        <f t="shared" si="35"/>
        <v>3580663.2549999999</v>
      </c>
      <c r="AF223" s="27">
        <f t="shared" si="36"/>
        <v>354485662.245</v>
      </c>
      <c r="AG223" s="22">
        <v>121742550.67</v>
      </c>
      <c r="AH223" s="17">
        <f>+AG223-AJ223</f>
        <v>3467425.5066999942</v>
      </c>
      <c r="AI223" s="17"/>
      <c r="AJ223" s="17">
        <v>118275125.16330001</v>
      </c>
      <c r="AK223" s="17"/>
      <c r="AL223" s="17"/>
      <c r="AM223" s="17"/>
      <c r="AN223" s="17">
        <v>118275125.16330001</v>
      </c>
      <c r="AO223" s="17"/>
      <c r="AP223" s="17"/>
      <c r="AQ223" s="17">
        <f t="shared" si="37"/>
        <v>0</v>
      </c>
      <c r="AR223" s="17">
        <f t="shared" si="38"/>
        <v>0</v>
      </c>
      <c r="AS223" s="17">
        <f t="shared" si="39"/>
        <v>0</v>
      </c>
      <c r="AT223" s="17">
        <f t="shared" si="40"/>
        <v>0</v>
      </c>
      <c r="AU223" s="17">
        <f t="shared" si="42"/>
        <v>281165033.69999999</v>
      </c>
      <c r="AV223" s="17"/>
      <c r="AW223" s="17"/>
      <c r="AX223" s="17"/>
      <c r="AY223" s="17">
        <v>9126370.3699999992</v>
      </c>
      <c r="AZ223" s="17">
        <v>8968982.6099999994</v>
      </c>
      <c r="BA223" s="17">
        <v>8985407.3900000006</v>
      </c>
      <c r="BB223" s="17">
        <v>8911280.3000000007</v>
      </c>
      <c r="BC223" s="17">
        <v>8607598.3599999994</v>
      </c>
      <c r="BD223" s="17">
        <v>8763026.1300000008</v>
      </c>
      <c r="BE223" s="17">
        <v>8617163.1500000004</v>
      </c>
      <c r="BF223" s="17">
        <v>8614771.9499999993</v>
      </c>
      <c r="BG223" s="17">
        <v>8473691.3699999992</v>
      </c>
      <c r="BH223" s="17">
        <v>8466517.7799999993</v>
      </c>
      <c r="BI223" s="17">
        <v>8392390.6899999995</v>
      </c>
      <c r="BJ223" s="17">
        <v>8258483.7000000002</v>
      </c>
      <c r="BK223" s="17">
        <v>8244136.5199999996</v>
      </c>
      <c r="BL223" s="17">
        <v>8115011.9199999999</v>
      </c>
      <c r="BM223" s="17">
        <v>8095882.3399999999</v>
      </c>
      <c r="BN223" s="17">
        <v>8021755.2599999998</v>
      </c>
      <c r="BO223" s="17">
        <v>7804156.3899999997</v>
      </c>
      <c r="BP223" s="17">
        <v>7873501.0800000001</v>
      </c>
      <c r="BQ223" s="17">
        <v>7756332.46</v>
      </c>
      <c r="BR223" s="17">
        <v>7725246.9100000001</v>
      </c>
      <c r="BS223" s="17">
        <v>7612860.6799999997</v>
      </c>
      <c r="BT223" s="17">
        <v>7576992.7400000002</v>
      </c>
      <c r="BU223" s="17">
        <v>7502865.6500000004</v>
      </c>
      <c r="BV223" s="17">
        <v>7397653.0099999998</v>
      </c>
      <c r="BW223" s="17">
        <v>7354611.4800000004</v>
      </c>
      <c r="BX223" s="17">
        <v>7254181.2300000004</v>
      </c>
      <c r="BY223" s="17">
        <v>7206357.2999999998</v>
      </c>
      <c r="BZ223" s="17">
        <v>7132230.21</v>
      </c>
      <c r="CA223" s="17">
        <v>7000714.4199999999</v>
      </c>
      <c r="CB223" s="17">
        <v>6983976.04</v>
      </c>
      <c r="CC223" s="17">
        <v>6895501.7800000003</v>
      </c>
      <c r="CD223" s="17">
        <v>6835721.8700000001</v>
      </c>
      <c r="CE223" s="17">
        <v>6752029.9900000002</v>
      </c>
      <c r="CF223" s="17">
        <v>6687467.6900000004</v>
      </c>
      <c r="CG223" s="17">
        <v>6613340.6100000003</v>
      </c>
      <c r="CH223" s="17">
        <v>6536822.3200000003</v>
      </c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</row>
    <row r="224" spans="1:112" ht="65.25" customHeight="1" x14ac:dyDescent="0.25">
      <c r="A224" s="6">
        <f t="shared" si="41"/>
        <v>218</v>
      </c>
      <c r="B224" s="13">
        <v>11384338</v>
      </c>
      <c r="C224" s="33" t="s">
        <v>297</v>
      </c>
      <c r="D224" s="32" t="s">
        <v>527</v>
      </c>
      <c r="E224" s="32" t="s">
        <v>528</v>
      </c>
      <c r="F224" s="13" t="s">
        <v>711</v>
      </c>
      <c r="G224" s="48" t="s">
        <v>2133</v>
      </c>
      <c r="H224" s="42" t="s">
        <v>1924</v>
      </c>
      <c r="I224" s="13"/>
      <c r="J224" s="15">
        <v>0.01</v>
      </c>
      <c r="K224" s="15" t="s">
        <v>532</v>
      </c>
      <c r="L224" s="15" t="s">
        <v>537</v>
      </c>
      <c r="M224" s="15">
        <v>130</v>
      </c>
      <c r="N224" s="15">
        <v>52000</v>
      </c>
      <c r="O224" s="16">
        <v>137717817</v>
      </c>
      <c r="P224" s="12">
        <v>45576</v>
      </c>
      <c r="Q224" s="17">
        <v>151489598.69999999</v>
      </c>
      <c r="R224" s="9" t="s">
        <v>174</v>
      </c>
      <c r="S224" s="9" t="s">
        <v>529</v>
      </c>
      <c r="T224" s="10">
        <v>910553848</v>
      </c>
      <c r="U224" s="9" t="s">
        <v>275</v>
      </c>
      <c r="V224" s="13" t="s">
        <v>707</v>
      </c>
      <c r="W224" s="13" t="s">
        <v>166</v>
      </c>
      <c r="X224" s="6" t="s">
        <v>601</v>
      </c>
      <c r="Y224" s="6" t="s">
        <v>552</v>
      </c>
      <c r="Z224" s="7">
        <v>45599</v>
      </c>
      <c r="AA224" s="6" t="s">
        <v>700</v>
      </c>
      <c r="AB224" s="25">
        <v>53021359.545000002</v>
      </c>
      <c r="AC224" s="25">
        <v>51506463.560000002</v>
      </c>
      <c r="AD224" s="27"/>
      <c r="AE224" s="27">
        <f t="shared" si="35"/>
        <v>1514895.987</v>
      </c>
      <c r="AF224" s="27">
        <f t="shared" si="36"/>
        <v>149974702.713</v>
      </c>
      <c r="AG224" s="27">
        <f>+AB224-AE224</f>
        <v>51506463.557999998</v>
      </c>
      <c r="AH224" s="17"/>
      <c r="AI224" s="17"/>
      <c r="AJ224" s="17"/>
      <c r="AK224" s="17"/>
      <c r="AL224" s="17"/>
      <c r="AM224" s="17"/>
      <c r="AN224" s="17"/>
      <c r="AO224" s="17"/>
      <c r="AP224" s="17"/>
      <c r="AQ224" s="17">
        <f t="shared" si="37"/>
        <v>0</v>
      </c>
      <c r="AR224" s="17">
        <f t="shared" si="38"/>
        <v>0</v>
      </c>
      <c r="AS224" s="17">
        <f t="shared" si="39"/>
        <v>0</v>
      </c>
      <c r="AT224" s="17">
        <f t="shared" si="40"/>
        <v>0</v>
      </c>
      <c r="AU224" s="17">
        <f t="shared" si="42"/>
        <v>118936193.83999999</v>
      </c>
      <c r="AV224" s="17"/>
      <c r="AW224" s="17"/>
      <c r="AX224" s="17"/>
      <c r="AY224" s="17"/>
      <c r="AZ224" s="17">
        <v>3824836.43</v>
      </c>
      <c r="BA224" s="17">
        <v>3832879.96</v>
      </c>
      <c r="BB224" s="17">
        <v>3801518.5</v>
      </c>
      <c r="BC224" s="17">
        <v>3670002.7</v>
      </c>
      <c r="BD224" s="17">
        <v>3738795.58</v>
      </c>
      <c r="BE224" s="17">
        <v>3676072.66</v>
      </c>
      <c r="BF224" s="17">
        <v>3676072.66</v>
      </c>
      <c r="BG224" s="17">
        <v>3615373.06</v>
      </c>
      <c r="BH224" s="17">
        <v>3613349.74</v>
      </c>
      <c r="BI224" s="17">
        <v>3581988.28</v>
      </c>
      <c r="BJ224" s="17">
        <v>3524323.66</v>
      </c>
      <c r="BK224" s="17">
        <v>3519265.36</v>
      </c>
      <c r="BL224" s="17">
        <v>3463624.06</v>
      </c>
      <c r="BM224" s="17">
        <v>3456542.44</v>
      </c>
      <c r="BN224" s="17">
        <v>3425180.98</v>
      </c>
      <c r="BO224" s="17">
        <v>3330084.94</v>
      </c>
      <c r="BP224" s="17">
        <v>3362458.06</v>
      </c>
      <c r="BQ224" s="17">
        <v>3311875.06</v>
      </c>
      <c r="BR224" s="17">
        <v>3299735.14</v>
      </c>
      <c r="BS224" s="17">
        <v>3251175.46</v>
      </c>
      <c r="BT224" s="17">
        <v>3237012.22</v>
      </c>
      <c r="BU224" s="17">
        <v>3205650.76</v>
      </c>
      <c r="BV224" s="17">
        <v>3160126.06</v>
      </c>
      <c r="BW224" s="17">
        <v>3142927.84</v>
      </c>
      <c r="BX224" s="17">
        <v>3099426.46</v>
      </c>
      <c r="BY224" s="17">
        <v>3080204.92</v>
      </c>
      <c r="BZ224" s="17">
        <v>3048843.46</v>
      </c>
      <c r="CA224" s="17">
        <v>2990167.18</v>
      </c>
      <c r="CB224" s="17">
        <v>2986120.54</v>
      </c>
      <c r="CC224" s="17">
        <v>2947677.46</v>
      </c>
      <c r="CD224" s="17">
        <v>2923397.62</v>
      </c>
      <c r="CE224" s="17">
        <v>2886977.86</v>
      </c>
      <c r="CF224" s="17">
        <v>2860674.7</v>
      </c>
      <c r="CG224" s="17">
        <v>2829313.24</v>
      </c>
      <c r="CH224" s="17">
        <v>2795928.46</v>
      </c>
      <c r="CI224" s="17">
        <v>2766590.33</v>
      </c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</row>
    <row r="225" spans="1:112" ht="65.25" customHeight="1" x14ac:dyDescent="0.25">
      <c r="A225" s="6">
        <f t="shared" si="41"/>
        <v>219</v>
      </c>
      <c r="B225" s="13">
        <v>11384325</v>
      </c>
      <c r="C225" s="33" t="s">
        <v>298</v>
      </c>
      <c r="D225" s="32" t="s">
        <v>481</v>
      </c>
      <c r="E225" s="32" t="s">
        <v>523</v>
      </c>
      <c r="F225" s="13" t="s">
        <v>711</v>
      </c>
      <c r="G225" s="48" t="s">
        <v>2134</v>
      </c>
      <c r="H225" s="42" t="s">
        <v>1924</v>
      </c>
      <c r="I225" s="13"/>
      <c r="J225" s="15">
        <v>3.5000000000000003E-2</v>
      </c>
      <c r="K225" s="15" t="s">
        <v>532</v>
      </c>
      <c r="L225" s="15" t="s">
        <v>537</v>
      </c>
      <c r="M225" s="15">
        <v>455.00000000000011</v>
      </c>
      <c r="N225" s="15">
        <v>182000.00000000006</v>
      </c>
      <c r="O225" s="16">
        <v>414661279</v>
      </c>
      <c r="P225" s="12">
        <v>45576</v>
      </c>
      <c r="Q225" s="17">
        <v>746390302.20000005</v>
      </c>
      <c r="R225" s="9" t="s">
        <v>175</v>
      </c>
      <c r="S225" s="9" t="s">
        <v>314</v>
      </c>
      <c r="T225" s="10">
        <v>903483399</v>
      </c>
      <c r="U225" s="9" t="s">
        <v>275</v>
      </c>
      <c r="V225" s="13" t="s">
        <v>707</v>
      </c>
      <c r="W225" s="13" t="s">
        <v>166</v>
      </c>
      <c r="X225" s="6" t="s">
        <v>601</v>
      </c>
      <c r="Y225" s="6" t="s">
        <v>552</v>
      </c>
      <c r="Z225" s="7">
        <v>45636</v>
      </c>
      <c r="AA225" s="6" t="s">
        <v>941</v>
      </c>
      <c r="AB225" s="25">
        <v>261236605.77000001</v>
      </c>
      <c r="AC225" s="25">
        <f>+AB225-AE225</f>
        <v>253772702.748</v>
      </c>
      <c r="AD225" s="27"/>
      <c r="AE225" s="27">
        <f t="shared" ref="AE225:AE256" si="43">+Q225*1%</f>
        <v>7463903.0220000008</v>
      </c>
      <c r="AF225" s="27">
        <f t="shared" si="36"/>
        <v>738926399.17800009</v>
      </c>
      <c r="AG225" s="17">
        <f>+AB225-AE225</f>
        <v>253772702.748</v>
      </c>
      <c r="AH225" s="17">
        <f>+AG225-AJ225</f>
        <v>4787727.0254999995</v>
      </c>
      <c r="AI225" s="17"/>
      <c r="AJ225" s="17">
        <v>248984975.7225</v>
      </c>
      <c r="AK225" s="17"/>
      <c r="AL225" s="17"/>
      <c r="AM225" s="17"/>
      <c r="AN225" s="17">
        <v>248984975.7225</v>
      </c>
      <c r="AO225" s="17"/>
      <c r="AP225" s="17"/>
      <c r="AQ225" s="17">
        <f t="shared" si="37"/>
        <v>0</v>
      </c>
      <c r="AR225" s="17">
        <f t="shared" si="38"/>
        <v>0</v>
      </c>
      <c r="AS225" s="17">
        <f t="shared" si="39"/>
        <v>0</v>
      </c>
      <c r="AT225" s="17">
        <f t="shared" si="40"/>
        <v>0</v>
      </c>
      <c r="AU225" s="17">
        <f t="shared" si="42"/>
        <v>586088926.08000004</v>
      </c>
      <c r="AV225" s="17"/>
      <c r="AW225" s="17"/>
      <c r="AX225" s="17"/>
      <c r="AY225" s="17"/>
      <c r="AZ225" s="17"/>
      <c r="BA225" s="15">
        <v>19039144.219999999</v>
      </c>
      <c r="BB225" s="15">
        <v>18884626.09</v>
      </c>
      <c r="BC225" s="15">
        <v>18221693.48</v>
      </c>
      <c r="BD225" s="15">
        <v>18575589.84</v>
      </c>
      <c r="BE225" s="15">
        <v>18261569.120000001</v>
      </c>
      <c r="BF225" s="15">
        <v>18266553.579999998</v>
      </c>
      <c r="BG225" s="15">
        <v>17962501.77</v>
      </c>
      <c r="BH225" s="15">
        <v>17957517.32</v>
      </c>
      <c r="BI225" s="15">
        <v>17802999.190000001</v>
      </c>
      <c r="BJ225" s="15">
        <v>17513900.75</v>
      </c>
      <c r="BK225" s="15">
        <v>17493962.93</v>
      </c>
      <c r="BL225" s="15">
        <v>17214833.41</v>
      </c>
      <c r="BM225" s="15">
        <v>17184926.670000002</v>
      </c>
      <c r="BN225" s="15">
        <v>17030408.539999999</v>
      </c>
      <c r="BO225" s="15">
        <v>16546916.33</v>
      </c>
      <c r="BP225" s="15">
        <v>16721372.279999999</v>
      </c>
      <c r="BQ225" s="15">
        <v>16467165.039999999</v>
      </c>
      <c r="BR225" s="15">
        <v>16412336.029999999</v>
      </c>
      <c r="BS225" s="15">
        <v>16168097.689999999</v>
      </c>
      <c r="BT225" s="15">
        <v>16103299.77</v>
      </c>
      <c r="BU225" s="15">
        <v>15948781.640000001</v>
      </c>
      <c r="BV225" s="15">
        <v>15719496.67</v>
      </c>
      <c r="BW225" s="15">
        <v>15639745.380000001</v>
      </c>
      <c r="BX225" s="15">
        <v>15420429.32</v>
      </c>
      <c r="BY225" s="15">
        <v>15330709.119999999</v>
      </c>
      <c r="BZ225" s="15">
        <v>15176190.99</v>
      </c>
      <c r="CA225" s="15">
        <v>14872139.189999999</v>
      </c>
      <c r="CB225" s="15">
        <v>14867154.73</v>
      </c>
      <c r="CC225" s="15">
        <v>14672760.960000001</v>
      </c>
      <c r="CD225" s="15">
        <v>14558118.470000001</v>
      </c>
      <c r="CE225" s="15">
        <v>14373693.609999999</v>
      </c>
      <c r="CF225" s="15">
        <v>14249082.210000001</v>
      </c>
      <c r="CG225" s="15">
        <v>14094564.08</v>
      </c>
      <c r="CH225" s="15">
        <v>13925092.59</v>
      </c>
      <c r="CI225" s="15">
        <v>13785527.83</v>
      </c>
      <c r="CJ225" s="15">
        <v>13626025.24</v>
      </c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</row>
    <row r="226" spans="1:112" ht="65.25" customHeight="1" x14ac:dyDescent="0.25">
      <c r="A226" s="6">
        <f t="shared" si="41"/>
        <v>220</v>
      </c>
      <c r="B226" s="13">
        <v>11384394</v>
      </c>
      <c r="C226" s="33" t="s">
        <v>278</v>
      </c>
      <c r="D226" s="32" t="s">
        <v>524</v>
      </c>
      <c r="E226" s="32" t="s">
        <v>525</v>
      </c>
      <c r="F226" s="13" t="s">
        <v>712</v>
      </c>
      <c r="G226" s="48" t="s">
        <v>2135</v>
      </c>
      <c r="H226" s="42" t="s">
        <v>1923</v>
      </c>
      <c r="I226" s="13"/>
      <c r="J226" s="15">
        <v>1.4999999999999999E-2</v>
      </c>
      <c r="K226" s="15" t="s">
        <v>533</v>
      </c>
      <c r="L226" s="15" t="s">
        <v>537</v>
      </c>
      <c r="M226" s="15">
        <v>195</v>
      </c>
      <c r="N226" s="15">
        <v>78000</v>
      </c>
      <c r="O226" s="16">
        <v>615922021</v>
      </c>
      <c r="P226" s="12">
        <v>45576</v>
      </c>
      <c r="Q226" s="17">
        <v>1478212850.4000001</v>
      </c>
      <c r="R226" s="9" t="s">
        <v>174</v>
      </c>
      <c r="S226" s="9" t="s">
        <v>366</v>
      </c>
      <c r="T226" s="10">
        <v>909870010</v>
      </c>
      <c r="U226" s="9" t="s">
        <v>275</v>
      </c>
      <c r="V226" s="13" t="s">
        <v>707</v>
      </c>
      <c r="W226" s="13" t="s">
        <v>166</v>
      </c>
      <c r="X226" s="6" t="s">
        <v>601</v>
      </c>
      <c r="Y226" s="6" t="s">
        <v>552</v>
      </c>
      <c r="Z226" s="7">
        <v>45583</v>
      </c>
      <c r="AA226" s="6" t="s">
        <v>671</v>
      </c>
      <c r="AB226" s="25">
        <v>517374497.63999999</v>
      </c>
      <c r="AC226" s="25">
        <v>502592369.13999999</v>
      </c>
      <c r="AD226" s="27"/>
      <c r="AE226" s="27">
        <f t="shared" si="43"/>
        <v>14782128.504000001</v>
      </c>
      <c r="AF226" s="27">
        <f t="shared" si="36"/>
        <v>1463430721.8960001</v>
      </c>
      <c r="AG226" s="17">
        <v>502592369.13999999</v>
      </c>
      <c r="AH226" s="17">
        <f>+AG226-AJ226</f>
        <v>7275923.6913999915</v>
      </c>
      <c r="AI226" s="17"/>
      <c r="AJ226" s="17">
        <v>495316445.44859999</v>
      </c>
      <c r="AK226" s="17"/>
      <c r="AL226" s="17"/>
      <c r="AM226" s="17"/>
      <c r="AN226" s="17">
        <v>495316445.44859999</v>
      </c>
      <c r="AO226" s="17"/>
      <c r="AP226" s="17"/>
      <c r="AQ226" s="17">
        <f t="shared" si="37"/>
        <v>0</v>
      </c>
      <c r="AR226" s="17">
        <f t="shared" si="38"/>
        <v>0</v>
      </c>
      <c r="AS226" s="17">
        <f t="shared" si="39"/>
        <v>0</v>
      </c>
      <c r="AT226" s="17">
        <f t="shared" si="40"/>
        <v>0</v>
      </c>
      <c r="AU226" s="17">
        <f t="shared" si="42"/>
        <v>1160739606.8699999</v>
      </c>
      <c r="AV226" s="17"/>
      <c r="AW226" s="17"/>
      <c r="AX226" s="17"/>
      <c r="AY226" s="17">
        <v>37676589.509999998</v>
      </c>
      <c r="AZ226" s="17">
        <v>37026842.259999998</v>
      </c>
      <c r="BA226" s="17">
        <v>37094649.009999998</v>
      </c>
      <c r="BB226" s="17">
        <v>36788628.57</v>
      </c>
      <c r="BC226" s="17">
        <v>35534931.960000001</v>
      </c>
      <c r="BD226" s="17">
        <v>36176587.710000001</v>
      </c>
      <c r="BE226" s="17">
        <v>35574418.460000001</v>
      </c>
      <c r="BF226" s="17">
        <v>35564546.840000004</v>
      </c>
      <c r="BG226" s="17">
        <v>34982120.850000001</v>
      </c>
      <c r="BH226" s="17">
        <v>34952505.969999999</v>
      </c>
      <c r="BI226" s="17">
        <v>34646485.530000001</v>
      </c>
      <c r="BJ226" s="17">
        <v>34093674.43</v>
      </c>
      <c r="BK226" s="17">
        <v>34034444.670000002</v>
      </c>
      <c r="BL226" s="17">
        <v>33501376.809999999</v>
      </c>
      <c r="BM226" s="17">
        <v>33422403.800000001</v>
      </c>
      <c r="BN226" s="17">
        <v>33116383.359999999</v>
      </c>
      <c r="BO226" s="17">
        <v>32218065.309999999</v>
      </c>
      <c r="BP226" s="17">
        <v>32504342.489999998</v>
      </c>
      <c r="BQ226" s="17">
        <v>32020632.780000001</v>
      </c>
      <c r="BR226" s="17">
        <v>31892301.629999999</v>
      </c>
      <c r="BS226" s="17">
        <v>31428335.16</v>
      </c>
      <c r="BT226" s="17">
        <v>31280260.760000002</v>
      </c>
      <c r="BU226" s="17">
        <v>30974240.32</v>
      </c>
      <c r="BV226" s="17">
        <v>30539888.739999998</v>
      </c>
      <c r="BW226" s="17">
        <v>30362199.449999999</v>
      </c>
      <c r="BX226" s="17">
        <v>29947591.120000001</v>
      </c>
      <c r="BY226" s="17">
        <v>29750158.59</v>
      </c>
      <c r="BZ226" s="17">
        <v>29444138.149999999</v>
      </c>
      <c r="CA226" s="17">
        <v>28901198.670000002</v>
      </c>
      <c r="CB226" s="17">
        <v>28832097.280000001</v>
      </c>
      <c r="CC226" s="17">
        <v>28466847.09</v>
      </c>
      <c r="CD226" s="17">
        <v>28220056.41</v>
      </c>
      <c r="CE226" s="17">
        <v>27874549.469999999</v>
      </c>
      <c r="CF226" s="17">
        <v>27608015.550000001</v>
      </c>
      <c r="CG226" s="17">
        <v>27301995.109999999</v>
      </c>
      <c r="CH226" s="17">
        <v>26986103.050000001</v>
      </c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</row>
    <row r="227" spans="1:112" ht="65.25" customHeight="1" x14ac:dyDescent="0.25">
      <c r="A227" s="6">
        <f t="shared" si="41"/>
        <v>221</v>
      </c>
      <c r="B227" s="13">
        <v>11384315</v>
      </c>
      <c r="C227" s="33" t="s">
        <v>298</v>
      </c>
      <c r="D227" s="32" t="s">
        <v>494</v>
      </c>
      <c r="E227" s="32" t="s">
        <v>526</v>
      </c>
      <c r="F227" s="13" t="s">
        <v>711</v>
      </c>
      <c r="G227" s="48" t="s">
        <v>2136</v>
      </c>
      <c r="H227" s="42" t="s">
        <v>1921</v>
      </c>
      <c r="I227" s="13"/>
      <c r="J227" s="15">
        <v>3.0001000000000002</v>
      </c>
      <c r="K227" s="15" t="s">
        <v>536</v>
      </c>
      <c r="L227" s="15" t="s">
        <v>538</v>
      </c>
      <c r="M227" s="15">
        <v>39001.300000000003</v>
      </c>
      <c r="N227" s="15">
        <v>7800260.0000000009</v>
      </c>
      <c r="O227" s="16">
        <v>34219111895</v>
      </c>
      <c r="P227" s="12">
        <v>45576</v>
      </c>
      <c r="Q227" s="17">
        <v>35930067489.75</v>
      </c>
      <c r="R227" s="9" t="s">
        <v>174</v>
      </c>
      <c r="S227" s="9" t="s">
        <v>347</v>
      </c>
      <c r="T227" s="10">
        <v>909305522</v>
      </c>
      <c r="U227" s="9" t="s">
        <v>275</v>
      </c>
      <c r="V227" s="13" t="s">
        <v>704</v>
      </c>
      <c r="W227" s="13" t="s">
        <v>166</v>
      </c>
      <c r="X227" s="6" t="s">
        <v>601</v>
      </c>
      <c r="Y227" s="6" t="s">
        <v>552</v>
      </c>
      <c r="Z227" s="7">
        <v>45588</v>
      </c>
      <c r="AA227" s="6" t="s">
        <v>632</v>
      </c>
      <c r="AB227" s="25">
        <v>359300674.89999998</v>
      </c>
      <c r="AC227" s="25"/>
      <c r="AD227" s="27"/>
      <c r="AE227" s="27">
        <f t="shared" si="43"/>
        <v>359300674.89749998</v>
      </c>
      <c r="AF227" s="27">
        <f t="shared" si="36"/>
        <v>35570766814.852501</v>
      </c>
      <c r="AG227" s="27">
        <f>+AB227-AE227</f>
        <v>2.499997615814209E-3</v>
      </c>
      <c r="AH227" s="17"/>
      <c r="AI227" s="17"/>
      <c r="AJ227" s="17"/>
      <c r="AK227" s="17"/>
      <c r="AL227" s="17"/>
      <c r="AM227" s="17"/>
      <c r="AN227" s="17"/>
      <c r="AO227" s="17"/>
      <c r="AP227" s="17"/>
      <c r="AQ227" s="17">
        <f t="shared" si="37"/>
        <v>0</v>
      </c>
      <c r="AR227" s="17">
        <f t="shared" si="38"/>
        <v>0</v>
      </c>
      <c r="AS227" s="17">
        <f t="shared" si="39"/>
        <v>0</v>
      </c>
      <c r="AT227" s="17">
        <f t="shared" si="40"/>
        <v>0</v>
      </c>
      <c r="AU227" s="17">
        <f t="shared" si="42"/>
        <v>35570766814.849998</v>
      </c>
      <c r="AV227" s="17"/>
      <c r="AW227" s="17"/>
      <c r="AX227" s="17"/>
      <c r="AY227" s="17">
        <v>2092398048</v>
      </c>
      <c r="AZ227" s="17">
        <v>2092398048</v>
      </c>
      <c r="BA227" s="17"/>
      <c r="BB227" s="17"/>
      <c r="BC227" s="17">
        <v>2092398048</v>
      </c>
      <c r="BD227" s="17"/>
      <c r="BE227" s="17"/>
      <c r="BF227" s="17">
        <v>2092398048</v>
      </c>
      <c r="BG227" s="17"/>
      <c r="BH227" s="17"/>
      <c r="BI227" s="17">
        <v>2092398048</v>
      </c>
      <c r="BJ227" s="17"/>
      <c r="BK227" s="17"/>
      <c r="BL227" s="17">
        <v>2092398048</v>
      </c>
      <c r="BM227" s="17"/>
      <c r="BN227" s="17"/>
      <c r="BO227" s="17">
        <v>2092398048</v>
      </c>
      <c r="BP227" s="17"/>
      <c r="BQ227" s="17"/>
      <c r="BR227" s="17">
        <v>2092398048</v>
      </c>
      <c r="BS227" s="17"/>
      <c r="BT227" s="17"/>
      <c r="BU227" s="17">
        <v>2092398048</v>
      </c>
      <c r="BV227" s="17"/>
      <c r="BW227" s="17"/>
      <c r="BX227" s="17">
        <v>2092398048</v>
      </c>
      <c r="BY227" s="17"/>
      <c r="BZ227" s="17"/>
      <c r="CA227" s="17">
        <v>2092398048</v>
      </c>
      <c r="CB227" s="17"/>
      <c r="CC227" s="17"/>
      <c r="CD227" s="17">
        <v>2092398048</v>
      </c>
      <c r="CE227" s="17"/>
      <c r="CF227" s="17"/>
      <c r="CG227" s="17">
        <v>2092398048</v>
      </c>
      <c r="CH227" s="17"/>
      <c r="CI227" s="17"/>
      <c r="CJ227" s="17">
        <v>2092398048</v>
      </c>
      <c r="CK227" s="17"/>
      <c r="CL227" s="17"/>
      <c r="CM227" s="17">
        <v>2092398048</v>
      </c>
      <c r="CN227" s="17"/>
      <c r="CO227" s="17"/>
      <c r="CP227" s="17">
        <v>2092398048</v>
      </c>
      <c r="CQ227" s="17"/>
      <c r="CR227" s="17"/>
      <c r="CS227" s="17"/>
      <c r="CT227" s="17">
        <v>2092398046.8499999</v>
      </c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</row>
    <row r="228" spans="1:112" ht="65.25" hidden="1" customHeight="1" x14ac:dyDescent="0.25">
      <c r="A228" s="6">
        <f t="shared" si="41"/>
        <v>222</v>
      </c>
      <c r="B228" s="13">
        <v>11569450</v>
      </c>
      <c r="C228" s="33" t="s">
        <v>278</v>
      </c>
      <c r="D228" s="32" t="s">
        <v>540</v>
      </c>
      <c r="E228" s="32" t="s">
        <v>541</v>
      </c>
      <c r="F228" s="13" t="s">
        <v>715</v>
      </c>
      <c r="G228" s="48" t="s">
        <v>2137</v>
      </c>
      <c r="H228" s="42" t="s">
        <v>1924</v>
      </c>
      <c r="I228" s="13"/>
      <c r="J228" s="15">
        <v>0.06</v>
      </c>
      <c r="K228" s="15" t="s">
        <v>532</v>
      </c>
      <c r="L228" s="15" t="s">
        <v>537</v>
      </c>
      <c r="M228" s="15">
        <v>780</v>
      </c>
      <c r="N228" s="15">
        <v>312000</v>
      </c>
      <c r="O228" s="16">
        <v>2450824729</v>
      </c>
      <c r="P228" s="12">
        <v>45580</v>
      </c>
      <c r="Q228" s="17">
        <v>2573365965.4499998</v>
      </c>
      <c r="R228" s="9" t="s">
        <v>174</v>
      </c>
      <c r="S228" s="9" t="s">
        <v>539</v>
      </c>
      <c r="T228" s="10">
        <v>977197770</v>
      </c>
      <c r="U228" s="9" t="s">
        <v>276</v>
      </c>
      <c r="V228" s="13" t="s">
        <v>707</v>
      </c>
      <c r="W228" s="13" t="s">
        <v>166</v>
      </c>
      <c r="X228" s="6" t="s">
        <v>601</v>
      </c>
      <c r="Y228" s="6"/>
      <c r="Z228" s="7"/>
      <c r="AA228" s="6"/>
      <c r="AB228" s="25">
        <v>2058692772.3599999</v>
      </c>
      <c r="AC228" s="25">
        <v>2032959112.71</v>
      </c>
      <c r="AD228" s="27">
        <f>+Q228*20%</f>
        <v>514673193.08999997</v>
      </c>
      <c r="AE228" s="27">
        <f t="shared" si="43"/>
        <v>25733659.6545</v>
      </c>
      <c r="AF228" s="27">
        <f t="shared" si="36"/>
        <v>2032959112.7054999</v>
      </c>
      <c r="AG228" s="17">
        <v>2032959112.7054999</v>
      </c>
      <c r="AH228" s="17">
        <f>+AG228-AJ228</f>
        <v>22579591.125499964</v>
      </c>
      <c r="AI228" s="17"/>
      <c r="AJ228" s="17">
        <v>2010379521.5799999</v>
      </c>
      <c r="AK228" s="17"/>
      <c r="AL228" s="17"/>
      <c r="AM228" s="17"/>
      <c r="AN228" s="17">
        <v>2010379521.5799999</v>
      </c>
      <c r="AO228" s="17"/>
      <c r="AP228" s="17"/>
      <c r="AQ228" s="17">
        <f t="shared" si="37"/>
        <v>0</v>
      </c>
      <c r="AR228" s="17">
        <f t="shared" si="38"/>
        <v>0</v>
      </c>
      <c r="AS228" s="17">
        <f t="shared" si="39"/>
        <v>0</v>
      </c>
      <c r="AT228" s="17">
        <f t="shared" si="40"/>
        <v>0</v>
      </c>
      <c r="AU228" s="17">
        <f t="shared" si="42"/>
        <v>0</v>
      </c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</row>
    <row r="229" spans="1:112" ht="65.25" customHeight="1" x14ac:dyDescent="0.25">
      <c r="A229" s="6">
        <f t="shared" si="41"/>
        <v>223</v>
      </c>
      <c r="B229" s="13">
        <v>11460732</v>
      </c>
      <c r="C229" s="33" t="s">
        <v>318</v>
      </c>
      <c r="D229" s="32" t="s">
        <v>544</v>
      </c>
      <c r="E229" s="32" t="s">
        <v>543</v>
      </c>
      <c r="F229" s="13" t="s">
        <v>712</v>
      </c>
      <c r="G229" s="48" t="s">
        <v>2138</v>
      </c>
      <c r="H229" s="42" t="s">
        <v>1924</v>
      </c>
      <c r="I229" s="13"/>
      <c r="J229" s="15">
        <v>0.1</v>
      </c>
      <c r="K229" s="15" t="s">
        <v>532</v>
      </c>
      <c r="L229" s="15" t="s">
        <v>537</v>
      </c>
      <c r="M229" s="15">
        <v>1300</v>
      </c>
      <c r="N229" s="15">
        <v>520000</v>
      </c>
      <c r="O229" s="16">
        <v>3817803024</v>
      </c>
      <c r="P229" s="12">
        <v>45581</v>
      </c>
      <c r="Q229" s="17">
        <v>4008693175.1999998</v>
      </c>
      <c r="R229" s="9" t="s">
        <v>174</v>
      </c>
      <c r="S229" s="9" t="s">
        <v>545</v>
      </c>
      <c r="T229" s="10">
        <v>998882225</v>
      </c>
      <c r="U229" s="9" t="s">
        <v>275</v>
      </c>
      <c r="V229" s="13" t="s">
        <v>707</v>
      </c>
      <c r="W229" s="13" t="s">
        <v>166</v>
      </c>
      <c r="X229" s="6" t="s">
        <v>601</v>
      </c>
      <c r="Y229" s="6" t="s">
        <v>552</v>
      </c>
      <c r="Z229" s="7">
        <v>45604</v>
      </c>
      <c r="AA229" s="6" t="s">
        <v>730</v>
      </c>
      <c r="AB229" s="25">
        <v>1403042611.3199999</v>
      </c>
      <c r="AC229" s="25">
        <v>1362955679.5699999</v>
      </c>
      <c r="AD229" s="27"/>
      <c r="AE229" s="27">
        <f t="shared" si="43"/>
        <v>40086931.751999997</v>
      </c>
      <c r="AF229" s="27">
        <f t="shared" si="36"/>
        <v>3968606243.448</v>
      </c>
      <c r="AG229" s="17">
        <v>1362955679.5699999</v>
      </c>
      <c r="AH229" s="17">
        <f>+AG229-AJ229</f>
        <v>15879556.795700073</v>
      </c>
      <c r="AI229" s="17"/>
      <c r="AJ229" s="17">
        <v>1347076122.7742999</v>
      </c>
      <c r="AK229" s="17"/>
      <c r="AL229" s="17"/>
      <c r="AM229" s="17"/>
      <c r="AN229" s="17">
        <v>1347076122.7742999</v>
      </c>
      <c r="AO229" s="17"/>
      <c r="AP229" s="17"/>
      <c r="AQ229" s="17">
        <f t="shared" si="37"/>
        <v>0</v>
      </c>
      <c r="AR229" s="17">
        <f t="shared" si="38"/>
        <v>0</v>
      </c>
      <c r="AS229" s="17">
        <f t="shared" si="39"/>
        <v>0</v>
      </c>
      <c r="AT229" s="17">
        <f t="shared" si="40"/>
        <v>0</v>
      </c>
      <c r="AU229" s="17">
        <f t="shared" si="42"/>
        <v>3147270259.3100004</v>
      </c>
      <c r="AV229" s="17"/>
      <c r="AW229" s="17"/>
      <c r="AX229" s="17"/>
      <c r="AY229" s="17"/>
      <c r="AZ229" s="17">
        <v>101212200.86</v>
      </c>
      <c r="BA229" s="17">
        <v>101425047.34999999</v>
      </c>
      <c r="BB229" s="17">
        <v>100595165.48999999</v>
      </c>
      <c r="BC229" s="17">
        <v>97115015.769999996</v>
      </c>
      <c r="BD229" s="17">
        <v>98935401.780000001</v>
      </c>
      <c r="BE229" s="17">
        <v>97275638.060000002</v>
      </c>
      <c r="BF229" s="17">
        <v>97275638.060000002</v>
      </c>
      <c r="BG229" s="17">
        <v>95669415.109999999</v>
      </c>
      <c r="BH229" s="17">
        <v>95615874.340000004</v>
      </c>
      <c r="BI229" s="17">
        <v>94785992.489999995</v>
      </c>
      <c r="BJ229" s="17">
        <v>93260080.680000007</v>
      </c>
      <c r="BK229" s="17">
        <v>93126228.769999996</v>
      </c>
      <c r="BL229" s="17">
        <v>91653857.730000004</v>
      </c>
      <c r="BM229" s="17">
        <v>91466465.060000002</v>
      </c>
      <c r="BN229" s="17">
        <v>90636583.200000003</v>
      </c>
      <c r="BO229" s="17">
        <v>88120167.239999995</v>
      </c>
      <c r="BP229" s="17">
        <v>88976819.480000004</v>
      </c>
      <c r="BQ229" s="17">
        <v>87638300.359999999</v>
      </c>
      <c r="BR229" s="17">
        <v>87317055.769999996</v>
      </c>
      <c r="BS229" s="17">
        <v>86032077.409999996</v>
      </c>
      <c r="BT229" s="17">
        <v>85657292.049999997</v>
      </c>
      <c r="BU229" s="17">
        <v>84827410.200000003</v>
      </c>
      <c r="BV229" s="17">
        <v>83622742.980000004</v>
      </c>
      <c r="BW229" s="17">
        <v>83167646.480000004</v>
      </c>
      <c r="BX229" s="17">
        <v>82016520.030000001</v>
      </c>
      <c r="BY229" s="17">
        <v>81507882.760000005</v>
      </c>
      <c r="BZ229" s="17">
        <v>80678000.909999996</v>
      </c>
      <c r="CA229" s="17">
        <v>79125318.719999999</v>
      </c>
      <c r="CB229" s="17">
        <v>79018237.189999998</v>
      </c>
      <c r="CC229" s="17">
        <v>78000962.659999996</v>
      </c>
      <c r="CD229" s="17">
        <v>77358473.480000004</v>
      </c>
      <c r="CE229" s="17">
        <v>76394739.709999993</v>
      </c>
      <c r="CF229" s="17">
        <v>75698709.760000005</v>
      </c>
      <c r="CG229" s="17">
        <v>74868827.900000006</v>
      </c>
      <c r="CH229" s="17">
        <v>73985405.280000001</v>
      </c>
      <c r="CI229" s="17">
        <v>73209064.189999998</v>
      </c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</row>
    <row r="230" spans="1:112" ht="65.25" hidden="1" customHeight="1" x14ac:dyDescent="0.25">
      <c r="A230" s="6">
        <f t="shared" si="41"/>
        <v>224</v>
      </c>
      <c r="B230" s="13">
        <v>11571974</v>
      </c>
      <c r="C230" s="33" t="s">
        <v>299</v>
      </c>
      <c r="D230" s="32" t="s">
        <v>547</v>
      </c>
      <c r="E230" s="32" t="s">
        <v>546</v>
      </c>
      <c r="F230" s="13" t="s">
        <v>711</v>
      </c>
      <c r="G230" s="48" t="s">
        <v>2139</v>
      </c>
      <c r="H230" s="42" t="s">
        <v>1924</v>
      </c>
      <c r="I230" s="13"/>
      <c r="J230" s="15">
        <v>2.1000000000000001E-2</v>
      </c>
      <c r="K230" s="15" t="s">
        <v>532</v>
      </c>
      <c r="L230" s="15" t="s">
        <v>537</v>
      </c>
      <c r="M230" s="15">
        <v>273</v>
      </c>
      <c r="N230" s="15">
        <v>109200</v>
      </c>
      <c r="O230" s="16">
        <v>440314443</v>
      </c>
      <c r="P230" s="12">
        <v>45581</v>
      </c>
      <c r="Q230" s="17">
        <v>484345887.30000001</v>
      </c>
      <c r="R230" s="9" t="s">
        <v>174</v>
      </c>
      <c r="S230" s="9" t="s">
        <v>548</v>
      </c>
      <c r="T230" s="10">
        <v>974610661</v>
      </c>
      <c r="U230" s="9" t="s">
        <v>276</v>
      </c>
      <c r="V230" s="13" t="s">
        <v>707</v>
      </c>
      <c r="W230" s="13" t="s">
        <v>166</v>
      </c>
      <c r="X230" s="6" t="s">
        <v>368</v>
      </c>
      <c r="Y230" s="6"/>
      <c r="Z230" s="7"/>
      <c r="AA230" s="6"/>
      <c r="AB230" s="25">
        <v>387476709.83999997</v>
      </c>
      <c r="AC230" s="25"/>
      <c r="AD230" s="27">
        <f>+Q230*20%</f>
        <v>96869177.460000008</v>
      </c>
      <c r="AE230" s="27">
        <f t="shared" si="43"/>
        <v>4843458.8730000006</v>
      </c>
      <c r="AF230" s="27">
        <f t="shared" si="36"/>
        <v>382633250.96700001</v>
      </c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>
        <f t="shared" si="37"/>
        <v>0</v>
      </c>
      <c r="AR230" s="17">
        <f t="shared" si="38"/>
        <v>0</v>
      </c>
      <c r="AS230" s="17">
        <f t="shared" si="39"/>
        <v>0</v>
      </c>
      <c r="AT230" s="17">
        <f t="shared" si="40"/>
        <v>0</v>
      </c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</row>
    <row r="231" spans="1:112" ht="65.25" customHeight="1" x14ac:dyDescent="0.25">
      <c r="A231" s="6">
        <f t="shared" si="41"/>
        <v>225</v>
      </c>
      <c r="B231" s="13">
        <v>11582298</v>
      </c>
      <c r="C231" s="33" t="s">
        <v>278</v>
      </c>
      <c r="D231" s="32" t="s">
        <v>549</v>
      </c>
      <c r="E231" s="32" t="s">
        <v>550</v>
      </c>
      <c r="F231" s="13" t="s">
        <v>715</v>
      </c>
      <c r="G231" s="48" t="s">
        <v>2140</v>
      </c>
      <c r="H231" s="42" t="s">
        <v>1924</v>
      </c>
      <c r="I231" s="13"/>
      <c r="J231" s="15">
        <v>0.02</v>
      </c>
      <c r="K231" s="15" t="s">
        <v>532</v>
      </c>
      <c r="L231" s="15" t="s">
        <v>537</v>
      </c>
      <c r="M231" s="15">
        <v>260</v>
      </c>
      <c r="N231" s="15">
        <v>104000</v>
      </c>
      <c r="O231" s="16">
        <v>503534600</v>
      </c>
      <c r="P231" s="12">
        <v>45582</v>
      </c>
      <c r="Q231" s="17">
        <v>553888060</v>
      </c>
      <c r="R231" s="9" t="s">
        <v>174</v>
      </c>
      <c r="S231" s="9" t="s">
        <v>551</v>
      </c>
      <c r="T231" s="10">
        <v>977970010</v>
      </c>
      <c r="U231" s="9" t="s">
        <v>275</v>
      </c>
      <c r="V231" s="13" t="s">
        <v>707</v>
      </c>
      <c r="W231" s="13" t="s">
        <v>166</v>
      </c>
      <c r="X231" s="6" t="s">
        <v>601</v>
      </c>
      <c r="Y231" s="6" t="s">
        <v>552</v>
      </c>
      <c r="Z231" s="7">
        <v>45588</v>
      </c>
      <c r="AA231" s="6" t="s">
        <v>670</v>
      </c>
      <c r="AB231" s="25">
        <v>193860821</v>
      </c>
      <c r="AC231" s="25">
        <v>188321940.40000001</v>
      </c>
      <c r="AD231" s="27"/>
      <c r="AE231" s="27">
        <f t="shared" si="43"/>
        <v>5538880.6000000006</v>
      </c>
      <c r="AF231" s="27">
        <f t="shared" si="36"/>
        <v>548349179.39999998</v>
      </c>
      <c r="AG231" s="27">
        <v>188321940.40000001</v>
      </c>
      <c r="AH231" s="17"/>
      <c r="AI231" s="17"/>
      <c r="AJ231" s="17"/>
      <c r="AK231" s="17"/>
      <c r="AL231" s="17"/>
      <c r="AM231" s="17"/>
      <c r="AN231" s="17"/>
      <c r="AO231" s="17"/>
      <c r="AP231" s="17"/>
      <c r="AQ231" s="17">
        <f t="shared" si="37"/>
        <v>0</v>
      </c>
      <c r="AR231" s="17">
        <f t="shared" si="38"/>
        <v>0</v>
      </c>
      <c r="AS231" s="17">
        <f t="shared" si="39"/>
        <v>0</v>
      </c>
      <c r="AT231" s="17">
        <f t="shared" si="40"/>
        <v>0</v>
      </c>
      <c r="AU231" s="17">
        <f>SUBTOTAL(9,AV231:DH231)</f>
        <v>434930469.4799999</v>
      </c>
      <c r="AV231" s="17"/>
      <c r="AW231" s="17"/>
      <c r="AX231" s="17"/>
      <c r="AY231" s="17">
        <v>14117461.539999999</v>
      </c>
      <c r="AZ231" s="17">
        <v>13874000.5</v>
      </c>
      <c r="BA231" s="17">
        <v>13899407.77</v>
      </c>
      <c r="BB231" s="17">
        <v>13784741.560000001</v>
      </c>
      <c r="BC231" s="17">
        <v>13314979.99</v>
      </c>
      <c r="BD231" s="17">
        <v>13555409.140000001</v>
      </c>
      <c r="BE231" s="17">
        <v>13329775.630000001</v>
      </c>
      <c r="BF231" s="17">
        <v>13326076.720000001</v>
      </c>
      <c r="BG231" s="17">
        <v>13107841.029999999</v>
      </c>
      <c r="BH231" s="17">
        <v>13096744.300000001</v>
      </c>
      <c r="BI231" s="17">
        <v>12982078.09</v>
      </c>
      <c r="BJ231" s="17">
        <v>12774939.130000001</v>
      </c>
      <c r="BK231" s="17">
        <v>12752745.67</v>
      </c>
      <c r="BL231" s="17">
        <v>12553004.529999999</v>
      </c>
      <c r="BM231" s="17">
        <v>12523413.25</v>
      </c>
      <c r="BN231" s="17">
        <v>12408747.039999999</v>
      </c>
      <c r="BO231" s="17">
        <v>12072146.23</v>
      </c>
      <c r="BP231" s="17">
        <v>12179414.619999999</v>
      </c>
      <c r="BQ231" s="17">
        <v>11998168.029999999</v>
      </c>
      <c r="BR231" s="17">
        <v>11950082.199999999</v>
      </c>
      <c r="BS231" s="17">
        <v>11776233.43</v>
      </c>
      <c r="BT231" s="17">
        <v>11720749.779999999</v>
      </c>
      <c r="BU231" s="17">
        <v>11606083.57</v>
      </c>
      <c r="BV231" s="17">
        <v>11443331.529999999</v>
      </c>
      <c r="BW231" s="17">
        <v>11376751.16</v>
      </c>
      <c r="BX231" s="17">
        <v>11221396.939999999</v>
      </c>
      <c r="BY231" s="17">
        <v>11147418.74</v>
      </c>
      <c r="BZ231" s="17">
        <v>11032752.529999999</v>
      </c>
      <c r="CA231" s="17">
        <v>10829312.48</v>
      </c>
      <c r="CB231" s="17">
        <v>10803420.109999999</v>
      </c>
      <c r="CC231" s="17">
        <v>10666560.439999999</v>
      </c>
      <c r="CD231" s="17">
        <v>10574087.689999999</v>
      </c>
      <c r="CE231" s="17">
        <v>10444625.84</v>
      </c>
      <c r="CF231" s="17">
        <v>10344755.27</v>
      </c>
      <c r="CG231" s="17">
        <v>10230089.060000001</v>
      </c>
      <c r="CH231" s="17">
        <v>10111723.939999999</v>
      </c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</row>
    <row r="232" spans="1:112" ht="65.25" hidden="1" customHeight="1" x14ac:dyDescent="0.25">
      <c r="A232" s="6">
        <f t="shared" si="41"/>
        <v>226</v>
      </c>
      <c r="B232" s="13">
        <v>11582299</v>
      </c>
      <c r="C232" s="33" t="s">
        <v>278</v>
      </c>
      <c r="D232" s="32" t="s">
        <v>549</v>
      </c>
      <c r="E232" s="32" t="s">
        <v>578</v>
      </c>
      <c r="F232" s="13" t="s">
        <v>715</v>
      </c>
      <c r="G232" s="48" t="s">
        <v>2141</v>
      </c>
      <c r="H232" s="42" t="s">
        <v>1924</v>
      </c>
      <c r="I232" s="13"/>
      <c r="J232" s="15">
        <v>0.05</v>
      </c>
      <c r="K232" s="15" t="s">
        <v>532</v>
      </c>
      <c r="L232" s="15" t="s">
        <v>537</v>
      </c>
      <c r="M232" s="15">
        <f>+J232*10000*2*65%</f>
        <v>650</v>
      </c>
      <c r="N232" s="15">
        <f t="shared" ref="N232:N248" si="44">+M232*400</f>
        <v>260000</v>
      </c>
      <c r="O232" s="16">
        <v>1300304522</v>
      </c>
      <c r="P232" s="12">
        <v>45583</v>
      </c>
      <c r="Q232" s="17">
        <v>1365319748.0999999</v>
      </c>
      <c r="R232" s="9" t="s">
        <v>174</v>
      </c>
      <c r="S232" s="9" t="s">
        <v>579</v>
      </c>
      <c r="T232" s="10">
        <v>998540010</v>
      </c>
      <c r="U232" s="9" t="s">
        <v>276</v>
      </c>
      <c r="V232" s="13" t="s">
        <v>707</v>
      </c>
      <c r="W232" s="13" t="s">
        <v>166</v>
      </c>
      <c r="X232" s="6" t="s">
        <v>601</v>
      </c>
      <c r="Y232" s="6"/>
      <c r="Z232" s="7"/>
      <c r="AA232" s="6"/>
      <c r="AB232" s="25">
        <v>1092255798.48</v>
      </c>
      <c r="AC232" s="25">
        <v>1078602601</v>
      </c>
      <c r="AD232" s="27">
        <f>+Q232*20%</f>
        <v>273063949.62</v>
      </c>
      <c r="AE232" s="27">
        <f t="shared" si="43"/>
        <v>13653197.480999999</v>
      </c>
      <c r="AF232" s="27">
        <f t="shared" si="36"/>
        <v>1078602600.9990001</v>
      </c>
      <c r="AG232" s="17">
        <f>+AB232-AE232</f>
        <v>1078602600.9990001</v>
      </c>
      <c r="AH232" s="17">
        <f>+AG232-AJ232</f>
        <v>13036026.009989977</v>
      </c>
      <c r="AI232" s="17"/>
      <c r="AJ232" s="17">
        <v>1065566574.9890101</v>
      </c>
      <c r="AK232" s="17"/>
      <c r="AL232" s="17"/>
      <c r="AM232" s="17"/>
      <c r="AN232" s="17">
        <v>1065566574.9890101</v>
      </c>
      <c r="AO232" s="17"/>
      <c r="AP232" s="17"/>
      <c r="AQ232" s="17">
        <f t="shared" si="37"/>
        <v>0</v>
      </c>
      <c r="AR232" s="17">
        <f t="shared" si="38"/>
        <v>0</v>
      </c>
      <c r="AS232" s="17">
        <f t="shared" si="39"/>
        <v>0</v>
      </c>
      <c r="AT232" s="17">
        <f t="shared" si="40"/>
        <v>0</v>
      </c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</row>
    <row r="233" spans="1:112" ht="65.25" customHeight="1" x14ac:dyDescent="0.25">
      <c r="A233" s="6">
        <f t="shared" si="41"/>
        <v>227</v>
      </c>
      <c r="B233" s="13">
        <v>11599431</v>
      </c>
      <c r="C233" s="33" t="s">
        <v>279</v>
      </c>
      <c r="D233" s="32" t="s">
        <v>325</v>
      </c>
      <c r="E233" s="32" t="s">
        <v>583</v>
      </c>
      <c r="F233" s="13" t="s">
        <v>715</v>
      </c>
      <c r="G233" s="48" t="s">
        <v>2142</v>
      </c>
      <c r="H233" s="42" t="s">
        <v>1921</v>
      </c>
      <c r="I233" s="13"/>
      <c r="J233" s="15">
        <v>0.45140000000000002</v>
      </c>
      <c r="K233" s="15" t="s">
        <v>535</v>
      </c>
      <c r="L233" s="15" t="s">
        <v>531</v>
      </c>
      <c r="M233" s="15">
        <f>+J233*10000*5*65%</f>
        <v>14670.5</v>
      </c>
      <c r="N233" s="15">
        <f t="shared" si="44"/>
        <v>5868200</v>
      </c>
      <c r="O233" s="16">
        <v>23937482453</v>
      </c>
      <c r="P233" s="12">
        <v>45583</v>
      </c>
      <c r="Q233" s="17">
        <v>25134356575.650002</v>
      </c>
      <c r="R233" s="9" t="s">
        <v>174</v>
      </c>
      <c r="S233" s="9" t="s">
        <v>353</v>
      </c>
      <c r="T233" s="10">
        <v>936843097</v>
      </c>
      <c r="U233" s="9" t="s">
        <v>275</v>
      </c>
      <c r="V233" s="13" t="s">
        <v>704</v>
      </c>
      <c r="W233" s="13" t="s">
        <v>166</v>
      </c>
      <c r="X233" s="6" t="s">
        <v>601</v>
      </c>
      <c r="Y233" s="6" t="s">
        <v>552</v>
      </c>
      <c r="Z233" s="7">
        <v>45653</v>
      </c>
      <c r="AA233" s="6" t="s">
        <v>1110</v>
      </c>
      <c r="AB233" s="25">
        <v>251343565.75999999</v>
      </c>
      <c r="AC233" s="25">
        <v>0</v>
      </c>
      <c r="AD233" s="27"/>
      <c r="AE233" s="27">
        <f t="shared" si="43"/>
        <v>251343565.75650001</v>
      </c>
      <c r="AF233" s="27">
        <f t="shared" si="36"/>
        <v>24883013009.893501</v>
      </c>
      <c r="AG233" s="27">
        <f>+AB233-AE233</f>
        <v>3.4999847412109375E-3</v>
      </c>
      <c r="AH233" s="17"/>
      <c r="AI233" s="17"/>
      <c r="AJ233" s="17"/>
      <c r="AK233" s="17"/>
      <c r="AL233" s="17"/>
      <c r="AM233" s="17"/>
      <c r="AN233" s="17"/>
      <c r="AO233" s="17"/>
      <c r="AP233" s="17"/>
      <c r="AQ233" s="17">
        <f t="shared" si="37"/>
        <v>0</v>
      </c>
      <c r="AR233" s="17">
        <f t="shared" si="38"/>
        <v>0</v>
      </c>
      <c r="AS233" s="17">
        <f t="shared" si="39"/>
        <v>0</v>
      </c>
      <c r="AT233" s="17">
        <f t="shared" si="40"/>
        <v>0</v>
      </c>
      <c r="AU233" s="17">
        <f>SUBTOTAL(9,AV233:DH233)</f>
        <v>24883013009.889999</v>
      </c>
      <c r="AV233" s="17"/>
      <c r="AW233" s="17"/>
      <c r="AX233" s="17"/>
      <c r="AY233" s="17"/>
      <c r="AZ233" s="17"/>
      <c r="BA233" s="17"/>
      <c r="BB233" s="17"/>
      <c r="BC233" s="17">
        <v>5026871315</v>
      </c>
      <c r="BD233" s="17"/>
      <c r="BE233" s="17"/>
      <c r="BF233" s="17">
        <v>1805103791</v>
      </c>
      <c r="BG233" s="17"/>
      <c r="BH233" s="17"/>
      <c r="BI233" s="17">
        <v>1805103791</v>
      </c>
      <c r="BJ233" s="17"/>
      <c r="BK233" s="17"/>
      <c r="BL233" s="17">
        <v>1805103791</v>
      </c>
      <c r="BM233" s="17"/>
      <c r="BN233" s="17"/>
      <c r="BO233" s="17">
        <v>1805103791</v>
      </c>
      <c r="BP233" s="17"/>
      <c r="BQ233" s="17"/>
      <c r="BR233" s="17">
        <v>1805103791</v>
      </c>
      <c r="BS233" s="17"/>
      <c r="BT233" s="17"/>
      <c r="BU233" s="17">
        <v>1805103791</v>
      </c>
      <c r="BV233" s="17"/>
      <c r="BW233" s="17"/>
      <c r="BX233" s="17">
        <v>1805103791</v>
      </c>
      <c r="BY233" s="17"/>
      <c r="BZ233" s="17"/>
      <c r="CA233" s="17">
        <v>1805103791</v>
      </c>
      <c r="CB233" s="17"/>
      <c r="CC233" s="17"/>
      <c r="CD233" s="17">
        <v>1805103791</v>
      </c>
      <c r="CE233" s="17"/>
      <c r="CF233" s="17"/>
      <c r="CG233" s="17">
        <v>1805103791</v>
      </c>
      <c r="CH233" s="17">
        <v>1805103784.8900001</v>
      </c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</row>
    <row r="234" spans="1:112" ht="65.25" hidden="1" customHeight="1" x14ac:dyDescent="0.25">
      <c r="A234" s="6">
        <f t="shared" si="41"/>
        <v>228</v>
      </c>
      <c r="B234" s="13" t="s">
        <v>586</v>
      </c>
      <c r="C234" s="33" t="s">
        <v>301</v>
      </c>
      <c r="D234" s="32" t="s">
        <v>587</v>
      </c>
      <c r="E234" s="32" t="s">
        <v>588</v>
      </c>
      <c r="F234" s="13" t="s">
        <v>713</v>
      </c>
      <c r="G234" s="48" t="s">
        <v>2143</v>
      </c>
      <c r="H234" s="42" t="s">
        <v>1924</v>
      </c>
      <c r="I234" s="13"/>
      <c r="J234" s="15">
        <v>0.01</v>
      </c>
      <c r="K234" s="15" t="s">
        <v>532</v>
      </c>
      <c r="L234" s="15" t="s">
        <v>537</v>
      </c>
      <c r="M234" s="15">
        <f>+J234*10000*2*65%</f>
        <v>130</v>
      </c>
      <c r="N234" s="15">
        <f t="shared" si="44"/>
        <v>52000</v>
      </c>
      <c r="O234" s="16">
        <v>1073826079</v>
      </c>
      <c r="P234" s="12">
        <v>45586</v>
      </c>
      <c r="Q234" s="17">
        <v>2147652158</v>
      </c>
      <c r="R234" s="9" t="s">
        <v>174</v>
      </c>
      <c r="S234" s="9" t="s">
        <v>589</v>
      </c>
      <c r="T234" s="10">
        <v>909790837</v>
      </c>
      <c r="U234" s="9" t="s">
        <v>276</v>
      </c>
      <c r="V234" s="13" t="s">
        <v>707</v>
      </c>
      <c r="W234" s="13" t="s">
        <v>166</v>
      </c>
      <c r="X234" s="6" t="s">
        <v>601</v>
      </c>
      <c r="Y234" s="6"/>
      <c r="Z234" s="6"/>
      <c r="AA234" s="6"/>
      <c r="AB234" s="25">
        <v>1718121726.4000001</v>
      </c>
      <c r="AC234" s="25">
        <v>1696645204.8199999</v>
      </c>
      <c r="AD234" s="27">
        <f>+Q234*20%</f>
        <v>429530431.60000002</v>
      </c>
      <c r="AE234" s="27">
        <f t="shared" si="43"/>
        <v>21476521.580000002</v>
      </c>
      <c r="AF234" s="27">
        <f t="shared" si="36"/>
        <v>1696645204.8200002</v>
      </c>
      <c r="AG234" s="17">
        <f>+AB234-AE234</f>
        <v>1696645204.8200002</v>
      </c>
      <c r="AH234" s="17">
        <f>+AG234-AJ234</f>
        <v>19216452.048199892</v>
      </c>
      <c r="AI234" s="17"/>
      <c r="AJ234" s="17">
        <v>1677428752.7718003</v>
      </c>
      <c r="AK234" s="17"/>
      <c r="AL234" s="17"/>
      <c r="AM234" s="17"/>
      <c r="AN234" s="17">
        <v>1677428752.7718003</v>
      </c>
      <c r="AO234" s="17"/>
      <c r="AP234" s="17"/>
      <c r="AQ234" s="17">
        <f t="shared" si="37"/>
        <v>0</v>
      </c>
      <c r="AR234" s="17">
        <f t="shared" si="38"/>
        <v>0</v>
      </c>
      <c r="AS234" s="17">
        <f t="shared" si="39"/>
        <v>0</v>
      </c>
      <c r="AT234" s="17">
        <f t="shared" si="40"/>
        <v>0</v>
      </c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</row>
    <row r="235" spans="1:112" ht="65.25" customHeight="1" x14ac:dyDescent="0.25">
      <c r="A235" s="6">
        <f t="shared" si="41"/>
        <v>229</v>
      </c>
      <c r="B235" s="13" t="s">
        <v>590</v>
      </c>
      <c r="C235" s="33" t="s">
        <v>278</v>
      </c>
      <c r="D235" s="32" t="s">
        <v>591</v>
      </c>
      <c r="E235" s="32" t="s">
        <v>592</v>
      </c>
      <c r="F235" s="13" t="s">
        <v>712</v>
      </c>
      <c r="G235" s="48" t="s">
        <v>2144</v>
      </c>
      <c r="H235" s="42" t="s">
        <v>1924</v>
      </c>
      <c r="I235" s="13"/>
      <c r="J235" s="15">
        <v>0.03</v>
      </c>
      <c r="K235" s="15" t="s">
        <v>533</v>
      </c>
      <c r="L235" s="15" t="s">
        <v>537</v>
      </c>
      <c r="M235" s="15">
        <f>+J235*10000*2*65%</f>
        <v>390</v>
      </c>
      <c r="N235" s="15">
        <f t="shared" si="44"/>
        <v>156000</v>
      </c>
      <c r="O235" s="16">
        <v>741084142</v>
      </c>
      <c r="P235" s="12">
        <v>45586</v>
      </c>
      <c r="Q235" s="17">
        <v>1111626213</v>
      </c>
      <c r="R235" s="9" t="s">
        <v>174</v>
      </c>
      <c r="S235" s="9" t="s">
        <v>593</v>
      </c>
      <c r="T235" s="10">
        <v>901161122</v>
      </c>
      <c r="U235" s="9" t="s">
        <v>275</v>
      </c>
      <c r="V235" s="13" t="s">
        <v>707</v>
      </c>
      <c r="W235" s="13" t="s">
        <v>166</v>
      </c>
      <c r="X235" s="6" t="s">
        <v>601</v>
      </c>
      <c r="Y235" s="6" t="s">
        <v>552</v>
      </c>
      <c r="Z235" s="7">
        <v>45590</v>
      </c>
      <c r="AA235" s="6" t="s">
        <v>668</v>
      </c>
      <c r="AB235" s="25">
        <v>389069174.55000001</v>
      </c>
      <c r="AC235" s="25">
        <v>377952912.42000002</v>
      </c>
      <c r="AD235" s="27"/>
      <c r="AE235" s="27">
        <f t="shared" si="43"/>
        <v>11116262.130000001</v>
      </c>
      <c r="AF235" s="27">
        <f t="shared" si="36"/>
        <v>1100509950.8699999</v>
      </c>
      <c r="AG235" s="17">
        <v>377952912.42000002</v>
      </c>
      <c r="AH235" s="17">
        <v>6029529.1241999865</v>
      </c>
      <c r="AI235" s="17"/>
      <c r="AJ235" s="17">
        <f>+AG235-AH235</f>
        <v>371923383.29580003</v>
      </c>
      <c r="AK235" s="17"/>
      <c r="AL235" s="17"/>
      <c r="AM235" s="17"/>
      <c r="AN235" s="17">
        <v>371923383.29580003</v>
      </c>
      <c r="AO235" s="17"/>
      <c r="AP235" s="17"/>
      <c r="AQ235" s="17">
        <f t="shared" si="37"/>
        <v>0</v>
      </c>
      <c r="AR235" s="17">
        <f t="shared" si="38"/>
        <v>0</v>
      </c>
      <c r="AS235" s="17">
        <f t="shared" si="39"/>
        <v>0</v>
      </c>
      <c r="AT235" s="17">
        <f t="shared" si="40"/>
        <v>0</v>
      </c>
      <c r="AU235" s="17">
        <f>SUBTOTAL(9,AV235:DH235)</f>
        <v>872884154.08999991</v>
      </c>
      <c r="AV235" s="17"/>
      <c r="AW235" s="17"/>
      <c r="AX235" s="17"/>
      <c r="AY235" s="17">
        <v>28333054</v>
      </c>
      <c r="AZ235" s="17">
        <v>27844439.609999999</v>
      </c>
      <c r="BA235" s="17">
        <v>27895430.75</v>
      </c>
      <c r="BB235" s="17">
        <v>27665301.280000001</v>
      </c>
      <c r="BC235" s="17">
        <v>26722512.82</v>
      </c>
      <c r="BD235" s="17">
        <v>27205042.350000001</v>
      </c>
      <c r="BE235" s="17">
        <v>26752206.940000001</v>
      </c>
      <c r="BF235" s="17">
        <v>26744783.41</v>
      </c>
      <c r="BG235" s="17">
        <v>26306795.07</v>
      </c>
      <c r="BH235" s="17">
        <v>26284524.469999999</v>
      </c>
      <c r="BI235" s="17">
        <v>26054395.010000002</v>
      </c>
      <c r="BJ235" s="17">
        <v>25638677.260000002</v>
      </c>
      <c r="BK235" s="17">
        <v>25594136.07</v>
      </c>
      <c r="BL235" s="17">
        <v>25193265.390000001</v>
      </c>
      <c r="BM235" s="17">
        <v>25133877.140000001</v>
      </c>
      <c r="BN235" s="17">
        <v>24903747.670000002</v>
      </c>
      <c r="BO235" s="17">
        <v>24228206.329999998</v>
      </c>
      <c r="BP235" s="17">
        <v>24443488.73</v>
      </c>
      <c r="BQ235" s="17">
        <v>24079735.699999999</v>
      </c>
      <c r="BR235" s="17">
        <v>23983229.800000001</v>
      </c>
      <c r="BS235" s="17">
        <v>23634323.829999998</v>
      </c>
      <c r="BT235" s="17">
        <v>23522970.859999999</v>
      </c>
      <c r="BU235" s="17">
        <v>23292841.390000001</v>
      </c>
      <c r="BV235" s="17">
        <v>22966206.02</v>
      </c>
      <c r="BW235" s="17">
        <v>22832582.460000001</v>
      </c>
      <c r="BX235" s="17">
        <v>22520794.149999999</v>
      </c>
      <c r="BY235" s="17">
        <v>22372323.52</v>
      </c>
      <c r="BZ235" s="17">
        <v>22142194.059999999</v>
      </c>
      <c r="CA235" s="17">
        <v>21733899.84</v>
      </c>
      <c r="CB235" s="17">
        <v>21681935.120000001</v>
      </c>
      <c r="CC235" s="17">
        <v>21407264.460000001</v>
      </c>
      <c r="CD235" s="17">
        <v>21221676.18</v>
      </c>
      <c r="CE235" s="17">
        <v>20961852.59</v>
      </c>
      <c r="CF235" s="17">
        <v>20761417.25</v>
      </c>
      <c r="CG235" s="17">
        <v>20531287.780000001</v>
      </c>
      <c r="CH235" s="17">
        <v>20293734.780000001</v>
      </c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</row>
    <row r="236" spans="1:112" ht="65.25" hidden="1" customHeight="1" x14ac:dyDescent="0.25">
      <c r="A236" s="6">
        <f t="shared" si="41"/>
        <v>230</v>
      </c>
      <c r="B236" s="13" t="s">
        <v>594</v>
      </c>
      <c r="C236" s="33" t="s">
        <v>298</v>
      </c>
      <c r="D236" s="32" t="s">
        <v>481</v>
      </c>
      <c r="E236" s="32" t="s">
        <v>595</v>
      </c>
      <c r="F236" s="13" t="s">
        <v>711</v>
      </c>
      <c r="G236" s="48" t="s">
        <v>2145</v>
      </c>
      <c r="H236" s="42" t="s">
        <v>1924</v>
      </c>
      <c r="I236" s="13"/>
      <c r="J236" s="15">
        <v>0.03</v>
      </c>
      <c r="K236" s="15" t="s">
        <v>854</v>
      </c>
      <c r="L236" s="15" t="s">
        <v>537</v>
      </c>
      <c r="M236" s="15">
        <f>+J236*10000*2*65%</f>
        <v>390</v>
      </c>
      <c r="N236" s="15">
        <f t="shared" si="44"/>
        <v>156000</v>
      </c>
      <c r="O236" s="16">
        <v>380028728</v>
      </c>
      <c r="P236" s="12">
        <v>45586</v>
      </c>
      <c r="Q236" s="17">
        <v>988074692.79999995</v>
      </c>
      <c r="R236" s="9" t="s">
        <v>175</v>
      </c>
      <c r="S236" s="9" t="s">
        <v>754</v>
      </c>
      <c r="T236" s="10">
        <v>936036432</v>
      </c>
      <c r="U236" s="9" t="s">
        <v>276</v>
      </c>
      <c r="V236" s="13" t="s">
        <v>707</v>
      </c>
      <c r="W236" s="13" t="s">
        <v>166</v>
      </c>
      <c r="X236" s="6" t="s">
        <v>601</v>
      </c>
      <c r="Y236" s="6"/>
      <c r="Z236" s="6"/>
      <c r="AA236" s="6"/>
      <c r="AB236" s="34">
        <v>790459754.24000001</v>
      </c>
      <c r="AC236" s="25"/>
      <c r="AD236" s="27">
        <f>+Q236*20%</f>
        <v>197614938.56</v>
      </c>
      <c r="AE236" s="27">
        <f t="shared" si="43"/>
        <v>9880746.9279999994</v>
      </c>
      <c r="AF236" s="27">
        <f t="shared" si="36"/>
        <v>780579007.31200004</v>
      </c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>
        <f t="shared" si="37"/>
        <v>0</v>
      </c>
      <c r="AR236" s="17">
        <f t="shared" si="38"/>
        <v>0</v>
      </c>
      <c r="AS236" s="17">
        <f t="shared" si="39"/>
        <v>0</v>
      </c>
      <c r="AT236" s="17">
        <f t="shared" si="40"/>
        <v>0</v>
      </c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</row>
    <row r="237" spans="1:112" ht="65.25" hidden="1" customHeight="1" x14ac:dyDescent="0.25">
      <c r="A237" s="6">
        <f t="shared" si="41"/>
        <v>231</v>
      </c>
      <c r="B237" s="13" t="s">
        <v>596</v>
      </c>
      <c r="C237" s="33" t="s">
        <v>298</v>
      </c>
      <c r="D237" s="32" t="s">
        <v>481</v>
      </c>
      <c r="E237" s="32" t="s">
        <v>598</v>
      </c>
      <c r="F237" s="13" t="s">
        <v>711</v>
      </c>
      <c r="G237" s="48" t="s">
        <v>2146</v>
      </c>
      <c r="H237" s="42" t="s">
        <v>1924</v>
      </c>
      <c r="I237" s="13"/>
      <c r="J237" s="15">
        <v>0.03</v>
      </c>
      <c r="K237" s="15" t="s">
        <v>854</v>
      </c>
      <c r="L237" s="15" t="s">
        <v>537</v>
      </c>
      <c r="M237" s="15">
        <f>+J237*10000*2*65%</f>
        <v>390</v>
      </c>
      <c r="N237" s="15">
        <f t="shared" si="44"/>
        <v>156000</v>
      </c>
      <c r="O237" s="16">
        <v>380028728</v>
      </c>
      <c r="P237" s="12">
        <v>45586</v>
      </c>
      <c r="Q237" s="17">
        <v>1026077565.6</v>
      </c>
      <c r="R237" s="9" t="s">
        <v>174</v>
      </c>
      <c r="S237" s="9" t="s">
        <v>600</v>
      </c>
      <c r="T237" s="10">
        <v>983118878</v>
      </c>
      <c r="U237" s="9" t="s">
        <v>276</v>
      </c>
      <c r="V237" s="13" t="s">
        <v>707</v>
      </c>
      <c r="W237" s="13" t="s">
        <v>166</v>
      </c>
      <c r="X237" s="6" t="s">
        <v>601</v>
      </c>
      <c r="Y237" s="6"/>
      <c r="Z237" s="6"/>
      <c r="AA237" s="6"/>
      <c r="AB237" s="25">
        <v>820862052.48000002</v>
      </c>
      <c r="AC237" s="25">
        <v>810601276.82000005</v>
      </c>
      <c r="AD237" s="27">
        <f>+Q237*20%</f>
        <v>205215513.12</v>
      </c>
      <c r="AE237" s="27">
        <f t="shared" si="43"/>
        <v>10260775.656000001</v>
      </c>
      <c r="AF237" s="27">
        <f t="shared" si="36"/>
        <v>810601276.824</v>
      </c>
      <c r="AG237" s="17">
        <v>810601276.82000005</v>
      </c>
      <c r="AH237" s="17">
        <v>10356012.76820004</v>
      </c>
      <c r="AI237" s="17"/>
      <c r="AJ237" s="17">
        <f>+AG237-AH237</f>
        <v>800245264.05180001</v>
      </c>
      <c r="AK237" s="17"/>
      <c r="AL237" s="17"/>
      <c r="AM237" s="17"/>
      <c r="AN237" s="17">
        <v>800245264.05180001</v>
      </c>
      <c r="AO237" s="17"/>
      <c r="AP237" s="17"/>
      <c r="AQ237" s="17">
        <f t="shared" si="37"/>
        <v>0</v>
      </c>
      <c r="AR237" s="17">
        <f t="shared" si="38"/>
        <v>0</v>
      </c>
      <c r="AS237" s="17">
        <f t="shared" si="39"/>
        <v>0</v>
      </c>
      <c r="AT237" s="17">
        <f t="shared" si="40"/>
        <v>0</v>
      </c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</row>
    <row r="238" spans="1:112" ht="65.25" hidden="1" customHeight="1" x14ac:dyDescent="0.25">
      <c r="A238" s="6">
        <f t="shared" si="41"/>
        <v>232</v>
      </c>
      <c r="B238" s="13" t="s">
        <v>597</v>
      </c>
      <c r="C238" s="33" t="s">
        <v>298</v>
      </c>
      <c r="D238" s="32" t="s">
        <v>481</v>
      </c>
      <c r="E238" s="32" t="s">
        <v>599</v>
      </c>
      <c r="F238" s="13" t="s">
        <v>711</v>
      </c>
      <c r="G238" s="48" t="s">
        <v>2147</v>
      </c>
      <c r="H238" s="42" t="s">
        <v>1924</v>
      </c>
      <c r="I238" s="13"/>
      <c r="J238" s="15">
        <v>0.03</v>
      </c>
      <c r="K238" s="15" t="s">
        <v>854</v>
      </c>
      <c r="L238" s="15" t="s">
        <v>537</v>
      </c>
      <c r="M238" s="15">
        <f>+J238*10000*2*65%</f>
        <v>390</v>
      </c>
      <c r="N238" s="15">
        <f t="shared" si="44"/>
        <v>156000</v>
      </c>
      <c r="O238" s="16">
        <v>380028728</v>
      </c>
      <c r="P238" s="12">
        <v>45586</v>
      </c>
      <c r="Q238" s="17">
        <v>988074692.79999995</v>
      </c>
      <c r="R238" s="9" t="s">
        <v>174</v>
      </c>
      <c r="S238" s="9" t="s">
        <v>600</v>
      </c>
      <c r="T238" s="10">
        <v>983118878</v>
      </c>
      <c r="U238" s="9" t="s">
        <v>276</v>
      </c>
      <c r="V238" s="13" t="s">
        <v>707</v>
      </c>
      <c r="W238" s="13" t="s">
        <v>166</v>
      </c>
      <c r="X238" s="6" t="s">
        <v>601</v>
      </c>
      <c r="Y238" s="6"/>
      <c r="Z238" s="6"/>
      <c r="AA238" s="6"/>
      <c r="AB238" s="25">
        <v>790459754.24000001</v>
      </c>
      <c r="AC238" s="25">
        <v>780579007.30999994</v>
      </c>
      <c r="AD238" s="27">
        <f>+Q238*20%</f>
        <v>197614938.56</v>
      </c>
      <c r="AE238" s="27">
        <f t="shared" si="43"/>
        <v>9880746.9279999994</v>
      </c>
      <c r="AF238" s="27">
        <f t="shared" si="36"/>
        <v>780579007.31200004</v>
      </c>
      <c r="AG238" s="27">
        <f>+AB238-AE238</f>
        <v>780579007.31200004</v>
      </c>
      <c r="AH238" s="17"/>
      <c r="AI238" s="17"/>
      <c r="AJ238" s="17"/>
      <c r="AK238" s="17"/>
      <c r="AL238" s="17"/>
      <c r="AM238" s="17"/>
      <c r="AN238" s="17"/>
      <c r="AO238" s="17"/>
      <c r="AP238" s="17"/>
      <c r="AQ238" s="17">
        <f t="shared" si="37"/>
        <v>0</v>
      </c>
      <c r="AR238" s="17">
        <f t="shared" si="38"/>
        <v>0</v>
      </c>
      <c r="AS238" s="17">
        <f t="shared" si="39"/>
        <v>0</v>
      </c>
      <c r="AT238" s="17">
        <f t="shared" si="40"/>
        <v>0</v>
      </c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</row>
    <row r="239" spans="1:112" ht="65.25" customHeight="1" x14ac:dyDescent="0.25">
      <c r="A239" s="6">
        <f t="shared" si="41"/>
        <v>233</v>
      </c>
      <c r="B239" s="13">
        <v>11614583</v>
      </c>
      <c r="C239" s="33" t="s">
        <v>318</v>
      </c>
      <c r="D239" s="32" t="s">
        <v>603</v>
      </c>
      <c r="E239" s="32" t="s">
        <v>602</v>
      </c>
      <c r="F239" s="13" t="s">
        <v>712</v>
      </c>
      <c r="G239" s="48" t="s">
        <v>2148</v>
      </c>
      <c r="H239" s="42" t="s">
        <v>1924</v>
      </c>
      <c r="I239" s="13"/>
      <c r="J239" s="15">
        <v>0.17119999999999999</v>
      </c>
      <c r="K239" s="15" t="s">
        <v>534</v>
      </c>
      <c r="L239" s="15" t="s">
        <v>531</v>
      </c>
      <c r="M239" s="15">
        <f>+J239*10000*9*65%</f>
        <v>10015.200000000001</v>
      </c>
      <c r="N239" s="15">
        <f t="shared" si="44"/>
        <v>4006080.0000000005</v>
      </c>
      <c r="O239" s="16">
        <v>8995033458</v>
      </c>
      <c r="P239" s="12">
        <v>45587</v>
      </c>
      <c r="Q239" s="17">
        <v>9444785130.8999996</v>
      </c>
      <c r="R239" s="9" t="s">
        <v>174</v>
      </c>
      <c r="S239" s="9" t="s">
        <v>604</v>
      </c>
      <c r="T239" s="10">
        <v>914493483</v>
      </c>
      <c r="U239" s="9" t="s">
        <v>275</v>
      </c>
      <c r="V239" s="13" t="s">
        <v>707</v>
      </c>
      <c r="W239" s="13" t="s">
        <v>166</v>
      </c>
      <c r="X239" s="6" t="s">
        <v>601</v>
      </c>
      <c r="Y239" s="6" t="s">
        <v>552</v>
      </c>
      <c r="Z239" s="7">
        <v>45614</v>
      </c>
      <c r="AA239" s="6" t="s">
        <v>806</v>
      </c>
      <c r="AB239" s="25">
        <v>3305674795.8150001</v>
      </c>
      <c r="AC239" s="25"/>
      <c r="AD239" s="27"/>
      <c r="AE239" s="27">
        <f t="shared" si="43"/>
        <v>94447851.309</v>
      </c>
      <c r="AF239" s="27">
        <f t="shared" si="36"/>
        <v>9350337279.5909996</v>
      </c>
      <c r="AG239" s="17">
        <f>+AB239-AE239</f>
        <v>3211226944.506</v>
      </c>
      <c r="AH239" s="17">
        <f>+AG239-AJ239</f>
        <v>35112269.441099644</v>
      </c>
      <c r="AI239" s="17"/>
      <c r="AJ239" s="17">
        <v>3176114675.0649004</v>
      </c>
      <c r="AK239" s="17"/>
      <c r="AL239" s="17"/>
      <c r="AM239" s="17"/>
      <c r="AN239" s="17">
        <v>3176114675.0649004</v>
      </c>
      <c r="AO239" s="17"/>
      <c r="AP239" s="17"/>
      <c r="AQ239" s="17">
        <f t="shared" si="37"/>
        <v>0</v>
      </c>
      <c r="AR239" s="17">
        <f t="shared" si="38"/>
        <v>0</v>
      </c>
      <c r="AS239" s="17">
        <f t="shared" si="39"/>
        <v>0</v>
      </c>
      <c r="AT239" s="17">
        <f t="shared" si="40"/>
        <v>0</v>
      </c>
      <c r="AU239" s="17">
        <f>SUBTOTAL(9,AV239:DH239)</f>
        <v>7415207412.7000017</v>
      </c>
      <c r="AV239" s="17"/>
      <c r="AW239" s="17"/>
      <c r="AX239" s="17"/>
      <c r="AY239" s="17"/>
      <c r="AZ239" s="17">
        <v>238463620.94</v>
      </c>
      <c r="BA239" s="17">
        <v>238965103.40000001</v>
      </c>
      <c r="BB239" s="17">
        <v>237009838.80000001</v>
      </c>
      <c r="BC239" s="17">
        <v>228810342.12</v>
      </c>
      <c r="BD239" s="17">
        <v>233099309.62</v>
      </c>
      <c r="BE239" s="17">
        <v>229188780.43000001</v>
      </c>
      <c r="BF239" s="17">
        <v>229188780.43000001</v>
      </c>
      <c r="BG239" s="17">
        <v>225404397.34999999</v>
      </c>
      <c r="BH239" s="17">
        <v>225278251.25</v>
      </c>
      <c r="BI239" s="17">
        <v>223322986.65000001</v>
      </c>
      <c r="BJ239" s="17">
        <v>219727822.72</v>
      </c>
      <c r="BK239" s="17">
        <v>219412457.47</v>
      </c>
      <c r="BL239" s="17">
        <v>215943439.63999999</v>
      </c>
      <c r="BM239" s="17">
        <v>215501928.28</v>
      </c>
      <c r="BN239" s="17">
        <v>213546663.69</v>
      </c>
      <c r="BO239" s="17">
        <v>207617796.86000001</v>
      </c>
      <c r="BP239" s="17">
        <v>209636134.5</v>
      </c>
      <c r="BQ239" s="17">
        <v>206482481.93000001</v>
      </c>
      <c r="BR239" s="17">
        <v>205725605.31999999</v>
      </c>
      <c r="BS239" s="17">
        <v>202698098.84999999</v>
      </c>
      <c r="BT239" s="17">
        <v>201815076.13</v>
      </c>
      <c r="BU239" s="17">
        <v>199859811.53999999</v>
      </c>
      <c r="BV239" s="17">
        <v>197021524.22</v>
      </c>
      <c r="BW239" s="17">
        <v>195949282.34999999</v>
      </c>
      <c r="BX239" s="17">
        <v>193237141.13999999</v>
      </c>
      <c r="BY239" s="17">
        <v>192038753.16</v>
      </c>
      <c r="BZ239" s="17">
        <v>190083488.56999999</v>
      </c>
      <c r="CA239" s="17">
        <v>186425251.59</v>
      </c>
      <c r="CB239" s="17">
        <v>186172959.38999999</v>
      </c>
      <c r="CC239" s="17">
        <v>183776183.43000001</v>
      </c>
      <c r="CD239" s="17">
        <v>182262430.19999999</v>
      </c>
      <c r="CE239" s="17">
        <v>179991800.34999999</v>
      </c>
      <c r="CF239" s="17">
        <v>178351901.00999999</v>
      </c>
      <c r="CG239" s="17">
        <v>176396636.41999999</v>
      </c>
      <c r="CH239" s="17">
        <v>174315225.72</v>
      </c>
      <c r="CI239" s="17">
        <v>172486107.22999999</v>
      </c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</row>
    <row r="240" spans="1:112" ht="65.25" customHeight="1" x14ac:dyDescent="0.25">
      <c r="A240" s="6">
        <f t="shared" si="41"/>
        <v>234</v>
      </c>
      <c r="B240" s="13">
        <v>11617276</v>
      </c>
      <c r="C240" s="33" t="s">
        <v>300</v>
      </c>
      <c r="D240" s="32" t="s">
        <v>449</v>
      </c>
      <c r="E240" s="32" t="s">
        <v>605</v>
      </c>
      <c r="F240" s="13" t="s">
        <v>712</v>
      </c>
      <c r="G240" s="48" t="s">
        <v>2149</v>
      </c>
      <c r="H240" s="42" t="s">
        <v>1924</v>
      </c>
      <c r="I240" s="13"/>
      <c r="J240" s="15">
        <v>2.8199999999999999E-2</v>
      </c>
      <c r="K240" s="15" t="s">
        <v>532</v>
      </c>
      <c r="L240" s="15" t="s">
        <v>537</v>
      </c>
      <c r="M240" s="15">
        <f>+J240*10000*2*65%</f>
        <v>366.6</v>
      </c>
      <c r="N240" s="15">
        <f t="shared" si="44"/>
        <v>146640</v>
      </c>
      <c r="O240" s="16">
        <v>674349284</v>
      </c>
      <c r="P240" s="12">
        <v>45587</v>
      </c>
      <c r="Q240" s="17">
        <v>7148102410.3999996</v>
      </c>
      <c r="R240" s="9" t="s">
        <v>175</v>
      </c>
      <c r="S240" s="9" t="s">
        <v>665</v>
      </c>
      <c r="T240" s="10">
        <v>951010338</v>
      </c>
      <c r="U240" s="9" t="s">
        <v>275</v>
      </c>
      <c r="V240" s="13" t="s">
        <v>704</v>
      </c>
      <c r="W240" s="13" t="s">
        <v>166</v>
      </c>
      <c r="X240" s="6" t="s">
        <v>601</v>
      </c>
      <c r="Y240" s="6" t="s">
        <v>552</v>
      </c>
      <c r="Z240" s="7">
        <v>45653</v>
      </c>
      <c r="AA240" s="6" t="s">
        <v>1119</v>
      </c>
      <c r="AB240" s="25">
        <v>71481024.099999994</v>
      </c>
      <c r="AC240" s="25"/>
      <c r="AD240" s="27"/>
      <c r="AE240" s="27">
        <f t="shared" si="43"/>
        <v>71481024.104000002</v>
      </c>
      <c r="AF240" s="27">
        <f t="shared" si="36"/>
        <v>7076621386.2959995</v>
      </c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>
        <f t="shared" si="37"/>
        <v>0</v>
      </c>
      <c r="AR240" s="17">
        <f t="shared" si="38"/>
        <v>0</v>
      </c>
      <c r="AS240" s="17">
        <f t="shared" si="39"/>
        <v>0</v>
      </c>
      <c r="AT240" s="17">
        <f t="shared" si="40"/>
        <v>0</v>
      </c>
      <c r="AU240" s="17">
        <f>SUBTOTAL(9,AV240:DH240)</f>
        <v>7076621386.3000002</v>
      </c>
      <c r="AV240" s="17"/>
      <c r="AW240" s="17"/>
      <c r="AX240" s="17"/>
      <c r="AY240" s="17"/>
      <c r="AZ240" s="17"/>
      <c r="BA240" s="17"/>
      <c r="BB240" s="17"/>
      <c r="BC240" s="17">
        <v>786291266</v>
      </c>
      <c r="BD240" s="17"/>
      <c r="BE240" s="17"/>
      <c r="BF240" s="17">
        <v>786291266</v>
      </c>
      <c r="BG240" s="17"/>
      <c r="BH240" s="17"/>
      <c r="BI240" s="17">
        <v>786291266</v>
      </c>
      <c r="BJ240" s="17"/>
      <c r="BK240" s="17"/>
      <c r="BL240" s="17">
        <v>786291266</v>
      </c>
      <c r="BM240" s="17"/>
      <c r="BN240" s="17"/>
      <c r="BO240" s="17">
        <v>786291266</v>
      </c>
      <c r="BP240" s="17"/>
      <c r="BQ240" s="17"/>
      <c r="BR240" s="17">
        <v>786291266</v>
      </c>
      <c r="BS240" s="17"/>
      <c r="BT240" s="17"/>
      <c r="BU240" s="17">
        <v>786291266</v>
      </c>
      <c r="BV240" s="17"/>
      <c r="BW240" s="17"/>
      <c r="BX240" s="17">
        <v>786291266</v>
      </c>
      <c r="BY240" s="17">
        <v>786291258.29999995</v>
      </c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</row>
    <row r="241" spans="1:112" ht="65.25" customHeight="1" x14ac:dyDescent="0.25">
      <c r="A241" s="6">
        <f t="shared" si="41"/>
        <v>235</v>
      </c>
      <c r="B241" s="13">
        <v>11582310</v>
      </c>
      <c r="C241" s="33" t="s">
        <v>318</v>
      </c>
      <c r="D241" s="32" t="s">
        <v>603</v>
      </c>
      <c r="E241" s="32" t="s">
        <v>606</v>
      </c>
      <c r="F241" s="13" t="s">
        <v>712</v>
      </c>
      <c r="G241" s="48" t="s">
        <v>2150</v>
      </c>
      <c r="H241" s="42" t="s">
        <v>1924</v>
      </c>
      <c r="I241" s="13"/>
      <c r="J241" s="15">
        <v>0.16</v>
      </c>
      <c r="K241" s="15" t="s">
        <v>534</v>
      </c>
      <c r="L241" s="15" t="s">
        <v>531</v>
      </c>
      <c r="M241" s="15">
        <f>+J241*10000*9*65%</f>
        <v>9360</v>
      </c>
      <c r="N241" s="15">
        <f t="shared" si="44"/>
        <v>3744000</v>
      </c>
      <c r="O241" s="16">
        <v>8386036642</v>
      </c>
      <c r="P241" s="12">
        <v>45588</v>
      </c>
      <c r="Q241" s="17">
        <v>10482545802.5</v>
      </c>
      <c r="R241" s="9" t="s">
        <v>174</v>
      </c>
      <c r="S241" s="9" t="s">
        <v>607</v>
      </c>
      <c r="T241" s="10">
        <v>770678008</v>
      </c>
      <c r="U241" s="9" t="s">
        <v>275</v>
      </c>
      <c r="V241" s="13" t="s">
        <v>704</v>
      </c>
      <c r="W241" s="13" t="s">
        <v>166</v>
      </c>
      <c r="X241" s="6" t="s">
        <v>601</v>
      </c>
      <c r="Y241" s="6" t="s">
        <v>552</v>
      </c>
      <c r="Z241" s="7">
        <v>45684</v>
      </c>
      <c r="AA241" s="6" t="s">
        <v>1152</v>
      </c>
      <c r="AB241" s="25">
        <v>251581099.25999999</v>
      </c>
      <c r="AC241" s="25">
        <v>146755641.24000001</v>
      </c>
      <c r="AD241" s="27"/>
      <c r="AE241" s="27">
        <f t="shared" si="43"/>
        <v>104825458.02500001</v>
      </c>
      <c r="AF241" s="27">
        <f t="shared" si="36"/>
        <v>10377720344.475</v>
      </c>
      <c r="AG241" s="27">
        <f>+AB241-AE241</f>
        <v>146755641.23499998</v>
      </c>
      <c r="AH241" s="17"/>
      <c r="AI241" s="17"/>
      <c r="AJ241" s="17"/>
      <c r="AK241" s="17"/>
      <c r="AL241" s="17"/>
      <c r="AM241" s="17"/>
      <c r="AN241" s="17"/>
      <c r="AO241" s="17"/>
      <c r="AP241" s="17"/>
      <c r="AQ241" s="17">
        <f t="shared" si="37"/>
        <v>0</v>
      </c>
      <c r="AR241" s="17">
        <f t="shared" si="38"/>
        <v>0</v>
      </c>
      <c r="AS241" s="17">
        <f t="shared" si="39"/>
        <v>0</v>
      </c>
      <c r="AT241" s="17">
        <f t="shared" si="40"/>
        <v>0</v>
      </c>
      <c r="AU241" s="17">
        <f>SUBTOTAL(9,AV241:DH241)</f>
        <v>10230964703.24</v>
      </c>
      <c r="AV241" s="17"/>
      <c r="AW241" s="17"/>
      <c r="AX241" s="17"/>
      <c r="AY241" s="17"/>
      <c r="AZ241" s="17"/>
      <c r="BA241" s="17"/>
      <c r="BB241" s="17"/>
      <c r="BC241" s="17">
        <v>852580392</v>
      </c>
      <c r="BD241" s="17"/>
      <c r="BE241" s="17"/>
      <c r="BF241" s="17">
        <v>852580392</v>
      </c>
      <c r="BG241" s="17"/>
      <c r="BH241" s="17"/>
      <c r="BI241" s="17">
        <v>852580392</v>
      </c>
      <c r="BJ241" s="17"/>
      <c r="BK241" s="17"/>
      <c r="BL241" s="17">
        <v>852580392</v>
      </c>
      <c r="BM241" s="17"/>
      <c r="BN241" s="17"/>
      <c r="BO241" s="17">
        <v>852580392</v>
      </c>
      <c r="BP241" s="17"/>
      <c r="BQ241" s="17"/>
      <c r="BR241" s="17">
        <v>852580392</v>
      </c>
      <c r="BS241" s="17"/>
      <c r="BT241" s="17"/>
      <c r="BU241" s="17">
        <v>852580392</v>
      </c>
      <c r="BV241" s="17"/>
      <c r="BW241" s="17"/>
      <c r="BX241" s="17">
        <v>852580392</v>
      </c>
      <c r="BY241" s="17"/>
      <c r="BZ241" s="17"/>
      <c r="CA241" s="17">
        <v>852580392</v>
      </c>
      <c r="CB241" s="17"/>
      <c r="CC241" s="17"/>
      <c r="CD241" s="17">
        <v>852580392</v>
      </c>
      <c r="CE241" s="17"/>
      <c r="CF241" s="17"/>
      <c r="CG241" s="17">
        <v>852580392</v>
      </c>
      <c r="CH241" s="17">
        <v>852580391.24000001</v>
      </c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</row>
    <row r="242" spans="1:112" ht="65.25" customHeight="1" x14ac:dyDescent="0.25">
      <c r="A242" s="6">
        <f t="shared" si="41"/>
        <v>236</v>
      </c>
      <c r="B242" s="13">
        <v>11614586</v>
      </c>
      <c r="C242" s="33" t="s">
        <v>318</v>
      </c>
      <c r="D242" s="32" t="s">
        <v>603</v>
      </c>
      <c r="E242" s="32" t="s">
        <v>608</v>
      </c>
      <c r="F242" s="13" t="s">
        <v>712</v>
      </c>
      <c r="G242" s="48" t="s">
        <v>2151</v>
      </c>
      <c r="H242" s="42" t="s">
        <v>1924</v>
      </c>
      <c r="I242" s="13"/>
      <c r="J242" s="15">
        <v>0.17119999999999999</v>
      </c>
      <c r="K242" s="15" t="s">
        <v>534</v>
      </c>
      <c r="L242" s="15" t="s">
        <v>531</v>
      </c>
      <c r="M242" s="15">
        <f>+J242*10000*9*65%</f>
        <v>10015.200000000001</v>
      </c>
      <c r="N242" s="15">
        <f t="shared" si="44"/>
        <v>4006080.0000000005</v>
      </c>
      <c r="O242" s="16">
        <v>8928472578</v>
      </c>
      <c r="P242" s="12">
        <v>45588</v>
      </c>
      <c r="Q242" s="17">
        <v>13839132495.9</v>
      </c>
      <c r="R242" s="9" t="s">
        <v>174</v>
      </c>
      <c r="S242" s="9" t="s">
        <v>607</v>
      </c>
      <c r="T242" s="10">
        <v>770678008</v>
      </c>
      <c r="U242" s="9" t="s">
        <v>275</v>
      </c>
      <c r="V242" s="13" t="s">
        <v>704</v>
      </c>
      <c r="W242" s="13" t="s">
        <v>166</v>
      </c>
      <c r="X242" s="6" t="s">
        <v>601</v>
      </c>
      <c r="Y242" s="6" t="s">
        <v>552</v>
      </c>
      <c r="Z242" s="7">
        <v>45684</v>
      </c>
      <c r="AA242" s="6" t="s">
        <v>1151</v>
      </c>
      <c r="AB242" s="25">
        <v>267854177.34</v>
      </c>
      <c r="AC242" s="25">
        <v>129462852.38</v>
      </c>
      <c r="AD242" s="27"/>
      <c r="AE242" s="27">
        <f t="shared" si="43"/>
        <v>138391324.95899999</v>
      </c>
      <c r="AF242" s="27">
        <f t="shared" si="36"/>
        <v>13700741170.941</v>
      </c>
      <c r="AG242" s="27">
        <f>+AB242-AE242</f>
        <v>129462852.38100001</v>
      </c>
      <c r="AH242" s="17"/>
      <c r="AI242" s="17"/>
      <c r="AJ242" s="17"/>
      <c r="AK242" s="17"/>
      <c r="AL242" s="17"/>
      <c r="AM242" s="17"/>
      <c r="AN242" s="17"/>
      <c r="AO242" s="17"/>
      <c r="AP242" s="17"/>
      <c r="AQ242" s="17">
        <f t="shared" si="37"/>
        <v>0</v>
      </c>
      <c r="AR242" s="17">
        <f t="shared" si="38"/>
        <v>0</v>
      </c>
      <c r="AS242" s="17">
        <f t="shared" si="39"/>
        <v>0</v>
      </c>
      <c r="AT242" s="17">
        <f t="shared" si="40"/>
        <v>0</v>
      </c>
      <c r="AU242" s="17">
        <f>SUBTOTAL(9,AV242:DH242)</f>
        <v>13571278318.559999</v>
      </c>
      <c r="AV242" s="17"/>
      <c r="AW242" s="17"/>
      <c r="AX242" s="17"/>
      <c r="AY242" s="17"/>
      <c r="AZ242" s="17"/>
      <c r="BA242" s="17"/>
      <c r="BB242" s="17"/>
      <c r="BC242" s="17">
        <v>1130939860</v>
      </c>
      <c r="BD242" s="17"/>
      <c r="BE242" s="17"/>
      <c r="BF242" s="17">
        <v>1130939860</v>
      </c>
      <c r="BG242" s="17"/>
      <c r="BH242" s="17"/>
      <c r="BI242" s="17">
        <v>1130939860</v>
      </c>
      <c r="BJ242" s="17"/>
      <c r="BK242" s="17"/>
      <c r="BL242" s="17">
        <v>1130939860</v>
      </c>
      <c r="BM242" s="17"/>
      <c r="BN242" s="17"/>
      <c r="BO242" s="17">
        <v>1130939860</v>
      </c>
      <c r="BP242" s="17"/>
      <c r="BQ242" s="17"/>
      <c r="BR242" s="17">
        <v>1130939860</v>
      </c>
      <c r="BS242" s="17"/>
      <c r="BT242" s="17"/>
      <c r="BU242" s="17">
        <v>1130939860</v>
      </c>
      <c r="BV242" s="17"/>
      <c r="BW242" s="17"/>
      <c r="BX242" s="17">
        <v>1130939860</v>
      </c>
      <c r="BY242" s="17"/>
      <c r="BZ242" s="17"/>
      <c r="CA242" s="17">
        <v>1130939860</v>
      </c>
      <c r="CB242" s="17"/>
      <c r="CC242" s="17"/>
      <c r="CD242" s="17">
        <v>1130939860</v>
      </c>
      <c r="CE242" s="17"/>
      <c r="CF242" s="17"/>
      <c r="CG242" s="17">
        <v>1130939860</v>
      </c>
      <c r="CH242" s="17">
        <v>1130939858.5599999</v>
      </c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</row>
    <row r="243" spans="1:112" ht="65.25" hidden="1" customHeight="1" x14ac:dyDescent="0.25">
      <c r="A243" s="6">
        <f t="shared" si="41"/>
        <v>237</v>
      </c>
      <c r="B243" s="13">
        <v>11582311</v>
      </c>
      <c r="C243" s="33" t="s">
        <v>318</v>
      </c>
      <c r="D243" s="32" t="s">
        <v>603</v>
      </c>
      <c r="E243" s="32" t="s">
        <v>609</v>
      </c>
      <c r="F243" s="13" t="s">
        <v>712</v>
      </c>
      <c r="G243" s="48" t="s">
        <v>2152</v>
      </c>
      <c r="H243" s="42" t="s">
        <v>1924</v>
      </c>
      <c r="I243" s="13"/>
      <c r="J243" s="15">
        <v>0.17119999999999999</v>
      </c>
      <c r="K243" s="15" t="s">
        <v>534</v>
      </c>
      <c r="L243" s="15" t="s">
        <v>531</v>
      </c>
      <c r="M243" s="15">
        <f>+J243*10000*9*65%</f>
        <v>10015.200000000001</v>
      </c>
      <c r="N243" s="15">
        <f t="shared" si="44"/>
        <v>4006080.0000000005</v>
      </c>
      <c r="O243" s="16">
        <v>8995033458</v>
      </c>
      <c r="P243" s="12">
        <v>45588</v>
      </c>
      <c r="Q243" s="17">
        <v>14841805205.700001</v>
      </c>
      <c r="R243" s="9" t="s">
        <v>174</v>
      </c>
      <c r="S243" s="9" t="s">
        <v>610</v>
      </c>
      <c r="T243" s="10">
        <v>946371388</v>
      </c>
      <c r="U243" s="9" t="s">
        <v>276</v>
      </c>
      <c r="V243" s="13" t="s">
        <v>707</v>
      </c>
      <c r="W243" s="13" t="s">
        <v>166</v>
      </c>
      <c r="X243" s="6" t="s">
        <v>601</v>
      </c>
      <c r="Y243" s="6"/>
      <c r="Z243" s="6"/>
      <c r="AA243" s="6"/>
      <c r="AB243" s="25">
        <v>11873444164.559999</v>
      </c>
      <c r="AC243" s="25"/>
      <c r="AD243" s="27">
        <f>+Q243*20%</f>
        <v>2968361041.1400003</v>
      </c>
      <c r="AE243" s="27">
        <f t="shared" si="43"/>
        <v>148418052.05700001</v>
      </c>
      <c r="AF243" s="27">
        <f t="shared" si="36"/>
        <v>11725026112.503002</v>
      </c>
      <c r="AG243" s="17">
        <v>11725026112.503002</v>
      </c>
      <c r="AH243" s="17">
        <f>+AG243-AJ243</f>
        <v>120250261.12503052</v>
      </c>
      <c r="AI243" s="17"/>
      <c r="AJ243" s="17">
        <v>11604775851.377972</v>
      </c>
      <c r="AK243" s="17"/>
      <c r="AL243" s="17"/>
      <c r="AM243" s="17"/>
      <c r="AN243" s="17">
        <v>11604775851.377972</v>
      </c>
      <c r="AO243" s="17"/>
      <c r="AP243" s="17"/>
      <c r="AQ243" s="17">
        <f t="shared" si="37"/>
        <v>0</v>
      </c>
      <c r="AR243" s="17">
        <f t="shared" si="38"/>
        <v>0</v>
      </c>
      <c r="AS243" s="17">
        <f t="shared" si="39"/>
        <v>0</v>
      </c>
      <c r="AT243" s="17">
        <f t="shared" si="40"/>
        <v>0</v>
      </c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</row>
    <row r="244" spans="1:112" ht="65.25" customHeight="1" x14ac:dyDescent="0.25">
      <c r="A244" s="6">
        <f t="shared" si="41"/>
        <v>238</v>
      </c>
      <c r="B244" s="13">
        <v>11617278</v>
      </c>
      <c r="C244" s="33" t="s">
        <v>278</v>
      </c>
      <c r="D244" s="32" t="s">
        <v>612</v>
      </c>
      <c r="E244" s="32" t="s">
        <v>611</v>
      </c>
      <c r="F244" s="13" t="s">
        <v>712</v>
      </c>
      <c r="G244" s="48" t="s">
        <v>2153</v>
      </c>
      <c r="H244" s="42" t="s">
        <v>1924</v>
      </c>
      <c r="I244" s="13"/>
      <c r="J244" s="15">
        <v>0.05</v>
      </c>
      <c r="K244" s="15" t="s">
        <v>532</v>
      </c>
      <c r="L244" s="15" t="s">
        <v>537</v>
      </c>
      <c r="M244" s="15">
        <f>+J244*10000*2*65%</f>
        <v>650</v>
      </c>
      <c r="N244" s="15">
        <f t="shared" si="44"/>
        <v>260000</v>
      </c>
      <c r="O244" s="16">
        <v>1949996085</v>
      </c>
      <c r="P244" s="12">
        <v>45588</v>
      </c>
      <c r="Q244" s="17">
        <v>2047495889.25</v>
      </c>
      <c r="R244" s="9" t="s">
        <v>174</v>
      </c>
      <c r="S244" s="9" t="s">
        <v>613</v>
      </c>
      <c r="T244" s="10">
        <v>977499549</v>
      </c>
      <c r="U244" s="9" t="s">
        <v>275</v>
      </c>
      <c r="V244" s="13" t="s">
        <v>707</v>
      </c>
      <c r="W244" s="13" t="s">
        <v>166</v>
      </c>
      <c r="X244" s="6" t="s">
        <v>601</v>
      </c>
      <c r="Y244" s="6" t="s">
        <v>552</v>
      </c>
      <c r="Z244" s="7">
        <v>45623</v>
      </c>
      <c r="AA244" s="6" t="s">
        <v>876</v>
      </c>
      <c r="AB244" s="25">
        <v>716623561.23749995</v>
      </c>
      <c r="AC244" s="25"/>
      <c r="AD244" s="27"/>
      <c r="AE244" s="27">
        <f t="shared" si="43"/>
        <v>20474958.892500002</v>
      </c>
      <c r="AF244" s="27">
        <f t="shared" si="36"/>
        <v>2027020930.3575001</v>
      </c>
      <c r="AG244" s="17">
        <f>+AB244-AE244</f>
        <v>696148602.34499991</v>
      </c>
      <c r="AH244" s="17">
        <f>+AG244-AJ244</f>
        <v>9961486.0184998512</v>
      </c>
      <c r="AI244" s="17"/>
      <c r="AJ244" s="17">
        <v>686187116.32650006</v>
      </c>
      <c r="AK244" s="17"/>
      <c r="AL244" s="17"/>
      <c r="AM244" s="17"/>
      <c r="AN244" s="17">
        <v>686187116.32650006</v>
      </c>
      <c r="AO244" s="17"/>
      <c r="AP244" s="17"/>
      <c r="AQ244" s="17">
        <f t="shared" si="37"/>
        <v>0</v>
      </c>
      <c r="AR244" s="17">
        <f t="shared" si="38"/>
        <v>0</v>
      </c>
      <c r="AS244" s="17">
        <f t="shared" si="39"/>
        <v>0</v>
      </c>
      <c r="AT244" s="17">
        <f t="shared" si="40"/>
        <v>0</v>
      </c>
      <c r="AU244" s="17">
        <f t="shared" ref="AU244:AU254" si="45">SUBTOTAL(9,AV244:DH244)</f>
        <v>1607512133.4200003</v>
      </c>
      <c r="AV244" s="17"/>
      <c r="AW244" s="17"/>
      <c r="AX244" s="17"/>
      <c r="AY244" s="17"/>
      <c r="AZ244" s="17">
        <v>51695541.700000003</v>
      </c>
      <c r="BA244" s="17">
        <v>51804256.009999998</v>
      </c>
      <c r="BB244" s="17">
        <v>51380382.289999999</v>
      </c>
      <c r="BC244" s="17">
        <v>49602847.329999998</v>
      </c>
      <c r="BD244" s="17">
        <v>50532634.850000001</v>
      </c>
      <c r="BE244" s="17">
        <v>49684887.409999996</v>
      </c>
      <c r="BF244" s="17">
        <v>49684887.409999996</v>
      </c>
      <c r="BG244" s="17">
        <v>48864486.659999996</v>
      </c>
      <c r="BH244" s="17">
        <v>48837139.960000001</v>
      </c>
      <c r="BI244" s="17">
        <v>48413266.240000002</v>
      </c>
      <c r="BJ244" s="17">
        <v>47633885.530000001</v>
      </c>
      <c r="BK244" s="17">
        <v>47565518.799999997</v>
      </c>
      <c r="BL244" s="17">
        <v>46813484.780000001</v>
      </c>
      <c r="BM244" s="17">
        <v>46717771.359999999</v>
      </c>
      <c r="BN244" s="17">
        <v>46293897.640000001</v>
      </c>
      <c r="BO244" s="17">
        <v>45008603.130000003</v>
      </c>
      <c r="BP244" s="17">
        <v>45446150.200000003</v>
      </c>
      <c r="BQ244" s="17">
        <v>44762482.899999999</v>
      </c>
      <c r="BR244" s="17">
        <v>44598402.75</v>
      </c>
      <c r="BS244" s="17">
        <v>43942082.149999999</v>
      </c>
      <c r="BT244" s="17">
        <v>43750655.310000002</v>
      </c>
      <c r="BU244" s="17">
        <v>43326781.590000004</v>
      </c>
      <c r="BV244" s="17">
        <v>42711481.030000001</v>
      </c>
      <c r="BW244" s="17">
        <v>42479034.149999999</v>
      </c>
      <c r="BX244" s="17">
        <v>41891080.280000001</v>
      </c>
      <c r="BY244" s="17">
        <v>41631286.710000001</v>
      </c>
      <c r="BZ244" s="17">
        <v>41207412.990000002</v>
      </c>
      <c r="CA244" s="17">
        <v>40414358.93</v>
      </c>
      <c r="CB244" s="17">
        <v>40359665.549999997</v>
      </c>
      <c r="CC244" s="17">
        <v>39840078.399999999</v>
      </c>
      <c r="CD244" s="17">
        <v>39511918.100000001</v>
      </c>
      <c r="CE244" s="17">
        <v>39019677.649999999</v>
      </c>
      <c r="CF244" s="17">
        <v>38664170.659999996</v>
      </c>
      <c r="CG244" s="17">
        <v>38240296.939999998</v>
      </c>
      <c r="CH244" s="17">
        <v>37789076.530000001</v>
      </c>
      <c r="CI244" s="17">
        <v>37392549.5</v>
      </c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</row>
    <row r="245" spans="1:112" ht="65.25" hidden="1" customHeight="1" x14ac:dyDescent="0.25">
      <c r="A245" s="6">
        <f t="shared" si="41"/>
        <v>239</v>
      </c>
      <c r="B245" s="13">
        <v>11548194</v>
      </c>
      <c r="C245" s="33" t="s">
        <v>298</v>
      </c>
      <c r="D245" s="32" t="s">
        <v>494</v>
      </c>
      <c r="E245" s="32" t="s">
        <v>614</v>
      </c>
      <c r="F245" s="13" t="s">
        <v>711</v>
      </c>
      <c r="G245" s="48" t="s">
        <v>2154</v>
      </c>
      <c r="H245" s="42" t="s">
        <v>1926</v>
      </c>
      <c r="I245" s="13"/>
      <c r="J245" s="15">
        <v>1.4999999999999999E-2</v>
      </c>
      <c r="K245" s="15" t="s">
        <v>532</v>
      </c>
      <c r="L245" s="15" t="s">
        <v>537</v>
      </c>
      <c r="M245" s="15">
        <f>+J245*10000*2*65%</f>
        <v>195</v>
      </c>
      <c r="N245" s="15">
        <f t="shared" si="44"/>
        <v>78000</v>
      </c>
      <c r="O245" s="16">
        <v>131737248</v>
      </c>
      <c r="P245" s="12">
        <v>45588</v>
      </c>
      <c r="Q245" s="17">
        <v>144910972.80000001</v>
      </c>
      <c r="R245" s="9" t="s">
        <v>174</v>
      </c>
      <c r="S245" s="9" t="s">
        <v>615</v>
      </c>
      <c r="T245" s="10">
        <v>992166666</v>
      </c>
      <c r="U245" s="9" t="s">
        <v>1550</v>
      </c>
      <c r="V245" s="13" t="s">
        <v>707</v>
      </c>
      <c r="W245" s="13" t="s">
        <v>166</v>
      </c>
      <c r="X245" s="6" t="s">
        <v>1022</v>
      </c>
      <c r="Y245" s="6" t="s">
        <v>552</v>
      </c>
      <c r="Z245" s="7">
        <v>45590</v>
      </c>
      <c r="AA245" s="6" t="s">
        <v>667</v>
      </c>
      <c r="AB245" s="25">
        <v>50718840.479999997</v>
      </c>
      <c r="AC245" s="25"/>
      <c r="AD245" s="27"/>
      <c r="AE245" s="27">
        <f t="shared" si="43"/>
        <v>1449109.7280000001</v>
      </c>
      <c r="AF245" s="27">
        <f t="shared" si="36"/>
        <v>143461863.07200003</v>
      </c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>
        <f t="shared" si="37"/>
        <v>0</v>
      </c>
      <c r="AR245" s="17">
        <f t="shared" si="38"/>
        <v>0</v>
      </c>
      <c r="AS245" s="17">
        <f t="shared" si="39"/>
        <v>0</v>
      </c>
      <c r="AT245" s="17">
        <f t="shared" si="40"/>
        <v>0</v>
      </c>
      <c r="AU245" s="17">
        <f t="shared" si="45"/>
        <v>0</v>
      </c>
      <c r="AV245" s="17"/>
      <c r="AW245" s="17"/>
      <c r="AX245" s="17"/>
      <c r="AY245" s="17">
        <v>3693481.11</v>
      </c>
      <c r="AZ245" s="17">
        <v>3629785.61</v>
      </c>
      <c r="BA245" s="17">
        <v>3636432.79</v>
      </c>
      <c r="BB245" s="17">
        <v>3606433.24</v>
      </c>
      <c r="BC245" s="17">
        <v>3483531.86</v>
      </c>
      <c r="BD245" s="17">
        <v>3546434.14</v>
      </c>
      <c r="BE245" s="17">
        <v>3487402.77</v>
      </c>
      <c r="BF245" s="17">
        <v>3486435.04</v>
      </c>
      <c r="BG245" s="17">
        <v>3429339.12</v>
      </c>
      <c r="BH245" s="17">
        <v>3426435.94</v>
      </c>
      <c r="BI245" s="17">
        <v>3396436.39</v>
      </c>
      <c r="BJ245" s="17">
        <v>3342243.66</v>
      </c>
      <c r="BK245" s="17">
        <v>3336437.3</v>
      </c>
      <c r="BL245" s="17">
        <v>3284180.02</v>
      </c>
      <c r="BM245" s="17">
        <v>3276438.2</v>
      </c>
      <c r="BN245" s="17">
        <v>3246438.65</v>
      </c>
      <c r="BO245" s="17">
        <v>3158375.46</v>
      </c>
      <c r="BP245" s="17">
        <v>3186439.55</v>
      </c>
      <c r="BQ245" s="17">
        <v>3139020.91</v>
      </c>
      <c r="BR245" s="17">
        <v>3126440.45</v>
      </c>
      <c r="BS245" s="17">
        <v>3080957.27</v>
      </c>
      <c r="BT245" s="17">
        <v>3066441.35</v>
      </c>
      <c r="BU245" s="17">
        <v>3036441.81</v>
      </c>
      <c r="BV245" s="17">
        <v>2993861.8</v>
      </c>
      <c r="BW245" s="17">
        <v>2976442.71</v>
      </c>
      <c r="BX245" s="17">
        <v>2935798.16</v>
      </c>
      <c r="BY245" s="17">
        <v>2916443.61</v>
      </c>
      <c r="BZ245" s="17">
        <v>2886444.06</v>
      </c>
      <c r="CA245" s="17">
        <v>2833219.05</v>
      </c>
      <c r="CB245" s="17">
        <v>2826444.96</v>
      </c>
      <c r="CC245" s="17">
        <v>2790639.05</v>
      </c>
      <c r="CD245" s="17">
        <v>2766445.86</v>
      </c>
      <c r="CE245" s="17">
        <v>2732575.41</v>
      </c>
      <c r="CF245" s="17">
        <v>2706446.77</v>
      </c>
      <c r="CG245" s="17">
        <v>2676447.2200000002</v>
      </c>
      <c r="CH245" s="17">
        <v>2645479.94</v>
      </c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</row>
    <row r="246" spans="1:112" ht="65.25" customHeight="1" x14ac:dyDescent="0.25">
      <c r="A246" s="6">
        <f t="shared" si="41"/>
        <v>240</v>
      </c>
      <c r="B246" s="13">
        <v>11614587</v>
      </c>
      <c r="C246" s="33" t="s">
        <v>318</v>
      </c>
      <c r="D246" s="32" t="s">
        <v>603</v>
      </c>
      <c r="E246" s="32" t="s">
        <v>618</v>
      </c>
      <c r="F246" s="13" t="s">
        <v>712</v>
      </c>
      <c r="G246" s="48" t="s">
        <v>2155</v>
      </c>
      <c r="H246" s="42" t="s">
        <v>1924</v>
      </c>
      <c r="I246" s="13"/>
      <c r="J246" s="15">
        <v>0.16</v>
      </c>
      <c r="K246" s="15" t="s">
        <v>534</v>
      </c>
      <c r="L246" s="15" t="s">
        <v>531</v>
      </c>
      <c r="M246" s="15">
        <f>+J246*10000*9*65%</f>
        <v>9360</v>
      </c>
      <c r="N246" s="15">
        <f t="shared" si="44"/>
        <v>3744000</v>
      </c>
      <c r="O246" s="16">
        <v>8406573325</v>
      </c>
      <c r="P246" s="12">
        <v>45589</v>
      </c>
      <c r="Q246" s="17">
        <v>9247230657.5</v>
      </c>
      <c r="R246" s="9" t="s">
        <v>175</v>
      </c>
      <c r="S246" s="9" t="s">
        <v>767</v>
      </c>
      <c r="T246" s="10">
        <v>990177007</v>
      </c>
      <c r="U246" s="9" t="s">
        <v>275</v>
      </c>
      <c r="V246" s="13" t="s">
        <v>704</v>
      </c>
      <c r="W246" s="13" t="s">
        <v>166</v>
      </c>
      <c r="X246" s="6" t="s">
        <v>368</v>
      </c>
      <c r="Y246" s="6" t="s">
        <v>552</v>
      </c>
      <c r="Z246" s="7">
        <v>45684</v>
      </c>
      <c r="AA246" s="6" t="s">
        <v>1157</v>
      </c>
      <c r="AB246" s="25">
        <v>252197199.75</v>
      </c>
      <c r="AC246" s="25"/>
      <c r="AD246" s="27"/>
      <c r="AE246" s="27">
        <f t="shared" si="43"/>
        <v>92472306.575000003</v>
      </c>
      <c r="AF246" s="27">
        <f t="shared" si="36"/>
        <v>9154758350.9249992</v>
      </c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>
        <f t="shared" si="37"/>
        <v>0</v>
      </c>
      <c r="AR246" s="17">
        <f t="shared" si="38"/>
        <v>0</v>
      </c>
      <c r="AS246" s="17">
        <f t="shared" si="39"/>
        <v>0</v>
      </c>
      <c r="AT246" s="17">
        <f t="shared" si="40"/>
        <v>0</v>
      </c>
      <c r="AU246" s="17">
        <f t="shared" si="45"/>
        <v>8995033457.75</v>
      </c>
      <c r="AV246" s="17"/>
      <c r="AW246" s="17"/>
      <c r="AX246" s="17"/>
      <c r="AY246" s="17"/>
      <c r="AZ246" s="17"/>
      <c r="BA246" s="17"/>
      <c r="BB246" s="17"/>
      <c r="BC246" s="17">
        <v>1849446132</v>
      </c>
      <c r="BD246" s="17"/>
      <c r="BE246" s="17"/>
      <c r="BF246" s="17">
        <v>793954148</v>
      </c>
      <c r="BG246" s="17"/>
      <c r="BH246" s="17"/>
      <c r="BI246" s="17">
        <v>793954148</v>
      </c>
      <c r="BJ246" s="17"/>
      <c r="BK246" s="17"/>
      <c r="BL246" s="17">
        <v>793954148</v>
      </c>
      <c r="BM246" s="17"/>
      <c r="BN246" s="17"/>
      <c r="BO246" s="17">
        <v>793954148</v>
      </c>
      <c r="BP246" s="17"/>
      <c r="BQ246" s="17"/>
      <c r="BR246" s="17">
        <v>793954148</v>
      </c>
      <c r="BS246" s="17"/>
      <c r="BT246" s="17"/>
      <c r="BU246" s="17">
        <v>793954148</v>
      </c>
      <c r="BV246" s="17"/>
      <c r="BW246" s="17"/>
      <c r="BX246" s="17">
        <v>793954148</v>
      </c>
      <c r="BY246" s="17"/>
      <c r="BZ246" s="17"/>
      <c r="CA246" s="17">
        <v>793954148</v>
      </c>
      <c r="CB246" s="17"/>
      <c r="CC246" s="17"/>
      <c r="CD246" s="17">
        <v>793954141.75</v>
      </c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</row>
    <row r="247" spans="1:112" ht="65.25" customHeight="1" x14ac:dyDescent="0.25">
      <c r="A247" s="6">
        <f t="shared" si="41"/>
        <v>241</v>
      </c>
      <c r="B247" s="13">
        <v>11716212</v>
      </c>
      <c r="C247" s="33" t="s">
        <v>318</v>
      </c>
      <c r="D247" s="32" t="s">
        <v>603</v>
      </c>
      <c r="E247" s="32" t="s">
        <v>619</v>
      </c>
      <c r="F247" s="13" t="s">
        <v>712</v>
      </c>
      <c r="G247" s="48" t="s">
        <v>2156</v>
      </c>
      <c r="H247" s="42" t="s">
        <v>1924</v>
      </c>
      <c r="I247" s="13"/>
      <c r="J247" s="15">
        <v>0.23130000000000001</v>
      </c>
      <c r="K247" s="15" t="s">
        <v>534</v>
      </c>
      <c r="L247" s="15" t="s">
        <v>531</v>
      </c>
      <c r="M247" s="15">
        <f>+J247*10000*9*65%</f>
        <v>13531.050000000001</v>
      </c>
      <c r="N247" s="15">
        <f t="shared" si="44"/>
        <v>5412420</v>
      </c>
      <c r="O247" s="16">
        <v>11764807908</v>
      </c>
      <c r="P247" s="12">
        <v>45589</v>
      </c>
      <c r="Q247" s="17">
        <v>12353048303.4</v>
      </c>
      <c r="R247" s="9" t="s">
        <v>175</v>
      </c>
      <c r="S247" s="9" t="s">
        <v>604</v>
      </c>
      <c r="T247" s="10">
        <v>914493483</v>
      </c>
      <c r="U247" s="9" t="s">
        <v>275</v>
      </c>
      <c r="V247" s="13" t="s">
        <v>707</v>
      </c>
      <c r="W247" s="13" t="s">
        <v>166</v>
      </c>
      <c r="X247" s="6" t="s">
        <v>601</v>
      </c>
      <c r="Y247" s="6" t="s">
        <v>552</v>
      </c>
      <c r="Z247" s="7">
        <v>45637</v>
      </c>
      <c r="AA247" s="6" t="s">
        <v>950</v>
      </c>
      <c r="AB247" s="25">
        <v>4323566906.1899996</v>
      </c>
      <c r="AC247" s="25"/>
      <c r="AD247" s="27"/>
      <c r="AE247" s="27">
        <f t="shared" si="43"/>
        <v>123530483.03399999</v>
      </c>
      <c r="AF247" s="27">
        <f t="shared" si="36"/>
        <v>12229517820.365999</v>
      </c>
      <c r="AG247" s="17">
        <f>+AB247-AE247</f>
        <v>4200036423.1559997</v>
      </c>
      <c r="AH247" s="17">
        <f>+AG247-AJ247</f>
        <v>45000364.227599621</v>
      </c>
      <c r="AI247" s="17"/>
      <c r="AJ247" s="17">
        <v>4155036058.9284</v>
      </c>
      <c r="AK247" s="17"/>
      <c r="AL247" s="17"/>
      <c r="AM247" s="17"/>
      <c r="AN247" s="17">
        <v>4155036058.9284</v>
      </c>
      <c r="AO247" s="17"/>
      <c r="AP247" s="17"/>
      <c r="AQ247" s="17">
        <f t="shared" si="37"/>
        <v>0</v>
      </c>
      <c r="AR247" s="17">
        <f t="shared" si="38"/>
        <v>0</v>
      </c>
      <c r="AS247" s="17">
        <f t="shared" si="39"/>
        <v>0</v>
      </c>
      <c r="AT247" s="17">
        <f t="shared" si="40"/>
        <v>0</v>
      </c>
      <c r="AU247" s="17">
        <f t="shared" si="45"/>
        <v>9699998502.9900017</v>
      </c>
      <c r="AV247" s="17"/>
      <c r="AW247" s="17"/>
      <c r="AX247" s="17"/>
      <c r="AY247" s="17"/>
      <c r="AZ247" s="17"/>
      <c r="BA247" s="15">
        <v>315105203.75</v>
      </c>
      <c r="BB247" s="15">
        <v>312547868.92000002</v>
      </c>
      <c r="BC247" s="15">
        <v>301576077.56</v>
      </c>
      <c r="BD247" s="15">
        <v>307433199.26999998</v>
      </c>
      <c r="BE247" s="15">
        <v>302236034.94</v>
      </c>
      <c r="BF247" s="15">
        <v>302318529.61000001</v>
      </c>
      <c r="BG247" s="15">
        <v>297286354.62</v>
      </c>
      <c r="BH247" s="15">
        <v>297203859.94999999</v>
      </c>
      <c r="BI247" s="15">
        <v>294646525.12</v>
      </c>
      <c r="BJ247" s="15">
        <v>289861834.14999998</v>
      </c>
      <c r="BK247" s="15">
        <v>289531855.47000003</v>
      </c>
      <c r="BL247" s="15">
        <v>284912153.83999997</v>
      </c>
      <c r="BM247" s="15">
        <v>284417185.81</v>
      </c>
      <c r="BN247" s="15">
        <v>281859850.98000002</v>
      </c>
      <c r="BO247" s="15">
        <v>273857867.81</v>
      </c>
      <c r="BP247" s="15">
        <v>276745181.31999999</v>
      </c>
      <c r="BQ247" s="15">
        <v>272537953.06</v>
      </c>
      <c r="BR247" s="15">
        <v>271630511.67000002</v>
      </c>
      <c r="BS247" s="15">
        <v>267588272.74000001</v>
      </c>
      <c r="BT247" s="15">
        <v>266515842.00999999</v>
      </c>
      <c r="BU247" s="15">
        <v>263958507.18000001</v>
      </c>
      <c r="BV247" s="15">
        <v>260163752.27000001</v>
      </c>
      <c r="BW247" s="15">
        <v>258843837.52000001</v>
      </c>
      <c r="BX247" s="15">
        <v>255214071.96000001</v>
      </c>
      <c r="BY247" s="15">
        <v>253729167.87</v>
      </c>
      <c r="BZ247" s="15">
        <v>251171833.03999999</v>
      </c>
      <c r="CA247" s="15">
        <v>246139658.05000001</v>
      </c>
      <c r="CB247" s="15">
        <v>246057163.38</v>
      </c>
      <c r="CC247" s="15">
        <v>242839871.18000001</v>
      </c>
      <c r="CD247" s="15">
        <v>240942493.72</v>
      </c>
      <c r="CE247" s="15">
        <v>237890190.86000001</v>
      </c>
      <c r="CF247" s="15">
        <v>235827824.06999999</v>
      </c>
      <c r="CG247" s="15">
        <v>233270489.24000001</v>
      </c>
      <c r="CH247" s="15">
        <v>230465670.38999999</v>
      </c>
      <c r="CI247" s="15">
        <v>228155819.58000001</v>
      </c>
      <c r="CJ247" s="15">
        <v>225515990.08000001</v>
      </c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</row>
    <row r="248" spans="1:112" ht="65.25" customHeight="1" x14ac:dyDescent="0.25">
      <c r="A248" s="6">
        <f t="shared" si="41"/>
        <v>242</v>
      </c>
      <c r="B248" s="13">
        <v>11716214</v>
      </c>
      <c r="C248" s="33" t="s">
        <v>318</v>
      </c>
      <c r="D248" s="32" t="s">
        <v>603</v>
      </c>
      <c r="E248" s="32" t="s">
        <v>620</v>
      </c>
      <c r="F248" s="13" t="s">
        <v>712</v>
      </c>
      <c r="G248" s="48" t="s">
        <v>2157</v>
      </c>
      <c r="H248" s="42" t="s">
        <v>1924</v>
      </c>
      <c r="I248" s="13"/>
      <c r="J248" s="15">
        <v>0.23130000000000001</v>
      </c>
      <c r="K248" s="15" t="s">
        <v>534</v>
      </c>
      <c r="L248" s="15" t="s">
        <v>531</v>
      </c>
      <c r="M248" s="15">
        <f>+J248*10000*9*65%</f>
        <v>13531.050000000001</v>
      </c>
      <c r="N248" s="15">
        <f t="shared" si="44"/>
        <v>5412420</v>
      </c>
      <c r="O248" s="16">
        <v>11764807908</v>
      </c>
      <c r="P248" s="12">
        <v>45589</v>
      </c>
      <c r="Q248" s="17">
        <v>12941288698.799999</v>
      </c>
      <c r="R248" s="9" t="s">
        <v>175</v>
      </c>
      <c r="S248" s="9" t="s">
        <v>774</v>
      </c>
      <c r="T248" s="10">
        <v>887000037</v>
      </c>
      <c r="U248" s="9" t="s">
        <v>275</v>
      </c>
      <c r="V248" s="13" t="s">
        <v>704</v>
      </c>
      <c r="W248" s="13" t="s">
        <v>166</v>
      </c>
      <c r="X248" s="6" t="s">
        <v>601</v>
      </c>
      <c r="Y248" s="6" t="s">
        <v>552</v>
      </c>
      <c r="Z248" s="7">
        <v>45684</v>
      </c>
      <c r="AA248" s="6" t="s">
        <v>1159</v>
      </c>
      <c r="AB248" s="25">
        <v>235296158.16</v>
      </c>
      <c r="AC248" s="25"/>
      <c r="AD248" s="27"/>
      <c r="AE248" s="27">
        <f t="shared" si="43"/>
        <v>129412886.98799999</v>
      </c>
      <c r="AF248" s="27">
        <f t="shared" si="36"/>
        <v>12811875811.811998</v>
      </c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>
        <f t="shared" si="37"/>
        <v>0</v>
      </c>
      <c r="AR248" s="17">
        <f t="shared" si="38"/>
        <v>0</v>
      </c>
      <c r="AS248" s="17">
        <f t="shared" si="39"/>
        <v>0</v>
      </c>
      <c r="AT248" s="17">
        <f t="shared" si="40"/>
        <v>0</v>
      </c>
      <c r="AU248" s="17">
        <f t="shared" si="45"/>
        <v>12705992540.639999</v>
      </c>
      <c r="AV248" s="17"/>
      <c r="AW248" s="17"/>
      <c r="AX248" s="17"/>
      <c r="AY248" s="17"/>
      <c r="AZ248" s="17"/>
      <c r="BA248" s="17"/>
      <c r="BB248" s="17"/>
      <c r="BC248" s="17">
        <v>2588257740</v>
      </c>
      <c r="BD248" s="17"/>
      <c r="BE248" s="17"/>
      <c r="BF248" s="17">
        <v>1124192756</v>
      </c>
      <c r="BG248" s="17"/>
      <c r="BH248" s="17"/>
      <c r="BI248" s="17">
        <v>1124192756</v>
      </c>
      <c r="BJ248" s="17"/>
      <c r="BK248" s="17"/>
      <c r="BL248" s="17">
        <v>1124192756</v>
      </c>
      <c r="BM248" s="17"/>
      <c r="BN248" s="17"/>
      <c r="BO248" s="17">
        <v>1124192756</v>
      </c>
      <c r="BP248" s="17"/>
      <c r="BQ248" s="17"/>
      <c r="BR248" s="17">
        <v>1124192756</v>
      </c>
      <c r="BS248" s="17"/>
      <c r="BT248" s="17"/>
      <c r="BU248" s="17">
        <v>1124192756</v>
      </c>
      <c r="BV248" s="17"/>
      <c r="BW248" s="17"/>
      <c r="BX248" s="17">
        <v>1124192756</v>
      </c>
      <c r="BY248" s="17"/>
      <c r="BZ248" s="17"/>
      <c r="CA248" s="17">
        <v>1124192756</v>
      </c>
      <c r="CB248" s="17"/>
      <c r="CC248" s="17"/>
      <c r="CD248" s="17">
        <v>1124192752.6400001</v>
      </c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</row>
    <row r="249" spans="1:112" ht="65.25" customHeight="1" x14ac:dyDescent="0.25">
      <c r="A249" s="6">
        <f t="shared" si="41"/>
        <v>243</v>
      </c>
      <c r="B249" s="13">
        <v>11688027</v>
      </c>
      <c r="C249" s="33" t="s">
        <v>300</v>
      </c>
      <c r="D249" s="32" t="s">
        <v>470</v>
      </c>
      <c r="E249" s="32" t="s">
        <v>621</v>
      </c>
      <c r="F249" s="13" t="s">
        <v>711</v>
      </c>
      <c r="G249" s="48" t="s">
        <v>2158</v>
      </c>
      <c r="H249" s="42" t="s">
        <v>1921</v>
      </c>
      <c r="I249" s="13"/>
      <c r="J249" s="15">
        <v>0.48</v>
      </c>
      <c r="K249" s="15" t="s">
        <v>855</v>
      </c>
      <c r="L249" s="15" t="s">
        <v>538</v>
      </c>
      <c r="M249" s="15">
        <f t="shared" ref="M249:M259" si="46">+J249*10000*2*65%</f>
        <v>6240</v>
      </c>
      <c r="N249" s="15">
        <f>+M249*200</f>
        <v>1248000</v>
      </c>
      <c r="O249" s="16">
        <v>5343594997</v>
      </c>
      <c r="P249" s="12">
        <v>45589</v>
      </c>
      <c r="Q249" s="17">
        <v>5610774746.8500004</v>
      </c>
      <c r="R249" s="9" t="s">
        <v>174</v>
      </c>
      <c r="S249" s="9" t="s">
        <v>622</v>
      </c>
      <c r="T249" s="10">
        <v>993053610</v>
      </c>
      <c r="U249" s="9" t="s">
        <v>275</v>
      </c>
      <c r="V249" s="13" t="s">
        <v>704</v>
      </c>
      <c r="W249" s="13" t="s">
        <v>166</v>
      </c>
      <c r="X249" s="6" t="s">
        <v>368</v>
      </c>
      <c r="Y249" s="6" t="s">
        <v>552</v>
      </c>
      <c r="Z249" s="7">
        <v>45684</v>
      </c>
      <c r="AA249" s="6" t="s">
        <v>1153</v>
      </c>
      <c r="AB249" s="25">
        <v>160307849.91</v>
      </c>
      <c r="AC249" s="25"/>
      <c r="AD249" s="27"/>
      <c r="AE249" s="27">
        <f t="shared" si="43"/>
        <v>56107747.468500003</v>
      </c>
      <c r="AF249" s="27">
        <f t="shared" si="36"/>
        <v>5554666999.3815002</v>
      </c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>
        <f t="shared" si="37"/>
        <v>0</v>
      </c>
      <c r="AR249" s="17">
        <f t="shared" si="38"/>
        <v>0</v>
      </c>
      <c r="AS249" s="17">
        <f t="shared" si="39"/>
        <v>0</v>
      </c>
      <c r="AT249" s="17">
        <f t="shared" si="40"/>
        <v>0</v>
      </c>
      <c r="AU249" s="17">
        <f t="shared" si="45"/>
        <v>5450466896.9399996</v>
      </c>
      <c r="AV249" s="17"/>
      <c r="AW249" s="17"/>
      <c r="AX249" s="17"/>
      <c r="AY249" s="17"/>
      <c r="AZ249" s="17"/>
      <c r="BA249" s="17"/>
      <c r="BB249" s="17"/>
      <c r="BC249" s="17">
        <v>340654182</v>
      </c>
      <c r="BD249" s="17"/>
      <c r="BE249" s="17"/>
      <c r="BF249" s="17">
        <v>340654182</v>
      </c>
      <c r="BG249" s="17"/>
      <c r="BH249" s="17"/>
      <c r="BI249" s="17">
        <v>340654182</v>
      </c>
      <c r="BJ249" s="17"/>
      <c r="BK249" s="17"/>
      <c r="BL249" s="17">
        <v>340654182</v>
      </c>
      <c r="BM249" s="17"/>
      <c r="BN249" s="17"/>
      <c r="BO249" s="17">
        <v>340654182</v>
      </c>
      <c r="BP249" s="17"/>
      <c r="BQ249" s="17"/>
      <c r="BR249" s="17">
        <v>340654182</v>
      </c>
      <c r="BS249" s="17"/>
      <c r="BT249" s="17"/>
      <c r="BU249" s="17">
        <v>340654182</v>
      </c>
      <c r="BV249" s="17"/>
      <c r="BW249" s="17"/>
      <c r="BX249" s="17">
        <v>340654182</v>
      </c>
      <c r="BY249" s="17"/>
      <c r="BZ249" s="17"/>
      <c r="CA249" s="17">
        <v>340654182</v>
      </c>
      <c r="CB249" s="17"/>
      <c r="CC249" s="17"/>
      <c r="CD249" s="17">
        <v>340654182</v>
      </c>
      <c r="CE249" s="17"/>
      <c r="CF249" s="17"/>
      <c r="CG249" s="17">
        <v>340654182</v>
      </c>
      <c r="CH249" s="17"/>
      <c r="CI249" s="17"/>
      <c r="CJ249" s="17">
        <v>340654182</v>
      </c>
      <c r="CK249" s="17"/>
      <c r="CL249" s="17"/>
      <c r="CM249" s="17">
        <v>340654182</v>
      </c>
      <c r="CN249" s="17"/>
      <c r="CO249" s="17"/>
      <c r="CP249" s="17">
        <v>340654182</v>
      </c>
      <c r="CQ249" s="17"/>
      <c r="CR249" s="17"/>
      <c r="CS249" s="17">
        <v>340654182</v>
      </c>
      <c r="CT249" s="17"/>
      <c r="CU249" s="17">
        <v>340654166.94</v>
      </c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</row>
    <row r="250" spans="1:112" ht="65.25" customHeight="1" x14ac:dyDescent="0.25">
      <c r="A250" s="6">
        <f t="shared" si="41"/>
        <v>244</v>
      </c>
      <c r="B250" s="13">
        <v>11688026</v>
      </c>
      <c r="C250" s="33" t="s">
        <v>300</v>
      </c>
      <c r="D250" s="32" t="s">
        <v>470</v>
      </c>
      <c r="E250" s="32" t="s">
        <v>623</v>
      </c>
      <c r="F250" s="13" t="s">
        <v>711</v>
      </c>
      <c r="G250" s="48" t="s">
        <v>2159</v>
      </c>
      <c r="H250" s="42" t="s">
        <v>1921</v>
      </c>
      <c r="I250" s="13"/>
      <c r="J250" s="15">
        <v>0.4</v>
      </c>
      <c r="K250" s="15" t="s">
        <v>856</v>
      </c>
      <c r="L250" s="15" t="s">
        <v>538</v>
      </c>
      <c r="M250" s="15">
        <f t="shared" si="46"/>
        <v>5200</v>
      </c>
      <c r="N250" s="15">
        <f>+M250*200</f>
        <v>1040000</v>
      </c>
      <c r="O250" s="16">
        <v>4452995830</v>
      </c>
      <c r="P250" s="12">
        <v>45589</v>
      </c>
      <c r="Q250" s="17">
        <v>4675645621.5</v>
      </c>
      <c r="R250" s="9" t="s">
        <v>174</v>
      </c>
      <c r="S250" s="9" t="s">
        <v>622</v>
      </c>
      <c r="T250" s="10">
        <v>993053610</v>
      </c>
      <c r="U250" s="9" t="s">
        <v>275</v>
      </c>
      <c r="V250" s="13" t="s">
        <v>704</v>
      </c>
      <c r="W250" s="13" t="s">
        <v>166</v>
      </c>
      <c r="X250" s="6" t="s">
        <v>368</v>
      </c>
      <c r="Y250" s="6" t="s">
        <v>552</v>
      </c>
      <c r="Z250" s="7">
        <v>45684</v>
      </c>
      <c r="AA250" s="6" t="s">
        <v>1154</v>
      </c>
      <c r="AB250" s="25">
        <v>133589874.90000001</v>
      </c>
      <c r="AC250" s="25"/>
      <c r="AD250" s="27"/>
      <c r="AE250" s="27">
        <f t="shared" si="43"/>
        <v>46756456.215000004</v>
      </c>
      <c r="AF250" s="27">
        <f t="shared" si="36"/>
        <v>4628889165.2849998</v>
      </c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>
        <f t="shared" si="37"/>
        <v>0</v>
      </c>
      <c r="AR250" s="17">
        <f t="shared" si="38"/>
        <v>0</v>
      </c>
      <c r="AS250" s="17">
        <f t="shared" si="39"/>
        <v>0</v>
      </c>
      <c r="AT250" s="17">
        <f t="shared" si="40"/>
        <v>0</v>
      </c>
      <c r="AU250" s="17">
        <f t="shared" si="45"/>
        <v>4542055746.6000004</v>
      </c>
      <c r="AV250" s="17"/>
      <c r="AW250" s="17"/>
      <c r="AX250" s="17"/>
      <c r="AY250" s="17"/>
      <c r="AZ250" s="17"/>
      <c r="BA250" s="17"/>
      <c r="BB250" s="17"/>
      <c r="BC250" s="17">
        <v>283878485</v>
      </c>
      <c r="BD250" s="17"/>
      <c r="BE250" s="17"/>
      <c r="BF250" s="17">
        <v>283878485</v>
      </c>
      <c r="BG250" s="17"/>
      <c r="BH250" s="17"/>
      <c r="BI250" s="17">
        <v>283878485</v>
      </c>
      <c r="BJ250" s="17"/>
      <c r="BK250" s="17"/>
      <c r="BL250" s="17">
        <v>283878485</v>
      </c>
      <c r="BM250" s="17"/>
      <c r="BN250" s="17"/>
      <c r="BO250" s="17">
        <v>283878485</v>
      </c>
      <c r="BP250" s="17"/>
      <c r="BQ250" s="17"/>
      <c r="BR250" s="17">
        <v>283878485</v>
      </c>
      <c r="BS250" s="17"/>
      <c r="BT250" s="17"/>
      <c r="BU250" s="17">
        <v>283878485</v>
      </c>
      <c r="BV250" s="17"/>
      <c r="BW250" s="17"/>
      <c r="BX250" s="17">
        <v>283878485</v>
      </c>
      <c r="BY250" s="17"/>
      <c r="BZ250" s="17"/>
      <c r="CA250" s="17">
        <v>283878485</v>
      </c>
      <c r="CB250" s="17"/>
      <c r="CC250" s="17"/>
      <c r="CD250" s="17">
        <v>283878485</v>
      </c>
      <c r="CE250" s="17"/>
      <c r="CF250" s="17"/>
      <c r="CG250" s="17">
        <v>283878485</v>
      </c>
      <c r="CH250" s="17"/>
      <c r="CI250" s="17"/>
      <c r="CJ250" s="17">
        <v>283878485</v>
      </c>
      <c r="CK250" s="17"/>
      <c r="CL250" s="17"/>
      <c r="CM250" s="17">
        <v>283878485</v>
      </c>
      <c r="CN250" s="17"/>
      <c r="CO250" s="17"/>
      <c r="CP250" s="17">
        <v>283878485</v>
      </c>
      <c r="CQ250" s="17"/>
      <c r="CR250" s="17"/>
      <c r="CS250" s="17">
        <v>283878485</v>
      </c>
      <c r="CT250" s="17"/>
      <c r="CU250" s="17">
        <v>283878471.60000002</v>
      </c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</row>
    <row r="251" spans="1:112" ht="65.25" customHeight="1" x14ac:dyDescent="0.25">
      <c r="A251" s="6">
        <f t="shared" si="41"/>
        <v>245</v>
      </c>
      <c r="B251" s="13">
        <v>11569475</v>
      </c>
      <c r="C251" s="33" t="s">
        <v>277</v>
      </c>
      <c r="D251" s="32" t="s">
        <v>624</v>
      </c>
      <c r="E251" s="32" t="s">
        <v>625</v>
      </c>
      <c r="F251" s="13" t="s">
        <v>712</v>
      </c>
      <c r="G251" s="48" t="s">
        <v>2160</v>
      </c>
      <c r="H251" s="42" t="s">
        <v>1923</v>
      </c>
      <c r="I251" s="13"/>
      <c r="J251" s="15">
        <v>0.09</v>
      </c>
      <c r="K251" s="15" t="s">
        <v>532</v>
      </c>
      <c r="L251" s="15" t="s">
        <v>537</v>
      </c>
      <c r="M251" s="15">
        <f t="shared" si="46"/>
        <v>1170</v>
      </c>
      <c r="N251" s="15">
        <f t="shared" ref="N251:N287" si="47">+M251*400</f>
        <v>468000</v>
      </c>
      <c r="O251" s="16">
        <v>2447827159</v>
      </c>
      <c r="P251" s="12">
        <v>45589</v>
      </c>
      <c r="Q251" s="17">
        <v>2570218516.9499998</v>
      </c>
      <c r="R251" s="9" t="s">
        <v>174</v>
      </c>
      <c r="S251" s="9" t="s">
        <v>626</v>
      </c>
      <c r="T251" s="10">
        <v>946487202</v>
      </c>
      <c r="U251" s="9" t="s">
        <v>275</v>
      </c>
      <c r="V251" s="13" t="s">
        <v>707</v>
      </c>
      <c r="W251" s="13" t="s">
        <v>166</v>
      </c>
      <c r="X251" s="6" t="s">
        <v>601</v>
      </c>
      <c r="Y251" s="6" t="s">
        <v>552</v>
      </c>
      <c r="Z251" s="7">
        <v>45621</v>
      </c>
      <c r="AA251" s="6" t="s">
        <v>874</v>
      </c>
      <c r="AB251" s="25">
        <v>899576480.9325</v>
      </c>
      <c r="AC251" s="25"/>
      <c r="AD251" s="27"/>
      <c r="AE251" s="27">
        <f t="shared" si="43"/>
        <v>25702185.169499997</v>
      </c>
      <c r="AF251" s="27">
        <f t="shared" si="36"/>
        <v>2544516331.7804999</v>
      </c>
      <c r="AG251" s="17">
        <f t="shared" ref="AG251:AG256" si="48">+AB251-AE251</f>
        <v>873874295.76300001</v>
      </c>
      <c r="AH251" s="17">
        <f>+AG251-AJ251</f>
        <v>10988742.960600019</v>
      </c>
      <c r="AI251" s="17"/>
      <c r="AJ251" s="17">
        <v>862885552.80239999</v>
      </c>
      <c r="AK251" s="17"/>
      <c r="AL251" s="17"/>
      <c r="AM251" s="17"/>
      <c r="AN251" s="17">
        <v>862885552.80239999</v>
      </c>
      <c r="AO251" s="17"/>
      <c r="AP251" s="17"/>
      <c r="AQ251" s="17">
        <f t="shared" si="37"/>
        <v>0</v>
      </c>
      <c r="AR251" s="17">
        <f t="shared" si="38"/>
        <v>0</v>
      </c>
      <c r="AS251" s="17">
        <f t="shared" si="39"/>
        <v>0</v>
      </c>
      <c r="AT251" s="17">
        <f t="shared" si="40"/>
        <v>0</v>
      </c>
      <c r="AU251" s="17">
        <f t="shared" si="45"/>
        <v>2017907568.5999999</v>
      </c>
      <c r="AV251" s="17"/>
      <c r="AW251" s="17"/>
      <c r="AX251" s="17"/>
      <c r="AY251" s="17"/>
      <c r="AZ251" s="17">
        <v>64893335.920000002</v>
      </c>
      <c r="BA251" s="17">
        <v>65029804.82</v>
      </c>
      <c r="BB251" s="17">
        <v>64497716.780000001</v>
      </c>
      <c r="BC251" s="17">
        <v>62266379.810000002</v>
      </c>
      <c r="BD251" s="17">
        <v>63433540.689999998</v>
      </c>
      <c r="BE251" s="17">
        <v>62369364.590000004</v>
      </c>
      <c r="BF251" s="17">
        <v>62369364.590000004</v>
      </c>
      <c r="BG251" s="17">
        <v>61339516.759999998</v>
      </c>
      <c r="BH251" s="17">
        <v>61305188.5</v>
      </c>
      <c r="BI251" s="17">
        <v>60773100.460000001</v>
      </c>
      <c r="BJ251" s="17">
        <v>59794745.020000003</v>
      </c>
      <c r="BK251" s="17">
        <v>59708924.369999997</v>
      </c>
      <c r="BL251" s="17">
        <v>58764897.189999998</v>
      </c>
      <c r="BM251" s="17">
        <v>58644748.270000003</v>
      </c>
      <c r="BN251" s="17">
        <v>58112660.229999997</v>
      </c>
      <c r="BO251" s="17">
        <v>56499231.960000001</v>
      </c>
      <c r="BP251" s="17">
        <v>57048484.140000001</v>
      </c>
      <c r="BQ251" s="17">
        <v>56190277.609999999</v>
      </c>
      <c r="BR251" s="17">
        <v>55984308.049999997</v>
      </c>
      <c r="BS251" s="17">
        <v>55160429.780000001</v>
      </c>
      <c r="BT251" s="17">
        <v>54920131.950000003</v>
      </c>
      <c r="BU251" s="17">
        <v>54388043.909999996</v>
      </c>
      <c r="BV251" s="17">
        <v>53615658.039999999</v>
      </c>
      <c r="BW251" s="17">
        <v>53323867.82</v>
      </c>
      <c r="BX251" s="17">
        <v>52585810.210000001</v>
      </c>
      <c r="BY251" s="17">
        <v>52259691.729999997</v>
      </c>
      <c r="BZ251" s="17">
        <v>51727603.68</v>
      </c>
      <c r="CA251" s="17">
        <v>50732084.109999999</v>
      </c>
      <c r="CB251" s="17">
        <v>50663427.590000004</v>
      </c>
      <c r="CC251" s="17">
        <v>50011190.630000003</v>
      </c>
      <c r="CD251" s="17">
        <v>49599251.5</v>
      </c>
      <c r="CE251" s="17">
        <v>48981342.799999997</v>
      </c>
      <c r="CF251" s="17">
        <v>48535075.409999996</v>
      </c>
      <c r="CG251" s="17">
        <v>48002987.359999999</v>
      </c>
      <c r="CH251" s="17">
        <v>47436571.049999997</v>
      </c>
      <c r="CI251" s="17">
        <v>46938811.270000003</v>
      </c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</row>
    <row r="252" spans="1:112" ht="65.25" customHeight="1" x14ac:dyDescent="0.25">
      <c r="A252" s="6">
        <f t="shared" si="41"/>
        <v>246</v>
      </c>
      <c r="B252" s="13">
        <v>11669069</v>
      </c>
      <c r="C252" s="33" t="s">
        <v>277</v>
      </c>
      <c r="D252" s="32" t="s">
        <v>327</v>
      </c>
      <c r="E252" s="32" t="s">
        <v>627</v>
      </c>
      <c r="F252" s="13" t="s">
        <v>712</v>
      </c>
      <c r="G252" s="48" t="s">
        <v>2161</v>
      </c>
      <c r="H252" s="42" t="s">
        <v>1921</v>
      </c>
      <c r="I252" s="13"/>
      <c r="J252" s="15">
        <v>0.08</v>
      </c>
      <c r="K252" s="15" t="s">
        <v>532</v>
      </c>
      <c r="L252" s="15" t="s">
        <v>537</v>
      </c>
      <c r="M252" s="15">
        <f t="shared" si="46"/>
        <v>1040</v>
      </c>
      <c r="N252" s="15">
        <f t="shared" si="47"/>
        <v>416000</v>
      </c>
      <c r="O252" s="16">
        <v>2015023685</v>
      </c>
      <c r="P252" s="12">
        <v>45589</v>
      </c>
      <c r="Q252" s="17">
        <v>2115774869.25</v>
      </c>
      <c r="R252" s="9" t="s">
        <v>174</v>
      </c>
      <c r="S252" s="9" t="s">
        <v>628</v>
      </c>
      <c r="T252" s="10">
        <v>935225227</v>
      </c>
      <c r="U252" s="9" t="s">
        <v>275</v>
      </c>
      <c r="V252" s="13" t="s">
        <v>707</v>
      </c>
      <c r="W252" s="13" t="s">
        <v>166</v>
      </c>
      <c r="X252" s="6" t="s">
        <v>601</v>
      </c>
      <c r="Y252" s="6" t="s">
        <v>552</v>
      </c>
      <c r="Z252" s="7">
        <v>45614</v>
      </c>
      <c r="AA252" s="6" t="s">
        <v>807</v>
      </c>
      <c r="AB252" s="25">
        <v>740521204.23749995</v>
      </c>
      <c r="AC252" s="25"/>
      <c r="AD252" s="27"/>
      <c r="AE252" s="27">
        <f t="shared" si="43"/>
        <v>21157748.692499999</v>
      </c>
      <c r="AF252" s="27">
        <f t="shared" si="36"/>
        <v>2094617120.5574999</v>
      </c>
      <c r="AG252" s="17">
        <f t="shared" si="48"/>
        <v>719363455.54499996</v>
      </c>
      <c r="AH252" s="17">
        <f>+AG252-AJ252</f>
        <v>9443634.5505000353</v>
      </c>
      <c r="AI252" s="17"/>
      <c r="AJ252" s="17">
        <v>709919820.99449992</v>
      </c>
      <c r="AK252" s="17"/>
      <c r="AL252" s="17"/>
      <c r="AM252" s="17"/>
      <c r="AN252" s="17">
        <v>709919820.99449992</v>
      </c>
      <c r="AO252" s="17"/>
      <c r="AP252" s="17"/>
      <c r="AQ252" s="17">
        <f t="shared" si="37"/>
        <v>0</v>
      </c>
      <c r="AR252" s="17">
        <f t="shared" si="38"/>
        <v>0</v>
      </c>
      <c r="AS252" s="17">
        <f t="shared" si="39"/>
        <v>0</v>
      </c>
      <c r="AT252" s="17">
        <f t="shared" si="40"/>
        <v>0</v>
      </c>
      <c r="AU252" s="17">
        <f t="shared" si="45"/>
        <v>1661118731.3299999</v>
      </c>
      <c r="AV252" s="17"/>
      <c r="AW252" s="17"/>
      <c r="AX252" s="17"/>
      <c r="AY252" s="17"/>
      <c r="AZ252" s="17">
        <v>53419461.579999998</v>
      </c>
      <c r="BA252" s="17">
        <v>53531801.240000002</v>
      </c>
      <c r="BB252" s="17">
        <v>53093792.369999997</v>
      </c>
      <c r="BC252" s="17">
        <v>51256980.969999999</v>
      </c>
      <c r="BD252" s="17">
        <v>52217774.619999997</v>
      </c>
      <c r="BE252" s="17">
        <v>51341756.880000003</v>
      </c>
      <c r="BF252" s="17">
        <v>51341756.880000003</v>
      </c>
      <c r="BG252" s="17">
        <v>50493997.770000003</v>
      </c>
      <c r="BH252" s="17">
        <v>50465739.130000003</v>
      </c>
      <c r="BI252" s="17">
        <v>50027730.259999998</v>
      </c>
      <c r="BJ252" s="17">
        <v>49222359.109999999</v>
      </c>
      <c r="BK252" s="17">
        <v>49151712.509999998</v>
      </c>
      <c r="BL252" s="17">
        <v>48374600</v>
      </c>
      <c r="BM252" s="17">
        <v>48275694.770000003</v>
      </c>
      <c r="BN252" s="17">
        <v>47837685.899999999</v>
      </c>
      <c r="BO252" s="17">
        <v>46509529.960000001</v>
      </c>
      <c r="BP252" s="17">
        <v>46961668.149999999</v>
      </c>
      <c r="BQ252" s="17">
        <v>46255202.229999997</v>
      </c>
      <c r="BR252" s="17">
        <v>46085650.399999999</v>
      </c>
      <c r="BS252" s="17">
        <v>45407443.119999997</v>
      </c>
      <c r="BT252" s="17">
        <v>45209632.659999996</v>
      </c>
      <c r="BU252" s="17">
        <v>44771623.789999999</v>
      </c>
      <c r="BV252" s="17">
        <v>44135804.450000003</v>
      </c>
      <c r="BW252" s="17">
        <v>43895606.039999999</v>
      </c>
      <c r="BX252" s="17">
        <v>43288045.350000001</v>
      </c>
      <c r="BY252" s="17">
        <v>43019588.299999997</v>
      </c>
      <c r="BZ252" s="17">
        <v>42581579.420000002</v>
      </c>
      <c r="CA252" s="17">
        <v>41762078.950000003</v>
      </c>
      <c r="CB252" s="17">
        <v>41705561.68</v>
      </c>
      <c r="CC252" s="17">
        <v>41168647.57</v>
      </c>
      <c r="CD252" s="17">
        <v>40829543.93</v>
      </c>
      <c r="CE252" s="17">
        <v>40320888.469999999</v>
      </c>
      <c r="CF252" s="17">
        <v>39953526.189999998</v>
      </c>
      <c r="CG252" s="17">
        <v>39515517.310000002</v>
      </c>
      <c r="CH252" s="17">
        <v>39049249.799999997</v>
      </c>
      <c r="CI252" s="17">
        <v>38639499.57</v>
      </c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</row>
    <row r="253" spans="1:112" ht="65.25" customHeight="1" x14ac:dyDescent="0.25">
      <c r="A253" s="6">
        <f t="shared" si="41"/>
        <v>247</v>
      </c>
      <c r="B253" s="13">
        <v>11669078</v>
      </c>
      <c r="C253" s="33" t="s">
        <v>279</v>
      </c>
      <c r="D253" s="32" t="s">
        <v>495</v>
      </c>
      <c r="E253" s="32" t="s">
        <v>629</v>
      </c>
      <c r="F253" s="13" t="s">
        <v>714</v>
      </c>
      <c r="G253" s="48" t="s">
        <v>2162</v>
      </c>
      <c r="H253" s="42" t="s">
        <v>1924</v>
      </c>
      <c r="I253" s="13"/>
      <c r="J253" s="15">
        <v>0.03</v>
      </c>
      <c r="K253" s="15" t="s">
        <v>857</v>
      </c>
      <c r="L253" s="15" t="s">
        <v>1620</v>
      </c>
      <c r="M253" s="15">
        <f t="shared" si="46"/>
        <v>390</v>
      </c>
      <c r="N253" s="15">
        <f t="shared" si="47"/>
        <v>156000</v>
      </c>
      <c r="O253" s="16">
        <v>1008849338</v>
      </c>
      <c r="P253" s="12">
        <v>45589</v>
      </c>
      <c r="Q253" s="17">
        <v>1059291804.9</v>
      </c>
      <c r="R253" s="9" t="s">
        <v>174</v>
      </c>
      <c r="S253" s="9" t="s">
        <v>630</v>
      </c>
      <c r="T253" s="10">
        <v>983105451</v>
      </c>
      <c r="U253" s="9" t="s">
        <v>275</v>
      </c>
      <c r="V253" s="13" t="s">
        <v>707</v>
      </c>
      <c r="W253" s="13" t="s">
        <v>166</v>
      </c>
      <c r="X253" s="6" t="s">
        <v>601</v>
      </c>
      <c r="Y253" s="6" t="s">
        <v>552</v>
      </c>
      <c r="Z253" s="7">
        <v>45614</v>
      </c>
      <c r="AA253" s="6" t="s">
        <v>808</v>
      </c>
      <c r="AB253" s="25">
        <v>370752131.71499997</v>
      </c>
      <c r="AC253" s="25"/>
      <c r="AD253" s="27"/>
      <c r="AE253" s="27">
        <f t="shared" si="43"/>
        <v>10592918.049000001</v>
      </c>
      <c r="AF253" s="27">
        <f t="shared" si="36"/>
        <v>1048698886.851</v>
      </c>
      <c r="AG253" s="27">
        <f t="shared" si="48"/>
        <v>360159213.66599995</v>
      </c>
      <c r="AH253" s="17"/>
      <c r="AI253" s="17"/>
      <c r="AJ253" s="17"/>
      <c r="AK253" s="17"/>
      <c r="AL253" s="17"/>
      <c r="AM253" s="17"/>
      <c r="AN253" s="17"/>
      <c r="AO253" s="17"/>
      <c r="AP253" s="17"/>
      <c r="AQ253" s="17">
        <f t="shared" si="37"/>
        <v>0</v>
      </c>
      <c r="AR253" s="17">
        <f t="shared" si="38"/>
        <v>0</v>
      </c>
      <c r="AS253" s="17">
        <f t="shared" si="39"/>
        <v>0</v>
      </c>
      <c r="AT253" s="17">
        <f t="shared" si="40"/>
        <v>0</v>
      </c>
      <c r="AU253" s="17">
        <f t="shared" si="45"/>
        <v>831661952.58000004</v>
      </c>
      <c r="AV253" s="17"/>
      <c r="AW253" s="17"/>
      <c r="AX253" s="17"/>
      <c r="AY253" s="17"/>
      <c r="AZ253" s="17">
        <v>26745188.579999998</v>
      </c>
      <c r="BA253" s="17">
        <v>26801432.98</v>
      </c>
      <c r="BB253" s="17">
        <v>26582137.809999999</v>
      </c>
      <c r="BC253" s="17">
        <v>25662512.899999999</v>
      </c>
      <c r="BD253" s="17">
        <v>26143547.469999999</v>
      </c>
      <c r="BE253" s="17">
        <v>25704957.129999999</v>
      </c>
      <c r="BF253" s="17">
        <v>25704957.129999999</v>
      </c>
      <c r="BG253" s="17">
        <v>25280514.870000001</v>
      </c>
      <c r="BH253" s="17">
        <v>25266366.789999999</v>
      </c>
      <c r="BI253" s="17">
        <v>25047071.620000001</v>
      </c>
      <c r="BJ253" s="17">
        <v>24643851.469999999</v>
      </c>
      <c r="BK253" s="17">
        <v>24608481.280000001</v>
      </c>
      <c r="BL253" s="17">
        <v>24219409.199999999</v>
      </c>
      <c r="BM253" s="17">
        <v>24169890.940000001</v>
      </c>
      <c r="BN253" s="17">
        <v>23950595.77</v>
      </c>
      <c r="BO253" s="17">
        <v>23285636.219999999</v>
      </c>
      <c r="BP253" s="17">
        <v>23512005.43</v>
      </c>
      <c r="BQ253" s="17">
        <v>23158303.539999999</v>
      </c>
      <c r="BR253" s="17">
        <v>23073415.09</v>
      </c>
      <c r="BS253" s="17">
        <v>22733861.280000001</v>
      </c>
      <c r="BT253" s="17">
        <v>22634824.75</v>
      </c>
      <c r="BU253" s="17">
        <v>22415529.579999998</v>
      </c>
      <c r="BV253" s="17">
        <v>22097197.879999999</v>
      </c>
      <c r="BW253" s="17">
        <v>21976939.239999998</v>
      </c>
      <c r="BX253" s="17">
        <v>21672755.620000001</v>
      </c>
      <c r="BY253" s="17">
        <v>21538348.899999999</v>
      </c>
      <c r="BZ253" s="17">
        <v>21319053.73</v>
      </c>
      <c r="CA253" s="17">
        <v>20908759.539999999</v>
      </c>
      <c r="CB253" s="17">
        <v>20880463.390000001</v>
      </c>
      <c r="CC253" s="17">
        <v>20611649.960000001</v>
      </c>
      <c r="CD253" s="17">
        <v>20441873.050000001</v>
      </c>
      <c r="CE253" s="17">
        <v>20187207.690000001</v>
      </c>
      <c r="CF253" s="17">
        <v>20003282.710000001</v>
      </c>
      <c r="CG253" s="17">
        <v>19783987.539999999</v>
      </c>
      <c r="CH253" s="17">
        <v>19550544.300000001</v>
      </c>
      <c r="CI253" s="17">
        <v>19345397.199999999</v>
      </c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</row>
    <row r="254" spans="1:112" ht="65.25" customHeight="1" x14ac:dyDescent="0.25">
      <c r="A254" s="6">
        <f t="shared" si="41"/>
        <v>248</v>
      </c>
      <c r="B254" s="13">
        <v>11669075</v>
      </c>
      <c r="C254" s="33" t="s">
        <v>278</v>
      </c>
      <c r="D254" s="32" t="s">
        <v>638</v>
      </c>
      <c r="E254" s="32" t="s">
        <v>637</v>
      </c>
      <c r="F254" s="13" t="s">
        <v>714</v>
      </c>
      <c r="G254" s="48" t="s">
        <v>2163</v>
      </c>
      <c r="H254" s="42" t="s">
        <v>1924</v>
      </c>
      <c r="I254" s="13"/>
      <c r="J254" s="15">
        <v>0.01</v>
      </c>
      <c r="K254" s="15" t="s">
        <v>532</v>
      </c>
      <c r="L254" s="15" t="s">
        <v>537</v>
      </c>
      <c r="M254" s="15">
        <f t="shared" si="46"/>
        <v>130</v>
      </c>
      <c r="N254" s="15">
        <f t="shared" si="47"/>
        <v>52000</v>
      </c>
      <c r="O254" s="16">
        <v>438548337</v>
      </c>
      <c r="P254" s="12">
        <v>45590</v>
      </c>
      <c r="Q254" s="17">
        <v>482403170.69999999</v>
      </c>
      <c r="R254" s="9" t="s">
        <v>174</v>
      </c>
      <c r="S254" s="9" t="s">
        <v>639</v>
      </c>
      <c r="T254" s="10">
        <v>958176454</v>
      </c>
      <c r="U254" s="9" t="s">
        <v>275</v>
      </c>
      <c r="V254" s="13" t="s">
        <v>707</v>
      </c>
      <c r="W254" s="13" t="s">
        <v>166</v>
      </c>
      <c r="X254" s="6" t="s">
        <v>601</v>
      </c>
      <c r="Y254" s="6" t="s">
        <v>552</v>
      </c>
      <c r="Z254" s="7">
        <v>45608</v>
      </c>
      <c r="AA254" s="6" t="s">
        <v>763</v>
      </c>
      <c r="AB254" s="25">
        <v>168841109.745</v>
      </c>
      <c r="AC254" s="25"/>
      <c r="AD254" s="27"/>
      <c r="AE254" s="27">
        <f t="shared" si="43"/>
        <v>4824031.7070000004</v>
      </c>
      <c r="AF254" s="27">
        <f t="shared" si="36"/>
        <v>477579138.99299997</v>
      </c>
      <c r="AG254" s="17">
        <f t="shared" si="48"/>
        <v>164017078.03800002</v>
      </c>
      <c r="AH254" s="17">
        <f>+AG254-AJ254</f>
        <v>3890170.7784000337</v>
      </c>
      <c r="AI254" s="17"/>
      <c r="AJ254" s="17">
        <v>160126907.25959998</v>
      </c>
      <c r="AK254" s="17"/>
      <c r="AL254" s="17"/>
      <c r="AM254" s="17"/>
      <c r="AN254" s="17">
        <v>160126907.25959998</v>
      </c>
      <c r="AO254" s="17"/>
      <c r="AP254" s="17"/>
      <c r="AQ254" s="17">
        <f t="shared" si="37"/>
        <v>0</v>
      </c>
      <c r="AR254" s="17">
        <f t="shared" si="38"/>
        <v>0</v>
      </c>
      <c r="AS254" s="17">
        <f t="shared" si="39"/>
        <v>0</v>
      </c>
      <c r="AT254" s="17">
        <f t="shared" si="40"/>
        <v>0</v>
      </c>
      <c r="AU254" s="17">
        <f t="shared" si="45"/>
        <v>378740174.36000001</v>
      </c>
      <c r="AV254" s="17"/>
      <c r="AW254" s="17"/>
      <c r="AX254" s="17"/>
      <c r="AY254" s="17"/>
      <c r="AZ254" s="17">
        <v>12179801.369999999</v>
      </c>
      <c r="BA254" s="17">
        <v>12205415.15</v>
      </c>
      <c r="BB254" s="17">
        <v>12105547.789999999</v>
      </c>
      <c r="BC254" s="17">
        <v>11686749.140000001</v>
      </c>
      <c r="BD254" s="17">
        <v>11905813.050000001</v>
      </c>
      <c r="BE254" s="17">
        <v>11706078.310000001</v>
      </c>
      <c r="BF254" s="17">
        <v>11706078.310000001</v>
      </c>
      <c r="BG254" s="17">
        <v>11512786.630000001</v>
      </c>
      <c r="BH254" s="17">
        <v>11506343.57</v>
      </c>
      <c r="BI254" s="17">
        <v>11406476.199999999</v>
      </c>
      <c r="BJ254" s="17">
        <v>11222849.109999999</v>
      </c>
      <c r="BK254" s="17">
        <v>11206741.470000001</v>
      </c>
      <c r="BL254" s="17">
        <v>11029557.43</v>
      </c>
      <c r="BM254" s="17">
        <v>11007006.73</v>
      </c>
      <c r="BN254" s="17">
        <v>10907139.359999999</v>
      </c>
      <c r="BO254" s="17">
        <v>10604315.73</v>
      </c>
      <c r="BP254" s="17">
        <v>10707404.619999999</v>
      </c>
      <c r="BQ254" s="17">
        <v>10546328.220000001</v>
      </c>
      <c r="BR254" s="17">
        <v>10507669.890000001</v>
      </c>
      <c r="BS254" s="17">
        <v>10353036.539999999</v>
      </c>
      <c r="BT254" s="17">
        <v>10307935.15</v>
      </c>
      <c r="BU254" s="17">
        <v>10208067.779999999</v>
      </c>
      <c r="BV254" s="17">
        <v>10063099.02</v>
      </c>
      <c r="BW254" s="17">
        <v>10008333.039999999</v>
      </c>
      <c r="BX254" s="17">
        <v>9869807.3399999999</v>
      </c>
      <c r="BY254" s="17">
        <v>9808598.3000000007</v>
      </c>
      <c r="BZ254" s="17">
        <v>9708730.9399999995</v>
      </c>
      <c r="CA254" s="17">
        <v>9521882.3100000005</v>
      </c>
      <c r="CB254" s="17">
        <v>9508996.1999999993</v>
      </c>
      <c r="CC254" s="17">
        <v>9386578.1300000008</v>
      </c>
      <c r="CD254" s="17">
        <v>9309261.4600000009</v>
      </c>
      <c r="CE254" s="17">
        <v>9193286.4499999993</v>
      </c>
      <c r="CF254" s="17">
        <v>9109526.7200000007</v>
      </c>
      <c r="CG254" s="17">
        <v>9009659.3499999996</v>
      </c>
      <c r="CH254" s="17">
        <v>8903348.9299999997</v>
      </c>
      <c r="CI254" s="17">
        <v>8809924.6199999992</v>
      </c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</row>
    <row r="255" spans="1:112" ht="65.25" hidden="1" customHeight="1" x14ac:dyDescent="0.25">
      <c r="A255" s="6">
        <f t="shared" si="41"/>
        <v>249</v>
      </c>
      <c r="B255" s="13">
        <v>11582127</v>
      </c>
      <c r="C255" s="33" t="s">
        <v>300</v>
      </c>
      <c r="D255" s="32" t="s">
        <v>640</v>
      </c>
      <c r="E255" s="32" t="s">
        <v>641</v>
      </c>
      <c r="F255" s="13" t="s">
        <v>711</v>
      </c>
      <c r="G255" s="48" t="s">
        <v>2164</v>
      </c>
      <c r="H255" s="42" t="s">
        <v>1924</v>
      </c>
      <c r="I255" s="13"/>
      <c r="J255" s="15">
        <v>5.5800000000000002E-2</v>
      </c>
      <c r="K255" s="15" t="s">
        <v>532</v>
      </c>
      <c r="L255" s="15" t="s">
        <v>537</v>
      </c>
      <c r="M255" s="15">
        <f t="shared" si="46"/>
        <v>725.4</v>
      </c>
      <c r="N255" s="15">
        <f t="shared" si="47"/>
        <v>290160</v>
      </c>
      <c r="O255" s="16">
        <v>1504055316</v>
      </c>
      <c r="P255" s="12">
        <v>45590</v>
      </c>
      <c r="Q255" s="17">
        <v>1579258081.8</v>
      </c>
      <c r="R255" s="9" t="s">
        <v>174</v>
      </c>
      <c r="S255" s="9" t="s">
        <v>642</v>
      </c>
      <c r="T255" s="10">
        <v>909999993</v>
      </c>
      <c r="U255" s="9" t="s">
        <v>276</v>
      </c>
      <c r="V255" s="13" t="s">
        <v>707</v>
      </c>
      <c r="W255" s="13" t="s">
        <v>166</v>
      </c>
      <c r="X255" s="6" t="s">
        <v>601</v>
      </c>
      <c r="Y255" s="6"/>
      <c r="Z255" s="6"/>
      <c r="AA255" s="6"/>
      <c r="AB255" s="25">
        <v>1263406465.4400001</v>
      </c>
      <c r="AC255" s="25">
        <v>1247613884.6199999</v>
      </c>
      <c r="AD255" s="27">
        <f>+Q255*20%</f>
        <v>315851616.36000001</v>
      </c>
      <c r="AE255" s="27">
        <f t="shared" si="43"/>
        <v>15792580.818</v>
      </c>
      <c r="AF255" s="27">
        <f t="shared" si="36"/>
        <v>1247613884.6219997</v>
      </c>
      <c r="AG255" s="22">
        <f t="shared" si="48"/>
        <v>1247613884.622</v>
      </c>
      <c r="AH255" s="17">
        <f>+AG255-AJ255</f>
        <v>14726138.846220016</v>
      </c>
      <c r="AI255" s="17"/>
      <c r="AJ255" s="17">
        <v>1232887745.77578</v>
      </c>
      <c r="AK255" s="17"/>
      <c r="AL255" s="17"/>
      <c r="AM255" s="17"/>
      <c r="AN255" s="17">
        <v>1232887745.77578</v>
      </c>
      <c r="AO255" s="17"/>
      <c r="AP255" s="17"/>
      <c r="AQ255" s="17">
        <f t="shared" si="37"/>
        <v>0</v>
      </c>
      <c r="AR255" s="17">
        <f t="shared" si="38"/>
        <v>0</v>
      </c>
      <c r="AS255" s="17">
        <f t="shared" si="39"/>
        <v>0</v>
      </c>
      <c r="AT255" s="17">
        <f t="shared" si="40"/>
        <v>0</v>
      </c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</row>
    <row r="256" spans="1:112" ht="65.25" customHeight="1" x14ac:dyDescent="0.25">
      <c r="A256" s="6">
        <f t="shared" si="41"/>
        <v>250</v>
      </c>
      <c r="B256" s="13">
        <v>11669081</v>
      </c>
      <c r="C256" s="33" t="s">
        <v>297</v>
      </c>
      <c r="D256" s="32" t="s">
        <v>320</v>
      </c>
      <c r="E256" s="32" t="s">
        <v>646</v>
      </c>
      <c r="F256" s="13" t="s">
        <v>711</v>
      </c>
      <c r="G256" s="48" t="s">
        <v>2165</v>
      </c>
      <c r="H256" s="42" t="s">
        <v>1924</v>
      </c>
      <c r="I256" s="13"/>
      <c r="J256" s="15">
        <v>4.3999999999999997E-2</v>
      </c>
      <c r="K256" s="15" t="s">
        <v>532</v>
      </c>
      <c r="L256" s="15" t="s">
        <v>537</v>
      </c>
      <c r="M256" s="15">
        <f t="shared" si="46"/>
        <v>572</v>
      </c>
      <c r="N256" s="15">
        <f t="shared" si="47"/>
        <v>228800</v>
      </c>
      <c r="O256" s="16">
        <v>621853346</v>
      </c>
      <c r="P256" s="12">
        <v>45590</v>
      </c>
      <c r="Q256" s="17">
        <v>746224015.20000005</v>
      </c>
      <c r="R256" s="9" t="s">
        <v>174</v>
      </c>
      <c r="S256" s="9" t="s">
        <v>643</v>
      </c>
      <c r="T256" s="10">
        <v>772950007</v>
      </c>
      <c r="U256" s="9" t="s">
        <v>275</v>
      </c>
      <c r="V256" s="13" t="s">
        <v>707</v>
      </c>
      <c r="W256" s="13" t="s">
        <v>166</v>
      </c>
      <c r="X256" s="6" t="s">
        <v>601</v>
      </c>
      <c r="Y256" s="6" t="s">
        <v>552</v>
      </c>
      <c r="Z256" s="7">
        <v>45614</v>
      </c>
      <c r="AA256" s="6" t="s">
        <v>809</v>
      </c>
      <c r="AB256" s="25">
        <v>261178405.31999999</v>
      </c>
      <c r="AC256" s="25"/>
      <c r="AD256" s="27"/>
      <c r="AE256" s="27">
        <f t="shared" si="43"/>
        <v>7462240.1520000007</v>
      </c>
      <c r="AF256" s="27">
        <f t="shared" si="36"/>
        <v>738761775.0480001</v>
      </c>
      <c r="AG256" s="27">
        <f t="shared" si="48"/>
        <v>253716165.16799998</v>
      </c>
      <c r="AH256" s="17"/>
      <c r="AI256" s="17"/>
      <c r="AJ256" s="17"/>
      <c r="AK256" s="17"/>
      <c r="AL256" s="17"/>
      <c r="AM256" s="17"/>
      <c r="AN256" s="17"/>
      <c r="AO256" s="17"/>
      <c r="AP256" s="17"/>
      <c r="AQ256" s="17">
        <f t="shared" si="37"/>
        <v>0</v>
      </c>
      <c r="AR256" s="17">
        <f t="shared" si="38"/>
        <v>0</v>
      </c>
      <c r="AS256" s="17">
        <f t="shared" si="39"/>
        <v>0</v>
      </c>
      <c r="AT256" s="17">
        <f t="shared" si="40"/>
        <v>0</v>
      </c>
      <c r="AU256" s="17">
        <f>SUBTOTAL(9,AV256:DH256)</f>
        <v>585868897.20999992</v>
      </c>
      <c r="AV256" s="17"/>
      <c r="AW256" s="17"/>
      <c r="AX256" s="17"/>
      <c r="AY256" s="17"/>
      <c r="AZ256" s="17">
        <v>18840797.140000001</v>
      </c>
      <c r="BA256" s="17">
        <v>18880418.82</v>
      </c>
      <c r="BB256" s="17">
        <v>18725935.120000001</v>
      </c>
      <c r="BC256" s="17">
        <v>18078100.23</v>
      </c>
      <c r="BD256" s="17">
        <v>18416967.710000001</v>
      </c>
      <c r="BE256" s="17">
        <v>18108000.300000001</v>
      </c>
      <c r="BF256" s="17">
        <v>18108000.300000001</v>
      </c>
      <c r="BG256" s="17">
        <v>17808999.579999998</v>
      </c>
      <c r="BH256" s="17">
        <v>17799032.890000001</v>
      </c>
      <c r="BI256" s="17">
        <v>17644549.190000001</v>
      </c>
      <c r="BJ256" s="17">
        <v>17360498.5</v>
      </c>
      <c r="BK256" s="17">
        <v>17335581.780000001</v>
      </c>
      <c r="BL256" s="17">
        <v>17061497.780000001</v>
      </c>
      <c r="BM256" s="17">
        <v>17026614.370000001</v>
      </c>
      <c r="BN256" s="17">
        <v>16872130.66</v>
      </c>
      <c r="BO256" s="17">
        <v>16403696.199999999</v>
      </c>
      <c r="BP256" s="17">
        <v>16563163.25</v>
      </c>
      <c r="BQ256" s="17">
        <v>16313995.99</v>
      </c>
      <c r="BR256" s="17">
        <v>16254195.84</v>
      </c>
      <c r="BS256" s="17">
        <v>16014995.27</v>
      </c>
      <c r="BT256" s="17">
        <v>15945228.439999999</v>
      </c>
      <c r="BU256" s="17">
        <v>15790744.73</v>
      </c>
      <c r="BV256" s="17">
        <v>15566494.189999999</v>
      </c>
      <c r="BW256" s="17">
        <v>15481777.32</v>
      </c>
      <c r="BX256" s="17">
        <v>15267493.470000001</v>
      </c>
      <c r="BY256" s="17">
        <v>15172809.91</v>
      </c>
      <c r="BZ256" s="17">
        <v>15018326.210000001</v>
      </c>
      <c r="CA256" s="17">
        <v>14729292.18</v>
      </c>
      <c r="CB256" s="17">
        <v>14709358.800000001</v>
      </c>
      <c r="CC256" s="17">
        <v>14519991.68</v>
      </c>
      <c r="CD256" s="17">
        <v>14400391.390000001</v>
      </c>
      <c r="CE256" s="17">
        <v>14220990.960000001</v>
      </c>
      <c r="CF256" s="17">
        <v>14091423.98</v>
      </c>
      <c r="CG256" s="17">
        <v>13936940.279999999</v>
      </c>
      <c r="CH256" s="17">
        <v>13772489.880000001</v>
      </c>
      <c r="CI256" s="17">
        <v>13627972.869999999</v>
      </c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</row>
    <row r="257" spans="1:112" ht="65.25" hidden="1" customHeight="1" x14ac:dyDescent="0.25">
      <c r="A257" s="6">
        <f t="shared" si="41"/>
        <v>251</v>
      </c>
      <c r="B257" s="13">
        <v>11722325</v>
      </c>
      <c r="C257" s="33" t="s">
        <v>297</v>
      </c>
      <c r="D257" s="32" t="s">
        <v>645</v>
      </c>
      <c r="E257" s="32" t="s">
        <v>644</v>
      </c>
      <c r="F257" s="13" t="s">
        <v>711</v>
      </c>
      <c r="G257" s="48" t="s">
        <v>2166</v>
      </c>
      <c r="H257" s="42" t="s">
        <v>1921</v>
      </c>
      <c r="I257" s="13"/>
      <c r="J257" s="15">
        <v>2.1999999999999999E-2</v>
      </c>
      <c r="K257" s="15" t="s">
        <v>532</v>
      </c>
      <c r="L257" s="15" t="s">
        <v>537</v>
      </c>
      <c r="M257" s="15">
        <f t="shared" si="46"/>
        <v>286</v>
      </c>
      <c r="N257" s="15">
        <f t="shared" si="47"/>
        <v>114400</v>
      </c>
      <c r="O257" s="16">
        <v>257265758</v>
      </c>
      <c r="P257" s="12">
        <v>45593</v>
      </c>
      <c r="Q257" s="17">
        <v>385898637</v>
      </c>
      <c r="R257" s="9" t="s">
        <v>174</v>
      </c>
      <c r="S257" s="9" t="s">
        <v>647</v>
      </c>
      <c r="T257" s="10">
        <v>945557455</v>
      </c>
      <c r="U257" s="9" t="s">
        <v>276</v>
      </c>
      <c r="V257" s="13" t="s">
        <v>707</v>
      </c>
      <c r="W257" s="13" t="s">
        <v>166</v>
      </c>
      <c r="X257" s="6" t="s">
        <v>601</v>
      </c>
      <c r="Y257" s="6"/>
      <c r="Z257" s="6"/>
      <c r="AA257" s="6"/>
      <c r="AB257" s="25">
        <v>308718909.60000002</v>
      </c>
      <c r="AC257" s="25"/>
      <c r="AD257" s="27">
        <f>+Q257*20%</f>
        <v>77179727.400000006</v>
      </c>
      <c r="AE257" s="27">
        <f t="shared" ref="AE257:AE289" si="49">+Q257*1%</f>
        <v>3858986.37</v>
      </c>
      <c r="AF257" s="27">
        <f t="shared" si="36"/>
        <v>304859923.23000002</v>
      </c>
      <c r="AG257" s="17">
        <v>304859923.23000002</v>
      </c>
      <c r="AH257" s="17">
        <f t="shared" ref="AH257:AH263" si="50">+AG257-AJ257</f>
        <v>6048599.2322999835</v>
      </c>
      <c r="AI257" s="17"/>
      <c r="AJ257" s="17">
        <v>298811323.99770004</v>
      </c>
      <c r="AK257" s="17"/>
      <c r="AL257" s="17"/>
      <c r="AM257" s="17"/>
      <c r="AN257" s="17">
        <v>298811323.99770004</v>
      </c>
      <c r="AO257" s="17"/>
      <c r="AP257" s="17"/>
      <c r="AQ257" s="17">
        <f t="shared" si="37"/>
        <v>0</v>
      </c>
      <c r="AR257" s="17">
        <f t="shared" si="38"/>
        <v>0</v>
      </c>
      <c r="AS257" s="17">
        <f t="shared" si="39"/>
        <v>0</v>
      </c>
      <c r="AT257" s="17">
        <f t="shared" si="40"/>
        <v>0</v>
      </c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</row>
    <row r="258" spans="1:112" ht="65.25" hidden="1" customHeight="1" x14ac:dyDescent="0.25">
      <c r="A258" s="6">
        <f t="shared" si="41"/>
        <v>252</v>
      </c>
      <c r="B258" s="13">
        <v>11722316</v>
      </c>
      <c r="C258" s="33" t="s">
        <v>297</v>
      </c>
      <c r="D258" s="32" t="s">
        <v>504</v>
      </c>
      <c r="E258" s="32" t="s">
        <v>648</v>
      </c>
      <c r="F258" s="13" t="s">
        <v>711</v>
      </c>
      <c r="G258" s="48" t="s">
        <v>2167</v>
      </c>
      <c r="H258" s="42" t="s">
        <v>1923</v>
      </c>
      <c r="I258" s="13"/>
      <c r="J258" s="15">
        <v>2.3E-2</v>
      </c>
      <c r="K258" s="15" t="s">
        <v>532</v>
      </c>
      <c r="L258" s="15" t="s">
        <v>537</v>
      </c>
      <c r="M258" s="15">
        <f t="shared" si="46"/>
        <v>299</v>
      </c>
      <c r="N258" s="15">
        <f t="shared" si="47"/>
        <v>119600</v>
      </c>
      <c r="O258" s="16">
        <v>316750980</v>
      </c>
      <c r="P258" s="12">
        <v>45593</v>
      </c>
      <c r="Q258" s="17">
        <v>348426078</v>
      </c>
      <c r="R258" s="9" t="s">
        <v>174</v>
      </c>
      <c r="S258" s="9" t="s">
        <v>542</v>
      </c>
      <c r="T258" s="10">
        <v>993311133</v>
      </c>
      <c r="U258" s="9" t="s">
        <v>276</v>
      </c>
      <c r="V258" s="13" t="s">
        <v>707</v>
      </c>
      <c r="W258" s="13" t="s">
        <v>166</v>
      </c>
      <c r="X258" s="6" t="s">
        <v>601</v>
      </c>
      <c r="Y258" s="6"/>
      <c r="Z258" s="6"/>
      <c r="AA258" s="6"/>
      <c r="AB258" s="25">
        <v>278740862.39999998</v>
      </c>
      <c r="AC258" s="25">
        <f>+AB258-AE258</f>
        <v>275256601.62</v>
      </c>
      <c r="AD258" s="27">
        <f>+Q258*20%</f>
        <v>69685215.600000009</v>
      </c>
      <c r="AE258" s="27">
        <f t="shared" si="49"/>
        <v>3484260.7800000003</v>
      </c>
      <c r="AF258" s="27">
        <f t="shared" si="36"/>
        <v>275256601.62</v>
      </c>
      <c r="AG258" s="17">
        <f>+AB258-AE258</f>
        <v>275256601.62</v>
      </c>
      <c r="AH258" s="17">
        <f t="shared" si="50"/>
        <v>5002566.016200006</v>
      </c>
      <c r="AI258" s="17"/>
      <c r="AJ258" s="17">
        <v>270254035.6038</v>
      </c>
      <c r="AK258" s="17"/>
      <c r="AL258" s="17"/>
      <c r="AM258" s="17"/>
      <c r="AN258" s="17">
        <v>270254035.6038</v>
      </c>
      <c r="AO258" s="17"/>
      <c r="AP258" s="17"/>
      <c r="AQ258" s="17">
        <f t="shared" si="37"/>
        <v>0</v>
      </c>
      <c r="AR258" s="17">
        <f t="shared" si="38"/>
        <v>0</v>
      </c>
      <c r="AS258" s="17">
        <f t="shared" si="39"/>
        <v>0</v>
      </c>
      <c r="AT258" s="17">
        <f t="shared" si="40"/>
        <v>0</v>
      </c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</row>
    <row r="259" spans="1:112" ht="65.25" customHeight="1" x14ac:dyDescent="0.25">
      <c r="A259" s="6">
        <f t="shared" si="41"/>
        <v>253</v>
      </c>
      <c r="B259" s="13">
        <v>11599463</v>
      </c>
      <c r="C259" s="33" t="s">
        <v>298</v>
      </c>
      <c r="D259" s="32" t="s">
        <v>649</v>
      </c>
      <c r="E259" s="32" t="s">
        <v>650</v>
      </c>
      <c r="F259" s="13" t="s">
        <v>711</v>
      </c>
      <c r="G259" s="48" t="s">
        <v>2168</v>
      </c>
      <c r="H259" s="42" t="s">
        <v>1923</v>
      </c>
      <c r="I259" s="13"/>
      <c r="J259" s="15">
        <v>1.0008999999999999</v>
      </c>
      <c r="K259" s="15" t="s">
        <v>858</v>
      </c>
      <c r="L259" s="15" t="s">
        <v>859</v>
      </c>
      <c r="M259" s="15">
        <f t="shared" si="46"/>
        <v>13011.699999999999</v>
      </c>
      <c r="N259" s="15">
        <f t="shared" si="47"/>
        <v>5204680</v>
      </c>
      <c r="O259" s="16">
        <v>12822291707</v>
      </c>
      <c r="P259" s="12">
        <v>45593</v>
      </c>
      <c r="Q259" s="17">
        <v>14745635463.049999</v>
      </c>
      <c r="R259" s="9" t="s">
        <v>174</v>
      </c>
      <c r="S259" s="9" t="s">
        <v>651</v>
      </c>
      <c r="T259" s="10">
        <v>935193809</v>
      </c>
      <c r="U259" s="9" t="s">
        <v>275</v>
      </c>
      <c r="V259" s="13" t="s">
        <v>707</v>
      </c>
      <c r="W259" s="13" t="s">
        <v>166</v>
      </c>
      <c r="X259" s="6" t="s">
        <v>601</v>
      </c>
      <c r="Y259" s="6" t="s">
        <v>552</v>
      </c>
      <c r="Z259" s="7">
        <v>45600</v>
      </c>
      <c r="AA259" s="6" t="s">
        <v>709</v>
      </c>
      <c r="AB259" s="25">
        <v>5160972412.0675001</v>
      </c>
      <c r="AC259" s="25"/>
      <c r="AD259" s="27"/>
      <c r="AE259" s="27">
        <f t="shared" si="49"/>
        <v>147456354.63049999</v>
      </c>
      <c r="AF259" s="27">
        <f t="shared" si="36"/>
        <v>14598179108.419498</v>
      </c>
      <c r="AG259" s="17">
        <f>+AB259-AE259</f>
        <v>5013516057.4370003</v>
      </c>
      <c r="AH259" s="17">
        <f t="shared" si="50"/>
        <v>53135160.581299782</v>
      </c>
      <c r="AI259" s="17"/>
      <c r="AJ259" s="17">
        <v>4960380896.8557005</v>
      </c>
      <c r="AK259" s="17"/>
      <c r="AL259" s="17"/>
      <c r="AM259" s="17"/>
      <c r="AN259" s="17">
        <v>4960380896.8557005</v>
      </c>
      <c r="AO259" s="17"/>
      <c r="AP259" s="17"/>
      <c r="AQ259" s="17">
        <f t="shared" si="37"/>
        <v>0</v>
      </c>
      <c r="AR259" s="17">
        <f t="shared" si="38"/>
        <v>0</v>
      </c>
      <c r="AS259" s="17">
        <f t="shared" si="39"/>
        <v>0</v>
      </c>
      <c r="AT259" s="17">
        <f t="shared" si="40"/>
        <v>0</v>
      </c>
      <c r="AU259" s="17">
        <f>SUBTOTAL(9,AV259:DH259)</f>
        <v>11576964840.969999</v>
      </c>
      <c r="AV259" s="17"/>
      <c r="AW259" s="17"/>
      <c r="AX259" s="17"/>
      <c r="AY259" s="17"/>
      <c r="AZ259" s="17">
        <v>372300436.36000001</v>
      </c>
      <c r="BA259" s="17">
        <v>373083373.97000003</v>
      </c>
      <c r="BB259" s="17">
        <v>370030724.44</v>
      </c>
      <c r="BC259" s="17">
        <v>357229290.91000003</v>
      </c>
      <c r="BD259" s="17">
        <v>363925425.37</v>
      </c>
      <c r="BE259" s="17">
        <v>357820126.31</v>
      </c>
      <c r="BF259" s="17">
        <v>357820126.31</v>
      </c>
      <c r="BG259" s="17">
        <v>351911772.37</v>
      </c>
      <c r="BH259" s="17">
        <v>351714827.24000001</v>
      </c>
      <c r="BI259" s="17">
        <v>348662177.70999998</v>
      </c>
      <c r="BJ259" s="17">
        <v>343049241.47000003</v>
      </c>
      <c r="BK259" s="17">
        <v>342556878.63999999</v>
      </c>
      <c r="BL259" s="17">
        <v>337140887.52999997</v>
      </c>
      <c r="BM259" s="17">
        <v>336451579.56999999</v>
      </c>
      <c r="BN259" s="17">
        <v>333398930.04000002</v>
      </c>
      <c r="BO259" s="17">
        <v>324142508.87</v>
      </c>
      <c r="BP259" s="17">
        <v>327293630.97000003</v>
      </c>
      <c r="BQ259" s="17">
        <v>322370002.69</v>
      </c>
      <c r="BR259" s="17">
        <v>321188331.91000003</v>
      </c>
      <c r="BS259" s="17">
        <v>316461648.75999999</v>
      </c>
      <c r="BT259" s="17">
        <v>315083032.83999997</v>
      </c>
      <c r="BU259" s="17">
        <v>312030383.31</v>
      </c>
      <c r="BV259" s="17">
        <v>307599117.85000002</v>
      </c>
      <c r="BW259" s="17">
        <v>305925084.24000001</v>
      </c>
      <c r="BX259" s="17">
        <v>301690763.92000002</v>
      </c>
      <c r="BY259" s="17">
        <v>299819785.17000002</v>
      </c>
      <c r="BZ259" s="17">
        <v>296767135.63999999</v>
      </c>
      <c r="CA259" s="17">
        <v>291055726.82999998</v>
      </c>
      <c r="CB259" s="17">
        <v>290661836.56999999</v>
      </c>
      <c r="CC259" s="17">
        <v>286919879.07999998</v>
      </c>
      <c r="CD259" s="17">
        <v>284556537.50999999</v>
      </c>
      <c r="CE259" s="17">
        <v>281011525.13999999</v>
      </c>
      <c r="CF259" s="17">
        <v>278451238.44</v>
      </c>
      <c r="CG259" s="17">
        <v>275398588.91000003</v>
      </c>
      <c r="CH259" s="17">
        <v>272148994.24000001</v>
      </c>
      <c r="CI259" s="17">
        <v>269293289.83999997</v>
      </c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</row>
    <row r="260" spans="1:112" ht="65.25" hidden="1" customHeight="1" x14ac:dyDescent="0.25">
      <c r="A260" s="6">
        <f t="shared" si="41"/>
        <v>254</v>
      </c>
      <c r="B260" s="13">
        <v>11770084</v>
      </c>
      <c r="C260" s="33" t="s">
        <v>318</v>
      </c>
      <c r="D260" s="32" t="s">
        <v>603</v>
      </c>
      <c r="E260" s="32" t="s">
        <v>652</v>
      </c>
      <c r="F260" s="13" t="s">
        <v>712</v>
      </c>
      <c r="G260" s="48" t="s">
        <v>2169</v>
      </c>
      <c r="H260" s="42" t="s">
        <v>1924</v>
      </c>
      <c r="I260" s="13"/>
      <c r="J260" s="15">
        <v>0.23</v>
      </c>
      <c r="K260" s="15" t="s">
        <v>534</v>
      </c>
      <c r="L260" s="15" t="s">
        <v>531</v>
      </c>
      <c r="M260" s="15">
        <f>+J260*10000*9*65%</f>
        <v>13455</v>
      </c>
      <c r="N260" s="15">
        <f t="shared" si="47"/>
        <v>5382000</v>
      </c>
      <c r="O260" s="16">
        <v>11698684906</v>
      </c>
      <c r="P260" s="12">
        <v>45593</v>
      </c>
      <c r="Q260" s="17">
        <v>12283619151.299999</v>
      </c>
      <c r="R260" s="9" t="s">
        <v>174</v>
      </c>
      <c r="S260" s="9" t="s">
        <v>610</v>
      </c>
      <c r="T260" s="10">
        <v>946371388</v>
      </c>
      <c r="U260" s="9" t="s">
        <v>276</v>
      </c>
      <c r="V260" s="13" t="s">
        <v>707</v>
      </c>
      <c r="W260" s="13" t="s">
        <v>166</v>
      </c>
      <c r="X260" s="6" t="s">
        <v>601</v>
      </c>
      <c r="Y260" s="6"/>
      <c r="Z260" s="6"/>
      <c r="AA260" s="6"/>
      <c r="AB260" s="25">
        <v>9826895321.0400009</v>
      </c>
      <c r="AC260" s="25"/>
      <c r="AD260" s="27">
        <f>+Q260*20%</f>
        <v>2456723830.2599998</v>
      </c>
      <c r="AE260" s="27">
        <f t="shared" si="49"/>
        <v>122836191.513</v>
      </c>
      <c r="AF260" s="27">
        <f t="shared" si="36"/>
        <v>9704059129.5269985</v>
      </c>
      <c r="AG260" s="17">
        <v>9704059129.5269985</v>
      </c>
      <c r="AH260" s="17">
        <f t="shared" si="50"/>
        <v>100040591.29229736</v>
      </c>
      <c r="AI260" s="17"/>
      <c r="AJ260" s="17">
        <v>9604018538.2347012</v>
      </c>
      <c r="AK260" s="17"/>
      <c r="AL260" s="17"/>
      <c r="AM260" s="17"/>
      <c r="AN260" s="17">
        <v>9604018538.2347012</v>
      </c>
      <c r="AO260" s="17"/>
      <c r="AP260" s="17"/>
      <c r="AQ260" s="17">
        <f t="shared" si="37"/>
        <v>0</v>
      </c>
      <c r="AR260" s="17">
        <f t="shared" si="38"/>
        <v>0</v>
      </c>
      <c r="AS260" s="17">
        <f t="shared" si="39"/>
        <v>0</v>
      </c>
      <c r="AT260" s="17">
        <f t="shared" si="40"/>
        <v>0</v>
      </c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</row>
    <row r="261" spans="1:112" ht="65.25" customHeight="1" x14ac:dyDescent="0.25">
      <c r="A261" s="6">
        <f t="shared" si="41"/>
        <v>255</v>
      </c>
      <c r="B261" s="13">
        <v>11770083</v>
      </c>
      <c r="C261" s="33" t="s">
        <v>318</v>
      </c>
      <c r="D261" s="32" t="s">
        <v>603</v>
      </c>
      <c r="E261" s="32" t="s">
        <v>653</v>
      </c>
      <c r="F261" s="13" t="s">
        <v>712</v>
      </c>
      <c r="G261" s="48" t="s">
        <v>2170</v>
      </c>
      <c r="H261" s="42" t="s">
        <v>1924</v>
      </c>
      <c r="I261" s="13"/>
      <c r="J261" s="15">
        <v>0.23</v>
      </c>
      <c r="K261" s="15" t="s">
        <v>534</v>
      </c>
      <c r="L261" s="15" t="s">
        <v>531</v>
      </c>
      <c r="M261" s="15">
        <f>+J261*10000*9*65%</f>
        <v>13455</v>
      </c>
      <c r="N261" s="15">
        <f t="shared" si="47"/>
        <v>5382000</v>
      </c>
      <c r="O261" s="16">
        <v>11698684906</v>
      </c>
      <c r="P261" s="12">
        <v>45593</v>
      </c>
      <c r="Q261" s="17">
        <v>12283619151.299999</v>
      </c>
      <c r="R261" s="9" t="s">
        <v>174</v>
      </c>
      <c r="S261" s="9" t="s">
        <v>610</v>
      </c>
      <c r="T261" s="10">
        <v>946371388</v>
      </c>
      <c r="U261" s="9" t="s">
        <v>275</v>
      </c>
      <c r="V261" s="13" t="s">
        <v>707</v>
      </c>
      <c r="W261" s="13" t="s">
        <v>166</v>
      </c>
      <c r="X261" s="6" t="s">
        <v>601</v>
      </c>
      <c r="Y261" s="6" t="s">
        <v>552</v>
      </c>
      <c r="Z261" s="7">
        <v>45628</v>
      </c>
      <c r="AA261" s="6" t="s">
        <v>904</v>
      </c>
      <c r="AB261" s="25">
        <v>4299266702.9549999</v>
      </c>
      <c r="AC261" s="25"/>
      <c r="AD261" s="27"/>
      <c r="AE261" s="27">
        <f t="shared" si="49"/>
        <v>122836191.513</v>
      </c>
      <c r="AF261" s="27">
        <f t="shared" si="36"/>
        <v>12160782959.786999</v>
      </c>
      <c r="AG261" s="17">
        <f>+AB261-AE261</f>
        <v>4176430511.4419999</v>
      </c>
      <c r="AH261" s="17">
        <f t="shared" si="50"/>
        <v>44764305.106500149</v>
      </c>
      <c r="AI261" s="17"/>
      <c r="AJ261" s="17">
        <v>4131666206.3354998</v>
      </c>
      <c r="AK261" s="17"/>
      <c r="AL261" s="17"/>
      <c r="AM261" s="17"/>
      <c r="AN261" s="17">
        <v>4131666206.3354998</v>
      </c>
      <c r="AO261" s="17"/>
      <c r="AP261" s="17"/>
      <c r="AQ261" s="17">
        <f t="shared" ref="AQ261:AQ324" si="51">+AI261-AM261</f>
        <v>0</v>
      </c>
      <c r="AR261" s="17">
        <f t="shared" ref="AR261:AR324" si="52">+AJ261-AN261</f>
        <v>0</v>
      </c>
      <c r="AS261" s="17">
        <f t="shared" ref="AS261:AS324" si="53">+AK261-AO261</f>
        <v>0</v>
      </c>
      <c r="AT261" s="17">
        <f t="shared" ref="AT261:AT324" si="54">+AL261-AP261</f>
        <v>0</v>
      </c>
      <c r="AU261" s="17">
        <f>SUBTOTAL(9,AV261:DH261)</f>
        <v>9645480569.0299988</v>
      </c>
      <c r="AV261" s="17"/>
      <c r="AW261" s="17"/>
      <c r="AX261" s="17"/>
      <c r="AY261" s="17"/>
      <c r="AZ261" s="17"/>
      <c r="BA261" s="17">
        <v>313334184.44</v>
      </c>
      <c r="BB261" s="17">
        <v>310791222.87</v>
      </c>
      <c r="BC261" s="17">
        <v>299881097.44</v>
      </c>
      <c r="BD261" s="17">
        <v>305705299.74000001</v>
      </c>
      <c r="BE261" s="17">
        <v>300537345.57999998</v>
      </c>
      <c r="BF261" s="17">
        <v>300619376.60000002</v>
      </c>
      <c r="BG261" s="17">
        <v>295615484.48000002</v>
      </c>
      <c r="BH261" s="17">
        <v>295533453.47000003</v>
      </c>
      <c r="BI261" s="17">
        <v>292990491.89999998</v>
      </c>
      <c r="BJ261" s="17">
        <v>288232692.83999997</v>
      </c>
      <c r="BK261" s="17">
        <v>287904568.75999999</v>
      </c>
      <c r="BL261" s="17">
        <v>283310831.74000001</v>
      </c>
      <c r="BM261" s="17">
        <v>282818645.63</v>
      </c>
      <c r="BN261" s="17">
        <v>280275684.06</v>
      </c>
      <c r="BO261" s="17">
        <v>272318675.29000002</v>
      </c>
      <c r="BP261" s="17">
        <v>275189760.93000001</v>
      </c>
      <c r="BQ261" s="17">
        <v>271006178.99000001</v>
      </c>
      <c r="BR261" s="17">
        <v>270103837.79000002</v>
      </c>
      <c r="BS261" s="17">
        <v>266084317.88999999</v>
      </c>
      <c r="BT261" s="17">
        <v>265017914.66</v>
      </c>
      <c r="BU261" s="17">
        <v>262474953.09</v>
      </c>
      <c r="BV261" s="17">
        <v>258701526.25</v>
      </c>
      <c r="BW261" s="17">
        <v>257389029.94999999</v>
      </c>
      <c r="BX261" s="17">
        <v>253779665.15000001</v>
      </c>
      <c r="BY261" s="17">
        <v>252303106.81999999</v>
      </c>
      <c r="BZ261" s="17">
        <v>249760145.25</v>
      </c>
      <c r="CA261" s="17">
        <v>244756253.13</v>
      </c>
      <c r="CB261" s="17">
        <v>244674222.12</v>
      </c>
      <c r="CC261" s="17">
        <v>241475012.40000001</v>
      </c>
      <c r="CD261" s="17">
        <v>239588298.97999999</v>
      </c>
      <c r="CE261" s="17">
        <v>236553151.30000001</v>
      </c>
      <c r="CF261" s="17">
        <v>234502375.84999999</v>
      </c>
      <c r="CG261" s="17">
        <v>231959414.28</v>
      </c>
      <c r="CH261" s="17">
        <v>229170359.66</v>
      </c>
      <c r="CI261" s="17">
        <v>226873491.13999999</v>
      </c>
      <c r="CJ261" s="17">
        <v>224248498.56</v>
      </c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</row>
    <row r="262" spans="1:112" ht="65.25" customHeight="1" x14ac:dyDescent="0.25">
      <c r="A262" s="6">
        <f t="shared" si="41"/>
        <v>256</v>
      </c>
      <c r="B262" s="13">
        <v>11770085</v>
      </c>
      <c r="C262" s="33" t="s">
        <v>318</v>
      </c>
      <c r="D262" s="32" t="s">
        <v>603</v>
      </c>
      <c r="E262" s="32" t="s">
        <v>654</v>
      </c>
      <c r="F262" s="13" t="s">
        <v>712</v>
      </c>
      <c r="G262" s="48" t="s">
        <v>2171</v>
      </c>
      <c r="H262" s="42" t="s">
        <v>1924</v>
      </c>
      <c r="I262" s="13"/>
      <c r="J262" s="15">
        <v>0.16</v>
      </c>
      <c r="K262" s="15" t="s">
        <v>534</v>
      </c>
      <c r="L262" s="15" t="s">
        <v>531</v>
      </c>
      <c r="M262" s="15">
        <f>+J262*10000*9*65%</f>
        <v>9360</v>
      </c>
      <c r="N262" s="15">
        <f t="shared" si="47"/>
        <v>3744000</v>
      </c>
      <c r="O262" s="16">
        <v>8386036642</v>
      </c>
      <c r="P262" s="12">
        <v>45593</v>
      </c>
      <c r="Q262" s="17">
        <v>11321149466.700001</v>
      </c>
      <c r="R262" s="9" t="s">
        <v>174</v>
      </c>
      <c r="S262" s="9" t="s">
        <v>604</v>
      </c>
      <c r="T262" s="10">
        <v>914493483</v>
      </c>
      <c r="U262" s="9" t="s">
        <v>275</v>
      </c>
      <c r="V262" s="13" t="s">
        <v>707</v>
      </c>
      <c r="W262" s="13" t="s">
        <v>166</v>
      </c>
      <c r="X262" s="6" t="s">
        <v>601</v>
      </c>
      <c r="Y262" s="6" t="s">
        <v>552</v>
      </c>
      <c r="Z262" s="7">
        <v>45623</v>
      </c>
      <c r="AA262" s="6" t="s">
        <v>877</v>
      </c>
      <c r="AB262" s="25">
        <v>3962402313.3449998</v>
      </c>
      <c r="AC262" s="25"/>
      <c r="AD262" s="27"/>
      <c r="AE262" s="27">
        <f t="shared" si="49"/>
        <v>113211494.66700001</v>
      </c>
      <c r="AF262" s="27">
        <f t="shared" ref="AF262:AF326" si="55">+Q262-AE262-AD262</f>
        <v>11207937972.033001</v>
      </c>
      <c r="AG262" s="17">
        <f>+AB262-AE262</f>
        <v>3849190818.678</v>
      </c>
      <c r="AH262" s="17">
        <f t="shared" si="50"/>
        <v>41491908.184800148</v>
      </c>
      <c r="AI262" s="17"/>
      <c r="AJ262" s="17">
        <v>3807698910.4931998</v>
      </c>
      <c r="AK262" s="17"/>
      <c r="AL262" s="17"/>
      <c r="AM262" s="17"/>
      <c r="AN262" s="17"/>
      <c r="AO262" s="17"/>
      <c r="AP262" s="17"/>
      <c r="AQ262" s="17">
        <f t="shared" si="51"/>
        <v>0</v>
      </c>
      <c r="AR262" s="17">
        <f t="shared" si="52"/>
        <v>3807698910.4931998</v>
      </c>
      <c r="AS262" s="17">
        <f t="shared" si="53"/>
        <v>0</v>
      </c>
      <c r="AT262" s="17">
        <f t="shared" si="54"/>
        <v>0</v>
      </c>
      <c r="AU262" s="17">
        <f>SUBTOTAL(9,AV262:DH262)</f>
        <v>8888362231.9300022</v>
      </c>
      <c r="AV262" s="17"/>
      <c r="AW262" s="17"/>
      <c r="AX262" s="17"/>
      <c r="AY262" s="17"/>
      <c r="AZ262" s="17">
        <v>285838402.63</v>
      </c>
      <c r="BA262" s="17">
        <v>286439512.95999998</v>
      </c>
      <c r="BB262" s="17">
        <v>284095802.38999999</v>
      </c>
      <c r="BC262" s="17">
        <v>274267338.73000002</v>
      </c>
      <c r="BD262" s="17">
        <v>279408381.25999999</v>
      </c>
      <c r="BE262" s="17">
        <v>274720960.13</v>
      </c>
      <c r="BF262" s="17">
        <v>274720960.13</v>
      </c>
      <c r="BG262" s="17">
        <v>270184746.13</v>
      </c>
      <c r="BH262" s="17">
        <v>270033539</v>
      </c>
      <c r="BI262" s="17">
        <v>267689828.43000001</v>
      </c>
      <c r="BJ262" s="17">
        <v>263380425.13</v>
      </c>
      <c r="BK262" s="17">
        <v>263002407.30000001</v>
      </c>
      <c r="BL262" s="17">
        <v>258844211.13</v>
      </c>
      <c r="BM262" s="17">
        <v>258314986.16999999</v>
      </c>
      <c r="BN262" s="17">
        <v>255971275.59999999</v>
      </c>
      <c r="BO262" s="17">
        <v>248864540.34</v>
      </c>
      <c r="BP262" s="17">
        <v>251283854.47</v>
      </c>
      <c r="BQ262" s="17">
        <v>247503676.13999999</v>
      </c>
      <c r="BR262" s="17">
        <v>246596433.34</v>
      </c>
      <c r="BS262" s="17">
        <v>242967462.13999999</v>
      </c>
      <c r="BT262" s="17">
        <v>241909012.19999999</v>
      </c>
      <c r="BU262" s="17">
        <v>239565301.63999999</v>
      </c>
      <c r="BV262" s="17">
        <v>236163141.13999999</v>
      </c>
      <c r="BW262" s="17">
        <v>234877880.50999999</v>
      </c>
      <c r="BX262" s="17">
        <v>231626927.13999999</v>
      </c>
      <c r="BY262" s="17">
        <v>230190459.37</v>
      </c>
      <c r="BZ262" s="17">
        <v>227846748.81</v>
      </c>
      <c r="CA262" s="17">
        <v>223461741.94</v>
      </c>
      <c r="CB262" s="17">
        <v>223159327.68000001</v>
      </c>
      <c r="CC262" s="17">
        <v>220286392.13999999</v>
      </c>
      <c r="CD262" s="17">
        <v>218471906.53999999</v>
      </c>
      <c r="CE262" s="17">
        <v>215750178.15000001</v>
      </c>
      <c r="CF262" s="17">
        <v>213784485.41</v>
      </c>
      <c r="CG262" s="17">
        <v>211440774.84999999</v>
      </c>
      <c r="CH262" s="17">
        <v>208945857.15000001</v>
      </c>
      <c r="CI262" s="17">
        <v>206753353.71000001</v>
      </c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</row>
    <row r="263" spans="1:112" ht="65.25" hidden="1" customHeight="1" x14ac:dyDescent="0.25">
      <c r="A263" s="6">
        <f t="shared" ref="A263:A326" si="56">+A262+1</f>
        <v>257</v>
      </c>
      <c r="B263" s="13">
        <v>11770086</v>
      </c>
      <c r="C263" s="33" t="s">
        <v>318</v>
      </c>
      <c r="D263" s="32" t="s">
        <v>603</v>
      </c>
      <c r="E263" s="32" t="s">
        <v>655</v>
      </c>
      <c r="F263" s="13" t="s">
        <v>712</v>
      </c>
      <c r="G263" s="48" t="s">
        <v>2172</v>
      </c>
      <c r="H263" s="42" t="s">
        <v>1924</v>
      </c>
      <c r="I263" s="13"/>
      <c r="J263" s="15">
        <v>0.23</v>
      </c>
      <c r="K263" s="15" t="s">
        <v>534</v>
      </c>
      <c r="L263" s="15" t="s">
        <v>531</v>
      </c>
      <c r="M263" s="15">
        <f>+J263*10000*9*65%</f>
        <v>13455</v>
      </c>
      <c r="N263" s="15">
        <f t="shared" si="47"/>
        <v>5382000</v>
      </c>
      <c r="O263" s="16">
        <v>11698684906</v>
      </c>
      <c r="P263" s="12">
        <v>45593</v>
      </c>
      <c r="Q263" s="17">
        <v>12283619151.299999</v>
      </c>
      <c r="R263" s="9" t="s">
        <v>174</v>
      </c>
      <c r="S263" s="9" t="s">
        <v>610</v>
      </c>
      <c r="T263" s="10">
        <v>946371388</v>
      </c>
      <c r="U263" s="9" t="s">
        <v>276</v>
      </c>
      <c r="V263" s="13" t="s">
        <v>707</v>
      </c>
      <c r="W263" s="13" t="s">
        <v>166</v>
      </c>
      <c r="X263" s="6" t="s">
        <v>601</v>
      </c>
      <c r="Y263" s="6"/>
      <c r="Z263" s="6"/>
      <c r="AA263" s="6"/>
      <c r="AB263" s="25">
        <v>9826895321.0400009</v>
      </c>
      <c r="AC263" s="25"/>
      <c r="AD263" s="27">
        <f>+Q263*20%</f>
        <v>2456723830.2599998</v>
      </c>
      <c r="AE263" s="27">
        <f t="shared" si="49"/>
        <v>122836191.513</v>
      </c>
      <c r="AF263" s="27">
        <f t="shared" si="55"/>
        <v>9704059129.5269985</v>
      </c>
      <c r="AG263" s="17">
        <v>9704059129.5269985</v>
      </c>
      <c r="AH263" s="17">
        <f t="shared" si="50"/>
        <v>100040591.29229736</v>
      </c>
      <c r="AI263" s="17"/>
      <c r="AJ263" s="17">
        <v>9604018538.2347012</v>
      </c>
      <c r="AK263" s="17"/>
      <c r="AL263" s="17"/>
      <c r="AM263" s="17"/>
      <c r="AN263" s="17">
        <v>9604018538.2347012</v>
      </c>
      <c r="AO263" s="17"/>
      <c r="AP263" s="17"/>
      <c r="AQ263" s="17">
        <f t="shared" si="51"/>
        <v>0</v>
      </c>
      <c r="AR263" s="17">
        <f t="shared" si="52"/>
        <v>0</v>
      </c>
      <c r="AS263" s="17">
        <f t="shared" si="53"/>
        <v>0</v>
      </c>
      <c r="AT263" s="17">
        <f t="shared" si="54"/>
        <v>0</v>
      </c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</row>
    <row r="264" spans="1:112" ht="65.25" customHeight="1" x14ac:dyDescent="0.25">
      <c r="A264" s="6">
        <f t="shared" si="56"/>
        <v>258</v>
      </c>
      <c r="B264" s="13">
        <v>11776542</v>
      </c>
      <c r="C264" s="33" t="s">
        <v>298</v>
      </c>
      <c r="D264" s="32" t="s">
        <v>494</v>
      </c>
      <c r="E264" s="32" t="s">
        <v>659</v>
      </c>
      <c r="F264" s="13" t="s">
        <v>711</v>
      </c>
      <c r="G264" s="48" t="s">
        <v>2173</v>
      </c>
      <c r="H264" s="42" t="s">
        <v>1922</v>
      </c>
      <c r="I264" s="13"/>
      <c r="J264" s="15">
        <v>0.04</v>
      </c>
      <c r="K264" s="15" t="s">
        <v>854</v>
      </c>
      <c r="L264" s="15" t="s">
        <v>537</v>
      </c>
      <c r="M264" s="15">
        <f>+J264*10000*2*65%</f>
        <v>520</v>
      </c>
      <c r="N264" s="15">
        <f t="shared" si="47"/>
        <v>208000</v>
      </c>
      <c r="O264" s="16">
        <v>329670485</v>
      </c>
      <c r="P264" s="12">
        <v>45594</v>
      </c>
      <c r="Q264" s="17">
        <v>362637533.5</v>
      </c>
      <c r="R264" s="9" t="s">
        <v>174</v>
      </c>
      <c r="S264" s="9" t="s">
        <v>660</v>
      </c>
      <c r="T264" s="10">
        <v>932040002</v>
      </c>
      <c r="U264" s="9" t="s">
        <v>275</v>
      </c>
      <c r="V264" s="13" t="s">
        <v>707</v>
      </c>
      <c r="W264" s="13" t="s">
        <v>166</v>
      </c>
      <c r="X264" s="6" t="s">
        <v>601</v>
      </c>
      <c r="Y264" s="6" t="s">
        <v>552</v>
      </c>
      <c r="Z264" s="7">
        <v>45610</v>
      </c>
      <c r="AA264" s="6" t="s">
        <v>772</v>
      </c>
      <c r="AB264" s="25">
        <v>126923136.72499999</v>
      </c>
      <c r="AC264" s="25"/>
      <c r="AD264" s="27"/>
      <c r="AE264" s="27">
        <f t="shared" si="49"/>
        <v>3626375.335</v>
      </c>
      <c r="AF264" s="27">
        <f t="shared" si="55"/>
        <v>359011158.16500002</v>
      </c>
      <c r="AG264" s="27">
        <f>+AB264-AE264</f>
        <v>123296761.39</v>
      </c>
      <c r="AH264" s="17"/>
      <c r="AI264" s="17"/>
      <c r="AJ264" s="17"/>
      <c r="AK264" s="17"/>
      <c r="AL264" s="17"/>
      <c r="AM264" s="17"/>
      <c r="AN264" s="17"/>
      <c r="AO264" s="17"/>
      <c r="AP264" s="17"/>
      <c r="AQ264" s="17">
        <f t="shared" si="51"/>
        <v>0</v>
      </c>
      <c r="AR264" s="17">
        <f t="shared" si="52"/>
        <v>0</v>
      </c>
      <c r="AS264" s="17">
        <f t="shared" si="53"/>
        <v>0</v>
      </c>
      <c r="AT264" s="17">
        <f t="shared" si="54"/>
        <v>0</v>
      </c>
      <c r="AU264" s="17">
        <f t="shared" ref="AU264:AU270" si="57">SUBTOTAL(9,AV264:DH264)</f>
        <v>284710820.75999999</v>
      </c>
      <c r="AV264" s="17"/>
      <c r="AW264" s="17"/>
      <c r="AX264" s="17"/>
      <c r="AY264" s="17"/>
      <c r="AZ264" s="17">
        <v>9155937.1799999997</v>
      </c>
      <c r="BA264" s="17">
        <v>9175191.8599999994</v>
      </c>
      <c r="BB264" s="17">
        <v>9100118.4399999995</v>
      </c>
      <c r="BC264" s="17">
        <v>8785294.4199999999</v>
      </c>
      <c r="BD264" s="17">
        <v>8949971.5999999996</v>
      </c>
      <c r="BE264" s="17">
        <v>8799824.7599999998</v>
      </c>
      <c r="BF264" s="17">
        <v>8799824.7599999998</v>
      </c>
      <c r="BG264" s="17">
        <v>8654521.3599999994</v>
      </c>
      <c r="BH264" s="17">
        <v>8649677.9199999999</v>
      </c>
      <c r="BI264" s="17">
        <v>8574604.5</v>
      </c>
      <c r="BJ264" s="17">
        <v>8436566.2699999996</v>
      </c>
      <c r="BK264" s="17">
        <v>8424457.6500000004</v>
      </c>
      <c r="BL264" s="17">
        <v>8291262.8799999999</v>
      </c>
      <c r="BM264" s="17">
        <v>8274310.8099999996</v>
      </c>
      <c r="BN264" s="17">
        <v>8199237.3899999997</v>
      </c>
      <c r="BO264" s="17">
        <v>7971595.4100000001</v>
      </c>
      <c r="BP264" s="17">
        <v>8049090.5499999998</v>
      </c>
      <c r="BQ264" s="17">
        <v>7928004.3899999997</v>
      </c>
      <c r="BR264" s="17">
        <v>7898943.71</v>
      </c>
      <c r="BS264" s="17">
        <v>7782700.9900000002</v>
      </c>
      <c r="BT264" s="17">
        <v>7748796.8700000001</v>
      </c>
      <c r="BU264" s="17">
        <v>7673723.4500000002</v>
      </c>
      <c r="BV264" s="17">
        <v>7564745.9000000004</v>
      </c>
      <c r="BW264" s="17">
        <v>7523576.5999999996</v>
      </c>
      <c r="BX264" s="17">
        <v>7419442.5</v>
      </c>
      <c r="BY264" s="17">
        <v>7373429.7599999998</v>
      </c>
      <c r="BZ264" s="17">
        <v>7298356.3399999999</v>
      </c>
      <c r="CA264" s="17">
        <v>7157896.3899999997</v>
      </c>
      <c r="CB264" s="17">
        <v>7148209.5</v>
      </c>
      <c r="CC264" s="17">
        <v>7056184.0199999996</v>
      </c>
      <c r="CD264" s="17">
        <v>6998062.6600000001</v>
      </c>
      <c r="CE264" s="17">
        <v>6910880.6200000001</v>
      </c>
      <c r="CF264" s="17">
        <v>6847915.8200000003</v>
      </c>
      <c r="CG264" s="17">
        <v>6772842.4000000004</v>
      </c>
      <c r="CH264" s="17">
        <v>6692925.5300000003</v>
      </c>
      <c r="CI264" s="17">
        <v>6622695.5499999998</v>
      </c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</row>
    <row r="265" spans="1:112" ht="65.25" customHeight="1" x14ac:dyDescent="0.25">
      <c r="A265" s="6">
        <f t="shared" si="56"/>
        <v>259</v>
      </c>
      <c r="B265" s="13">
        <v>11776518</v>
      </c>
      <c r="C265" s="33" t="s">
        <v>318</v>
      </c>
      <c r="D265" s="32" t="s">
        <v>603</v>
      </c>
      <c r="E265" s="32" t="s">
        <v>661</v>
      </c>
      <c r="F265" s="13" t="s">
        <v>712</v>
      </c>
      <c r="G265" s="48" t="s">
        <v>2174</v>
      </c>
      <c r="H265" s="42" t="s">
        <v>1924</v>
      </c>
      <c r="I265" s="13"/>
      <c r="J265" s="15">
        <v>0.23</v>
      </c>
      <c r="K265" s="15" t="s">
        <v>534</v>
      </c>
      <c r="L265" s="15" t="s">
        <v>531</v>
      </c>
      <c r="M265" s="15">
        <f>+J265*10000*9*65%</f>
        <v>13455</v>
      </c>
      <c r="N265" s="15">
        <f t="shared" si="47"/>
        <v>5382000</v>
      </c>
      <c r="O265" s="16">
        <v>11698684906</v>
      </c>
      <c r="P265" s="12">
        <v>45594</v>
      </c>
      <c r="Q265" s="17">
        <v>20472698585.5</v>
      </c>
      <c r="R265" s="9" t="s">
        <v>174</v>
      </c>
      <c r="S265" s="9" t="s">
        <v>662</v>
      </c>
      <c r="T265" s="10">
        <v>901866666</v>
      </c>
      <c r="U265" s="9" t="s">
        <v>275</v>
      </c>
      <c r="V265" s="13" t="s">
        <v>707</v>
      </c>
      <c r="W265" s="13" t="s">
        <v>166</v>
      </c>
      <c r="X265" s="6" t="s">
        <v>601</v>
      </c>
      <c r="Y265" s="6" t="s">
        <v>552</v>
      </c>
      <c r="Z265" s="7">
        <v>45625</v>
      </c>
      <c r="AA265" s="6" t="s">
        <v>894</v>
      </c>
      <c r="AB265" s="25">
        <v>7165444504.9250002</v>
      </c>
      <c r="AC265" s="25"/>
      <c r="AD265" s="27"/>
      <c r="AE265" s="27">
        <f t="shared" si="49"/>
        <v>204726985.85500002</v>
      </c>
      <c r="AF265" s="27">
        <f t="shared" si="55"/>
        <v>20267971599.645</v>
      </c>
      <c r="AG265" s="22">
        <f>+AB265-AE265+516898348.39</f>
        <v>7477615867.46</v>
      </c>
      <c r="AH265" s="17">
        <f>+AG265-AJ265</f>
        <v>77776158.674599648</v>
      </c>
      <c r="AI265" s="17"/>
      <c r="AJ265" s="17">
        <f>6888110343.8793+511729364.9061</f>
        <v>7399839708.7854004</v>
      </c>
      <c r="AK265" s="17"/>
      <c r="AL265" s="17"/>
      <c r="AM265" s="17"/>
      <c r="AN265" s="17">
        <f>6888110343.8793+511729364.9061</f>
        <v>7399839708.7854004</v>
      </c>
      <c r="AO265" s="17"/>
      <c r="AP265" s="17"/>
      <c r="AQ265" s="17">
        <f t="shared" si="51"/>
        <v>0</v>
      </c>
      <c r="AR265" s="17">
        <f t="shared" si="52"/>
        <v>0</v>
      </c>
      <c r="AS265" s="17">
        <f t="shared" si="53"/>
        <v>0</v>
      </c>
      <c r="AT265" s="17">
        <f t="shared" si="54"/>
        <v>0</v>
      </c>
      <c r="AU265" s="17">
        <f t="shared" si="57"/>
        <v>16068698317.299999</v>
      </c>
      <c r="AV265" s="17"/>
      <c r="AW265" s="17"/>
      <c r="AX265" s="17"/>
      <c r="AY265" s="17"/>
      <c r="AZ265" s="17">
        <v>516898348.38999999</v>
      </c>
      <c r="BA265" s="17">
        <v>517985371.44999999</v>
      </c>
      <c r="BB265" s="17">
        <v>509098677.80000001</v>
      </c>
      <c r="BC265" s="17">
        <v>495973714.87</v>
      </c>
      <c r="BD265" s="17">
        <v>505270563.61000001</v>
      </c>
      <c r="BE265" s="17">
        <v>496794025.06</v>
      </c>
      <c r="BF265" s="17">
        <v>496794025.06</v>
      </c>
      <c r="BG265" s="17">
        <v>488590923.22000003</v>
      </c>
      <c r="BH265" s="17">
        <v>488317486.5</v>
      </c>
      <c r="BI265" s="17">
        <v>484079217.22000003</v>
      </c>
      <c r="BJ265" s="17">
        <v>476286270.48000002</v>
      </c>
      <c r="BK265" s="17">
        <v>475602678.66000003</v>
      </c>
      <c r="BL265" s="17">
        <v>468083168.64999998</v>
      </c>
      <c r="BM265" s="17">
        <v>467126140.10000002</v>
      </c>
      <c r="BN265" s="17">
        <v>462887870.81999999</v>
      </c>
      <c r="BO265" s="17">
        <v>450036344.62</v>
      </c>
      <c r="BP265" s="17">
        <v>454411332.25999999</v>
      </c>
      <c r="BQ265" s="17">
        <v>447575414.06999999</v>
      </c>
      <c r="BR265" s="17">
        <v>445934793.70999998</v>
      </c>
      <c r="BS265" s="17">
        <v>439372312.24000001</v>
      </c>
      <c r="BT265" s="17">
        <v>437458255.14999998</v>
      </c>
      <c r="BU265" s="17">
        <v>433219985.87</v>
      </c>
      <c r="BV265" s="17">
        <v>427067659.5</v>
      </c>
      <c r="BW265" s="17">
        <v>424743447.31</v>
      </c>
      <c r="BX265" s="17">
        <v>418864557.67000002</v>
      </c>
      <c r="BY265" s="17">
        <v>416266908.75</v>
      </c>
      <c r="BZ265" s="17">
        <v>412028639.47000003</v>
      </c>
      <c r="CA265" s="17">
        <v>404098974.37</v>
      </c>
      <c r="CB265" s="17">
        <v>403552100.92000002</v>
      </c>
      <c r="CC265" s="17">
        <v>398356803.08999997</v>
      </c>
      <c r="CD265" s="17">
        <v>395075562.36000001</v>
      </c>
      <c r="CE265" s="17">
        <v>390153701.25999999</v>
      </c>
      <c r="CF265" s="17">
        <v>386599023.80000001</v>
      </c>
      <c r="CG265" s="17">
        <v>382360754.51999998</v>
      </c>
      <c r="CH265" s="17">
        <v>377849048.50999999</v>
      </c>
      <c r="CI265" s="17">
        <v>373884215.95999998</v>
      </c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</row>
    <row r="266" spans="1:112" ht="65.25" customHeight="1" x14ac:dyDescent="0.25">
      <c r="A266" s="6">
        <f t="shared" si="56"/>
        <v>260</v>
      </c>
      <c r="B266" s="13">
        <v>11776517</v>
      </c>
      <c r="C266" s="33" t="s">
        <v>318</v>
      </c>
      <c r="D266" s="32" t="s">
        <v>603</v>
      </c>
      <c r="E266" s="32" t="s">
        <v>663</v>
      </c>
      <c r="F266" s="13" t="s">
        <v>712</v>
      </c>
      <c r="G266" s="48" t="s">
        <v>2175</v>
      </c>
      <c r="H266" s="42" t="s">
        <v>1924</v>
      </c>
      <c r="I266" s="13"/>
      <c r="J266" s="15">
        <v>0.23130000000000001</v>
      </c>
      <c r="K266" s="15" t="s">
        <v>534</v>
      </c>
      <c r="L266" s="15" t="s">
        <v>531</v>
      </c>
      <c r="M266" s="15">
        <f>+J266*10000*9*65%</f>
        <v>13531.050000000001</v>
      </c>
      <c r="N266" s="15">
        <f t="shared" si="47"/>
        <v>5412420</v>
      </c>
      <c r="O266" s="16">
        <v>11764807908</v>
      </c>
      <c r="P266" s="12">
        <v>45594</v>
      </c>
      <c r="Q266" s="17">
        <v>20588413839</v>
      </c>
      <c r="R266" s="9" t="s">
        <v>174</v>
      </c>
      <c r="S266" s="9" t="s">
        <v>662</v>
      </c>
      <c r="T266" s="10">
        <v>901866666</v>
      </c>
      <c r="U266" s="9" t="s">
        <v>275</v>
      </c>
      <c r="V266" s="13" t="s">
        <v>707</v>
      </c>
      <c r="W266" s="13" t="s">
        <v>166</v>
      </c>
      <c r="X266" s="6" t="s">
        <v>601</v>
      </c>
      <c r="Y266" s="6" t="s">
        <v>552</v>
      </c>
      <c r="Z266" s="7">
        <v>45625</v>
      </c>
      <c r="AA266" s="6" t="s">
        <v>895</v>
      </c>
      <c r="AB266" s="25">
        <v>7205944843.6499996</v>
      </c>
      <c r="AC266" s="25"/>
      <c r="AD266" s="27"/>
      <c r="AE266" s="27">
        <f t="shared" si="49"/>
        <v>205884138.39000002</v>
      </c>
      <c r="AF266" s="27">
        <f t="shared" si="55"/>
        <v>20382529700.610001</v>
      </c>
      <c r="AG266" s="22">
        <f>+AB266-AE266+519819947.77</f>
        <v>7519880653.0299988</v>
      </c>
      <c r="AH266" s="17">
        <f>+AG266-AJ266</f>
        <v>78198806.530298233</v>
      </c>
      <c r="AI266" s="17"/>
      <c r="AJ266" s="17">
        <f>6927060098.2074+514621748.2923</f>
        <v>7441681846.4997005</v>
      </c>
      <c r="AK266" s="17"/>
      <c r="AL266" s="17"/>
      <c r="AM266" s="17"/>
      <c r="AN266" s="17">
        <v>7441681846.4997005</v>
      </c>
      <c r="AO266" s="17"/>
      <c r="AP266" s="17"/>
      <c r="AQ266" s="17">
        <f t="shared" si="51"/>
        <v>0</v>
      </c>
      <c r="AR266" s="17">
        <f t="shared" si="52"/>
        <v>0</v>
      </c>
      <c r="AS266" s="17">
        <f t="shared" si="53"/>
        <v>0</v>
      </c>
      <c r="AT266" s="17">
        <f t="shared" si="54"/>
        <v>0</v>
      </c>
      <c r="AU266" s="17">
        <f t="shared" si="57"/>
        <v>16159521395.249998</v>
      </c>
      <c r="AV266" s="17"/>
      <c r="AW266" s="17"/>
      <c r="AX266" s="17"/>
      <c r="AY266" s="17"/>
      <c r="AZ266" s="17">
        <v>519819947.76999998</v>
      </c>
      <c r="BA266" s="17">
        <v>520913114.87</v>
      </c>
      <c r="BB266" s="17">
        <v>511976192.07999998</v>
      </c>
      <c r="BC266" s="17">
        <v>498777044.57999998</v>
      </c>
      <c r="BD266" s="17">
        <v>508126440.73000002</v>
      </c>
      <c r="BE266" s="17">
        <v>499601991.30000001</v>
      </c>
      <c r="BF266" s="17">
        <v>499601991.30000001</v>
      </c>
      <c r="BG266" s="17">
        <v>491352524.11000001</v>
      </c>
      <c r="BH266" s="17">
        <v>491077541.87</v>
      </c>
      <c r="BI266" s="17">
        <v>486815317.16000003</v>
      </c>
      <c r="BJ266" s="17">
        <v>478978323.32999998</v>
      </c>
      <c r="BK266" s="17">
        <v>478290867.73000002</v>
      </c>
      <c r="BL266" s="17">
        <v>470728856.13999999</v>
      </c>
      <c r="BM266" s="17">
        <v>469766418.30000001</v>
      </c>
      <c r="BN266" s="17">
        <v>465504193.57999998</v>
      </c>
      <c r="BO266" s="17">
        <v>452580028.31999999</v>
      </c>
      <c r="BP266" s="17">
        <v>456979744.16000003</v>
      </c>
      <c r="BQ266" s="17">
        <v>450105188.17000002</v>
      </c>
      <c r="BR266" s="17">
        <v>448455294.73000002</v>
      </c>
      <c r="BS266" s="17">
        <v>441855720.98000002</v>
      </c>
      <c r="BT266" s="17">
        <v>439930845.30000001</v>
      </c>
      <c r="BU266" s="17">
        <v>435668620.57999998</v>
      </c>
      <c r="BV266" s="17">
        <v>429481520.19</v>
      </c>
      <c r="BW266" s="17">
        <v>427144171.16000003</v>
      </c>
      <c r="BX266" s="17">
        <v>421232053</v>
      </c>
      <c r="BY266" s="17">
        <v>418619721.73000002</v>
      </c>
      <c r="BZ266" s="17">
        <v>414357497.00999999</v>
      </c>
      <c r="CA266" s="17">
        <v>406383012.06</v>
      </c>
      <c r="CB266" s="17">
        <v>405833047.58999997</v>
      </c>
      <c r="CC266" s="17">
        <v>400608385.02999997</v>
      </c>
      <c r="CD266" s="17">
        <v>397308598.16000003</v>
      </c>
      <c r="CE266" s="17">
        <v>392358917.83999997</v>
      </c>
      <c r="CF266" s="17">
        <v>388784148.73000002</v>
      </c>
      <c r="CG266" s="17">
        <v>384521924.00999999</v>
      </c>
      <c r="CH266" s="17">
        <v>379984717.06</v>
      </c>
      <c r="CI266" s="17">
        <v>375997474.58999997</v>
      </c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</row>
    <row r="267" spans="1:112" ht="65.25" customHeight="1" x14ac:dyDescent="0.25">
      <c r="A267" s="6">
        <f t="shared" si="56"/>
        <v>261</v>
      </c>
      <c r="B267" s="13">
        <v>11776520</v>
      </c>
      <c r="C267" s="33" t="s">
        <v>318</v>
      </c>
      <c r="D267" s="32" t="s">
        <v>603</v>
      </c>
      <c r="E267" s="32" t="s">
        <v>664</v>
      </c>
      <c r="F267" s="13" t="s">
        <v>712</v>
      </c>
      <c r="G267" s="48" t="s">
        <v>2176</v>
      </c>
      <c r="H267" s="42" t="s">
        <v>1924</v>
      </c>
      <c r="I267" s="13"/>
      <c r="J267" s="15">
        <v>0.23130000000000001</v>
      </c>
      <c r="K267" s="15" t="s">
        <v>534</v>
      </c>
      <c r="L267" s="15" t="s">
        <v>531</v>
      </c>
      <c r="M267" s="15">
        <f>+J267*10000*9*65%</f>
        <v>13531.050000000001</v>
      </c>
      <c r="N267" s="15">
        <f t="shared" si="47"/>
        <v>5412420</v>
      </c>
      <c r="O267" s="16">
        <v>11764807908</v>
      </c>
      <c r="P267" s="12">
        <v>45594</v>
      </c>
      <c r="Q267" s="17">
        <v>21764894629.799999</v>
      </c>
      <c r="R267" s="9" t="s">
        <v>174</v>
      </c>
      <c r="S267" s="9" t="s">
        <v>662</v>
      </c>
      <c r="T267" s="10">
        <v>901866666</v>
      </c>
      <c r="U267" s="9" t="s">
        <v>275</v>
      </c>
      <c r="V267" s="13" t="s">
        <v>707</v>
      </c>
      <c r="W267" s="13" t="s">
        <v>166</v>
      </c>
      <c r="X267" s="6" t="s">
        <v>601</v>
      </c>
      <c r="Y267" s="6" t="s">
        <v>552</v>
      </c>
      <c r="Z267" s="7">
        <v>45625</v>
      </c>
      <c r="AA267" s="6" t="s">
        <v>896</v>
      </c>
      <c r="AB267" s="25">
        <v>7617713120.4300003</v>
      </c>
      <c r="AC267" s="25"/>
      <c r="AD267" s="27"/>
      <c r="AE267" s="27">
        <f t="shared" si="49"/>
        <v>217648946.29800001</v>
      </c>
      <c r="AF267" s="27">
        <f t="shared" si="55"/>
        <v>21547245683.501999</v>
      </c>
      <c r="AG267" s="22">
        <f>+AB267-AE267+549523944.79</f>
        <v>7949588118.9219999</v>
      </c>
      <c r="AH267" s="17">
        <f>+AG267-AJ267</f>
        <v>82495881.19120121</v>
      </c>
      <c r="AI267" s="17"/>
      <c r="AJ267" s="17">
        <f>7323063532.3887+544028705.342099</f>
        <v>7867092237.7307987</v>
      </c>
      <c r="AK267" s="17"/>
      <c r="AL267" s="17"/>
      <c r="AM267" s="17"/>
      <c r="AN267" s="17">
        <f>7323063532.3887+544028705.342099</f>
        <v>7867092237.7307987</v>
      </c>
      <c r="AO267" s="17"/>
      <c r="AP267" s="17"/>
      <c r="AQ267" s="17">
        <f t="shared" si="51"/>
        <v>0</v>
      </c>
      <c r="AR267" s="17">
        <f t="shared" si="52"/>
        <v>0</v>
      </c>
      <c r="AS267" s="17">
        <f t="shared" si="53"/>
        <v>0</v>
      </c>
      <c r="AT267" s="17">
        <f t="shared" si="54"/>
        <v>0</v>
      </c>
      <c r="AU267" s="17">
        <f t="shared" si="57"/>
        <v>17082922617.819998</v>
      </c>
      <c r="AV267" s="17"/>
      <c r="AW267" s="17"/>
      <c r="AX267" s="17"/>
      <c r="AY267" s="17"/>
      <c r="AZ267" s="17">
        <v>549523944.78999996</v>
      </c>
      <c r="BA267" s="17">
        <v>550679578.58000004</v>
      </c>
      <c r="BB267" s="17">
        <v>541231974.49000001</v>
      </c>
      <c r="BC267" s="17">
        <v>527278589.98000002</v>
      </c>
      <c r="BD267" s="17">
        <v>537162237.34000003</v>
      </c>
      <c r="BE267" s="17">
        <v>528150676.51999998</v>
      </c>
      <c r="BF267" s="17">
        <v>528150676.51999998</v>
      </c>
      <c r="BG267" s="17">
        <v>519429811.19999999</v>
      </c>
      <c r="BH267" s="17">
        <v>519139115.69</v>
      </c>
      <c r="BI267" s="17">
        <v>514633335.27999997</v>
      </c>
      <c r="BJ267" s="17">
        <v>506348513.23000002</v>
      </c>
      <c r="BK267" s="17">
        <v>505621774.44999999</v>
      </c>
      <c r="BL267" s="17">
        <v>497627647.92000002</v>
      </c>
      <c r="BM267" s="17">
        <v>496610213.63</v>
      </c>
      <c r="BN267" s="17">
        <v>492104433.22000003</v>
      </c>
      <c r="BO267" s="17">
        <v>478441744.23000002</v>
      </c>
      <c r="BP267" s="17">
        <v>483092872.38999999</v>
      </c>
      <c r="BQ267" s="17">
        <v>475825484.63</v>
      </c>
      <c r="BR267" s="17">
        <v>474081311.56999999</v>
      </c>
      <c r="BS267" s="17">
        <v>467104619.31999999</v>
      </c>
      <c r="BT267" s="17">
        <v>465069750.74000001</v>
      </c>
      <c r="BU267" s="17">
        <v>460563970.32999998</v>
      </c>
      <c r="BV267" s="17">
        <v>454023321.35000002</v>
      </c>
      <c r="BW267" s="17">
        <v>451552409.50999999</v>
      </c>
      <c r="BX267" s="17">
        <v>445302456.02999997</v>
      </c>
      <c r="BY267" s="17">
        <v>442540848.68000001</v>
      </c>
      <c r="BZ267" s="17">
        <v>438035068.26999998</v>
      </c>
      <c r="CA267" s="17">
        <v>429604898.47000003</v>
      </c>
      <c r="CB267" s="17">
        <v>429023507.44999999</v>
      </c>
      <c r="CC267" s="17">
        <v>423500292.75</v>
      </c>
      <c r="CD267" s="17">
        <v>420011946.62</v>
      </c>
      <c r="CE267" s="17">
        <v>414779427.43000001</v>
      </c>
      <c r="CF267" s="17">
        <v>411000385.80000001</v>
      </c>
      <c r="CG267" s="17">
        <v>406494605.38999999</v>
      </c>
      <c r="CH267" s="17">
        <v>401698129.45999998</v>
      </c>
      <c r="CI267" s="17">
        <v>397483044.56</v>
      </c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</row>
    <row r="268" spans="1:112" ht="65.25" customHeight="1" x14ac:dyDescent="0.25">
      <c r="A268" s="6">
        <f t="shared" si="56"/>
        <v>262</v>
      </c>
      <c r="B268" s="13">
        <v>11656670</v>
      </c>
      <c r="C268" s="33" t="s">
        <v>278</v>
      </c>
      <c r="D268" s="32" t="s">
        <v>684</v>
      </c>
      <c r="E268" s="32" t="s">
        <v>685</v>
      </c>
      <c r="F268" s="13" t="s">
        <v>712</v>
      </c>
      <c r="G268" s="48" t="s">
        <v>2177</v>
      </c>
      <c r="H268" s="42" t="s">
        <v>1928</v>
      </c>
      <c r="I268" s="13"/>
      <c r="J268" s="15">
        <v>0.05</v>
      </c>
      <c r="K268" s="15" t="s">
        <v>860</v>
      </c>
      <c r="L268" s="15" t="s">
        <v>537</v>
      </c>
      <c r="M268" s="15">
        <f>+J268*10000*2*65%</f>
        <v>650</v>
      </c>
      <c r="N268" s="15">
        <f t="shared" si="47"/>
        <v>260000</v>
      </c>
      <c r="O268" s="16">
        <v>1318062272</v>
      </c>
      <c r="P268" s="12">
        <v>45595</v>
      </c>
      <c r="Q268" s="17">
        <v>2636124544</v>
      </c>
      <c r="R268" s="9" t="s">
        <v>174</v>
      </c>
      <c r="S268" s="9" t="s">
        <v>362</v>
      </c>
      <c r="T268" s="10">
        <v>909690066</v>
      </c>
      <c r="U268" s="9" t="s">
        <v>275</v>
      </c>
      <c r="V268" s="13" t="s">
        <v>704</v>
      </c>
      <c r="W268" s="13" t="s">
        <v>166</v>
      </c>
      <c r="X268" s="6" t="s">
        <v>601</v>
      </c>
      <c r="Y268" s="6" t="s">
        <v>552</v>
      </c>
      <c r="Z268" s="7">
        <v>45653</v>
      </c>
      <c r="AA268" s="6" t="s">
        <v>1539</v>
      </c>
      <c r="AB268" s="25">
        <v>65903113.600000001</v>
      </c>
      <c r="AC268" s="25">
        <v>39541868.159999996</v>
      </c>
      <c r="AD268" s="27"/>
      <c r="AE268" s="27">
        <f t="shared" si="49"/>
        <v>26361245.440000001</v>
      </c>
      <c r="AF268" s="27">
        <f t="shared" si="55"/>
        <v>2609763298.5599999</v>
      </c>
      <c r="AG268" s="27">
        <f>+AB268-AE268</f>
        <v>39541868.159999996</v>
      </c>
      <c r="AH268" s="17"/>
      <c r="AI268" s="17"/>
      <c r="AJ268" s="17"/>
      <c r="AK268" s="17"/>
      <c r="AL268" s="17"/>
      <c r="AM268" s="17"/>
      <c r="AN268" s="17"/>
      <c r="AO268" s="17"/>
      <c r="AP268" s="17"/>
      <c r="AQ268" s="17">
        <f t="shared" si="51"/>
        <v>0</v>
      </c>
      <c r="AR268" s="17">
        <f t="shared" si="52"/>
        <v>0</v>
      </c>
      <c r="AS268" s="17">
        <f t="shared" si="53"/>
        <v>0</v>
      </c>
      <c r="AT268" s="17">
        <f t="shared" si="54"/>
        <v>0</v>
      </c>
      <c r="AU268" s="17">
        <f t="shared" si="57"/>
        <v>2570221430.3999996</v>
      </c>
      <c r="AV268" s="17"/>
      <c r="AW268" s="17"/>
      <c r="AX268" s="17"/>
      <c r="AY268" s="17"/>
      <c r="AZ268" s="17"/>
      <c r="BA268" s="17"/>
      <c r="BB268" s="17">
        <v>790837363.20000005</v>
      </c>
      <c r="BC268" s="17">
        <v>197709341</v>
      </c>
      <c r="BD268" s="17"/>
      <c r="BE268" s="17"/>
      <c r="BF268" s="17">
        <v>197709341</v>
      </c>
      <c r="BG268" s="17"/>
      <c r="BH268" s="17"/>
      <c r="BI268" s="17">
        <v>197709341</v>
      </c>
      <c r="BJ268" s="17"/>
      <c r="BK268" s="17"/>
      <c r="BL268" s="17">
        <v>197709341</v>
      </c>
      <c r="BM268" s="17"/>
      <c r="BN268" s="17"/>
      <c r="BO268" s="17">
        <v>197709341</v>
      </c>
      <c r="BP268" s="17"/>
      <c r="BQ268" s="17"/>
      <c r="BR268" s="17">
        <v>197709341</v>
      </c>
      <c r="BS268" s="17"/>
      <c r="BT268" s="17"/>
      <c r="BU268" s="17">
        <v>197709341</v>
      </c>
      <c r="BV268" s="17"/>
      <c r="BW268" s="17"/>
      <c r="BX268" s="17">
        <v>197709341</v>
      </c>
      <c r="BY268" s="17">
        <v>197709339.19999999</v>
      </c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</row>
    <row r="269" spans="1:112" ht="65.25" customHeight="1" x14ac:dyDescent="0.25">
      <c r="A269" s="6">
        <f t="shared" si="56"/>
        <v>263</v>
      </c>
      <c r="B269" s="13">
        <v>11656669</v>
      </c>
      <c r="C269" s="33" t="s">
        <v>278</v>
      </c>
      <c r="D269" s="32" t="s">
        <v>540</v>
      </c>
      <c r="E269" s="32" t="s">
        <v>686</v>
      </c>
      <c r="F269" s="13" t="s">
        <v>715</v>
      </c>
      <c r="G269" s="48" t="s">
        <v>2178</v>
      </c>
      <c r="H269" s="42" t="s">
        <v>1924</v>
      </c>
      <c r="I269" s="13"/>
      <c r="J269" s="15">
        <v>8.0000000000000002E-3</v>
      </c>
      <c r="K269" s="15" t="s">
        <v>532</v>
      </c>
      <c r="L269" s="15" t="s">
        <v>537</v>
      </c>
      <c r="M269" s="15">
        <f>+J269*10000*2*65%</f>
        <v>104</v>
      </c>
      <c r="N269" s="15">
        <f t="shared" si="47"/>
        <v>41600</v>
      </c>
      <c r="O269" s="16">
        <v>228901295</v>
      </c>
      <c r="P269" s="12">
        <v>45595</v>
      </c>
      <c r="Q269" s="17">
        <v>526472978.5</v>
      </c>
      <c r="R269" s="9" t="s">
        <v>174</v>
      </c>
      <c r="S269" s="9" t="s">
        <v>687</v>
      </c>
      <c r="T269" s="10">
        <v>977777738</v>
      </c>
      <c r="U269" s="9" t="s">
        <v>275</v>
      </c>
      <c r="V269" s="13" t="s">
        <v>707</v>
      </c>
      <c r="W269" s="13" t="s">
        <v>166</v>
      </c>
      <c r="X269" s="6" t="s">
        <v>601</v>
      </c>
      <c r="Y269" s="6" t="s">
        <v>552</v>
      </c>
      <c r="Z269" s="7">
        <v>45596</v>
      </c>
      <c r="AA269" s="6" t="s">
        <v>697</v>
      </c>
      <c r="AB269" s="25">
        <v>184265542.47499999</v>
      </c>
      <c r="AC269" s="25">
        <v>179000812.69</v>
      </c>
      <c r="AD269" s="27"/>
      <c r="AE269" s="27">
        <f t="shared" si="49"/>
        <v>5264729.7850000001</v>
      </c>
      <c r="AF269" s="27">
        <f t="shared" si="55"/>
        <v>521208248.71499997</v>
      </c>
      <c r="AG269" s="17">
        <f>+AB269-AE269+AY269</f>
        <v>192293296.43000001</v>
      </c>
      <c r="AH269" s="17">
        <f>+AG269-AJ269</f>
        <v>3472491.866899997</v>
      </c>
      <c r="AI269" s="17"/>
      <c r="AJ269" s="17">
        <v>188820804.56310001</v>
      </c>
      <c r="AK269" s="17"/>
      <c r="AL269" s="17"/>
      <c r="AM269" s="17"/>
      <c r="AN269" s="17">
        <v>188820804.56310001</v>
      </c>
      <c r="AO269" s="17"/>
      <c r="AP269" s="17"/>
      <c r="AQ269" s="17">
        <f t="shared" si="51"/>
        <v>0</v>
      </c>
      <c r="AR269" s="17">
        <f t="shared" si="52"/>
        <v>0</v>
      </c>
      <c r="AS269" s="17">
        <f t="shared" si="53"/>
        <v>0</v>
      </c>
      <c r="AT269" s="17">
        <f t="shared" si="54"/>
        <v>0</v>
      </c>
      <c r="AU269" s="17">
        <f t="shared" si="57"/>
        <v>413045009.28000009</v>
      </c>
      <c r="AV269" s="17"/>
      <c r="AW269" s="17"/>
      <c r="AX269" s="17"/>
      <c r="AY269" s="17">
        <v>13292483.74</v>
      </c>
      <c r="AZ269" s="17">
        <v>13187297.029999999</v>
      </c>
      <c r="BA269" s="17">
        <v>13211446.74</v>
      </c>
      <c r="BB269" s="17">
        <v>12870411.25</v>
      </c>
      <c r="BC269" s="17">
        <v>12655945.630000001</v>
      </c>
      <c r="BD269" s="17">
        <v>12884474.57</v>
      </c>
      <c r="BE269" s="17">
        <v>12670008.949999999</v>
      </c>
      <c r="BF269" s="17">
        <v>12666493.119999999</v>
      </c>
      <c r="BG269" s="17">
        <v>12459059.16</v>
      </c>
      <c r="BH269" s="17">
        <v>12448511.67</v>
      </c>
      <c r="BI269" s="17">
        <v>12339520.949999999</v>
      </c>
      <c r="BJ269" s="17">
        <v>12142634.48</v>
      </c>
      <c r="BK269" s="17">
        <v>12121539.5</v>
      </c>
      <c r="BL269" s="17">
        <v>11931684.689999999</v>
      </c>
      <c r="BM269" s="17">
        <v>11903558.050000001</v>
      </c>
      <c r="BN269" s="17">
        <v>11794567.33</v>
      </c>
      <c r="BO269" s="17">
        <v>11474626.810000001</v>
      </c>
      <c r="BP269" s="17">
        <v>11576585.880000001</v>
      </c>
      <c r="BQ269" s="17">
        <v>11404310.220000001</v>
      </c>
      <c r="BR269" s="17">
        <v>11358604.43</v>
      </c>
      <c r="BS269" s="17">
        <v>11193360.43</v>
      </c>
      <c r="BT269" s="17">
        <v>11140622.98</v>
      </c>
      <c r="BU269" s="17">
        <v>11031632.25</v>
      </c>
      <c r="BV269" s="17">
        <v>10876935.74</v>
      </c>
      <c r="BW269" s="17">
        <v>10813650.810000001</v>
      </c>
      <c r="BX269" s="17">
        <v>10665985.949999999</v>
      </c>
      <c r="BY269" s="17">
        <v>10595669.359999999</v>
      </c>
      <c r="BZ269" s="17">
        <v>10486678.630000001</v>
      </c>
      <c r="CA269" s="17">
        <v>10293307.99</v>
      </c>
      <c r="CB269" s="17">
        <v>10268697.18</v>
      </c>
      <c r="CC269" s="17">
        <v>10138611.48</v>
      </c>
      <c r="CD269" s="17">
        <v>10050715.73</v>
      </c>
      <c r="CE269" s="17">
        <v>9927661.6899999995</v>
      </c>
      <c r="CF269" s="17">
        <v>9832734.2899999991</v>
      </c>
      <c r="CG269" s="17">
        <v>9723743.5600000005</v>
      </c>
      <c r="CH269" s="17">
        <v>9611237.0099999998</v>
      </c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</row>
    <row r="270" spans="1:112" ht="65.25" customHeight="1" x14ac:dyDescent="0.25">
      <c r="A270" s="6">
        <f t="shared" si="56"/>
        <v>264</v>
      </c>
      <c r="B270" s="13">
        <v>11792015</v>
      </c>
      <c r="C270" s="33" t="s">
        <v>318</v>
      </c>
      <c r="D270" s="32" t="s">
        <v>603</v>
      </c>
      <c r="E270" s="32" t="s">
        <v>688</v>
      </c>
      <c r="F270" s="13" t="s">
        <v>712</v>
      </c>
      <c r="G270" s="48" t="s">
        <v>2179</v>
      </c>
      <c r="H270" s="42" t="s">
        <v>1924</v>
      </c>
      <c r="I270" s="13"/>
      <c r="J270" s="15">
        <v>0.16</v>
      </c>
      <c r="K270" s="15" t="s">
        <v>534</v>
      </c>
      <c r="L270" s="15" t="s">
        <v>531</v>
      </c>
      <c r="M270" s="15">
        <f>+J270*10000*9*65%</f>
        <v>9360</v>
      </c>
      <c r="N270" s="15">
        <f t="shared" si="47"/>
        <v>3744000</v>
      </c>
      <c r="O270" s="16">
        <v>8386036642</v>
      </c>
      <c r="P270" s="12">
        <v>45595</v>
      </c>
      <c r="Q270" s="17">
        <v>12998356795.1</v>
      </c>
      <c r="R270" s="9" t="s">
        <v>174</v>
      </c>
      <c r="S270" s="9" t="s">
        <v>689</v>
      </c>
      <c r="T270" s="10">
        <v>998870072</v>
      </c>
      <c r="U270" s="9" t="s">
        <v>275</v>
      </c>
      <c r="V270" s="13" t="s">
        <v>704</v>
      </c>
      <c r="W270" s="13" t="s">
        <v>166</v>
      </c>
      <c r="X270" s="6" t="s">
        <v>601</v>
      </c>
      <c r="Y270" s="6" t="s">
        <v>552</v>
      </c>
      <c r="Z270" s="7">
        <v>45653</v>
      </c>
      <c r="AA270" s="6" t="s">
        <v>1540</v>
      </c>
      <c r="AB270" s="25">
        <v>251581099.25999999</v>
      </c>
      <c r="AC270" s="25"/>
      <c r="AD270" s="27"/>
      <c r="AE270" s="27">
        <f t="shared" si="49"/>
        <v>129983567.95100001</v>
      </c>
      <c r="AF270" s="27">
        <f t="shared" si="55"/>
        <v>12868373227.149</v>
      </c>
      <c r="AG270" s="17">
        <f t="shared" ref="AG270:AG282" si="58">+AB270-AE270</f>
        <v>121597531.30899999</v>
      </c>
      <c r="AH270" s="17">
        <f>+AG270-AJ270</f>
        <v>4215975.3120999783</v>
      </c>
      <c r="AI270" s="17"/>
      <c r="AJ270" s="17">
        <v>117381555.99690001</v>
      </c>
      <c r="AK270" s="17"/>
      <c r="AL270" s="17"/>
      <c r="AM270" s="17"/>
      <c r="AN270" s="17">
        <v>117381555.99690001</v>
      </c>
      <c r="AO270" s="17"/>
      <c r="AP270" s="17"/>
      <c r="AQ270" s="17">
        <f t="shared" si="51"/>
        <v>0</v>
      </c>
      <c r="AR270" s="17">
        <f t="shared" si="52"/>
        <v>0</v>
      </c>
      <c r="AS270" s="17">
        <f t="shared" si="53"/>
        <v>0</v>
      </c>
      <c r="AT270" s="17">
        <f t="shared" si="54"/>
        <v>0</v>
      </c>
      <c r="AU270" s="17">
        <f t="shared" si="57"/>
        <v>12746775695.84</v>
      </c>
      <c r="AV270" s="17"/>
      <c r="AW270" s="17"/>
      <c r="AX270" s="17"/>
      <c r="AY270" s="17"/>
      <c r="AZ270" s="17"/>
      <c r="BA270" s="17"/>
      <c r="BB270" s="17">
        <v>4549424879</v>
      </c>
      <c r="BC270" s="17">
        <v>745213711</v>
      </c>
      <c r="BD270" s="17"/>
      <c r="BE270" s="17"/>
      <c r="BF270" s="17">
        <v>745213711</v>
      </c>
      <c r="BG270" s="17"/>
      <c r="BH270" s="17"/>
      <c r="BI270" s="17">
        <v>745213711</v>
      </c>
      <c r="BJ270" s="17"/>
      <c r="BK270" s="17"/>
      <c r="BL270" s="17">
        <v>745213711</v>
      </c>
      <c r="BM270" s="17"/>
      <c r="BN270" s="17"/>
      <c r="BO270" s="17">
        <v>745213711</v>
      </c>
      <c r="BP270" s="17"/>
      <c r="BQ270" s="17"/>
      <c r="BR270" s="17">
        <v>745213711</v>
      </c>
      <c r="BS270" s="17"/>
      <c r="BT270" s="17"/>
      <c r="BU270" s="17">
        <v>745213711</v>
      </c>
      <c r="BV270" s="17"/>
      <c r="BW270" s="17"/>
      <c r="BX270" s="17">
        <v>745213711</v>
      </c>
      <c r="BY270" s="17"/>
      <c r="BZ270" s="17"/>
      <c r="CA270" s="17">
        <v>745213711</v>
      </c>
      <c r="CB270" s="17"/>
      <c r="CC270" s="17"/>
      <c r="CD270" s="17">
        <v>745213711</v>
      </c>
      <c r="CE270" s="17">
        <v>745213706.84000003</v>
      </c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</row>
    <row r="271" spans="1:112" ht="65.25" hidden="1" customHeight="1" x14ac:dyDescent="0.25">
      <c r="A271" s="6">
        <f t="shared" si="56"/>
        <v>265</v>
      </c>
      <c r="B271" s="13">
        <v>11669196</v>
      </c>
      <c r="C271" s="33" t="s">
        <v>277</v>
      </c>
      <c r="D271" s="32" t="s">
        <v>547</v>
      </c>
      <c r="E271" s="32" t="s">
        <v>690</v>
      </c>
      <c r="F271" s="13" t="s">
        <v>714</v>
      </c>
      <c r="G271" s="48" t="s">
        <v>2180</v>
      </c>
      <c r="H271" s="42" t="s">
        <v>1923</v>
      </c>
      <c r="I271" s="13"/>
      <c r="J271" s="15">
        <v>1.5699999999999999E-2</v>
      </c>
      <c r="K271" s="15" t="s">
        <v>532</v>
      </c>
      <c r="L271" s="15" t="s">
        <v>537</v>
      </c>
      <c r="M271" s="15">
        <f t="shared" ref="M271:M279" si="59">+J271*10000*2*65%</f>
        <v>204.1</v>
      </c>
      <c r="N271" s="15">
        <f t="shared" si="47"/>
        <v>81640</v>
      </c>
      <c r="O271" s="16">
        <v>440617664</v>
      </c>
      <c r="P271" s="12">
        <v>45596</v>
      </c>
      <c r="Q271" s="17">
        <v>484679430.39999998</v>
      </c>
      <c r="R271" s="9" t="s">
        <v>174</v>
      </c>
      <c r="S271" s="9" t="s">
        <v>691</v>
      </c>
      <c r="T271" s="10">
        <v>954409090</v>
      </c>
      <c r="U271" s="9" t="s">
        <v>276</v>
      </c>
      <c r="V271" s="13" t="s">
        <v>707</v>
      </c>
      <c r="W271" s="13" t="s">
        <v>166</v>
      </c>
      <c r="X271" s="6" t="s">
        <v>601</v>
      </c>
      <c r="Y271" s="6"/>
      <c r="Z271" s="6"/>
      <c r="AA271" s="6"/>
      <c r="AB271" s="25">
        <v>387743544.31999999</v>
      </c>
      <c r="AC271" s="25">
        <v>382896750.01999998</v>
      </c>
      <c r="AD271" s="27">
        <f>+Q271*20%</f>
        <v>96935886.079999998</v>
      </c>
      <c r="AE271" s="27">
        <f t="shared" si="49"/>
        <v>4846794.3039999995</v>
      </c>
      <c r="AF271" s="27">
        <f t="shared" si="55"/>
        <v>382896750.01599997</v>
      </c>
      <c r="AG271" s="17">
        <f t="shared" si="58"/>
        <v>382896750.01599997</v>
      </c>
      <c r="AH271" s="17">
        <f>+AG271-AJ271</f>
        <v>6828967.5001599789</v>
      </c>
      <c r="AI271" s="17"/>
      <c r="AJ271" s="17">
        <v>376067782.51583999</v>
      </c>
      <c r="AK271" s="17"/>
      <c r="AL271" s="17"/>
      <c r="AM271" s="17"/>
      <c r="AN271" s="17">
        <v>376067782.51583999</v>
      </c>
      <c r="AO271" s="17"/>
      <c r="AP271" s="17"/>
      <c r="AQ271" s="17">
        <f t="shared" si="51"/>
        <v>0</v>
      </c>
      <c r="AR271" s="17">
        <f t="shared" si="52"/>
        <v>0</v>
      </c>
      <c r="AS271" s="17">
        <f t="shared" si="53"/>
        <v>0</v>
      </c>
      <c r="AT271" s="17">
        <f t="shared" si="54"/>
        <v>0</v>
      </c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</row>
    <row r="272" spans="1:112" ht="65.25" customHeight="1" x14ac:dyDescent="0.25">
      <c r="A272" s="6">
        <f t="shared" si="56"/>
        <v>266</v>
      </c>
      <c r="B272" s="13">
        <v>11805831</v>
      </c>
      <c r="C272" s="33" t="s">
        <v>278</v>
      </c>
      <c r="D272" s="32" t="s">
        <v>692</v>
      </c>
      <c r="E272" s="32" t="s">
        <v>693</v>
      </c>
      <c r="F272" s="13" t="s">
        <v>715</v>
      </c>
      <c r="G272" s="48" t="s">
        <v>2181</v>
      </c>
      <c r="H272" s="42" t="s">
        <v>1924</v>
      </c>
      <c r="I272" s="13"/>
      <c r="J272" s="15">
        <v>6.9900000000000004E-2</v>
      </c>
      <c r="K272" s="15" t="s">
        <v>532</v>
      </c>
      <c r="L272" s="15" t="s">
        <v>537</v>
      </c>
      <c r="M272" s="15">
        <f t="shared" si="59"/>
        <v>908.7</v>
      </c>
      <c r="N272" s="15">
        <f t="shared" si="47"/>
        <v>363480</v>
      </c>
      <c r="O272" s="16">
        <v>2859295518</v>
      </c>
      <c r="P272" s="12">
        <v>45596</v>
      </c>
      <c r="Q272" s="17">
        <v>3002260293.9000001</v>
      </c>
      <c r="R272" s="9" t="s">
        <v>174</v>
      </c>
      <c r="S272" s="9" t="s">
        <v>694</v>
      </c>
      <c r="T272" s="10">
        <v>995805555</v>
      </c>
      <c r="U272" s="9" t="s">
        <v>275</v>
      </c>
      <c r="V272" s="13" t="s">
        <v>707</v>
      </c>
      <c r="W272" s="13" t="s">
        <v>166</v>
      </c>
      <c r="X272" s="6" t="s">
        <v>601</v>
      </c>
      <c r="Y272" s="6" t="s">
        <v>552</v>
      </c>
      <c r="Z272" s="7">
        <v>45604</v>
      </c>
      <c r="AA272" s="6" t="s">
        <v>731</v>
      </c>
      <c r="AB272" s="25">
        <v>1050791102.865</v>
      </c>
      <c r="AC272" s="25">
        <v>1020768499.9299999</v>
      </c>
      <c r="AD272" s="27"/>
      <c r="AE272" s="27">
        <f t="shared" si="49"/>
        <v>30022602.939000003</v>
      </c>
      <c r="AF272" s="27">
        <f t="shared" si="55"/>
        <v>2972237690.961</v>
      </c>
      <c r="AG272" s="17">
        <f t="shared" si="58"/>
        <v>1020768499.926</v>
      </c>
      <c r="AH272" s="17">
        <f>+AG272-AJ272</f>
        <v>12457684.995300055</v>
      </c>
      <c r="AI272" s="17"/>
      <c r="AJ272" s="17">
        <v>1008310814.9306999</v>
      </c>
      <c r="AK272" s="17"/>
      <c r="AL272" s="17"/>
      <c r="AM272" s="17"/>
      <c r="AN272" s="17">
        <v>1008310814.9306999</v>
      </c>
      <c r="AO272" s="17"/>
      <c r="AP272" s="17"/>
      <c r="AQ272" s="17">
        <f t="shared" si="51"/>
        <v>0</v>
      </c>
      <c r="AR272" s="17">
        <f t="shared" si="52"/>
        <v>0</v>
      </c>
      <c r="AS272" s="17">
        <f t="shared" si="53"/>
        <v>0</v>
      </c>
      <c r="AT272" s="17">
        <f t="shared" si="54"/>
        <v>0</v>
      </c>
      <c r="AU272" s="17">
        <f>SUBTOTAL(9,AV272:DH272)</f>
        <v>2357108444.2499995</v>
      </c>
      <c r="AV272" s="17"/>
      <c r="AW272" s="17"/>
      <c r="AX272" s="17"/>
      <c r="AY272" s="17"/>
      <c r="AZ272" s="17">
        <v>75801603.819999993</v>
      </c>
      <c r="BA272" s="17">
        <v>75961012.519999996</v>
      </c>
      <c r="BB272" s="17">
        <v>75339482.950000003</v>
      </c>
      <c r="BC272" s="17">
        <v>72733068.620000005</v>
      </c>
      <c r="BD272" s="17">
        <v>74096423.799999997</v>
      </c>
      <c r="BE272" s="17">
        <v>72853364.659999996</v>
      </c>
      <c r="BF272" s="17">
        <v>72853364.659999996</v>
      </c>
      <c r="BG272" s="17">
        <v>71650404.200000003</v>
      </c>
      <c r="BH272" s="17">
        <v>71610305.519999996</v>
      </c>
      <c r="BI272" s="17">
        <v>70988775.950000003</v>
      </c>
      <c r="BJ272" s="17">
        <v>69845963.510000005</v>
      </c>
      <c r="BK272" s="17">
        <v>69745716.810000002</v>
      </c>
      <c r="BL272" s="17">
        <v>68643003.049999997</v>
      </c>
      <c r="BM272" s="17">
        <v>68502657.659999996</v>
      </c>
      <c r="BN272" s="17">
        <v>67881128.090000004</v>
      </c>
      <c r="BO272" s="17">
        <v>65996490.039999999</v>
      </c>
      <c r="BP272" s="17">
        <v>66638068.950000003</v>
      </c>
      <c r="BQ272" s="17">
        <v>65635601.899999999</v>
      </c>
      <c r="BR272" s="17">
        <v>65395009.810000002</v>
      </c>
      <c r="BS272" s="17">
        <v>64432641.439999998</v>
      </c>
      <c r="BT272" s="17">
        <v>64151950.670000002</v>
      </c>
      <c r="BU272" s="17">
        <v>63530421.100000001</v>
      </c>
      <c r="BV272" s="17">
        <v>62628200.75</v>
      </c>
      <c r="BW272" s="17">
        <v>62287361.950000003</v>
      </c>
      <c r="BX272" s="17">
        <v>61425240.289999999</v>
      </c>
      <c r="BY272" s="17">
        <v>61044302.810000002</v>
      </c>
      <c r="BZ272" s="17">
        <v>60422773.240000002</v>
      </c>
      <c r="CA272" s="17">
        <v>59259911.460000001</v>
      </c>
      <c r="CB272" s="17">
        <v>59179714.100000001</v>
      </c>
      <c r="CC272" s="17">
        <v>58417839.140000001</v>
      </c>
      <c r="CD272" s="17">
        <v>57936654.960000001</v>
      </c>
      <c r="CE272" s="17">
        <v>57214878.68</v>
      </c>
      <c r="CF272" s="17">
        <v>56693595.810000002</v>
      </c>
      <c r="CG272" s="17">
        <v>56072066.240000002</v>
      </c>
      <c r="CH272" s="17">
        <v>55410437.990000002</v>
      </c>
      <c r="CI272" s="17">
        <v>54829007.100000001</v>
      </c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</row>
    <row r="273" spans="1:112" ht="65.25" hidden="1" customHeight="1" x14ac:dyDescent="0.25">
      <c r="A273" s="6">
        <f t="shared" si="56"/>
        <v>267</v>
      </c>
      <c r="B273" s="13">
        <v>11720376</v>
      </c>
      <c r="C273" s="33" t="s">
        <v>298</v>
      </c>
      <c r="D273" s="32" t="s">
        <v>326</v>
      </c>
      <c r="E273" s="32" t="s">
        <v>702</v>
      </c>
      <c r="F273" s="13" t="s">
        <v>711</v>
      </c>
      <c r="G273" s="48" t="s">
        <v>2182</v>
      </c>
      <c r="H273" s="42" t="s">
        <v>1924</v>
      </c>
      <c r="I273" s="13"/>
      <c r="J273" s="15">
        <v>0.01</v>
      </c>
      <c r="K273" s="15" t="s">
        <v>532</v>
      </c>
      <c r="L273" s="15" t="s">
        <v>537</v>
      </c>
      <c r="M273" s="15">
        <f t="shared" si="59"/>
        <v>130</v>
      </c>
      <c r="N273" s="15">
        <f t="shared" si="47"/>
        <v>52000</v>
      </c>
      <c r="O273" s="16">
        <v>110514164</v>
      </c>
      <c r="P273" s="12">
        <v>45600</v>
      </c>
      <c r="Q273" s="17">
        <v>563622236.39999998</v>
      </c>
      <c r="R273" s="9" t="s">
        <v>174</v>
      </c>
      <c r="S273" s="9" t="s">
        <v>701</v>
      </c>
      <c r="T273" s="10">
        <v>981887744</v>
      </c>
      <c r="U273" s="9" t="s">
        <v>276</v>
      </c>
      <c r="V273" s="13" t="s">
        <v>707</v>
      </c>
      <c r="W273" s="13" t="s">
        <v>166</v>
      </c>
      <c r="X273" s="6" t="s">
        <v>601</v>
      </c>
      <c r="Y273" s="6"/>
      <c r="Z273" s="6"/>
      <c r="AA273" s="6"/>
      <c r="AB273" s="25">
        <v>450897789.12</v>
      </c>
      <c r="AC273" s="25">
        <v>445261566.75999999</v>
      </c>
      <c r="AD273" s="27">
        <f>+Q273*20%</f>
        <v>112724447.28</v>
      </c>
      <c r="AE273" s="27">
        <f t="shared" si="49"/>
        <v>5636222.3640000001</v>
      </c>
      <c r="AF273" s="27">
        <f t="shared" si="55"/>
        <v>445261566.75600004</v>
      </c>
      <c r="AG273" s="27">
        <f t="shared" si="58"/>
        <v>445261566.75599998</v>
      </c>
      <c r="AH273" s="17"/>
      <c r="AI273" s="17"/>
      <c r="AJ273" s="17"/>
      <c r="AK273" s="17"/>
      <c r="AL273" s="17"/>
      <c r="AM273" s="17"/>
      <c r="AN273" s="17"/>
      <c r="AO273" s="17"/>
      <c r="AP273" s="17"/>
      <c r="AQ273" s="17">
        <f t="shared" si="51"/>
        <v>0</v>
      </c>
      <c r="AR273" s="17">
        <f t="shared" si="52"/>
        <v>0</v>
      </c>
      <c r="AS273" s="17">
        <f t="shared" si="53"/>
        <v>0</v>
      </c>
      <c r="AT273" s="17">
        <f t="shared" si="54"/>
        <v>0</v>
      </c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</row>
    <row r="274" spans="1:112" ht="65.25" customHeight="1" x14ac:dyDescent="0.25">
      <c r="A274" s="6">
        <f t="shared" si="56"/>
        <v>268</v>
      </c>
      <c r="B274" s="13">
        <v>11866875</v>
      </c>
      <c r="C274" s="33" t="s">
        <v>278</v>
      </c>
      <c r="D274" s="32" t="s">
        <v>342</v>
      </c>
      <c r="E274" s="32" t="s">
        <v>1555</v>
      </c>
      <c r="F274" s="13" t="s">
        <v>712</v>
      </c>
      <c r="G274" s="48" t="s">
        <v>2183</v>
      </c>
      <c r="H274" s="42" t="s">
        <v>1930</v>
      </c>
      <c r="I274" s="13"/>
      <c r="J274" s="15">
        <v>2</v>
      </c>
      <c r="K274" s="15" t="s">
        <v>1576</v>
      </c>
      <c r="L274" s="15" t="s">
        <v>537</v>
      </c>
      <c r="M274" s="15">
        <f t="shared" si="59"/>
        <v>26000</v>
      </c>
      <c r="N274" s="15">
        <f t="shared" si="47"/>
        <v>10400000</v>
      </c>
      <c r="O274" s="16">
        <v>53706119454</v>
      </c>
      <c r="P274" s="12">
        <v>45600</v>
      </c>
      <c r="Q274" s="17">
        <v>56391425426.699997</v>
      </c>
      <c r="R274" s="9" t="s">
        <v>174</v>
      </c>
      <c r="S274" s="9" t="s">
        <v>1556</v>
      </c>
      <c r="T274" s="10">
        <v>997822255</v>
      </c>
      <c r="U274" s="9" t="s">
        <v>275</v>
      </c>
      <c r="V274" s="13" t="s">
        <v>704</v>
      </c>
      <c r="W274" s="13" t="s">
        <v>166</v>
      </c>
      <c r="X274" s="6" t="s">
        <v>368</v>
      </c>
      <c r="Y274" s="6" t="s">
        <v>552</v>
      </c>
      <c r="Z274" s="7">
        <v>45916</v>
      </c>
      <c r="AA274" s="6" t="s">
        <v>569</v>
      </c>
      <c r="AB274" s="25">
        <v>563914254.26999998</v>
      </c>
      <c r="AC274" s="25"/>
      <c r="AD274" s="27"/>
      <c r="AE274" s="27">
        <f t="shared" si="49"/>
        <v>563914254.26699996</v>
      </c>
      <c r="AF274" s="27"/>
      <c r="AG274" s="27">
        <f t="shared" si="58"/>
        <v>3.0000209808349609E-3</v>
      </c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>
        <f t="shared" ref="AU274" si="60">SUBTOTAL(9,AV274:DH274)</f>
        <v>55827511172.43</v>
      </c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>
        <v>3987679372.4299998</v>
      </c>
      <c r="BJ274" s="17"/>
      <c r="BK274" s="17"/>
      <c r="BL274" s="17">
        <v>3987679370</v>
      </c>
      <c r="BM274" s="17"/>
      <c r="BN274" s="17"/>
      <c r="BO274" s="17">
        <v>3987679370</v>
      </c>
      <c r="BP274" s="17"/>
      <c r="BQ274" s="17"/>
      <c r="BR274" s="17">
        <v>3987679370</v>
      </c>
      <c r="BS274" s="17"/>
      <c r="BT274" s="17"/>
      <c r="BU274" s="17">
        <v>3987679370</v>
      </c>
      <c r="BV274" s="17"/>
      <c r="BW274" s="17"/>
      <c r="BX274" s="17">
        <v>3987679370</v>
      </c>
      <c r="BY274" s="17"/>
      <c r="BZ274" s="17"/>
      <c r="CA274" s="17">
        <v>3987679370</v>
      </c>
      <c r="CB274" s="17"/>
      <c r="CC274" s="17"/>
      <c r="CD274" s="17">
        <v>3987679370</v>
      </c>
      <c r="CE274" s="17"/>
      <c r="CF274" s="17"/>
      <c r="CG274" s="17">
        <v>3987679370</v>
      </c>
      <c r="CH274" s="17"/>
      <c r="CI274" s="17"/>
      <c r="CJ274" s="17">
        <v>3987679370</v>
      </c>
      <c r="CK274" s="17"/>
      <c r="CL274" s="17"/>
      <c r="CM274" s="17">
        <v>3987679370</v>
      </c>
      <c r="CN274" s="17"/>
      <c r="CO274" s="17"/>
      <c r="CP274" s="17">
        <v>3987679370</v>
      </c>
      <c r="CQ274" s="17"/>
      <c r="CR274" s="17"/>
      <c r="CS274" s="17">
        <v>3987679370</v>
      </c>
      <c r="CT274" s="17"/>
      <c r="CU274" s="17">
        <v>3987679360</v>
      </c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</row>
    <row r="275" spans="1:112" ht="65.25" hidden="1" customHeight="1" x14ac:dyDescent="0.25">
      <c r="A275" s="6">
        <f t="shared" si="56"/>
        <v>269</v>
      </c>
      <c r="B275" s="13">
        <v>11763675</v>
      </c>
      <c r="C275" s="33" t="s">
        <v>297</v>
      </c>
      <c r="D275" s="32" t="s">
        <v>320</v>
      </c>
      <c r="E275" s="32" t="s">
        <v>716</v>
      </c>
      <c r="F275" s="13" t="s">
        <v>711</v>
      </c>
      <c r="G275" s="48" t="s">
        <v>2184</v>
      </c>
      <c r="H275" s="42" t="s">
        <v>1924</v>
      </c>
      <c r="I275" s="13"/>
      <c r="J275" s="15">
        <v>0.01</v>
      </c>
      <c r="K275" s="15" t="s">
        <v>532</v>
      </c>
      <c r="L275" s="15" t="s">
        <v>537</v>
      </c>
      <c r="M275" s="15">
        <f t="shared" si="59"/>
        <v>130</v>
      </c>
      <c r="N275" s="15">
        <f t="shared" si="47"/>
        <v>52000</v>
      </c>
      <c r="O275" s="16">
        <v>313911931</v>
      </c>
      <c r="P275" s="12">
        <v>45602</v>
      </c>
      <c r="Q275" s="17">
        <v>627823862</v>
      </c>
      <c r="R275" s="9" t="s">
        <v>174</v>
      </c>
      <c r="S275" s="9" t="s">
        <v>717</v>
      </c>
      <c r="T275" s="10">
        <v>933934000</v>
      </c>
      <c r="U275" s="9" t="s">
        <v>276</v>
      </c>
      <c r="V275" s="13" t="s">
        <v>707</v>
      </c>
      <c r="W275" s="13" t="s">
        <v>166</v>
      </c>
      <c r="X275" s="6" t="s">
        <v>601</v>
      </c>
      <c r="Y275" s="6"/>
      <c r="Z275" s="6"/>
      <c r="AA275" s="6"/>
      <c r="AB275" s="25">
        <v>502259089.60000002</v>
      </c>
      <c r="AC275" s="25">
        <v>495980850.98000002</v>
      </c>
      <c r="AD275" s="27">
        <f>+Q275*20%</f>
        <v>125564772.40000001</v>
      </c>
      <c r="AE275" s="27">
        <f t="shared" si="49"/>
        <v>6278238.6200000001</v>
      </c>
      <c r="AF275" s="27">
        <f t="shared" si="55"/>
        <v>495980850.98000002</v>
      </c>
      <c r="AG275" s="17">
        <f t="shared" si="58"/>
        <v>495980850.98000002</v>
      </c>
      <c r="AH275" s="17">
        <f t="shared" ref="AH275:AH282" si="61">+AG275-AJ275</f>
        <v>7209808.5098000169</v>
      </c>
      <c r="AI275" s="17"/>
      <c r="AJ275" s="17">
        <v>488771042.4702</v>
      </c>
      <c r="AK275" s="17"/>
      <c r="AL275" s="17"/>
      <c r="AM275" s="17"/>
      <c r="AN275" s="17">
        <v>488771042.4702</v>
      </c>
      <c r="AO275" s="17"/>
      <c r="AP275" s="17"/>
      <c r="AQ275" s="17">
        <f t="shared" si="51"/>
        <v>0</v>
      </c>
      <c r="AR275" s="17">
        <f t="shared" si="52"/>
        <v>0</v>
      </c>
      <c r="AS275" s="17">
        <f t="shared" si="53"/>
        <v>0</v>
      </c>
      <c r="AT275" s="17">
        <f t="shared" si="54"/>
        <v>0</v>
      </c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</row>
    <row r="276" spans="1:112" ht="65.25" customHeight="1" x14ac:dyDescent="0.25">
      <c r="A276" s="6">
        <f t="shared" si="56"/>
        <v>270</v>
      </c>
      <c r="B276" s="13">
        <v>11863435</v>
      </c>
      <c r="C276" s="33" t="s">
        <v>299</v>
      </c>
      <c r="D276" s="32" t="s">
        <v>719</v>
      </c>
      <c r="E276" s="32" t="s">
        <v>720</v>
      </c>
      <c r="F276" s="13" t="s">
        <v>712</v>
      </c>
      <c r="G276" s="48" t="s">
        <v>2185</v>
      </c>
      <c r="H276" s="42" t="s">
        <v>1921</v>
      </c>
      <c r="I276" s="13"/>
      <c r="J276" s="15">
        <v>0.18</v>
      </c>
      <c r="K276" s="15" t="s">
        <v>861</v>
      </c>
      <c r="L276" s="15" t="s">
        <v>537</v>
      </c>
      <c r="M276" s="15">
        <f t="shared" si="59"/>
        <v>2340</v>
      </c>
      <c r="N276" s="15">
        <f t="shared" si="47"/>
        <v>936000</v>
      </c>
      <c r="O276" s="16">
        <v>7383643238</v>
      </c>
      <c r="P276" s="12">
        <v>45603</v>
      </c>
      <c r="Q276" s="17">
        <v>7752825399.8999996</v>
      </c>
      <c r="R276" s="9" t="s">
        <v>174</v>
      </c>
      <c r="S276" s="9" t="s">
        <v>721</v>
      </c>
      <c r="T276" s="10">
        <v>900431083</v>
      </c>
      <c r="U276" s="9" t="s">
        <v>275</v>
      </c>
      <c r="V276" s="13" t="s">
        <v>707</v>
      </c>
      <c r="W276" s="13" t="s">
        <v>166</v>
      </c>
      <c r="X276" s="6" t="s">
        <v>601</v>
      </c>
      <c r="Y276" s="6" t="s">
        <v>552</v>
      </c>
      <c r="Z276" s="7">
        <v>45624</v>
      </c>
      <c r="AA276" s="6" t="s">
        <v>879</v>
      </c>
      <c r="AB276" s="25">
        <v>2713488889.9650002</v>
      </c>
      <c r="AC276" s="25"/>
      <c r="AD276" s="27"/>
      <c r="AE276" s="27">
        <f t="shared" si="49"/>
        <v>77528253.998999998</v>
      </c>
      <c r="AF276" s="27">
        <f t="shared" si="55"/>
        <v>7675297145.901</v>
      </c>
      <c r="AG276" s="17">
        <f t="shared" si="58"/>
        <v>2635960635.9660001</v>
      </c>
      <c r="AH276" s="17">
        <f t="shared" si="61"/>
        <v>29359606.365600109</v>
      </c>
      <c r="AI276" s="17"/>
      <c r="AJ276" s="17">
        <v>2606601029.6004</v>
      </c>
      <c r="AK276" s="17"/>
      <c r="AL276" s="17"/>
      <c r="AM276" s="17"/>
      <c r="AN276" s="17">
        <v>2606601029.6004</v>
      </c>
      <c r="AO276" s="17"/>
      <c r="AP276" s="17"/>
      <c r="AQ276" s="17">
        <f t="shared" si="51"/>
        <v>0</v>
      </c>
      <c r="AR276" s="17">
        <f t="shared" si="52"/>
        <v>0</v>
      </c>
      <c r="AS276" s="17">
        <f t="shared" si="53"/>
        <v>0</v>
      </c>
      <c r="AT276" s="17">
        <f t="shared" si="54"/>
        <v>0</v>
      </c>
      <c r="AU276" s="17">
        <f>SUBTOTAL(9,AV276:DH276)</f>
        <v>6086830730.1899996</v>
      </c>
      <c r="AV276" s="17"/>
      <c r="AW276" s="17"/>
      <c r="AX276" s="17"/>
      <c r="AY276" s="17"/>
      <c r="AZ276" s="17">
        <v>195744719.63</v>
      </c>
      <c r="BA276" s="17">
        <v>196156365.40000001</v>
      </c>
      <c r="BB276" s="17">
        <v>194551371.24000001</v>
      </c>
      <c r="BC276" s="17">
        <v>187820750.56</v>
      </c>
      <c r="BD276" s="17">
        <v>191341382.91999999</v>
      </c>
      <c r="BE276" s="17">
        <v>188131394.59</v>
      </c>
      <c r="BF276" s="17">
        <v>188131394.59</v>
      </c>
      <c r="BG276" s="17">
        <v>185024954.28</v>
      </c>
      <c r="BH276" s="17">
        <v>184921406.27000001</v>
      </c>
      <c r="BI276" s="17">
        <v>183316412.11000001</v>
      </c>
      <c r="BJ276" s="17">
        <v>180365293.81</v>
      </c>
      <c r="BK276" s="17">
        <v>180106423.78</v>
      </c>
      <c r="BL276" s="17">
        <v>177258853.49000001</v>
      </c>
      <c r="BM276" s="17">
        <v>176896435.46000001</v>
      </c>
      <c r="BN276" s="17">
        <v>175291441.28999999</v>
      </c>
      <c r="BO276" s="17">
        <v>170424684.80000001</v>
      </c>
      <c r="BP276" s="17">
        <v>172081452.97</v>
      </c>
      <c r="BQ276" s="17">
        <v>169492752.71000001</v>
      </c>
      <c r="BR276" s="17">
        <v>168871464.63999999</v>
      </c>
      <c r="BS276" s="17">
        <v>166386312.38999999</v>
      </c>
      <c r="BT276" s="17">
        <v>165661476.31999999</v>
      </c>
      <c r="BU276" s="17">
        <v>164056482.16</v>
      </c>
      <c r="BV276" s="17">
        <v>161726651.91999999</v>
      </c>
      <c r="BW276" s="17">
        <v>160846493.83000001</v>
      </c>
      <c r="BX276" s="17">
        <v>158620211.61000001</v>
      </c>
      <c r="BY276" s="17">
        <v>157636505.50999999</v>
      </c>
      <c r="BZ276" s="17">
        <v>156031511.34</v>
      </c>
      <c r="CA276" s="17">
        <v>153028619.03999999</v>
      </c>
      <c r="CB276" s="17">
        <v>152821523.02000001</v>
      </c>
      <c r="CC276" s="17">
        <v>150854110.81999999</v>
      </c>
      <c r="CD276" s="17">
        <v>149611534.69</v>
      </c>
      <c r="CE276" s="17">
        <v>147747670.50999999</v>
      </c>
      <c r="CF276" s="17">
        <v>146401546.37</v>
      </c>
      <c r="CG276" s="17">
        <v>144796552.21000001</v>
      </c>
      <c r="CH276" s="17">
        <v>143088010.03</v>
      </c>
      <c r="CI276" s="17">
        <v>141586563.88</v>
      </c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</row>
    <row r="277" spans="1:112" ht="65.25" hidden="1" customHeight="1" x14ac:dyDescent="0.25">
      <c r="A277" s="6">
        <f t="shared" si="56"/>
        <v>271</v>
      </c>
      <c r="B277" s="13">
        <v>11786687</v>
      </c>
      <c r="C277" s="33" t="s">
        <v>318</v>
      </c>
      <c r="D277" s="32" t="s">
        <v>722</v>
      </c>
      <c r="E277" s="32" t="s">
        <v>723</v>
      </c>
      <c r="F277" s="13" t="s">
        <v>715</v>
      </c>
      <c r="G277" s="48" t="s">
        <v>2186</v>
      </c>
      <c r="H277" s="42" t="s">
        <v>1923</v>
      </c>
      <c r="I277" s="13"/>
      <c r="J277" s="15">
        <v>1.0876999999999999</v>
      </c>
      <c r="K277" s="15" t="s">
        <v>532</v>
      </c>
      <c r="L277" s="15" t="s">
        <v>537</v>
      </c>
      <c r="M277" s="15">
        <f t="shared" si="59"/>
        <v>14140.099999999999</v>
      </c>
      <c r="N277" s="15">
        <f t="shared" si="47"/>
        <v>5656039.9999999991</v>
      </c>
      <c r="O277" s="16">
        <v>15753676249</v>
      </c>
      <c r="P277" s="12">
        <v>45603</v>
      </c>
      <c r="Q277" s="17">
        <v>16541360061.450001</v>
      </c>
      <c r="R277" s="9" t="s">
        <v>174</v>
      </c>
      <c r="S277" s="9" t="s">
        <v>724</v>
      </c>
      <c r="T277" s="10">
        <v>974770048</v>
      </c>
      <c r="U277" s="9" t="s">
        <v>276</v>
      </c>
      <c r="V277" s="13" t="s">
        <v>707</v>
      </c>
      <c r="W277" s="13" t="s">
        <v>165</v>
      </c>
      <c r="X277" s="6" t="s">
        <v>601</v>
      </c>
      <c r="Y277" s="6"/>
      <c r="Z277" s="6"/>
      <c r="AA277" s="6"/>
      <c r="AB277" s="25">
        <v>13233088049.16</v>
      </c>
      <c r="AC277" s="25">
        <v>13067674448.549999</v>
      </c>
      <c r="AD277" s="27">
        <f>+Q277*20%</f>
        <v>3308272012.2900004</v>
      </c>
      <c r="AE277" s="27">
        <f t="shared" si="49"/>
        <v>165413600.61450002</v>
      </c>
      <c r="AF277" s="27">
        <f t="shared" si="55"/>
        <v>13067674448.5455</v>
      </c>
      <c r="AG277" s="17">
        <f t="shared" si="58"/>
        <v>13067674448.5455</v>
      </c>
      <c r="AH277" s="17">
        <f t="shared" si="61"/>
        <v>133676744.48545456</v>
      </c>
      <c r="AI277" s="17"/>
      <c r="AJ277" s="17">
        <v>12933997704.060045</v>
      </c>
      <c r="AK277" s="17"/>
      <c r="AL277" s="17"/>
      <c r="AM277" s="17"/>
      <c r="AN277" s="17">
        <v>12933997704.060045</v>
      </c>
      <c r="AO277" s="17"/>
      <c r="AP277" s="17"/>
      <c r="AQ277" s="17">
        <f t="shared" si="51"/>
        <v>0</v>
      </c>
      <c r="AR277" s="17">
        <f t="shared" si="52"/>
        <v>0</v>
      </c>
      <c r="AS277" s="17">
        <f t="shared" si="53"/>
        <v>0</v>
      </c>
      <c r="AT277" s="17">
        <f t="shared" si="54"/>
        <v>0</v>
      </c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</row>
    <row r="278" spans="1:112" ht="65.25" customHeight="1" x14ac:dyDescent="0.25">
      <c r="A278" s="6">
        <f t="shared" si="56"/>
        <v>272</v>
      </c>
      <c r="B278" s="13">
        <v>11786465</v>
      </c>
      <c r="C278" s="33" t="s">
        <v>459</v>
      </c>
      <c r="D278" s="32" t="s">
        <v>727</v>
      </c>
      <c r="E278" s="32" t="s">
        <v>725</v>
      </c>
      <c r="F278" s="13" t="s">
        <v>714</v>
      </c>
      <c r="G278" s="48" t="s">
        <v>2187</v>
      </c>
      <c r="H278" s="42" t="s">
        <v>1923</v>
      </c>
      <c r="I278" s="13"/>
      <c r="J278" s="15">
        <v>3.5000000000000003E-2</v>
      </c>
      <c r="K278" s="15" t="s">
        <v>532</v>
      </c>
      <c r="L278" s="15" t="s">
        <v>537</v>
      </c>
      <c r="M278" s="15">
        <f t="shared" si="59"/>
        <v>455.00000000000011</v>
      </c>
      <c r="N278" s="15">
        <f t="shared" si="47"/>
        <v>182000.00000000006</v>
      </c>
      <c r="O278" s="16">
        <v>1200682668</v>
      </c>
      <c r="P278" s="12">
        <v>45604</v>
      </c>
      <c r="Q278" s="17">
        <v>1440819201.5999999</v>
      </c>
      <c r="R278" s="9" t="s">
        <v>174</v>
      </c>
      <c r="S278" s="9" t="s">
        <v>726</v>
      </c>
      <c r="T278" s="10">
        <v>998047777</v>
      </c>
      <c r="U278" s="9" t="s">
        <v>275</v>
      </c>
      <c r="V278" s="13" t="s">
        <v>707</v>
      </c>
      <c r="W278" s="13" t="s">
        <v>166</v>
      </c>
      <c r="X278" s="6" t="s">
        <v>601</v>
      </c>
      <c r="Y278" s="6" t="s">
        <v>552</v>
      </c>
      <c r="Z278" s="7">
        <v>45620</v>
      </c>
      <c r="AA278" s="6" t="s">
        <v>865</v>
      </c>
      <c r="AB278" s="25">
        <v>504286720.56</v>
      </c>
      <c r="AC278" s="25"/>
      <c r="AD278" s="27"/>
      <c r="AE278" s="27">
        <f t="shared" si="49"/>
        <v>14408192.015999999</v>
      </c>
      <c r="AF278" s="27">
        <f t="shared" si="55"/>
        <v>1426411009.5839999</v>
      </c>
      <c r="AG278" s="22">
        <f t="shared" si="58"/>
        <v>489878528.54400003</v>
      </c>
      <c r="AH278" s="17">
        <f t="shared" si="61"/>
        <v>7148785.2854400277</v>
      </c>
      <c r="AI278" s="17"/>
      <c r="AJ278" s="17">
        <v>482729743.25856</v>
      </c>
      <c r="AK278" s="17"/>
      <c r="AL278" s="17"/>
      <c r="AM278" s="17"/>
      <c r="AN278" s="17">
        <v>482729743.25856</v>
      </c>
      <c r="AO278" s="17"/>
      <c r="AP278" s="17"/>
      <c r="AQ278" s="17">
        <f t="shared" si="51"/>
        <v>0</v>
      </c>
      <c r="AR278" s="17">
        <f t="shared" si="52"/>
        <v>0</v>
      </c>
      <c r="AS278" s="17">
        <f t="shared" si="53"/>
        <v>0</v>
      </c>
      <c r="AT278" s="17">
        <f t="shared" si="54"/>
        <v>0</v>
      </c>
      <c r="AU278" s="17">
        <f>SUBTOTAL(9,AV278:DH278)</f>
        <v>1131203418.1900001</v>
      </c>
      <c r="AV278" s="17"/>
      <c r="AW278" s="17"/>
      <c r="AX278" s="17"/>
      <c r="AY278" s="17"/>
      <c r="AZ278" s="17">
        <v>36378060.399999999</v>
      </c>
      <c r="BA278" s="17">
        <v>36454562.460000001</v>
      </c>
      <c r="BB278" s="17">
        <v>36156283.280000001</v>
      </c>
      <c r="BC278" s="17">
        <v>34905435.100000001</v>
      </c>
      <c r="BD278" s="17">
        <v>35559724.920000002</v>
      </c>
      <c r="BE278" s="17">
        <v>34963166.560000002</v>
      </c>
      <c r="BF278" s="17">
        <v>34963166.560000002</v>
      </c>
      <c r="BG278" s="17">
        <v>34385852.020000003</v>
      </c>
      <c r="BH278" s="17">
        <v>34366608.200000003</v>
      </c>
      <c r="BI278" s="17">
        <v>34068329.020000003</v>
      </c>
      <c r="BJ278" s="17">
        <v>33519880.199999999</v>
      </c>
      <c r="BK278" s="17">
        <v>33471770.66</v>
      </c>
      <c r="BL278" s="17">
        <v>32942565.66</v>
      </c>
      <c r="BM278" s="17">
        <v>32875212.289999999</v>
      </c>
      <c r="BN278" s="17">
        <v>32576933.109999999</v>
      </c>
      <c r="BO278" s="17">
        <v>31672473.66</v>
      </c>
      <c r="BP278" s="17">
        <v>31980374.75</v>
      </c>
      <c r="BQ278" s="17">
        <v>31499279.300000001</v>
      </c>
      <c r="BR278" s="17">
        <v>31383816.390000001</v>
      </c>
      <c r="BS278" s="17">
        <v>30921964.760000002</v>
      </c>
      <c r="BT278" s="17">
        <v>30787258.030000001</v>
      </c>
      <c r="BU278" s="17">
        <v>30488978.850000001</v>
      </c>
      <c r="BV278" s="17">
        <v>30055992.940000001</v>
      </c>
      <c r="BW278" s="17">
        <v>29892420.489999998</v>
      </c>
      <c r="BX278" s="17">
        <v>29478678.399999999</v>
      </c>
      <c r="BY278" s="17">
        <v>29295862.129999999</v>
      </c>
      <c r="BZ278" s="17">
        <v>28997582.949999999</v>
      </c>
      <c r="CA278" s="17">
        <v>28439512.219999999</v>
      </c>
      <c r="CB278" s="17">
        <v>28401024.579999998</v>
      </c>
      <c r="CC278" s="17">
        <v>28035392.039999999</v>
      </c>
      <c r="CD278" s="17">
        <v>27804466.219999999</v>
      </c>
      <c r="CE278" s="17">
        <v>27458077.5</v>
      </c>
      <c r="CF278" s="17">
        <v>27207907.859999999</v>
      </c>
      <c r="CG278" s="17">
        <v>26909628.68</v>
      </c>
      <c r="CH278" s="17">
        <v>26592105.68</v>
      </c>
      <c r="CI278" s="17">
        <v>26313070.32</v>
      </c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</row>
    <row r="279" spans="1:112" ht="65.25" customHeight="1" x14ac:dyDescent="0.25">
      <c r="A279" s="6">
        <f t="shared" si="56"/>
        <v>273</v>
      </c>
      <c r="B279" s="13">
        <v>11786672</v>
      </c>
      <c r="C279" s="33" t="s">
        <v>300</v>
      </c>
      <c r="D279" s="32" t="s">
        <v>340</v>
      </c>
      <c r="E279" s="32" t="s">
        <v>728</v>
      </c>
      <c r="F279" s="13" t="s">
        <v>714</v>
      </c>
      <c r="G279" s="48" t="s">
        <v>2188</v>
      </c>
      <c r="H279" s="42" t="s">
        <v>1921</v>
      </c>
      <c r="I279" s="13"/>
      <c r="J279" s="15">
        <v>9.7999999999999997E-3</v>
      </c>
      <c r="K279" s="15" t="s">
        <v>532</v>
      </c>
      <c r="L279" s="15" t="s">
        <v>537</v>
      </c>
      <c r="M279" s="15">
        <f t="shared" si="59"/>
        <v>127.4</v>
      </c>
      <c r="N279" s="15">
        <f t="shared" si="47"/>
        <v>50960</v>
      </c>
      <c r="O279" s="16">
        <v>251812831</v>
      </c>
      <c r="P279" s="12">
        <v>45604</v>
      </c>
      <c r="Q279" s="17">
        <v>528806945.10000002</v>
      </c>
      <c r="R279" s="9" t="s">
        <v>174</v>
      </c>
      <c r="S279" s="9" t="s">
        <v>729</v>
      </c>
      <c r="T279" s="10">
        <v>914088100</v>
      </c>
      <c r="U279" s="9" t="s">
        <v>275</v>
      </c>
      <c r="V279" s="13" t="s">
        <v>707</v>
      </c>
      <c r="W279" s="13" t="s">
        <v>166</v>
      </c>
      <c r="X279" s="6" t="s">
        <v>601</v>
      </c>
      <c r="Y279" s="6" t="s">
        <v>552</v>
      </c>
      <c r="Z279" s="7">
        <v>45610</v>
      </c>
      <c r="AA279" s="6" t="s">
        <v>773</v>
      </c>
      <c r="AB279" s="25">
        <v>185082430.785</v>
      </c>
      <c r="AC279" s="25"/>
      <c r="AD279" s="27"/>
      <c r="AE279" s="27">
        <f t="shared" si="49"/>
        <v>5288069.4510000004</v>
      </c>
      <c r="AF279" s="27">
        <f t="shared" si="55"/>
        <v>523518875.64900005</v>
      </c>
      <c r="AG279" s="17">
        <f t="shared" si="58"/>
        <v>179794361.33399999</v>
      </c>
      <c r="AH279" s="17">
        <f t="shared" si="61"/>
        <v>4047943.6074000001</v>
      </c>
      <c r="AI279" s="17"/>
      <c r="AJ279" s="17">
        <v>175746417.72659999</v>
      </c>
      <c r="AK279" s="17"/>
      <c r="AL279" s="17"/>
      <c r="AM279" s="17"/>
      <c r="AN279" s="17">
        <v>175746417.72659999</v>
      </c>
      <c r="AO279" s="17"/>
      <c r="AP279" s="17"/>
      <c r="AQ279" s="17">
        <f t="shared" si="51"/>
        <v>0</v>
      </c>
      <c r="AR279" s="17">
        <f t="shared" si="52"/>
        <v>0</v>
      </c>
      <c r="AS279" s="17">
        <f t="shared" si="53"/>
        <v>0</v>
      </c>
      <c r="AT279" s="17">
        <f t="shared" si="54"/>
        <v>0</v>
      </c>
      <c r="AU279" s="17">
        <f>SUBTOTAL(9,AV279:DH279)</f>
        <v>415172301.41999996</v>
      </c>
      <c r="AV279" s="17"/>
      <c r="AW279" s="17"/>
      <c r="AX279" s="17"/>
      <c r="AY279" s="17"/>
      <c r="AZ279" s="17">
        <v>13351412.15</v>
      </c>
      <c r="BA279" s="17">
        <v>13379489.800000001</v>
      </c>
      <c r="BB279" s="17">
        <v>13270015.9</v>
      </c>
      <c r="BC279" s="17">
        <v>12810931.779999999</v>
      </c>
      <c r="BD279" s="17">
        <v>13051068.09</v>
      </c>
      <c r="BE279" s="17">
        <v>12832120.279999999</v>
      </c>
      <c r="BF279" s="17">
        <v>12832120.279999999</v>
      </c>
      <c r="BG279" s="17">
        <v>12620235.310000001</v>
      </c>
      <c r="BH279" s="17">
        <v>12613172.470000001</v>
      </c>
      <c r="BI279" s="17">
        <v>12503698.57</v>
      </c>
      <c r="BJ279" s="17">
        <v>12302407.84</v>
      </c>
      <c r="BK279" s="17">
        <v>12284750.76</v>
      </c>
      <c r="BL279" s="17">
        <v>12090522.869999999</v>
      </c>
      <c r="BM279" s="17">
        <v>12065802.960000001</v>
      </c>
      <c r="BN279" s="17">
        <v>11956329.050000001</v>
      </c>
      <c r="BO279" s="17">
        <v>11624375.93</v>
      </c>
      <c r="BP279" s="17">
        <v>11737381.25</v>
      </c>
      <c r="BQ279" s="17">
        <v>11560810.43</v>
      </c>
      <c r="BR279" s="17">
        <v>11518433.439999999</v>
      </c>
      <c r="BS279" s="17">
        <v>11348925.460000001</v>
      </c>
      <c r="BT279" s="17">
        <v>11299485.630000001</v>
      </c>
      <c r="BU279" s="17">
        <v>11190011.73</v>
      </c>
      <c r="BV279" s="17">
        <v>11031098</v>
      </c>
      <c r="BW279" s="17">
        <v>10971063.92</v>
      </c>
      <c r="BX279" s="17">
        <v>10819213.02</v>
      </c>
      <c r="BY279" s="17">
        <v>10752116.109999999</v>
      </c>
      <c r="BZ279" s="17">
        <v>10642642.210000001</v>
      </c>
      <c r="CA279" s="17">
        <v>10437820.07</v>
      </c>
      <c r="CB279" s="17">
        <v>10423694.4</v>
      </c>
      <c r="CC279" s="17">
        <v>10289500.59</v>
      </c>
      <c r="CD279" s="17">
        <v>10204746.6</v>
      </c>
      <c r="CE279" s="17">
        <v>10077615.609999999</v>
      </c>
      <c r="CF279" s="17">
        <v>9985798.7899999991</v>
      </c>
      <c r="CG279" s="17">
        <v>9876324.8900000006</v>
      </c>
      <c r="CH279" s="17">
        <v>9759788.1500000004</v>
      </c>
      <c r="CI279" s="17">
        <v>9657377.0800000001</v>
      </c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</row>
    <row r="280" spans="1:112" ht="65.25" hidden="1" customHeight="1" x14ac:dyDescent="0.25">
      <c r="A280" s="6">
        <f t="shared" si="56"/>
        <v>274</v>
      </c>
      <c r="B280" s="13">
        <v>11886560</v>
      </c>
      <c r="C280" s="33" t="s">
        <v>297</v>
      </c>
      <c r="D280" s="32" t="s">
        <v>320</v>
      </c>
      <c r="E280" s="32" t="s">
        <v>733</v>
      </c>
      <c r="F280" s="13" t="s">
        <v>711</v>
      </c>
      <c r="G280" s="48" t="s">
        <v>2189</v>
      </c>
      <c r="H280" s="42" t="s">
        <v>1924</v>
      </c>
      <c r="I280" s="13"/>
      <c r="J280" s="15">
        <v>0.06</v>
      </c>
      <c r="K280" s="15" t="s">
        <v>532</v>
      </c>
      <c r="L280" s="15" t="s">
        <v>537</v>
      </c>
      <c r="M280" s="15">
        <f t="shared" ref="M280:M293" si="62">+J280*10000*2*65%</f>
        <v>780</v>
      </c>
      <c r="N280" s="15">
        <f t="shared" si="47"/>
        <v>312000</v>
      </c>
      <c r="O280" s="16">
        <v>847981836</v>
      </c>
      <c r="P280" s="12">
        <v>45607</v>
      </c>
      <c r="Q280" s="17">
        <v>890380927.79999995</v>
      </c>
      <c r="R280" s="9" t="s">
        <v>174</v>
      </c>
      <c r="S280" s="9" t="s">
        <v>732</v>
      </c>
      <c r="T280" s="10">
        <v>771436164</v>
      </c>
      <c r="U280" s="9" t="s">
        <v>276</v>
      </c>
      <c r="V280" s="13" t="s">
        <v>707</v>
      </c>
      <c r="W280" s="13" t="s">
        <v>166</v>
      </c>
      <c r="X280" s="6" t="s">
        <v>601</v>
      </c>
      <c r="Y280" s="6"/>
      <c r="Z280" s="6"/>
      <c r="AA280" s="6"/>
      <c r="AB280" s="25">
        <v>712304742.24000001</v>
      </c>
      <c r="AC280" s="25">
        <f>+AB280-AE280</f>
        <v>703400932.96200001</v>
      </c>
      <c r="AD280" s="27">
        <f>+Q280*20%</f>
        <v>178076185.56</v>
      </c>
      <c r="AE280" s="27">
        <f t="shared" si="49"/>
        <v>8903809.277999999</v>
      </c>
      <c r="AF280" s="27">
        <f t="shared" si="55"/>
        <v>703400932.96199989</v>
      </c>
      <c r="AG280" s="22">
        <f t="shared" si="58"/>
        <v>703400932.96200001</v>
      </c>
      <c r="AH280" s="17">
        <f t="shared" si="61"/>
        <v>10034009.329620004</v>
      </c>
      <c r="AI280" s="17"/>
      <c r="AJ280" s="17">
        <v>693366923.63238001</v>
      </c>
      <c r="AK280" s="17"/>
      <c r="AL280" s="17"/>
      <c r="AM280" s="17"/>
      <c r="AN280" s="17">
        <v>693366923.63238001</v>
      </c>
      <c r="AO280" s="17"/>
      <c r="AP280" s="17"/>
      <c r="AQ280" s="17">
        <f t="shared" si="51"/>
        <v>0</v>
      </c>
      <c r="AR280" s="17">
        <f t="shared" si="52"/>
        <v>0</v>
      </c>
      <c r="AS280" s="17">
        <f t="shared" si="53"/>
        <v>0</v>
      </c>
      <c r="AT280" s="17">
        <f t="shared" si="54"/>
        <v>0</v>
      </c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</row>
    <row r="281" spans="1:112" ht="65.25" customHeight="1" x14ac:dyDescent="0.25">
      <c r="A281" s="6">
        <f t="shared" si="56"/>
        <v>275</v>
      </c>
      <c r="B281" s="13">
        <v>11886256</v>
      </c>
      <c r="C281" s="33" t="s">
        <v>300</v>
      </c>
      <c r="D281" s="32" t="s">
        <v>736</v>
      </c>
      <c r="E281" s="32" t="s">
        <v>735</v>
      </c>
      <c r="F281" s="13" t="s">
        <v>714</v>
      </c>
      <c r="G281" s="48" t="s">
        <v>2190</v>
      </c>
      <c r="H281" s="42" t="s">
        <v>1926</v>
      </c>
      <c r="I281" s="13"/>
      <c r="J281" s="15">
        <v>0.1</v>
      </c>
      <c r="K281" s="15" t="s">
        <v>862</v>
      </c>
      <c r="L281" s="15" t="s">
        <v>537</v>
      </c>
      <c r="M281" s="15">
        <f t="shared" si="62"/>
        <v>1300</v>
      </c>
      <c r="N281" s="15">
        <f t="shared" si="47"/>
        <v>520000</v>
      </c>
      <c r="O281" s="16">
        <v>2736706665</v>
      </c>
      <c r="P281" s="12">
        <v>45607</v>
      </c>
      <c r="Q281" s="17">
        <v>2873541998.25</v>
      </c>
      <c r="R281" s="9" t="s">
        <v>174</v>
      </c>
      <c r="S281" s="9" t="s">
        <v>734</v>
      </c>
      <c r="T281" s="10">
        <v>933798134</v>
      </c>
      <c r="U281" s="9" t="s">
        <v>275</v>
      </c>
      <c r="V281" s="13" t="s">
        <v>707</v>
      </c>
      <c r="W281" s="13" t="s">
        <v>166</v>
      </c>
      <c r="X281" s="6" t="s">
        <v>601</v>
      </c>
      <c r="Y281" s="6" t="s">
        <v>552</v>
      </c>
      <c r="Z281" s="7">
        <v>45625</v>
      </c>
      <c r="AA281" s="6" t="s">
        <v>897</v>
      </c>
      <c r="AB281" s="25">
        <v>1005739699.3875</v>
      </c>
      <c r="AC281" s="25"/>
      <c r="AD281" s="27"/>
      <c r="AE281" s="27">
        <f t="shared" si="49"/>
        <v>28735419.982500002</v>
      </c>
      <c r="AF281" s="27">
        <f t="shared" si="55"/>
        <v>2844806578.2674999</v>
      </c>
      <c r="AG281" s="17">
        <f t="shared" si="58"/>
        <v>977004279.40500009</v>
      </c>
      <c r="AH281" s="17">
        <f t="shared" si="61"/>
        <v>12020042.78910017</v>
      </c>
      <c r="AI281" s="17"/>
      <c r="AJ281" s="17">
        <v>964984236.61589992</v>
      </c>
      <c r="AK281" s="17"/>
      <c r="AL281" s="17"/>
      <c r="AM281" s="17"/>
      <c r="AN281" s="17">
        <v>964984236.61589992</v>
      </c>
      <c r="AO281" s="17"/>
      <c r="AP281" s="17"/>
      <c r="AQ281" s="17">
        <f t="shared" si="51"/>
        <v>0</v>
      </c>
      <c r="AR281" s="17">
        <f t="shared" si="52"/>
        <v>0</v>
      </c>
      <c r="AS281" s="17">
        <f t="shared" si="53"/>
        <v>0</v>
      </c>
      <c r="AT281" s="17">
        <f t="shared" si="54"/>
        <v>0</v>
      </c>
      <c r="AU281" s="17">
        <f>SUBTOTAL(9,AV281:DH281)</f>
        <v>2255397805.9599996</v>
      </c>
      <c r="AV281" s="17"/>
      <c r="AW281" s="17"/>
      <c r="AX281" s="17"/>
      <c r="AY281" s="17"/>
      <c r="AZ281" s="17">
        <v>72551701.319999993</v>
      </c>
      <c r="BA281" s="17">
        <v>72704275.560000002</v>
      </c>
      <c r="BB281" s="17">
        <v>71456941.829999998</v>
      </c>
      <c r="BC281" s="17">
        <v>69614725.859999999</v>
      </c>
      <c r="BD281" s="17">
        <v>70919628.840000004</v>
      </c>
      <c r="BE281" s="17">
        <v>69729864.359999999</v>
      </c>
      <c r="BF281" s="17">
        <v>69729864.359999999</v>
      </c>
      <c r="BG281" s="17">
        <v>68578479.379999995</v>
      </c>
      <c r="BH281" s="17">
        <v>68540099.879999995</v>
      </c>
      <c r="BI281" s="17">
        <v>67945217.640000001</v>
      </c>
      <c r="BJ281" s="17">
        <v>66851401.909999996</v>
      </c>
      <c r="BK281" s="17">
        <v>66755453.170000002</v>
      </c>
      <c r="BL281" s="17">
        <v>65700016.939999998</v>
      </c>
      <c r="BM281" s="17">
        <v>65565688.689999998</v>
      </c>
      <c r="BN281" s="17">
        <v>64970806.450000003</v>
      </c>
      <c r="BO281" s="17">
        <v>63166969.979999997</v>
      </c>
      <c r="BP281" s="17">
        <v>63781041.969999999</v>
      </c>
      <c r="BQ281" s="17">
        <v>62821554.490000002</v>
      </c>
      <c r="BR281" s="17">
        <v>62591277.490000002</v>
      </c>
      <c r="BS281" s="17">
        <v>61670169.509999998</v>
      </c>
      <c r="BT281" s="17">
        <v>61401513.009999998</v>
      </c>
      <c r="BU281" s="17">
        <v>60806630.780000001</v>
      </c>
      <c r="BV281" s="17">
        <v>59943092.039999999</v>
      </c>
      <c r="BW281" s="17">
        <v>59616866.299999997</v>
      </c>
      <c r="BX281" s="17">
        <v>58791707.060000002</v>
      </c>
      <c r="BY281" s="17">
        <v>58427101.82</v>
      </c>
      <c r="BZ281" s="17">
        <v>57832219.579999998</v>
      </c>
      <c r="CA281" s="17">
        <v>56719214.100000001</v>
      </c>
      <c r="CB281" s="17">
        <v>56642455.100000001</v>
      </c>
      <c r="CC281" s="17">
        <v>55913244.619999997</v>
      </c>
      <c r="CD281" s="17">
        <v>55452690.619999997</v>
      </c>
      <c r="CE281" s="17">
        <v>54761859.640000001</v>
      </c>
      <c r="CF281" s="17">
        <v>54262926.149999999</v>
      </c>
      <c r="CG281" s="17">
        <v>53668043.909999996</v>
      </c>
      <c r="CH281" s="17">
        <v>53034782.170000002</v>
      </c>
      <c r="CI281" s="17">
        <v>52478279.43</v>
      </c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</row>
    <row r="282" spans="1:112" ht="65.25" hidden="1" customHeight="1" x14ac:dyDescent="0.25">
      <c r="A282" s="6">
        <f t="shared" si="56"/>
        <v>276</v>
      </c>
      <c r="B282" s="13">
        <v>11885937</v>
      </c>
      <c r="C282" s="33" t="s">
        <v>296</v>
      </c>
      <c r="D282" s="32" t="s">
        <v>444</v>
      </c>
      <c r="E282" s="32" t="s">
        <v>738</v>
      </c>
      <c r="F282" s="13" t="s">
        <v>714</v>
      </c>
      <c r="G282" s="48" t="s">
        <v>2191</v>
      </c>
      <c r="H282" s="42" t="s">
        <v>1921</v>
      </c>
      <c r="I282" s="13" t="s">
        <v>1693</v>
      </c>
      <c r="J282" s="15">
        <v>4.3999999999999997E-2</v>
      </c>
      <c r="K282" s="15" t="s">
        <v>533</v>
      </c>
      <c r="L282" s="15" t="s">
        <v>537</v>
      </c>
      <c r="M282" s="15">
        <f t="shared" si="62"/>
        <v>572</v>
      </c>
      <c r="N282" s="15">
        <f t="shared" si="47"/>
        <v>228800</v>
      </c>
      <c r="O282" s="16">
        <v>1465116385</v>
      </c>
      <c r="P282" s="12">
        <v>45607</v>
      </c>
      <c r="Q282" s="17">
        <v>1538372204.25</v>
      </c>
      <c r="R282" s="9" t="s">
        <v>174</v>
      </c>
      <c r="S282" s="9" t="s">
        <v>737</v>
      </c>
      <c r="T282" s="10">
        <v>993662222</v>
      </c>
      <c r="U282" s="9" t="s">
        <v>276</v>
      </c>
      <c r="V282" s="13" t="s">
        <v>707</v>
      </c>
      <c r="W282" s="13" t="s">
        <v>166</v>
      </c>
      <c r="X282" s="6" t="s">
        <v>601</v>
      </c>
      <c r="Y282" s="6"/>
      <c r="Z282" s="6"/>
      <c r="AA282" s="6"/>
      <c r="AB282" s="25">
        <v>1230697763.4000001</v>
      </c>
      <c r="AC282" s="25">
        <f>+AB282-AE282</f>
        <v>1215314041.3575001</v>
      </c>
      <c r="AD282" s="27">
        <f>+Q282*20%</f>
        <v>307674440.85000002</v>
      </c>
      <c r="AE282" s="27">
        <f t="shared" si="49"/>
        <v>15383722.0425</v>
      </c>
      <c r="AF282" s="27">
        <f t="shared" si="55"/>
        <v>1215314041.3575001</v>
      </c>
      <c r="AG282" s="17">
        <f t="shared" si="58"/>
        <v>1215314041.3575001</v>
      </c>
      <c r="AH282" s="17">
        <f t="shared" si="61"/>
        <v>14403140.413574934</v>
      </c>
      <c r="AI282" s="17"/>
      <c r="AJ282" s="17">
        <v>1200910900.9439251</v>
      </c>
      <c r="AK282" s="17"/>
      <c r="AL282" s="17"/>
      <c r="AM282" s="17"/>
      <c r="AN282" s="17">
        <v>1200910900.9439251</v>
      </c>
      <c r="AO282" s="17"/>
      <c r="AP282" s="17"/>
      <c r="AQ282" s="17">
        <f t="shared" si="51"/>
        <v>0</v>
      </c>
      <c r="AR282" s="17">
        <f t="shared" si="52"/>
        <v>0</v>
      </c>
      <c r="AS282" s="17">
        <f t="shared" si="53"/>
        <v>0</v>
      </c>
      <c r="AT282" s="17">
        <f t="shared" si="54"/>
        <v>0</v>
      </c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</row>
    <row r="283" spans="1:112" ht="65.25" hidden="1" customHeight="1" x14ac:dyDescent="0.25">
      <c r="A283" s="6">
        <f t="shared" si="56"/>
        <v>277</v>
      </c>
      <c r="B283" s="13">
        <v>11806385</v>
      </c>
      <c r="C283" s="33" t="s">
        <v>301</v>
      </c>
      <c r="D283" s="32" t="s">
        <v>468</v>
      </c>
      <c r="E283" s="32" t="s">
        <v>739</v>
      </c>
      <c r="F283" s="13" t="s">
        <v>714</v>
      </c>
      <c r="G283" s="48" t="s">
        <v>2192</v>
      </c>
      <c r="H283" s="42" t="s">
        <v>1924</v>
      </c>
      <c r="I283" s="13"/>
      <c r="J283" s="15">
        <v>0.01</v>
      </c>
      <c r="K283" s="15" t="s">
        <v>861</v>
      </c>
      <c r="L283" s="15" t="s">
        <v>537</v>
      </c>
      <c r="M283" s="15">
        <f t="shared" si="62"/>
        <v>130</v>
      </c>
      <c r="N283" s="15">
        <f t="shared" si="47"/>
        <v>52000</v>
      </c>
      <c r="O283" s="16">
        <v>444615550</v>
      </c>
      <c r="P283" s="12">
        <v>45607</v>
      </c>
      <c r="Q283" s="17">
        <v>978154210</v>
      </c>
      <c r="R283" s="9" t="s">
        <v>175</v>
      </c>
      <c r="S283" s="9" t="s">
        <v>968</v>
      </c>
      <c r="T283" s="10">
        <v>977813377</v>
      </c>
      <c r="U283" s="9" t="s">
        <v>276</v>
      </c>
      <c r="V283" s="13" t="s">
        <v>707</v>
      </c>
      <c r="W283" s="13" t="s">
        <v>166</v>
      </c>
      <c r="X283" s="6" t="s">
        <v>601</v>
      </c>
      <c r="Y283" s="6"/>
      <c r="Z283" s="6"/>
      <c r="AA283" s="6"/>
      <c r="AB283" s="34">
        <v>782523368</v>
      </c>
      <c r="AC283" s="25"/>
      <c r="AD283" s="27">
        <f>+Q283*20%</f>
        <v>195630842</v>
      </c>
      <c r="AE283" s="27">
        <f t="shared" si="49"/>
        <v>9781542.0999999996</v>
      </c>
      <c r="AF283" s="27">
        <f t="shared" si="55"/>
        <v>772741825.89999998</v>
      </c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>
        <f t="shared" si="51"/>
        <v>0</v>
      </c>
      <c r="AR283" s="17">
        <f t="shared" si="52"/>
        <v>0</v>
      </c>
      <c r="AS283" s="17">
        <f t="shared" si="53"/>
        <v>0</v>
      </c>
      <c r="AT283" s="17">
        <f t="shared" si="54"/>
        <v>0</v>
      </c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</row>
    <row r="284" spans="1:112" ht="65.25" customHeight="1" x14ac:dyDescent="0.25">
      <c r="A284" s="6">
        <f t="shared" si="56"/>
        <v>278</v>
      </c>
      <c r="B284" s="13">
        <v>11887061</v>
      </c>
      <c r="C284" s="33" t="s">
        <v>459</v>
      </c>
      <c r="D284" s="32" t="s">
        <v>742</v>
      </c>
      <c r="E284" s="32" t="s">
        <v>741</v>
      </c>
      <c r="F284" s="13" t="s">
        <v>714</v>
      </c>
      <c r="G284" s="48" t="s">
        <v>2193</v>
      </c>
      <c r="H284" s="42" t="s">
        <v>1923</v>
      </c>
      <c r="I284" s="13"/>
      <c r="J284" s="15">
        <v>0.03</v>
      </c>
      <c r="K284" s="15" t="s">
        <v>533</v>
      </c>
      <c r="L284" s="15" t="s">
        <v>537</v>
      </c>
      <c r="M284" s="15">
        <f t="shared" si="62"/>
        <v>390</v>
      </c>
      <c r="N284" s="15">
        <f t="shared" si="47"/>
        <v>156000</v>
      </c>
      <c r="O284" s="16">
        <v>1029156573</v>
      </c>
      <c r="P284" s="12">
        <v>45607</v>
      </c>
      <c r="Q284" s="17">
        <v>1955397488.7</v>
      </c>
      <c r="R284" s="9" t="s">
        <v>174</v>
      </c>
      <c r="S284" s="9" t="s">
        <v>740</v>
      </c>
      <c r="T284" s="10">
        <v>944482594</v>
      </c>
      <c r="U284" s="9" t="s">
        <v>275</v>
      </c>
      <c r="V284" s="13" t="s">
        <v>707</v>
      </c>
      <c r="W284" s="13" t="s">
        <v>166</v>
      </c>
      <c r="X284" s="6" t="s">
        <v>601</v>
      </c>
      <c r="Y284" s="6" t="s">
        <v>552</v>
      </c>
      <c r="Z284" s="7">
        <v>45618</v>
      </c>
      <c r="AA284" s="6" t="s">
        <v>864</v>
      </c>
      <c r="AB284" s="25">
        <v>684389121.04499996</v>
      </c>
      <c r="AC284" s="25"/>
      <c r="AD284" s="27"/>
      <c r="AE284" s="27">
        <f t="shared" si="49"/>
        <v>19553974.887000002</v>
      </c>
      <c r="AF284" s="27">
        <f t="shared" si="55"/>
        <v>1935843513.813</v>
      </c>
      <c r="AG284" s="22">
        <f>+AB284-AE284</f>
        <v>664835146.15799999</v>
      </c>
      <c r="AH284" s="17" t="e">
        <f>+AG284+#REF!-AJ284</f>
        <v>#REF!</v>
      </c>
      <c r="AI284" s="17"/>
      <c r="AJ284" s="17">
        <v>704813317.29791999</v>
      </c>
      <c r="AK284" s="17"/>
      <c r="AL284" s="17"/>
      <c r="AM284" s="17"/>
      <c r="AN284" s="17">
        <v>704813317.29791999</v>
      </c>
      <c r="AO284" s="17"/>
      <c r="AP284" s="17"/>
      <c r="AQ284" s="17">
        <f t="shared" si="51"/>
        <v>0</v>
      </c>
      <c r="AR284" s="17">
        <f t="shared" si="52"/>
        <v>0</v>
      </c>
      <c r="AS284" s="17">
        <f t="shared" si="53"/>
        <v>0</v>
      </c>
      <c r="AT284" s="17">
        <f t="shared" si="54"/>
        <v>0</v>
      </c>
      <c r="AU284" s="17">
        <f>SUBTOTAL(9,AV284:DH284)</f>
        <v>1535204639.6399996</v>
      </c>
      <c r="AV284" s="17"/>
      <c r="AW284" s="17"/>
      <c r="AX284" s="17"/>
      <c r="AY284" s="17"/>
      <c r="AZ284" s="17">
        <v>49370224.850000001</v>
      </c>
      <c r="BA284" s="17">
        <v>49474049.079999998</v>
      </c>
      <c r="BB284" s="17">
        <v>49069241.619999997</v>
      </c>
      <c r="BC284" s="17">
        <v>47371661.950000003</v>
      </c>
      <c r="BD284" s="17">
        <v>48259626.700000003</v>
      </c>
      <c r="BE284" s="17">
        <v>47450011.780000001</v>
      </c>
      <c r="BF284" s="17">
        <v>47450011.780000001</v>
      </c>
      <c r="BG284" s="17">
        <v>46666513.469999999</v>
      </c>
      <c r="BH284" s="17">
        <v>46640396.859999999</v>
      </c>
      <c r="BI284" s="17">
        <v>46235589.399999999</v>
      </c>
      <c r="BJ284" s="17">
        <v>45491266.009999998</v>
      </c>
      <c r="BK284" s="17">
        <v>45425974.479999997</v>
      </c>
      <c r="BL284" s="17">
        <v>44707767.700000003</v>
      </c>
      <c r="BM284" s="17">
        <v>44616359.560000002</v>
      </c>
      <c r="BN284" s="17">
        <v>44211552.100000001</v>
      </c>
      <c r="BO284" s="17">
        <v>42984071.420000002</v>
      </c>
      <c r="BP284" s="17">
        <v>43401937.18</v>
      </c>
      <c r="BQ284" s="17">
        <v>42749021.920000002</v>
      </c>
      <c r="BR284" s="17">
        <v>42592322.259999998</v>
      </c>
      <c r="BS284" s="17">
        <v>41965523.619999997</v>
      </c>
      <c r="BT284" s="17">
        <v>41782707.340000004</v>
      </c>
      <c r="BU284" s="17">
        <v>41377899.880000003</v>
      </c>
      <c r="BV284" s="17">
        <v>40790276.149999999</v>
      </c>
      <c r="BW284" s="17">
        <v>40568284.960000001</v>
      </c>
      <c r="BX284" s="17">
        <v>40006777.840000004</v>
      </c>
      <c r="BY284" s="17">
        <v>39758670.049999997</v>
      </c>
      <c r="BZ284" s="17">
        <v>39353862.590000004</v>
      </c>
      <c r="CA284" s="17">
        <v>38596480.890000001</v>
      </c>
      <c r="CB284" s="17">
        <v>38544247.670000002</v>
      </c>
      <c r="CC284" s="17">
        <v>38048032.07</v>
      </c>
      <c r="CD284" s="17">
        <v>37734632.75</v>
      </c>
      <c r="CE284" s="17">
        <v>37264533.759999998</v>
      </c>
      <c r="CF284" s="17">
        <v>36925017.829999998</v>
      </c>
      <c r="CG284" s="17">
        <v>36520210.369999997</v>
      </c>
      <c r="CH284" s="17">
        <v>36089286.299999997</v>
      </c>
      <c r="CI284" s="17">
        <v>35710595.450000003</v>
      </c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</row>
    <row r="285" spans="1:112" ht="65.25" customHeight="1" x14ac:dyDescent="0.25">
      <c r="A285" s="6">
        <f t="shared" si="56"/>
        <v>279</v>
      </c>
      <c r="B285" s="13">
        <v>11806376</v>
      </c>
      <c r="C285" s="33" t="s">
        <v>301</v>
      </c>
      <c r="D285" s="32" t="s">
        <v>468</v>
      </c>
      <c r="E285" s="32" t="s">
        <v>743</v>
      </c>
      <c r="F285" s="13" t="s">
        <v>714</v>
      </c>
      <c r="G285" s="48" t="s">
        <v>2194</v>
      </c>
      <c r="H285" s="42" t="s">
        <v>1924</v>
      </c>
      <c r="I285" s="13"/>
      <c r="J285" s="15">
        <v>0.03</v>
      </c>
      <c r="K285" s="15" t="s">
        <v>532</v>
      </c>
      <c r="L285" s="15" t="s">
        <v>537</v>
      </c>
      <c r="M285" s="15">
        <f t="shared" si="62"/>
        <v>390</v>
      </c>
      <c r="N285" s="15">
        <f t="shared" si="47"/>
        <v>156000</v>
      </c>
      <c r="O285" s="16">
        <v>1245107066</v>
      </c>
      <c r="P285" s="12">
        <v>45607</v>
      </c>
      <c r="Q285" s="17">
        <v>4606896144.1999998</v>
      </c>
      <c r="R285" s="9" t="s">
        <v>174</v>
      </c>
      <c r="S285" s="9" t="s">
        <v>348</v>
      </c>
      <c r="T285" s="10">
        <v>999449900</v>
      </c>
      <c r="U285" s="9" t="s">
        <v>275</v>
      </c>
      <c r="V285" s="13" t="s">
        <v>704</v>
      </c>
      <c r="W285" s="13" t="s">
        <v>166</v>
      </c>
      <c r="X285" s="6" t="s">
        <v>601</v>
      </c>
      <c r="Y285" s="6" t="s">
        <v>552</v>
      </c>
      <c r="Z285" s="7">
        <v>45684</v>
      </c>
      <c r="AA285" s="6" t="s">
        <v>1156</v>
      </c>
      <c r="AB285" s="25">
        <v>62255353.299999997</v>
      </c>
      <c r="AC285" s="25"/>
      <c r="AD285" s="27"/>
      <c r="AE285" s="27">
        <f t="shared" si="49"/>
        <v>46068961.442000002</v>
      </c>
      <c r="AF285" s="27">
        <f t="shared" si="55"/>
        <v>4560827182.7579994</v>
      </c>
      <c r="AG285" s="27">
        <f>+AB285-AE285</f>
        <v>16186391.857999995</v>
      </c>
      <c r="AH285" s="17"/>
      <c r="AI285" s="17"/>
      <c r="AJ285" s="17"/>
      <c r="AK285" s="17"/>
      <c r="AL285" s="17"/>
      <c r="AM285" s="17"/>
      <c r="AN285" s="17"/>
      <c r="AO285" s="17"/>
      <c r="AP285" s="17"/>
      <c r="AQ285" s="17">
        <f t="shared" si="51"/>
        <v>0</v>
      </c>
      <c r="AR285" s="17">
        <f t="shared" si="52"/>
        <v>0</v>
      </c>
      <c r="AS285" s="17">
        <f t="shared" si="53"/>
        <v>0</v>
      </c>
      <c r="AT285" s="17">
        <f t="shared" si="54"/>
        <v>0</v>
      </c>
      <c r="AU285" s="17">
        <f>SUBTOTAL(9,AV285:DH285)</f>
        <v>4544640790.8999996</v>
      </c>
      <c r="AV285" s="17"/>
      <c r="AW285" s="17"/>
      <c r="AX285" s="17"/>
      <c r="AY285" s="17"/>
      <c r="AZ285" s="17"/>
      <c r="BA285" s="17"/>
      <c r="BB285" s="17">
        <v>267331812</v>
      </c>
      <c r="BC285" s="17">
        <v>267331812</v>
      </c>
      <c r="BD285" s="17"/>
      <c r="BE285" s="17"/>
      <c r="BF285" s="17">
        <v>267331812</v>
      </c>
      <c r="BG285" s="17"/>
      <c r="BH285" s="17"/>
      <c r="BI285" s="17">
        <v>267331812</v>
      </c>
      <c r="BJ285" s="17"/>
      <c r="BK285" s="17"/>
      <c r="BL285" s="17">
        <v>267331812</v>
      </c>
      <c r="BM285" s="17"/>
      <c r="BN285" s="17"/>
      <c r="BO285" s="17">
        <v>267331812</v>
      </c>
      <c r="BP285" s="17"/>
      <c r="BQ285" s="17"/>
      <c r="BR285" s="17">
        <v>267331812</v>
      </c>
      <c r="BS285" s="17"/>
      <c r="BT285" s="17"/>
      <c r="BU285" s="17">
        <v>267331812</v>
      </c>
      <c r="BV285" s="17"/>
      <c r="BW285" s="17"/>
      <c r="BX285" s="17">
        <v>267331812</v>
      </c>
      <c r="BY285" s="17"/>
      <c r="BZ285" s="17"/>
      <c r="CA285" s="17">
        <v>267331812</v>
      </c>
      <c r="CB285" s="17"/>
      <c r="CC285" s="17"/>
      <c r="CD285" s="17">
        <v>267331812</v>
      </c>
      <c r="CE285" s="17"/>
      <c r="CF285" s="17"/>
      <c r="CG285" s="17">
        <v>267331812</v>
      </c>
      <c r="CH285" s="17"/>
      <c r="CI285" s="17"/>
      <c r="CJ285" s="17">
        <v>267331812</v>
      </c>
      <c r="CK285" s="17"/>
      <c r="CL285" s="17"/>
      <c r="CM285" s="17">
        <v>267331812</v>
      </c>
      <c r="CN285" s="17"/>
      <c r="CO285" s="17"/>
      <c r="CP285" s="17">
        <v>267331812</v>
      </c>
      <c r="CQ285" s="17"/>
      <c r="CR285" s="17"/>
      <c r="CS285" s="17">
        <v>267331812</v>
      </c>
      <c r="CT285" s="17"/>
      <c r="CU285" s="17">
        <v>267331798.90000001</v>
      </c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</row>
    <row r="286" spans="1:112" ht="65.25" hidden="1" customHeight="1" x14ac:dyDescent="0.25">
      <c r="A286" s="6">
        <f t="shared" si="56"/>
        <v>280</v>
      </c>
      <c r="B286" s="13">
        <v>11887060</v>
      </c>
      <c r="C286" s="33" t="s">
        <v>277</v>
      </c>
      <c r="D286" s="32" t="s">
        <v>744</v>
      </c>
      <c r="E286" s="32" t="s">
        <v>745</v>
      </c>
      <c r="F286" s="13" t="s">
        <v>712</v>
      </c>
      <c r="G286" s="48" t="s">
        <v>2195</v>
      </c>
      <c r="H286" s="42" t="s">
        <v>1921</v>
      </c>
      <c r="I286" s="13"/>
      <c r="J286" s="15">
        <v>7.0000000000000007E-2</v>
      </c>
      <c r="K286" s="15" t="s">
        <v>532</v>
      </c>
      <c r="L286" s="15" t="s">
        <v>537</v>
      </c>
      <c r="M286" s="15">
        <f t="shared" si="62"/>
        <v>910.00000000000023</v>
      </c>
      <c r="N286" s="15">
        <f t="shared" si="47"/>
        <v>364000.00000000012</v>
      </c>
      <c r="O286" s="16">
        <v>1874006547</v>
      </c>
      <c r="P286" s="12">
        <v>45607</v>
      </c>
      <c r="Q286" s="17">
        <v>1967706874.3499999</v>
      </c>
      <c r="R286" s="9" t="s">
        <v>174</v>
      </c>
      <c r="S286" s="9" t="s">
        <v>746</v>
      </c>
      <c r="T286" s="10">
        <v>974049093</v>
      </c>
      <c r="U286" s="9" t="s">
        <v>276</v>
      </c>
      <c r="V286" s="13" t="s">
        <v>707</v>
      </c>
      <c r="W286" s="13" t="s">
        <v>166</v>
      </c>
      <c r="X286" s="6" t="s">
        <v>601</v>
      </c>
      <c r="Y286" s="6"/>
      <c r="Z286" s="6"/>
      <c r="AA286" s="6"/>
      <c r="AB286" s="25">
        <v>1574165499.48</v>
      </c>
      <c r="AC286" s="25">
        <f>+AB286-AE286</f>
        <v>1554488430.7365</v>
      </c>
      <c r="AD286" s="27">
        <f>+Q286*20%</f>
        <v>393541374.87</v>
      </c>
      <c r="AE286" s="27">
        <f t="shared" si="49"/>
        <v>19677068.743499998</v>
      </c>
      <c r="AF286" s="27">
        <f t="shared" si="55"/>
        <v>1554488430.7364998</v>
      </c>
      <c r="AG286" s="22">
        <f>+AB286-AE286</f>
        <v>1554488430.7365</v>
      </c>
      <c r="AH286" s="17">
        <f t="shared" ref="AH286:AH294" si="63">+AG286-AJ286</f>
        <v>17794884.307364941</v>
      </c>
      <c r="AI286" s="17"/>
      <c r="AJ286" s="17">
        <v>1536693546.4291351</v>
      </c>
      <c r="AK286" s="17"/>
      <c r="AL286" s="17"/>
      <c r="AM286" s="17"/>
      <c r="AN286" s="17">
        <v>1536693546.4291351</v>
      </c>
      <c r="AO286" s="17"/>
      <c r="AP286" s="17"/>
      <c r="AQ286" s="17">
        <f t="shared" si="51"/>
        <v>0</v>
      </c>
      <c r="AR286" s="17">
        <f t="shared" si="52"/>
        <v>0</v>
      </c>
      <c r="AS286" s="17">
        <f t="shared" si="53"/>
        <v>0</v>
      </c>
      <c r="AT286" s="17">
        <f t="shared" si="54"/>
        <v>0</v>
      </c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</row>
    <row r="287" spans="1:112" ht="65.25" customHeight="1" x14ac:dyDescent="0.25">
      <c r="A287" s="6">
        <f t="shared" si="56"/>
        <v>281</v>
      </c>
      <c r="B287" s="13">
        <v>11938717</v>
      </c>
      <c r="C287" s="33" t="s">
        <v>278</v>
      </c>
      <c r="D287" s="32" t="s">
        <v>748</v>
      </c>
      <c r="E287" s="32" t="s">
        <v>749</v>
      </c>
      <c r="F287" s="13" t="s">
        <v>714</v>
      </c>
      <c r="G287" s="48" t="s">
        <v>2196</v>
      </c>
      <c r="H287" s="42" t="s">
        <v>1924</v>
      </c>
      <c r="I287" s="13"/>
      <c r="J287" s="15">
        <v>6.0000000000000001E-3</v>
      </c>
      <c r="K287" s="15" t="s">
        <v>533</v>
      </c>
      <c r="L287" s="15" t="s">
        <v>537</v>
      </c>
      <c r="M287" s="15">
        <f t="shared" si="62"/>
        <v>78</v>
      </c>
      <c r="N287" s="15">
        <f t="shared" si="47"/>
        <v>31200</v>
      </c>
      <c r="O287" s="16">
        <v>267009559</v>
      </c>
      <c r="P287" s="12">
        <v>45608</v>
      </c>
      <c r="Q287" s="17">
        <v>293710514.89999998</v>
      </c>
      <c r="R287" s="9" t="s">
        <v>174</v>
      </c>
      <c r="S287" s="9" t="s">
        <v>747</v>
      </c>
      <c r="T287" s="10">
        <v>943804080</v>
      </c>
      <c r="U287" s="9" t="s">
        <v>275</v>
      </c>
      <c r="V287" s="13" t="s">
        <v>707</v>
      </c>
      <c r="W287" s="13" t="s">
        <v>166</v>
      </c>
      <c r="X287" s="6" t="s">
        <v>601</v>
      </c>
      <c r="Y287" s="6" t="s">
        <v>552</v>
      </c>
      <c r="Z287" s="7">
        <v>45636</v>
      </c>
      <c r="AA287" s="6" t="s">
        <v>942</v>
      </c>
      <c r="AB287" s="25">
        <v>102798680.215</v>
      </c>
      <c r="AC287" s="25"/>
      <c r="AD287" s="27"/>
      <c r="AE287" s="27">
        <f t="shared" si="49"/>
        <v>2937105.1489999997</v>
      </c>
      <c r="AF287" s="27">
        <f t="shared" si="55"/>
        <v>290773409.75099999</v>
      </c>
      <c r="AG287" s="17">
        <f>+AB287-AE287</f>
        <v>99861575.066</v>
      </c>
      <c r="AH287" s="17">
        <f t="shared" si="63"/>
        <v>3248615.7467000037</v>
      </c>
      <c r="AI287" s="17"/>
      <c r="AJ287" s="17">
        <v>96612959.319299996</v>
      </c>
      <c r="AK287" s="17"/>
      <c r="AL287" s="17"/>
      <c r="AM287" s="17"/>
      <c r="AN287" s="17">
        <v>96612959.319299996</v>
      </c>
      <c r="AO287" s="17"/>
      <c r="AP287" s="17"/>
      <c r="AQ287" s="17">
        <f t="shared" si="51"/>
        <v>0</v>
      </c>
      <c r="AR287" s="17">
        <f t="shared" si="52"/>
        <v>0</v>
      </c>
      <c r="AS287" s="17">
        <f t="shared" si="53"/>
        <v>0</v>
      </c>
      <c r="AT287" s="17">
        <f t="shared" si="54"/>
        <v>0</v>
      </c>
      <c r="AU287" s="17">
        <f>SUBTOTAL(9,AV287:DH287)</f>
        <v>230630649.62000009</v>
      </c>
      <c r="AV287" s="17"/>
      <c r="AW287" s="17"/>
      <c r="AX287" s="17"/>
      <c r="AY287" s="17"/>
      <c r="AZ287" s="17"/>
      <c r="BA287" s="15">
        <v>7492054.54</v>
      </c>
      <c r="BB287" s="15">
        <v>7431250.4299999997</v>
      </c>
      <c r="BC287" s="15">
        <v>7170381.1799999997</v>
      </c>
      <c r="BD287" s="15">
        <v>7309642.21</v>
      </c>
      <c r="BE287" s="15">
        <v>7186072.5599999996</v>
      </c>
      <c r="BF287" s="15">
        <v>7188033.9800000004</v>
      </c>
      <c r="BG287" s="15">
        <v>7068387.1799999997</v>
      </c>
      <c r="BH287" s="15">
        <v>7066425.7599999998</v>
      </c>
      <c r="BI287" s="15">
        <v>7005621.6500000004</v>
      </c>
      <c r="BJ287" s="15">
        <v>6891859.1200000001</v>
      </c>
      <c r="BK287" s="15">
        <v>6884013.4199999999</v>
      </c>
      <c r="BL287" s="15">
        <v>6774173.7400000002</v>
      </c>
      <c r="BM287" s="15">
        <v>6762405.2000000002</v>
      </c>
      <c r="BN287" s="15">
        <v>6701601.0899999999</v>
      </c>
      <c r="BO287" s="15">
        <v>6511343.0599999996</v>
      </c>
      <c r="BP287" s="15">
        <v>6579992.8700000001</v>
      </c>
      <c r="BQ287" s="15">
        <v>6479960.29</v>
      </c>
      <c r="BR287" s="15">
        <v>6458384.6399999997</v>
      </c>
      <c r="BS287" s="15">
        <v>6362274.9199999999</v>
      </c>
      <c r="BT287" s="15">
        <v>6336776.4199999999</v>
      </c>
      <c r="BU287" s="15">
        <v>6275972.3099999996</v>
      </c>
      <c r="BV287" s="15">
        <v>6185746.8499999996</v>
      </c>
      <c r="BW287" s="15">
        <v>6154364.0800000001</v>
      </c>
      <c r="BX287" s="15">
        <v>6068061.4699999997</v>
      </c>
      <c r="BY287" s="15">
        <v>6032755.8600000003</v>
      </c>
      <c r="BZ287" s="15">
        <v>5971951.75</v>
      </c>
      <c r="CA287" s="15">
        <v>5852304.9500000002</v>
      </c>
      <c r="CB287" s="15">
        <v>5850343.5199999996</v>
      </c>
      <c r="CC287" s="15">
        <v>5773848.0300000003</v>
      </c>
      <c r="CD287" s="15">
        <v>5728735.2999999998</v>
      </c>
      <c r="CE287" s="15">
        <v>5656162.6500000004</v>
      </c>
      <c r="CF287" s="15">
        <v>5607127.0800000001</v>
      </c>
      <c r="CG287" s="15">
        <v>5546322.9699999997</v>
      </c>
      <c r="CH287" s="15">
        <v>5479634.5899999999</v>
      </c>
      <c r="CI287" s="15">
        <v>5424714.7400000002</v>
      </c>
      <c r="CJ287" s="15">
        <v>5361949.21</v>
      </c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</row>
    <row r="288" spans="1:112" ht="65.25" hidden="1" customHeight="1" x14ac:dyDescent="0.25">
      <c r="A288" s="6">
        <f t="shared" si="56"/>
        <v>282</v>
      </c>
      <c r="B288" s="13">
        <v>11938720</v>
      </c>
      <c r="C288" s="33" t="s">
        <v>277</v>
      </c>
      <c r="D288" s="32" t="s">
        <v>750</v>
      </c>
      <c r="E288" s="32" t="s">
        <v>751</v>
      </c>
      <c r="F288" s="13" t="s">
        <v>714</v>
      </c>
      <c r="G288" s="48" t="s">
        <v>2197</v>
      </c>
      <c r="H288" s="42" t="s">
        <v>1925</v>
      </c>
      <c r="I288" s="13"/>
      <c r="J288" s="15">
        <v>5.9900000000000002E-2</v>
      </c>
      <c r="K288" s="15" t="s">
        <v>536</v>
      </c>
      <c r="L288" s="15" t="s">
        <v>538</v>
      </c>
      <c r="M288" s="15">
        <f t="shared" si="62"/>
        <v>778.7</v>
      </c>
      <c r="N288" s="15">
        <f>+M288*200</f>
        <v>155740</v>
      </c>
      <c r="O288" s="16">
        <v>1238388251</v>
      </c>
      <c r="P288" s="12">
        <v>45608</v>
      </c>
      <c r="Q288" s="17">
        <v>1300307663.55</v>
      </c>
      <c r="R288" s="9" t="s">
        <v>174</v>
      </c>
      <c r="S288" s="9" t="s">
        <v>737</v>
      </c>
      <c r="T288" s="10">
        <v>993662222</v>
      </c>
      <c r="U288" s="9" t="s">
        <v>276</v>
      </c>
      <c r="V288" s="13" t="s">
        <v>707</v>
      </c>
      <c r="W288" s="13" t="s">
        <v>166</v>
      </c>
      <c r="X288" s="6" t="s">
        <v>601</v>
      </c>
      <c r="Y288" s="6"/>
      <c r="Z288" s="6"/>
      <c r="AA288" s="6"/>
      <c r="AB288" s="25">
        <v>1040246130.84</v>
      </c>
      <c r="AC288" s="25"/>
      <c r="AD288" s="27">
        <f>+Q288*20%</f>
        <v>260061532.71000001</v>
      </c>
      <c r="AE288" s="27">
        <f t="shared" si="49"/>
        <v>13003076.635499999</v>
      </c>
      <c r="AF288" s="27">
        <f t="shared" si="55"/>
        <v>1027243054.2045</v>
      </c>
      <c r="AG288" s="22">
        <f>+AB288-AE288</f>
        <v>1027243054.2045001</v>
      </c>
      <c r="AH288" s="17">
        <f t="shared" si="63"/>
        <v>12522430.542045116</v>
      </c>
      <c r="AI288" s="17"/>
      <c r="AJ288" s="17">
        <v>1014720623.662455</v>
      </c>
      <c r="AK288" s="17"/>
      <c r="AL288" s="17"/>
      <c r="AM288" s="17"/>
      <c r="AN288" s="17">
        <v>1014720623.662455</v>
      </c>
      <c r="AO288" s="17"/>
      <c r="AP288" s="17"/>
      <c r="AQ288" s="17">
        <f t="shared" si="51"/>
        <v>0</v>
      </c>
      <c r="AR288" s="17">
        <f t="shared" si="52"/>
        <v>0</v>
      </c>
      <c r="AS288" s="17">
        <f t="shared" si="53"/>
        <v>0</v>
      </c>
      <c r="AT288" s="17">
        <f t="shared" si="54"/>
        <v>0</v>
      </c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</row>
    <row r="289" spans="1:112" ht="65.25" hidden="1" customHeight="1" x14ac:dyDescent="0.25">
      <c r="A289" s="6">
        <f t="shared" si="56"/>
        <v>283</v>
      </c>
      <c r="B289" s="13">
        <v>11938721</v>
      </c>
      <c r="C289" s="33" t="s">
        <v>298</v>
      </c>
      <c r="D289" s="32" t="s">
        <v>474</v>
      </c>
      <c r="E289" s="32" t="s">
        <v>752</v>
      </c>
      <c r="F289" s="13" t="s">
        <v>711</v>
      </c>
      <c r="G289" s="48" t="s">
        <v>2198</v>
      </c>
      <c r="H289" s="42" t="s">
        <v>1921</v>
      </c>
      <c r="I289" s="13"/>
      <c r="J289" s="15">
        <v>7.0000000000000007E-2</v>
      </c>
      <c r="K289" s="15" t="s">
        <v>532</v>
      </c>
      <c r="L289" s="15" t="s">
        <v>537</v>
      </c>
      <c r="M289" s="15">
        <f t="shared" si="62"/>
        <v>910.00000000000023</v>
      </c>
      <c r="N289" s="15">
        <f t="shared" ref="N289:N346" si="64">+M289*400</f>
        <v>364000.00000000012</v>
      </c>
      <c r="O289" s="16">
        <v>778506892</v>
      </c>
      <c r="P289" s="12">
        <v>45608</v>
      </c>
      <c r="Q289" s="17">
        <v>817432236.60000002</v>
      </c>
      <c r="R289" s="9" t="s">
        <v>174</v>
      </c>
      <c r="S289" s="9" t="s">
        <v>501</v>
      </c>
      <c r="T289" s="10">
        <v>973193333</v>
      </c>
      <c r="U289" s="9" t="s">
        <v>276</v>
      </c>
      <c r="V289" s="13" t="s">
        <v>707</v>
      </c>
      <c r="W289" s="13" t="s">
        <v>166</v>
      </c>
      <c r="X289" s="6" t="s">
        <v>601</v>
      </c>
      <c r="Y289" s="6"/>
      <c r="Z289" s="6"/>
      <c r="AA289" s="6"/>
      <c r="AB289" s="25">
        <v>653945789.27999997</v>
      </c>
      <c r="AC289" s="25"/>
      <c r="AD289" s="27">
        <f t="shared" ref="AD289:AD294" si="65">+Q289*20%</f>
        <v>163486447.32000002</v>
      </c>
      <c r="AE289" s="27">
        <f t="shared" si="49"/>
        <v>8174322.3660000004</v>
      </c>
      <c r="AF289" s="27">
        <f t="shared" si="55"/>
        <v>645771466.91399992</v>
      </c>
      <c r="AG289" s="17">
        <v>645771466.91399992</v>
      </c>
      <c r="AH289" s="17">
        <f t="shared" si="63"/>
        <v>8707714.6739999056</v>
      </c>
      <c r="AI289" s="17"/>
      <c r="AJ289" s="17">
        <v>637063752.24000001</v>
      </c>
      <c r="AK289" s="17"/>
      <c r="AL289" s="17"/>
      <c r="AM289" s="17"/>
      <c r="AN289" s="17">
        <v>637063752.24000001</v>
      </c>
      <c r="AO289" s="17"/>
      <c r="AP289" s="17"/>
      <c r="AQ289" s="17">
        <f t="shared" si="51"/>
        <v>0</v>
      </c>
      <c r="AR289" s="17">
        <f t="shared" si="52"/>
        <v>0</v>
      </c>
      <c r="AS289" s="17">
        <f t="shared" si="53"/>
        <v>0</v>
      </c>
      <c r="AT289" s="17">
        <f t="shared" si="54"/>
        <v>0</v>
      </c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</row>
    <row r="290" spans="1:112" ht="65.25" hidden="1" customHeight="1" x14ac:dyDescent="0.25">
      <c r="A290" s="6">
        <f t="shared" si="56"/>
        <v>284</v>
      </c>
      <c r="B290" s="13">
        <v>11987475</v>
      </c>
      <c r="C290" s="33" t="s">
        <v>278</v>
      </c>
      <c r="D290" s="32" t="s">
        <v>755</v>
      </c>
      <c r="E290" s="32" t="s">
        <v>756</v>
      </c>
      <c r="F290" s="13" t="s">
        <v>714</v>
      </c>
      <c r="G290" s="48" t="s">
        <v>2199</v>
      </c>
      <c r="H290" s="42" t="s">
        <v>1924</v>
      </c>
      <c r="I290" s="13"/>
      <c r="J290" s="15">
        <v>0.01</v>
      </c>
      <c r="K290" s="15" t="s">
        <v>532</v>
      </c>
      <c r="L290" s="15" t="s">
        <v>537</v>
      </c>
      <c r="M290" s="15">
        <f t="shared" si="62"/>
        <v>130</v>
      </c>
      <c r="N290" s="15">
        <f t="shared" si="64"/>
        <v>52000</v>
      </c>
      <c r="O290" s="16">
        <v>438508698</v>
      </c>
      <c r="P290" s="12">
        <v>45609</v>
      </c>
      <c r="Q290" s="17">
        <v>482359567.80000001</v>
      </c>
      <c r="R290" s="9" t="s">
        <v>174</v>
      </c>
      <c r="S290" s="9" t="s">
        <v>539</v>
      </c>
      <c r="T290" s="10">
        <v>977197770</v>
      </c>
      <c r="U290" s="9" t="s">
        <v>276</v>
      </c>
      <c r="V290" s="13" t="s">
        <v>707</v>
      </c>
      <c r="W290" s="13" t="s">
        <v>166</v>
      </c>
      <c r="X290" s="6" t="s">
        <v>601</v>
      </c>
      <c r="Y290" s="6"/>
      <c r="Z290" s="6"/>
      <c r="AA290" s="6"/>
      <c r="AB290" s="25">
        <v>385887654.24000001</v>
      </c>
      <c r="AC290" s="25">
        <f>+AB290-AE290</f>
        <v>381064058.56200004</v>
      </c>
      <c r="AD290" s="27">
        <f t="shared" si="65"/>
        <v>96471913.560000002</v>
      </c>
      <c r="AE290" s="27">
        <f t="shared" ref="AE290:AE321" si="66">+Q290*1%</f>
        <v>4823595.6780000003</v>
      </c>
      <c r="AF290" s="27">
        <f t="shared" si="55"/>
        <v>381064058.56200004</v>
      </c>
      <c r="AG290" s="17">
        <f>+AB290-AE290</f>
        <v>381064058.56200004</v>
      </c>
      <c r="AH290" s="17">
        <f t="shared" si="63"/>
        <v>6810640.5856199861</v>
      </c>
      <c r="AI290" s="17"/>
      <c r="AJ290" s="17">
        <v>374253417.97638005</v>
      </c>
      <c r="AK290" s="17"/>
      <c r="AL290" s="17"/>
      <c r="AM290" s="17"/>
      <c r="AN290" s="17">
        <v>374253417.97638005</v>
      </c>
      <c r="AO290" s="17"/>
      <c r="AP290" s="17"/>
      <c r="AQ290" s="17">
        <f t="shared" si="51"/>
        <v>0</v>
      </c>
      <c r="AR290" s="17">
        <f t="shared" si="52"/>
        <v>0</v>
      </c>
      <c r="AS290" s="17">
        <f t="shared" si="53"/>
        <v>0</v>
      </c>
      <c r="AT290" s="17">
        <f t="shared" si="54"/>
        <v>0</v>
      </c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</row>
    <row r="291" spans="1:112" ht="65.25" hidden="1" customHeight="1" x14ac:dyDescent="0.25">
      <c r="A291" s="6">
        <f t="shared" si="56"/>
        <v>285</v>
      </c>
      <c r="B291" s="13">
        <v>11849690</v>
      </c>
      <c r="C291" s="33" t="s">
        <v>302</v>
      </c>
      <c r="D291" s="32" t="s">
        <v>757</v>
      </c>
      <c r="E291" s="32" t="s">
        <v>758</v>
      </c>
      <c r="F291" s="13" t="s">
        <v>714</v>
      </c>
      <c r="G291" s="48" t="s">
        <v>2200</v>
      </c>
      <c r="H291" s="42" t="s">
        <v>1924</v>
      </c>
      <c r="I291" s="13"/>
      <c r="J291" s="15">
        <v>1.4999999999999999E-2</v>
      </c>
      <c r="K291" s="15" t="s">
        <v>532</v>
      </c>
      <c r="L291" s="15" t="s">
        <v>537</v>
      </c>
      <c r="M291" s="15">
        <f t="shared" si="62"/>
        <v>195</v>
      </c>
      <c r="N291" s="15">
        <f t="shared" si="64"/>
        <v>78000</v>
      </c>
      <c r="O291" s="16">
        <v>579848097</v>
      </c>
      <c r="P291" s="12">
        <v>45609</v>
      </c>
      <c r="Q291" s="17">
        <v>2087453149.2</v>
      </c>
      <c r="R291" s="9" t="s">
        <v>174</v>
      </c>
      <c r="S291" s="9" t="s">
        <v>717</v>
      </c>
      <c r="T291" s="10">
        <v>933934000</v>
      </c>
      <c r="U291" s="9" t="s">
        <v>276</v>
      </c>
      <c r="V291" s="13" t="s">
        <v>707</v>
      </c>
      <c r="W291" s="13" t="s">
        <v>166</v>
      </c>
      <c r="X291" s="6" t="s">
        <v>601</v>
      </c>
      <c r="Y291" s="6"/>
      <c r="Z291" s="6"/>
      <c r="AA291" s="6"/>
      <c r="AB291" s="25">
        <v>1669962519.3599999</v>
      </c>
      <c r="AC291" s="25">
        <f>+AB291-AE291</f>
        <v>1649087987.8679998</v>
      </c>
      <c r="AD291" s="27">
        <f t="shared" si="65"/>
        <v>417490629.84000003</v>
      </c>
      <c r="AE291" s="27">
        <f t="shared" si="66"/>
        <v>20874531.492000002</v>
      </c>
      <c r="AF291" s="27">
        <f t="shared" si="55"/>
        <v>1649087987.868</v>
      </c>
      <c r="AG291" s="17">
        <f>+AB291-AE291</f>
        <v>1649087987.8679998</v>
      </c>
      <c r="AH291" s="17">
        <f t="shared" si="63"/>
        <v>18740879.878679752</v>
      </c>
      <c r="AI291" s="17"/>
      <c r="AJ291" s="17">
        <v>1630347107.98932</v>
      </c>
      <c r="AK291" s="17"/>
      <c r="AL291" s="17"/>
      <c r="AM291" s="17"/>
      <c r="AN291" s="17">
        <v>1630347107.98932</v>
      </c>
      <c r="AO291" s="17"/>
      <c r="AP291" s="17"/>
      <c r="AQ291" s="17">
        <f t="shared" si="51"/>
        <v>0</v>
      </c>
      <c r="AR291" s="17">
        <f t="shared" si="52"/>
        <v>0</v>
      </c>
      <c r="AS291" s="17">
        <f t="shared" si="53"/>
        <v>0</v>
      </c>
      <c r="AT291" s="17">
        <f t="shared" si="54"/>
        <v>0</v>
      </c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</row>
    <row r="292" spans="1:112" ht="65.25" hidden="1" customHeight="1" x14ac:dyDescent="0.25">
      <c r="A292" s="6">
        <f t="shared" si="56"/>
        <v>286</v>
      </c>
      <c r="B292" s="13">
        <v>11849689</v>
      </c>
      <c r="C292" s="33" t="s">
        <v>459</v>
      </c>
      <c r="D292" s="32" t="s">
        <v>460</v>
      </c>
      <c r="E292" s="32" t="s">
        <v>759</v>
      </c>
      <c r="F292" s="13" t="s">
        <v>714</v>
      </c>
      <c r="G292" s="48" t="s">
        <v>2201</v>
      </c>
      <c r="H292" s="42" t="s">
        <v>1923</v>
      </c>
      <c r="I292" s="13"/>
      <c r="J292" s="15">
        <v>0.04</v>
      </c>
      <c r="K292" s="15" t="s">
        <v>533</v>
      </c>
      <c r="L292" s="15" t="s">
        <v>537</v>
      </c>
      <c r="M292" s="15">
        <f t="shared" si="62"/>
        <v>520</v>
      </c>
      <c r="N292" s="15">
        <f t="shared" si="64"/>
        <v>208000</v>
      </c>
      <c r="O292" s="16">
        <v>3015424588</v>
      </c>
      <c r="P292" s="12">
        <v>45609</v>
      </c>
      <c r="Q292" s="17">
        <v>4523136882</v>
      </c>
      <c r="R292" s="9" t="s">
        <v>174</v>
      </c>
      <c r="S292" s="9" t="s">
        <v>760</v>
      </c>
      <c r="T292" s="10">
        <v>977010303</v>
      </c>
      <c r="U292" s="9" t="s">
        <v>276</v>
      </c>
      <c r="V292" s="13" t="s">
        <v>707</v>
      </c>
      <c r="W292" s="13" t="s">
        <v>166</v>
      </c>
      <c r="X292" s="6" t="s">
        <v>601</v>
      </c>
      <c r="Y292" s="6"/>
      <c r="Z292" s="6"/>
      <c r="AA292" s="6"/>
      <c r="AB292" s="25">
        <v>3618509505.5999999</v>
      </c>
      <c r="AC292" s="25"/>
      <c r="AD292" s="27">
        <f t="shared" si="65"/>
        <v>904627376.4000001</v>
      </c>
      <c r="AE292" s="27">
        <f t="shared" si="66"/>
        <v>45231368.82</v>
      </c>
      <c r="AF292" s="27">
        <f t="shared" si="55"/>
        <v>3573278136.7800002</v>
      </c>
      <c r="AG292" s="17">
        <v>3573278136.7800002</v>
      </c>
      <c r="AH292" s="17">
        <f t="shared" si="63"/>
        <v>37982781.367800236</v>
      </c>
      <c r="AI292" s="17"/>
      <c r="AJ292" s="17">
        <v>3535295355.4122</v>
      </c>
      <c r="AK292" s="17"/>
      <c r="AL292" s="17"/>
      <c r="AM292" s="17"/>
      <c r="AN292" s="17">
        <v>3535295355.4122</v>
      </c>
      <c r="AO292" s="17"/>
      <c r="AP292" s="17"/>
      <c r="AQ292" s="17">
        <f t="shared" si="51"/>
        <v>0</v>
      </c>
      <c r="AR292" s="17">
        <f t="shared" si="52"/>
        <v>0</v>
      </c>
      <c r="AS292" s="17">
        <f t="shared" si="53"/>
        <v>0</v>
      </c>
      <c r="AT292" s="17">
        <f t="shared" si="54"/>
        <v>0</v>
      </c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</row>
    <row r="293" spans="1:112" ht="65.25" hidden="1" customHeight="1" x14ac:dyDescent="0.25">
      <c r="A293" s="6">
        <f t="shared" si="56"/>
        <v>287</v>
      </c>
      <c r="B293" s="13">
        <v>11849691</v>
      </c>
      <c r="C293" s="33" t="s">
        <v>279</v>
      </c>
      <c r="D293" s="32" t="s">
        <v>761</v>
      </c>
      <c r="E293" s="32" t="s">
        <v>762</v>
      </c>
      <c r="F293" s="13" t="s">
        <v>714</v>
      </c>
      <c r="G293" s="48" t="s">
        <v>2202</v>
      </c>
      <c r="H293" s="42" t="s">
        <v>1924</v>
      </c>
      <c r="I293" s="13"/>
      <c r="J293" s="15">
        <v>3.3799999999999997E-2</v>
      </c>
      <c r="K293" s="15" t="s">
        <v>857</v>
      </c>
      <c r="L293" s="15" t="s">
        <v>1620</v>
      </c>
      <c r="M293" s="15">
        <f t="shared" si="62"/>
        <v>439.39999999999992</v>
      </c>
      <c r="N293" s="15">
        <f t="shared" si="64"/>
        <v>175759.99999999997</v>
      </c>
      <c r="O293" s="16">
        <v>636947783.61000001</v>
      </c>
      <c r="P293" s="12">
        <v>45609</v>
      </c>
      <c r="Q293" s="17">
        <v>1656064237.3699999</v>
      </c>
      <c r="R293" s="9" t="s">
        <v>174</v>
      </c>
      <c r="S293" s="9" t="s">
        <v>717</v>
      </c>
      <c r="T293" s="10">
        <v>933934000</v>
      </c>
      <c r="U293" s="9" t="s">
        <v>276</v>
      </c>
      <c r="V293" s="13" t="s">
        <v>707</v>
      </c>
      <c r="W293" s="13" t="s">
        <v>166</v>
      </c>
      <c r="X293" s="6" t="s">
        <v>601</v>
      </c>
      <c r="Y293" s="6"/>
      <c r="Z293" s="6"/>
      <c r="AA293" s="6"/>
      <c r="AB293" s="25">
        <v>1324851389.8959999</v>
      </c>
      <c r="AC293" s="25">
        <f>+AB293-AE293</f>
        <v>1308290747.5223</v>
      </c>
      <c r="AD293" s="27">
        <f t="shared" si="65"/>
        <v>331212847.47399998</v>
      </c>
      <c r="AE293" s="27">
        <f t="shared" si="66"/>
        <v>16560642.373699998</v>
      </c>
      <c r="AF293" s="27">
        <f t="shared" si="55"/>
        <v>1308290747.5223</v>
      </c>
      <c r="AG293" s="17">
        <f>+AB293-AE293</f>
        <v>1308290747.5223</v>
      </c>
      <c r="AH293" s="17">
        <f t="shared" si="63"/>
        <v>15332907.467600107</v>
      </c>
      <c r="AI293" s="17"/>
      <c r="AJ293" s="17">
        <v>1292957840.0546999</v>
      </c>
      <c r="AK293" s="17"/>
      <c r="AL293" s="17"/>
      <c r="AM293" s="17"/>
      <c r="AN293" s="17">
        <v>1292957840.0546999</v>
      </c>
      <c r="AO293" s="17"/>
      <c r="AP293" s="17"/>
      <c r="AQ293" s="17">
        <f t="shared" si="51"/>
        <v>0</v>
      </c>
      <c r="AR293" s="17">
        <f t="shared" si="52"/>
        <v>0</v>
      </c>
      <c r="AS293" s="17">
        <f t="shared" si="53"/>
        <v>0</v>
      </c>
      <c r="AT293" s="17">
        <f t="shared" si="54"/>
        <v>0</v>
      </c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</row>
    <row r="294" spans="1:112" ht="65.25" hidden="1" customHeight="1" x14ac:dyDescent="0.25">
      <c r="A294" s="6">
        <f t="shared" si="56"/>
        <v>288</v>
      </c>
      <c r="B294" s="13">
        <v>11868450</v>
      </c>
      <c r="C294" s="33" t="s">
        <v>277</v>
      </c>
      <c r="D294" s="32" t="s">
        <v>765</v>
      </c>
      <c r="E294" s="32" t="s">
        <v>766</v>
      </c>
      <c r="F294" s="13" t="s">
        <v>714</v>
      </c>
      <c r="G294" s="48" t="s">
        <v>2203</v>
      </c>
      <c r="H294" s="42" t="s">
        <v>1921</v>
      </c>
      <c r="I294" s="13"/>
      <c r="J294" s="15">
        <v>1.9134</v>
      </c>
      <c r="K294" s="15" t="s">
        <v>1577</v>
      </c>
      <c r="L294" s="15" t="s">
        <v>531</v>
      </c>
      <c r="M294" s="15">
        <f>+J294*10000*9*65%</f>
        <v>111933.90000000001</v>
      </c>
      <c r="N294" s="15">
        <f t="shared" si="64"/>
        <v>44773560</v>
      </c>
      <c r="O294" s="16">
        <v>48498626916</v>
      </c>
      <c r="P294" s="12">
        <v>45610</v>
      </c>
      <c r="Q294" s="17">
        <v>72747940374</v>
      </c>
      <c r="R294" s="9" t="s">
        <v>174</v>
      </c>
      <c r="S294" s="9" t="s">
        <v>764</v>
      </c>
      <c r="T294" s="10">
        <v>977721007</v>
      </c>
      <c r="U294" s="9" t="s">
        <v>276</v>
      </c>
      <c r="V294" s="13" t="s">
        <v>707</v>
      </c>
      <c r="W294" s="13" t="s">
        <v>166</v>
      </c>
      <c r="X294" s="6" t="s">
        <v>601</v>
      </c>
      <c r="Y294" s="6"/>
      <c r="Z294" s="7"/>
      <c r="AA294" s="6"/>
      <c r="AB294" s="25">
        <v>25461779130.900002</v>
      </c>
      <c r="AC294" s="25"/>
      <c r="AD294" s="27">
        <f t="shared" si="65"/>
        <v>14549588074.800001</v>
      </c>
      <c r="AE294" s="27">
        <f t="shared" si="66"/>
        <v>727479403.74000001</v>
      </c>
      <c r="AF294" s="27">
        <f t="shared" si="55"/>
        <v>57470872895.459991</v>
      </c>
      <c r="AG294" s="17">
        <f>+Q294-AD294-AE294</f>
        <v>57470872895.459999</v>
      </c>
      <c r="AH294" s="17">
        <f t="shared" si="63"/>
        <v>577708728.95159912</v>
      </c>
      <c r="AI294" s="17"/>
      <c r="AJ294" s="17">
        <v>56893164166.5084</v>
      </c>
      <c r="AK294" s="17"/>
      <c r="AL294" s="17"/>
      <c r="AM294" s="17"/>
      <c r="AN294" s="17">
        <v>56893164166.5084</v>
      </c>
      <c r="AO294" s="17"/>
      <c r="AP294" s="17"/>
      <c r="AQ294" s="17">
        <f t="shared" si="51"/>
        <v>0</v>
      </c>
      <c r="AR294" s="17">
        <f t="shared" si="52"/>
        <v>0</v>
      </c>
      <c r="AS294" s="17">
        <f t="shared" si="53"/>
        <v>0</v>
      </c>
      <c r="AT294" s="17">
        <f t="shared" si="54"/>
        <v>0</v>
      </c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</row>
    <row r="295" spans="1:112" ht="65.25" customHeight="1" x14ac:dyDescent="0.25">
      <c r="A295" s="6">
        <f t="shared" si="56"/>
        <v>289</v>
      </c>
      <c r="B295" s="13">
        <v>11868452</v>
      </c>
      <c r="C295" s="33" t="s">
        <v>459</v>
      </c>
      <c r="D295" s="32" t="s">
        <v>768</v>
      </c>
      <c r="E295" s="32" t="s">
        <v>769</v>
      </c>
      <c r="F295" s="13" t="s">
        <v>714</v>
      </c>
      <c r="G295" s="48" t="s">
        <v>2204</v>
      </c>
      <c r="H295" s="42" t="s">
        <v>1923</v>
      </c>
      <c r="I295" s="13"/>
      <c r="J295" s="15">
        <v>0.6</v>
      </c>
      <c r="K295" s="15" t="s">
        <v>1578</v>
      </c>
      <c r="L295" s="15" t="s">
        <v>531</v>
      </c>
      <c r="M295" s="15">
        <f>+J295*10000*9*65%</f>
        <v>35100</v>
      </c>
      <c r="N295" s="15">
        <f t="shared" si="64"/>
        <v>14040000</v>
      </c>
      <c r="O295" s="16">
        <v>40348666709</v>
      </c>
      <c r="P295" s="12">
        <v>45610</v>
      </c>
      <c r="Q295" s="17">
        <v>54470700057.150002</v>
      </c>
      <c r="R295" s="9" t="s">
        <v>174</v>
      </c>
      <c r="S295" s="9" t="s">
        <v>767</v>
      </c>
      <c r="T295" s="10">
        <v>990177007</v>
      </c>
      <c r="U295" s="9" t="s">
        <v>275</v>
      </c>
      <c r="V295" s="13" t="s">
        <v>704</v>
      </c>
      <c r="W295" s="13" t="s">
        <v>166</v>
      </c>
      <c r="X295" s="6" t="s">
        <v>368</v>
      </c>
      <c r="Y295" s="6" t="s">
        <v>552</v>
      </c>
      <c r="Z295" s="7">
        <v>45684</v>
      </c>
      <c r="AA295" s="6" t="s">
        <v>1158</v>
      </c>
      <c r="AB295" s="25">
        <v>544707000.57000005</v>
      </c>
      <c r="AC295" s="25"/>
      <c r="AD295" s="27"/>
      <c r="AE295" s="27">
        <f t="shared" si="66"/>
        <v>544707000.57150006</v>
      </c>
      <c r="AF295" s="27">
        <f t="shared" si="55"/>
        <v>53925993056.578499</v>
      </c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>
        <f t="shared" si="51"/>
        <v>0</v>
      </c>
      <c r="AR295" s="17">
        <f t="shared" si="52"/>
        <v>0</v>
      </c>
      <c r="AS295" s="17">
        <f t="shared" si="53"/>
        <v>0</v>
      </c>
      <c r="AT295" s="17">
        <f t="shared" si="54"/>
        <v>0</v>
      </c>
      <c r="AU295" s="17">
        <f>SUBTOTAL(9,AV295:DH295)</f>
        <v>53925993056.580002</v>
      </c>
      <c r="AV295" s="17"/>
      <c r="AW295" s="17"/>
      <c r="AX295" s="17"/>
      <c r="AY295" s="17"/>
      <c r="AZ295" s="17"/>
      <c r="BA295" s="17"/>
      <c r="BB295" s="17"/>
      <c r="BC295" s="17">
        <v>10894140012</v>
      </c>
      <c r="BD295" s="17"/>
      <c r="BE295" s="17"/>
      <c r="BF295" s="17">
        <v>4781317005</v>
      </c>
      <c r="BG295" s="17"/>
      <c r="BH295" s="17"/>
      <c r="BI295" s="17">
        <v>4781317005</v>
      </c>
      <c r="BJ295" s="17"/>
      <c r="BK295" s="17"/>
      <c r="BL295" s="17">
        <v>4781317005</v>
      </c>
      <c r="BM295" s="17"/>
      <c r="BN295" s="17"/>
      <c r="BO295" s="17">
        <v>4781317005</v>
      </c>
      <c r="BP295" s="17"/>
      <c r="BQ295" s="17"/>
      <c r="BR295" s="17">
        <v>4781317005</v>
      </c>
      <c r="BS295" s="17"/>
      <c r="BT295" s="17"/>
      <c r="BU295" s="17">
        <v>4781317005</v>
      </c>
      <c r="BV295" s="17"/>
      <c r="BW295" s="17"/>
      <c r="BX295" s="17">
        <v>4781317005</v>
      </c>
      <c r="BY295" s="17"/>
      <c r="BZ295" s="17"/>
      <c r="CA295" s="17">
        <v>4781317005</v>
      </c>
      <c r="CB295" s="17"/>
      <c r="CC295" s="17"/>
      <c r="CD295" s="17">
        <v>4781317004.5799999</v>
      </c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</row>
    <row r="296" spans="1:112" ht="65.25" customHeight="1" x14ac:dyDescent="0.25">
      <c r="A296" s="6">
        <f t="shared" si="56"/>
        <v>290</v>
      </c>
      <c r="B296" s="13">
        <v>11868349</v>
      </c>
      <c r="C296" s="33" t="s">
        <v>301</v>
      </c>
      <c r="D296" s="32" t="s">
        <v>24</v>
      </c>
      <c r="E296" s="32" t="s">
        <v>771</v>
      </c>
      <c r="F296" s="13" t="s">
        <v>714</v>
      </c>
      <c r="G296" s="48" t="s">
        <v>2205</v>
      </c>
      <c r="H296" s="42" t="s">
        <v>1924</v>
      </c>
      <c r="I296" s="13"/>
      <c r="J296" s="15">
        <v>4.9000000000000002E-2</v>
      </c>
      <c r="K296" s="15" t="s">
        <v>1579</v>
      </c>
      <c r="L296" s="15" t="s">
        <v>537</v>
      </c>
      <c r="M296" s="15">
        <f t="shared" ref="M296:M301" si="67">+J296*10000*2*65%</f>
        <v>637</v>
      </c>
      <c r="N296" s="15">
        <f t="shared" si="64"/>
        <v>254800</v>
      </c>
      <c r="O296" s="16">
        <v>2231509793</v>
      </c>
      <c r="P296" s="12">
        <v>45610</v>
      </c>
      <c r="Q296" s="17">
        <v>10822822496.049999</v>
      </c>
      <c r="R296" s="9" t="s">
        <v>174</v>
      </c>
      <c r="S296" s="9" t="s">
        <v>770</v>
      </c>
      <c r="T296" s="10">
        <v>950784004</v>
      </c>
      <c r="U296" s="9" t="s">
        <v>275</v>
      </c>
      <c r="V296" s="13" t="s">
        <v>704</v>
      </c>
      <c r="W296" s="13" t="s">
        <v>166</v>
      </c>
      <c r="X296" s="6" t="s">
        <v>601</v>
      </c>
      <c r="Y296" s="6" t="s">
        <v>552</v>
      </c>
      <c r="Z296" s="7">
        <v>45684</v>
      </c>
      <c r="AA296" s="6" t="s">
        <v>1155</v>
      </c>
      <c r="AB296" s="25">
        <v>108228224.95999999</v>
      </c>
      <c r="AC296" s="25"/>
      <c r="AD296" s="27"/>
      <c r="AE296" s="27">
        <f t="shared" si="66"/>
        <v>108228224.9605</v>
      </c>
      <c r="AF296" s="27">
        <f t="shared" si="55"/>
        <v>10714594271.089499</v>
      </c>
      <c r="AG296" s="27">
        <f>+AB296-AE296</f>
        <v>-5.0000846385955811E-4</v>
      </c>
      <c r="AH296" s="17"/>
      <c r="AI296" s="17"/>
      <c r="AJ296" s="17"/>
      <c r="AK296" s="17"/>
      <c r="AL296" s="17"/>
      <c r="AM296" s="17"/>
      <c r="AN296" s="17"/>
      <c r="AO296" s="17"/>
      <c r="AP296" s="17"/>
      <c r="AQ296" s="17">
        <f t="shared" si="51"/>
        <v>0</v>
      </c>
      <c r="AR296" s="17">
        <f t="shared" si="52"/>
        <v>0</v>
      </c>
      <c r="AS296" s="17">
        <f t="shared" si="53"/>
        <v>0</v>
      </c>
      <c r="AT296" s="17">
        <f t="shared" si="54"/>
        <v>0</v>
      </c>
      <c r="AU296" s="17">
        <f>SUBTOTAL(9,AV296:DH296)</f>
        <v>10714594271.09</v>
      </c>
      <c r="AV296" s="17"/>
      <c r="AW296" s="17"/>
      <c r="AX296" s="17"/>
      <c r="AY296" s="17"/>
      <c r="AZ296" s="17"/>
      <c r="BA296" s="17"/>
      <c r="BB296" s="17"/>
      <c r="BC296" s="17">
        <v>892882856</v>
      </c>
      <c r="BD296" s="17"/>
      <c r="BE296" s="17"/>
      <c r="BF296" s="17">
        <v>892882856</v>
      </c>
      <c r="BG296" s="17"/>
      <c r="BH296" s="17"/>
      <c r="BI296" s="17">
        <v>892882856</v>
      </c>
      <c r="BJ296" s="17"/>
      <c r="BK296" s="17"/>
      <c r="BL296" s="17">
        <v>892882856</v>
      </c>
      <c r="BM296" s="17"/>
      <c r="BN296" s="17"/>
      <c r="BO296" s="17">
        <v>892882856</v>
      </c>
      <c r="BP296" s="17"/>
      <c r="BQ296" s="17"/>
      <c r="BR296" s="17">
        <v>892882856</v>
      </c>
      <c r="BS296" s="17"/>
      <c r="BT296" s="17"/>
      <c r="BU296" s="17">
        <v>892882856</v>
      </c>
      <c r="BV296" s="17"/>
      <c r="BW296" s="17"/>
      <c r="BX296" s="17">
        <v>892882856</v>
      </c>
      <c r="BY296" s="17"/>
      <c r="BZ296" s="17"/>
      <c r="CA296" s="17">
        <v>892882856</v>
      </c>
      <c r="CB296" s="17"/>
      <c r="CC296" s="17"/>
      <c r="CD296" s="17">
        <v>892882856</v>
      </c>
      <c r="CE296" s="17"/>
      <c r="CF296" s="17"/>
      <c r="CG296" s="17">
        <v>892882856</v>
      </c>
      <c r="CH296" s="17"/>
      <c r="CI296" s="17">
        <v>892882855.09000003</v>
      </c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</row>
    <row r="297" spans="1:112" ht="65.25" hidden="1" customHeight="1" x14ac:dyDescent="0.25">
      <c r="A297" s="6">
        <f t="shared" si="56"/>
        <v>291</v>
      </c>
      <c r="B297" s="13">
        <v>11884072</v>
      </c>
      <c r="C297" s="33" t="s">
        <v>296</v>
      </c>
      <c r="D297" s="32" t="s">
        <v>775</v>
      </c>
      <c r="E297" s="32" t="s">
        <v>776</v>
      </c>
      <c r="F297" s="13" t="s">
        <v>714</v>
      </c>
      <c r="G297" s="48" t="s">
        <v>2206</v>
      </c>
      <c r="H297" s="42" t="s">
        <v>1924</v>
      </c>
      <c r="I297" s="13"/>
      <c r="J297" s="15">
        <v>0.13</v>
      </c>
      <c r="K297" s="15" t="s">
        <v>1580</v>
      </c>
      <c r="L297" s="15" t="s">
        <v>537</v>
      </c>
      <c r="M297" s="15">
        <f t="shared" si="67"/>
        <v>1690</v>
      </c>
      <c r="N297" s="15">
        <f t="shared" si="64"/>
        <v>676000</v>
      </c>
      <c r="O297" s="16">
        <v>3310026592</v>
      </c>
      <c r="P297" s="12">
        <v>45611</v>
      </c>
      <c r="Q297" s="17">
        <v>4137533240</v>
      </c>
      <c r="R297" s="9" t="s">
        <v>174</v>
      </c>
      <c r="S297" s="9" t="s">
        <v>777</v>
      </c>
      <c r="T297" s="10">
        <v>915556718</v>
      </c>
      <c r="U297" s="9" t="s">
        <v>276</v>
      </c>
      <c r="V297" s="13" t="s">
        <v>707</v>
      </c>
      <c r="W297" s="13" t="s">
        <v>166</v>
      </c>
      <c r="X297" s="6" t="s">
        <v>601</v>
      </c>
      <c r="Y297" s="6"/>
      <c r="Z297" s="6"/>
      <c r="AA297" s="6"/>
      <c r="AB297" s="25">
        <v>3310026592</v>
      </c>
      <c r="AC297" s="25">
        <f>+AB297-AE297</f>
        <v>3268651259.5999999</v>
      </c>
      <c r="AD297" s="27">
        <f>+Q297*20%</f>
        <v>827506648</v>
      </c>
      <c r="AE297" s="27">
        <f t="shared" si="66"/>
        <v>41375332.399999999</v>
      </c>
      <c r="AF297" s="27">
        <f t="shared" si="55"/>
        <v>3268651259.5999999</v>
      </c>
      <c r="AG297" s="27">
        <f>+AB297-AE297</f>
        <v>3268651259.5999999</v>
      </c>
      <c r="AH297" s="17"/>
      <c r="AI297" s="17"/>
      <c r="AJ297" s="17"/>
      <c r="AK297" s="17"/>
      <c r="AL297" s="17"/>
      <c r="AM297" s="17"/>
      <c r="AN297" s="17"/>
      <c r="AO297" s="17"/>
      <c r="AP297" s="17"/>
      <c r="AQ297" s="17">
        <f t="shared" si="51"/>
        <v>0</v>
      </c>
      <c r="AR297" s="17">
        <f t="shared" si="52"/>
        <v>0</v>
      </c>
      <c r="AS297" s="17">
        <f t="shared" si="53"/>
        <v>0</v>
      </c>
      <c r="AT297" s="17">
        <f t="shared" si="54"/>
        <v>0</v>
      </c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</row>
    <row r="298" spans="1:112" ht="65.25" customHeight="1" x14ac:dyDescent="0.25">
      <c r="A298" s="6">
        <f t="shared" si="56"/>
        <v>292</v>
      </c>
      <c r="B298" s="13">
        <v>11884306</v>
      </c>
      <c r="C298" s="33" t="s">
        <v>278</v>
      </c>
      <c r="D298" s="32" t="s">
        <v>778</v>
      </c>
      <c r="E298" s="32" t="s">
        <v>779</v>
      </c>
      <c r="F298" s="13" t="s">
        <v>714</v>
      </c>
      <c r="G298" s="48" t="s">
        <v>2207</v>
      </c>
      <c r="H298" s="42" t="s">
        <v>1924</v>
      </c>
      <c r="I298" s="13"/>
      <c r="J298" s="15">
        <v>0.14000000000000001</v>
      </c>
      <c r="K298" s="15" t="s">
        <v>532</v>
      </c>
      <c r="L298" s="15" t="s">
        <v>537</v>
      </c>
      <c r="M298" s="15">
        <f t="shared" si="67"/>
        <v>1820.0000000000005</v>
      </c>
      <c r="N298" s="15">
        <f t="shared" si="64"/>
        <v>728000.00000000023</v>
      </c>
      <c r="O298" s="16">
        <v>4992747818</v>
      </c>
      <c r="P298" s="12">
        <v>45611</v>
      </c>
      <c r="Q298" s="17">
        <v>5242385208.8999996</v>
      </c>
      <c r="R298" s="9" t="s">
        <v>174</v>
      </c>
      <c r="S298" s="9" t="s">
        <v>780</v>
      </c>
      <c r="T298" s="10">
        <v>935700509</v>
      </c>
      <c r="U298" s="9" t="s">
        <v>275</v>
      </c>
      <c r="V298" s="13" t="s">
        <v>707</v>
      </c>
      <c r="W298" s="13" t="s">
        <v>166</v>
      </c>
      <c r="X298" s="6" t="s">
        <v>601</v>
      </c>
      <c r="Y298" s="6" t="s">
        <v>552</v>
      </c>
      <c r="Z298" s="7">
        <v>45624</v>
      </c>
      <c r="AA298" s="6" t="s">
        <v>880</v>
      </c>
      <c r="AB298" s="25">
        <v>1834834823.115</v>
      </c>
      <c r="AC298" s="25"/>
      <c r="AD298" s="27"/>
      <c r="AE298" s="27">
        <f t="shared" si="66"/>
        <v>52423852.088999994</v>
      </c>
      <c r="AF298" s="27">
        <f t="shared" si="55"/>
        <v>5189961356.8109999</v>
      </c>
      <c r="AG298" s="17">
        <f>+AB298-AE298</f>
        <v>1782410971.026</v>
      </c>
      <c r="AH298" s="17">
        <f>+AG298-AJ298</f>
        <v>20824109.70630002</v>
      </c>
      <c r="AI298" s="17"/>
      <c r="AJ298" s="17">
        <v>1761586861.3197</v>
      </c>
      <c r="AK298" s="17"/>
      <c r="AL298" s="17"/>
      <c r="AM298" s="17"/>
      <c r="AN298" s="17">
        <v>1761586861.3197</v>
      </c>
      <c r="AO298" s="17"/>
      <c r="AP298" s="17"/>
      <c r="AQ298" s="17">
        <f t="shared" si="51"/>
        <v>0</v>
      </c>
      <c r="AR298" s="17">
        <f t="shared" si="52"/>
        <v>0</v>
      </c>
      <c r="AS298" s="17">
        <f t="shared" si="53"/>
        <v>0</v>
      </c>
      <c r="AT298" s="17">
        <f t="shared" si="54"/>
        <v>0</v>
      </c>
      <c r="AU298" s="17">
        <f>SUBTOTAL(9,AV298:DH298)</f>
        <v>4115855800.0599999</v>
      </c>
      <c r="AV298" s="17"/>
      <c r="AW298" s="17"/>
      <c r="AX298" s="17"/>
      <c r="AY298" s="17"/>
      <c r="AZ298" s="17">
        <v>132360677.55</v>
      </c>
      <c r="BA298" s="17">
        <v>132639028.43000001</v>
      </c>
      <c r="BB298" s="17">
        <v>131553746.97</v>
      </c>
      <c r="BC298" s="17">
        <v>127002566.66</v>
      </c>
      <c r="BD298" s="17">
        <v>129383184.05</v>
      </c>
      <c r="BE298" s="17">
        <v>127212621.14</v>
      </c>
      <c r="BF298" s="17">
        <v>127212621.14</v>
      </c>
      <c r="BG298" s="17">
        <v>125112076.38</v>
      </c>
      <c r="BH298" s="17">
        <v>125042058.22</v>
      </c>
      <c r="BI298" s="17">
        <v>123956776.76000001</v>
      </c>
      <c r="BJ298" s="17">
        <v>121961259.23999999</v>
      </c>
      <c r="BK298" s="17">
        <v>121786213.84999999</v>
      </c>
      <c r="BL298" s="17">
        <v>119860714.48</v>
      </c>
      <c r="BM298" s="17">
        <v>119615650.93000001</v>
      </c>
      <c r="BN298" s="17">
        <v>118530369.47</v>
      </c>
      <c r="BO298" s="17">
        <v>115239516.01000001</v>
      </c>
      <c r="BP298" s="17">
        <v>116359806.55</v>
      </c>
      <c r="BQ298" s="17">
        <v>114609352.59</v>
      </c>
      <c r="BR298" s="17">
        <v>114189243.64</v>
      </c>
      <c r="BS298" s="17">
        <v>112508807.83</v>
      </c>
      <c r="BT298" s="17">
        <v>112018680.72</v>
      </c>
      <c r="BU298" s="17">
        <v>110933399.26000001</v>
      </c>
      <c r="BV298" s="17">
        <v>109357990.69</v>
      </c>
      <c r="BW298" s="17">
        <v>108762836.34</v>
      </c>
      <c r="BX298" s="17">
        <v>107257445.93000001</v>
      </c>
      <c r="BY298" s="17">
        <v>106592273.43000001</v>
      </c>
      <c r="BZ298" s="17">
        <v>105506991.97</v>
      </c>
      <c r="CA298" s="17">
        <v>103476465.37</v>
      </c>
      <c r="CB298" s="17">
        <v>103336429.05</v>
      </c>
      <c r="CC298" s="17">
        <v>102006084.04000001</v>
      </c>
      <c r="CD298" s="17">
        <v>101165866.13</v>
      </c>
      <c r="CE298" s="17">
        <v>99905539.280000001</v>
      </c>
      <c r="CF298" s="17">
        <v>98995303.219999999</v>
      </c>
      <c r="CG298" s="17">
        <v>97910021.760000005</v>
      </c>
      <c r="CH298" s="17">
        <v>96754722.140000001</v>
      </c>
      <c r="CI298" s="17">
        <v>95739458.840000004</v>
      </c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</row>
    <row r="299" spans="1:112" ht="65.25" hidden="1" customHeight="1" x14ac:dyDescent="0.25">
      <c r="A299" s="6">
        <f t="shared" si="56"/>
        <v>293</v>
      </c>
      <c r="B299" s="13">
        <v>11887799</v>
      </c>
      <c r="C299" s="33" t="s">
        <v>459</v>
      </c>
      <c r="D299" s="32" t="s">
        <v>460</v>
      </c>
      <c r="E299" s="32" t="s">
        <v>783</v>
      </c>
      <c r="F299" s="13" t="s">
        <v>714</v>
      </c>
      <c r="G299" s="48" t="s">
        <v>2208</v>
      </c>
      <c r="H299" s="42" t="s">
        <v>1922</v>
      </c>
      <c r="I299" s="13"/>
      <c r="J299" s="15">
        <v>1.55E-2</v>
      </c>
      <c r="K299" s="15" t="s">
        <v>1581</v>
      </c>
      <c r="L299" s="15" t="s">
        <v>537</v>
      </c>
      <c r="M299" s="15">
        <f t="shared" si="67"/>
        <v>201.5</v>
      </c>
      <c r="N299" s="15">
        <f t="shared" si="64"/>
        <v>80600</v>
      </c>
      <c r="O299" s="16">
        <v>998793155</v>
      </c>
      <c r="P299" s="12">
        <v>45614</v>
      </c>
      <c r="Q299" s="17">
        <v>4095051935.5</v>
      </c>
      <c r="R299" s="9" t="s">
        <v>174</v>
      </c>
      <c r="S299" s="9" t="s">
        <v>782</v>
      </c>
      <c r="T299" s="10">
        <v>974450577</v>
      </c>
      <c r="U299" s="9" t="s">
        <v>276</v>
      </c>
      <c r="V299" s="13" t="s">
        <v>707</v>
      </c>
      <c r="W299" s="13" t="s">
        <v>166</v>
      </c>
      <c r="X299" s="6" t="s">
        <v>601</v>
      </c>
      <c r="Y299" s="6"/>
      <c r="Z299" s="6"/>
      <c r="AA299" s="6"/>
      <c r="AB299" s="25">
        <v>3276041548.4000001</v>
      </c>
      <c r="AC299" s="29"/>
      <c r="AD299" s="27">
        <f>Q299*20%</f>
        <v>819010387.10000002</v>
      </c>
      <c r="AE299" s="27">
        <f t="shared" si="66"/>
        <v>40950519.355000004</v>
      </c>
      <c r="AF299" s="27">
        <f t="shared" si="55"/>
        <v>3235091029.0450001</v>
      </c>
      <c r="AG299" s="17">
        <v>3235091029.0450001</v>
      </c>
      <c r="AH299" s="17">
        <f>+AG299-AJ299</f>
        <v>34600910.290450096</v>
      </c>
      <c r="AI299" s="17"/>
      <c r="AJ299" s="17">
        <v>3200490118.75455</v>
      </c>
      <c r="AK299" s="17"/>
      <c r="AL299" s="17"/>
      <c r="AM299" s="17"/>
      <c r="AN299" s="17">
        <v>3200490118.75455</v>
      </c>
      <c r="AO299" s="17"/>
      <c r="AP299" s="17"/>
      <c r="AQ299" s="17">
        <f t="shared" si="51"/>
        <v>0</v>
      </c>
      <c r="AR299" s="17">
        <f t="shared" si="52"/>
        <v>0</v>
      </c>
      <c r="AS299" s="17">
        <f t="shared" si="53"/>
        <v>0</v>
      </c>
      <c r="AT299" s="17">
        <f t="shared" si="54"/>
        <v>0</v>
      </c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</row>
    <row r="300" spans="1:112" ht="65.25" hidden="1" customHeight="1" x14ac:dyDescent="0.25">
      <c r="A300" s="6">
        <f t="shared" si="56"/>
        <v>294</v>
      </c>
      <c r="B300" s="13">
        <v>11887803</v>
      </c>
      <c r="C300" s="33" t="s">
        <v>459</v>
      </c>
      <c r="D300" s="32" t="s">
        <v>508</v>
      </c>
      <c r="E300" s="32" t="s">
        <v>785</v>
      </c>
      <c r="F300" s="13" t="s">
        <v>714</v>
      </c>
      <c r="G300" s="48" t="s">
        <v>2209</v>
      </c>
      <c r="H300" s="42" t="s">
        <v>1924</v>
      </c>
      <c r="I300" s="13"/>
      <c r="J300" s="15">
        <v>2.5000000000000001E-3</v>
      </c>
      <c r="K300" s="15" t="s">
        <v>1582</v>
      </c>
      <c r="L300" s="15" t="s">
        <v>537</v>
      </c>
      <c r="M300" s="15">
        <f t="shared" si="67"/>
        <v>32.5</v>
      </c>
      <c r="N300" s="15">
        <f t="shared" si="64"/>
        <v>13000</v>
      </c>
      <c r="O300" s="16">
        <v>168248094</v>
      </c>
      <c r="P300" s="12">
        <v>45614</v>
      </c>
      <c r="Q300" s="17">
        <v>972992376</v>
      </c>
      <c r="R300" s="9" t="s">
        <v>174</v>
      </c>
      <c r="S300" s="9" t="s">
        <v>784</v>
      </c>
      <c r="T300" s="10">
        <v>777400004</v>
      </c>
      <c r="U300" s="9" t="s">
        <v>276</v>
      </c>
      <c r="V300" s="13" t="s">
        <v>707</v>
      </c>
      <c r="W300" s="13" t="s">
        <v>166</v>
      </c>
      <c r="X300" s="6" t="s">
        <v>601</v>
      </c>
      <c r="Y300" s="6"/>
      <c r="Z300" s="6"/>
      <c r="AA300" s="6"/>
      <c r="AB300" s="25">
        <v>778393900.79999995</v>
      </c>
      <c r="AC300" s="29"/>
      <c r="AD300" s="27">
        <f>+Q300*20%</f>
        <v>194598475.20000002</v>
      </c>
      <c r="AE300" s="27">
        <f t="shared" si="66"/>
        <v>9729923.7599999998</v>
      </c>
      <c r="AF300" s="27">
        <f t="shared" si="55"/>
        <v>768663977.03999996</v>
      </c>
      <c r="AG300" s="22">
        <v>768663977.03999996</v>
      </c>
      <c r="AH300" s="17">
        <f>+AG300-AJ300</f>
        <v>10686639.770400047</v>
      </c>
      <c r="AI300" s="17"/>
      <c r="AJ300" s="17">
        <v>757977337.26959991</v>
      </c>
      <c r="AK300" s="17"/>
      <c r="AL300" s="17"/>
      <c r="AM300" s="17"/>
      <c r="AN300" s="17">
        <v>757977337.26959991</v>
      </c>
      <c r="AO300" s="17"/>
      <c r="AP300" s="17"/>
      <c r="AQ300" s="17">
        <f t="shared" si="51"/>
        <v>0</v>
      </c>
      <c r="AR300" s="17">
        <f t="shared" si="52"/>
        <v>0</v>
      </c>
      <c r="AS300" s="17">
        <f t="shared" si="53"/>
        <v>0</v>
      </c>
      <c r="AT300" s="17">
        <f t="shared" si="54"/>
        <v>0</v>
      </c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</row>
    <row r="301" spans="1:112" ht="65.25" hidden="1" customHeight="1" x14ac:dyDescent="0.25">
      <c r="A301" s="6">
        <f t="shared" si="56"/>
        <v>295</v>
      </c>
      <c r="B301" s="13">
        <v>11887605</v>
      </c>
      <c r="C301" s="33" t="s">
        <v>279</v>
      </c>
      <c r="D301" s="32" t="s">
        <v>788</v>
      </c>
      <c r="E301" s="32" t="s">
        <v>787</v>
      </c>
      <c r="F301" s="13" t="s">
        <v>714</v>
      </c>
      <c r="G301" s="48" t="s">
        <v>2210</v>
      </c>
      <c r="H301" s="42" t="s">
        <v>1924</v>
      </c>
      <c r="I301" s="13"/>
      <c r="J301" s="15">
        <v>7.4999999999999997E-3</v>
      </c>
      <c r="K301" s="15" t="s">
        <v>1583</v>
      </c>
      <c r="L301" s="15" t="s">
        <v>859</v>
      </c>
      <c r="M301" s="15">
        <f t="shared" si="67"/>
        <v>97.5</v>
      </c>
      <c r="N301" s="15">
        <f t="shared" si="64"/>
        <v>39000</v>
      </c>
      <c r="O301" s="16">
        <v>173169454.59</v>
      </c>
      <c r="P301" s="12">
        <v>45614</v>
      </c>
      <c r="Q301" s="17">
        <v>455316945.45999998</v>
      </c>
      <c r="R301" s="9" t="s">
        <v>174</v>
      </c>
      <c r="S301" s="9" t="s">
        <v>786</v>
      </c>
      <c r="T301" s="10">
        <v>998488486</v>
      </c>
      <c r="U301" s="9" t="s">
        <v>276</v>
      </c>
      <c r="V301" s="13" t="s">
        <v>707</v>
      </c>
      <c r="W301" s="13" t="s">
        <v>166</v>
      </c>
      <c r="X301" s="6" t="s">
        <v>601</v>
      </c>
      <c r="Y301" s="6"/>
      <c r="Z301" s="6"/>
      <c r="AA301" s="6"/>
      <c r="AB301" s="25">
        <v>364253556.36799997</v>
      </c>
      <c r="AC301" s="29"/>
      <c r="AD301" s="27">
        <f>+Q301*20%</f>
        <v>91063389.092000008</v>
      </c>
      <c r="AE301" s="27">
        <f t="shared" si="66"/>
        <v>4553169.4545999998</v>
      </c>
      <c r="AF301" s="27">
        <f t="shared" si="55"/>
        <v>359700386.91339999</v>
      </c>
      <c r="AG301" s="27">
        <f>+AB301-AE301</f>
        <v>359700386.91339999</v>
      </c>
      <c r="AH301" s="17"/>
      <c r="AI301" s="17"/>
      <c r="AJ301" s="17"/>
      <c r="AK301" s="17"/>
      <c r="AL301" s="17"/>
      <c r="AM301" s="17"/>
      <c r="AN301" s="17"/>
      <c r="AO301" s="17"/>
      <c r="AP301" s="17"/>
      <c r="AQ301" s="17">
        <f t="shared" si="51"/>
        <v>0</v>
      </c>
      <c r="AR301" s="17">
        <f t="shared" si="52"/>
        <v>0</v>
      </c>
      <c r="AS301" s="17">
        <f t="shared" si="53"/>
        <v>0</v>
      </c>
      <c r="AT301" s="17">
        <f t="shared" si="54"/>
        <v>0</v>
      </c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</row>
    <row r="302" spans="1:112" ht="65.25" hidden="1" customHeight="1" x14ac:dyDescent="0.25">
      <c r="A302" s="6">
        <f t="shared" si="56"/>
        <v>296</v>
      </c>
      <c r="B302" s="13">
        <v>11887824</v>
      </c>
      <c r="C302" s="33" t="s">
        <v>297</v>
      </c>
      <c r="D302" s="32" t="s">
        <v>320</v>
      </c>
      <c r="E302" s="32" t="s">
        <v>789</v>
      </c>
      <c r="F302" s="13" t="s">
        <v>711</v>
      </c>
      <c r="G302" s="48" t="s">
        <v>2211</v>
      </c>
      <c r="H302" s="42" t="s">
        <v>1921</v>
      </c>
      <c r="I302" s="13"/>
      <c r="J302" s="15">
        <v>1.1000000000000001</v>
      </c>
      <c r="K302" s="15" t="s">
        <v>1584</v>
      </c>
      <c r="L302" s="15" t="s">
        <v>531</v>
      </c>
      <c r="M302" s="15">
        <f>+J302*10000*9*65%</f>
        <v>64350</v>
      </c>
      <c r="N302" s="15">
        <f t="shared" si="64"/>
        <v>25740000</v>
      </c>
      <c r="O302" s="16">
        <v>11605681719</v>
      </c>
      <c r="P302" s="12">
        <v>45614</v>
      </c>
      <c r="Q302" s="17">
        <v>12185965804.950001</v>
      </c>
      <c r="R302" s="9" t="s">
        <v>174</v>
      </c>
      <c r="S302" s="9" t="s">
        <v>790</v>
      </c>
      <c r="T302" s="10">
        <v>909737667</v>
      </c>
      <c r="U302" s="9" t="s">
        <v>276</v>
      </c>
      <c r="V302" s="13" t="s">
        <v>707</v>
      </c>
      <c r="W302" s="13" t="s">
        <v>166</v>
      </c>
      <c r="X302" s="6" t="s">
        <v>601</v>
      </c>
      <c r="Y302" s="6"/>
      <c r="Z302" s="6"/>
      <c r="AA302" s="6"/>
      <c r="AB302" s="25">
        <v>9748772643.9599991</v>
      </c>
      <c r="AC302" s="29"/>
      <c r="AD302" s="27">
        <f>+Q302*20%</f>
        <v>2437193160.9900002</v>
      </c>
      <c r="AE302" s="27">
        <f t="shared" si="66"/>
        <v>121859658.0495</v>
      </c>
      <c r="AF302" s="27">
        <f t="shared" si="55"/>
        <v>9626912985.9105015</v>
      </c>
      <c r="AG302" s="17">
        <v>9626912985.9105015</v>
      </c>
      <c r="AH302" s="17">
        <f>+AG302-AJ302</f>
        <v>99269129.859104156</v>
      </c>
      <c r="AI302" s="17"/>
      <c r="AJ302" s="17">
        <v>9527643856.0513973</v>
      </c>
      <c r="AK302" s="17"/>
      <c r="AL302" s="17"/>
      <c r="AM302" s="17"/>
      <c r="AN302" s="17">
        <v>9527643856.0513973</v>
      </c>
      <c r="AO302" s="17"/>
      <c r="AP302" s="17"/>
      <c r="AQ302" s="17">
        <f t="shared" si="51"/>
        <v>0</v>
      </c>
      <c r="AR302" s="17">
        <f t="shared" si="52"/>
        <v>0</v>
      </c>
      <c r="AS302" s="17">
        <f t="shared" si="53"/>
        <v>0</v>
      </c>
      <c r="AT302" s="17">
        <f t="shared" si="54"/>
        <v>0</v>
      </c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</row>
    <row r="303" spans="1:112" ht="65.25" customHeight="1" x14ac:dyDescent="0.25">
      <c r="A303" s="6">
        <f t="shared" si="56"/>
        <v>297</v>
      </c>
      <c r="B303" s="13">
        <v>11906120</v>
      </c>
      <c r="C303" s="33" t="s">
        <v>297</v>
      </c>
      <c r="D303" s="32" t="s">
        <v>527</v>
      </c>
      <c r="E303" s="32" t="s">
        <v>791</v>
      </c>
      <c r="F303" s="13" t="s">
        <v>714</v>
      </c>
      <c r="G303" s="48" t="s">
        <v>2212</v>
      </c>
      <c r="H303" s="42" t="s">
        <v>1923</v>
      </c>
      <c r="I303" s="13"/>
      <c r="J303" s="15">
        <v>5.9939999999999998</v>
      </c>
      <c r="K303" s="15" t="s">
        <v>1585</v>
      </c>
      <c r="L303" s="15" t="s">
        <v>531</v>
      </c>
      <c r="M303" s="15">
        <f>+J303*10000*9*65%</f>
        <v>350649</v>
      </c>
      <c r="N303" s="15">
        <f t="shared" si="64"/>
        <v>140259600</v>
      </c>
      <c r="O303" s="16">
        <v>77740552030</v>
      </c>
      <c r="P303" s="12">
        <v>45614</v>
      </c>
      <c r="Q303" s="17">
        <v>101062717639</v>
      </c>
      <c r="R303" s="9" t="s">
        <v>175</v>
      </c>
      <c r="S303" s="9" t="s">
        <v>943</v>
      </c>
      <c r="T303" s="10">
        <v>770277055</v>
      </c>
      <c r="U303" s="9" t="s">
        <v>275</v>
      </c>
      <c r="V303" s="13" t="s">
        <v>704</v>
      </c>
      <c r="W303" s="13" t="s">
        <v>166</v>
      </c>
      <c r="X303" s="6" t="s">
        <v>368</v>
      </c>
      <c r="Y303" s="6" t="s">
        <v>552</v>
      </c>
      <c r="Z303" s="7">
        <v>45684</v>
      </c>
      <c r="AA303" s="6" t="s">
        <v>1162</v>
      </c>
      <c r="AB303" s="25">
        <v>1010627176.39</v>
      </c>
      <c r="AC303" s="29"/>
      <c r="AD303" s="27"/>
      <c r="AE303" s="27">
        <f t="shared" si="66"/>
        <v>1010627176.39</v>
      </c>
      <c r="AF303" s="27">
        <f t="shared" si="55"/>
        <v>100052090462.61</v>
      </c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>
        <f t="shared" si="51"/>
        <v>0</v>
      </c>
      <c r="AR303" s="17">
        <f t="shared" si="52"/>
        <v>0</v>
      </c>
      <c r="AS303" s="17">
        <f t="shared" si="53"/>
        <v>0</v>
      </c>
      <c r="AT303" s="17">
        <f t="shared" si="54"/>
        <v>0</v>
      </c>
      <c r="AU303" s="17">
        <f>SUBTOTAL(9,AV303:DH303)</f>
        <v>100052090462.61</v>
      </c>
      <c r="AV303" s="17"/>
      <c r="AW303" s="17"/>
      <c r="AX303" s="17"/>
      <c r="AY303" s="17"/>
      <c r="AZ303" s="17"/>
      <c r="BA303" s="17"/>
      <c r="BB303" s="17"/>
      <c r="BC303" s="17">
        <v>6253255654</v>
      </c>
      <c r="BD303" s="17"/>
      <c r="BE303" s="17"/>
      <c r="BF303" s="17">
        <v>6253255654</v>
      </c>
      <c r="BG303" s="17"/>
      <c r="BH303" s="17"/>
      <c r="BI303" s="17">
        <v>6253255654</v>
      </c>
      <c r="BJ303" s="17"/>
      <c r="BK303" s="17"/>
      <c r="BL303" s="17">
        <v>6253255654</v>
      </c>
      <c r="BM303" s="17"/>
      <c r="BN303" s="17"/>
      <c r="BO303" s="17">
        <v>6253255654</v>
      </c>
      <c r="BP303" s="17"/>
      <c r="BQ303" s="17"/>
      <c r="BR303" s="17">
        <v>6253255654</v>
      </c>
      <c r="BS303" s="17"/>
      <c r="BT303" s="17"/>
      <c r="BU303" s="17">
        <v>6253255654</v>
      </c>
      <c r="BV303" s="17"/>
      <c r="BW303" s="17"/>
      <c r="BX303" s="17">
        <v>6253255654</v>
      </c>
      <c r="BY303" s="17"/>
      <c r="BZ303" s="17"/>
      <c r="CA303" s="17">
        <v>6253255654</v>
      </c>
      <c r="CB303" s="17"/>
      <c r="CC303" s="17"/>
      <c r="CD303" s="17">
        <v>6253255654</v>
      </c>
      <c r="CE303" s="17"/>
      <c r="CF303" s="17"/>
      <c r="CG303" s="17">
        <v>6253255654</v>
      </c>
      <c r="CH303" s="17"/>
      <c r="CI303" s="17"/>
      <c r="CJ303" s="17">
        <v>6253255654</v>
      </c>
      <c r="CK303" s="17"/>
      <c r="CL303" s="17"/>
      <c r="CM303" s="17">
        <v>6253255654</v>
      </c>
      <c r="CN303" s="17"/>
      <c r="CO303" s="17"/>
      <c r="CP303" s="17">
        <v>6253255654</v>
      </c>
      <c r="CQ303" s="17"/>
      <c r="CR303" s="17"/>
      <c r="CS303" s="17">
        <v>6253255654</v>
      </c>
      <c r="CT303" s="17"/>
      <c r="CU303" s="17"/>
      <c r="CV303" s="17">
        <v>6253255652.6099997</v>
      </c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</row>
    <row r="304" spans="1:112" ht="65.25" customHeight="1" x14ac:dyDescent="0.25">
      <c r="A304" s="6">
        <f t="shared" si="56"/>
        <v>298</v>
      </c>
      <c r="B304" s="13">
        <v>11887815</v>
      </c>
      <c r="C304" s="33" t="s">
        <v>296</v>
      </c>
      <c r="D304" s="32" t="s">
        <v>22</v>
      </c>
      <c r="E304" s="32" t="s">
        <v>793</v>
      </c>
      <c r="F304" s="13" t="s">
        <v>714</v>
      </c>
      <c r="G304" s="48" t="s">
        <v>2213</v>
      </c>
      <c r="H304" s="42" t="s">
        <v>1921</v>
      </c>
      <c r="I304" s="13" t="s">
        <v>1692</v>
      </c>
      <c r="J304" s="15">
        <v>0.67</v>
      </c>
      <c r="K304" s="15" t="s">
        <v>1586</v>
      </c>
      <c r="L304" s="15" t="s">
        <v>537</v>
      </c>
      <c r="M304" s="15">
        <f t="shared" ref="M304:M318" si="68">+J304*10000*2*65%</f>
        <v>8710</v>
      </c>
      <c r="N304" s="15">
        <f t="shared" si="64"/>
        <v>3484000</v>
      </c>
      <c r="O304" s="16">
        <v>10769573502</v>
      </c>
      <c r="P304" s="12">
        <v>45614</v>
      </c>
      <c r="Q304" s="17">
        <v>21539147004</v>
      </c>
      <c r="R304" s="9" t="s">
        <v>174</v>
      </c>
      <c r="S304" s="9" t="s">
        <v>792</v>
      </c>
      <c r="T304" s="10">
        <v>959305522</v>
      </c>
      <c r="U304" s="9" t="s">
        <v>275</v>
      </c>
      <c r="V304" s="13" t="s">
        <v>704</v>
      </c>
      <c r="W304" s="13" t="s">
        <v>166</v>
      </c>
      <c r="X304" s="6" t="s">
        <v>368</v>
      </c>
      <c r="Y304" s="6" t="s">
        <v>552</v>
      </c>
      <c r="Z304" s="7">
        <v>45684</v>
      </c>
      <c r="AA304" s="6" t="s">
        <v>1160</v>
      </c>
      <c r="AB304" s="25">
        <v>323087205.06</v>
      </c>
      <c r="AC304" s="29"/>
      <c r="AD304" s="27"/>
      <c r="AE304" s="27">
        <f t="shared" si="66"/>
        <v>215391470.03999999</v>
      </c>
      <c r="AF304" s="27">
        <f t="shared" si="55"/>
        <v>21323755533.959999</v>
      </c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>
        <f t="shared" si="51"/>
        <v>0</v>
      </c>
      <c r="AR304" s="17">
        <f t="shared" si="52"/>
        <v>0</v>
      </c>
      <c r="AS304" s="17">
        <f t="shared" si="53"/>
        <v>0</v>
      </c>
      <c r="AT304" s="17">
        <f t="shared" si="54"/>
        <v>0</v>
      </c>
      <c r="AU304" s="17">
        <f>SUBTOTAL(9,AV304:DH304)</f>
        <v>21216059798.939999</v>
      </c>
      <c r="AV304" s="17"/>
      <c r="AW304" s="17"/>
      <c r="AX304" s="17"/>
      <c r="AY304" s="17"/>
      <c r="AZ304" s="17"/>
      <c r="BA304" s="17"/>
      <c r="BB304" s="17"/>
      <c r="BC304" s="17">
        <v>1326003738</v>
      </c>
      <c r="BD304" s="17"/>
      <c r="BE304" s="17"/>
      <c r="BF304" s="17">
        <v>1326003738</v>
      </c>
      <c r="BG304" s="17"/>
      <c r="BH304" s="17"/>
      <c r="BI304" s="17">
        <v>1326003738</v>
      </c>
      <c r="BJ304" s="17"/>
      <c r="BK304" s="17"/>
      <c r="BL304" s="17">
        <v>1326003738</v>
      </c>
      <c r="BM304" s="17"/>
      <c r="BN304" s="17"/>
      <c r="BO304" s="17">
        <v>1326003738</v>
      </c>
      <c r="BP304" s="17"/>
      <c r="BQ304" s="17"/>
      <c r="BR304" s="17">
        <v>1326003738</v>
      </c>
      <c r="BS304" s="17"/>
      <c r="BT304" s="17"/>
      <c r="BU304" s="17">
        <v>1326003738</v>
      </c>
      <c r="BV304" s="17"/>
      <c r="BW304" s="17"/>
      <c r="BX304" s="17">
        <v>1326003738</v>
      </c>
      <c r="BY304" s="17"/>
      <c r="BZ304" s="17"/>
      <c r="CA304" s="17">
        <v>1326003738</v>
      </c>
      <c r="CB304" s="17"/>
      <c r="CC304" s="17"/>
      <c r="CD304" s="17">
        <v>1326003738</v>
      </c>
      <c r="CE304" s="17"/>
      <c r="CF304" s="17"/>
      <c r="CG304" s="17">
        <v>1326003738</v>
      </c>
      <c r="CH304" s="17"/>
      <c r="CI304" s="17"/>
      <c r="CJ304" s="17">
        <v>1326003738</v>
      </c>
      <c r="CK304" s="17"/>
      <c r="CL304" s="17"/>
      <c r="CM304" s="17">
        <v>1326003738</v>
      </c>
      <c r="CN304" s="17"/>
      <c r="CO304" s="17"/>
      <c r="CP304" s="17">
        <v>1326003738</v>
      </c>
      <c r="CQ304" s="17"/>
      <c r="CR304" s="17"/>
      <c r="CS304" s="17">
        <v>1326003738</v>
      </c>
      <c r="CT304" s="17"/>
      <c r="CU304" s="17"/>
      <c r="CV304" s="17">
        <v>1326003728.9400001</v>
      </c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</row>
    <row r="305" spans="1:112" ht="65.25" hidden="1" customHeight="1" x14ac:dyDescent="0.25">
      <c r="A305" s="6">
        <f t="shared" si="56"/>
        <v>299</v>
      </c>
      <c r="B305" s="13" t="s">
        <v>827</v>
      </c>
      <c r="C305" s="33" t="s">
        <v>296</v>
      </c>
      <c r="D305" s="32" t="s">
        <v>794</v>
      </c>
      <c r="E305" s="32" t="s">
        <v>795</v>
      </c>
      <c r="F305" s="13" t="s">
        <v>712</v>
      </c>
      <c r="G305" s="48" t="s">
        <v>2214</v>
      </c>
      <c r="H305" s="42" t="s">
        <v>1924</v>
      </c>
      <c r="I305" s="13" t="s">
        <v>1693</v>
      </c>
      <c r="J305" s="15">
        <v>0.32</v>
      </c>
      <c r="K305" s="15" t="s">
        <v>993</v>
      </c>
      <c r="L305" s="15" t="s">
        <v>537</v>
      </c>
      <c r="M305" s="15">
        <f t="shared" si="68"/>
        <v>4160</v>
      </c>
      <c r="N305" s="15">
        <f t="shared" si="64"/>
        <v>1664000</v>
      </c>
      <c r="O305" s="16">
        <v>2361218750</v>
      </c>
      <c r="P305" s="12">
        <v>45614</v>
      </c>
      <c r="Q305" s="17">
        <v>2479279687.5</v>
      </c>
      <c r="R305" s="9" t="s">
        <v>174</v>
      </c>
      <c r="S305" s="9" t="s">
        <v>838</v>
      </c>
      <c r="T305" s="10">
        <v>956744040</v>
      </c>
      <c r="U305" s="9" t="s">
        <v>276</v>
      </c>
      <c r="V305" s="13" t="s">
        <v>707</v>
      </c>
      <c r="W305" s="13" t="s">
        <v>165</v>
      </c>
      <c r="X305" s="6" t="s">
        <v>601</v>
      </c>
      <c r="Y305" s="6"/>
      <c r="Z305" s="6"/>
      <c r="AA305" s="6"/>
      <c r="AB305" s="25">
        <v>1983423750</v>
      </c>
      <c r="AC305" s="25">
        <f t="shared" ref="AC305:AC315" si="69">+AB305-AE305</f>
        <v>1958630953.125</v>
      </c>
      <c r="AD305" s="27">
        <f t="shared" ref="AD305:AD315" si="70">+Q305*20%</f>
        <v>495855937.5</v>
      </c>
      <c r="AE305" s="27">
        <f t="shared" si="66"/>
        <v>24792796.875</v>
      </c>
      <c r="AF305" s="27">
        <f t="shared" si="55"/>
        <v>1958630953.125</v>
      </c>
      <c r="AG305" s="27">
        <f t="shared" ref="AG305:AG316" si="71">+AB305-AE305</f>
        <v>1958630953.125</v>
      </c>
      <c r="AH305" s="17"/>
      <c r="AI305" s="17"/>
      <c r="AJ305" s="17"/>
      <c r="AK305" s="17"/>
      <c r="AL305" s="17"/>
      <c r="AM305" s="17"/>
      <c r="AN305" s="17"/>
      <c r="AO305" s="17"/>
      <c r="AP305" s="17"/>
      <c r="AQ305" s="17">
        <f t="shared" si="51"/>
        <v>0</v>
      </c>
      <c r="AR305" s="17">
        <f t="shared" si="52"/>
        <v>0</v>
      </c>
      <c r="AS305" s="17">
        <f t="shared" si="53"/>
        <v>0</v>
      </c>
      <c r="AT305" s="17">
        <f t="shared" si="54"/>
        <v>0</v>
      </c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</row>
    <row r="306" spans="1:112" ht="65.25" hidden="1" customHeight="1" x14ac:dyDescent="0.25">
      <c r="A306" s="6">
        <f t="shared" si="56"/>
        <v>300</v>
      </c>
      <c r="B306" s="13" t="s">
        <v>828</v>
      </c>
      <c r="C306" s="33" t="s">
        <v>296</v>
      </c>
      <c r="D306" s="32" t="s">
        <v>794</v>
      </c>
      <c r="E306" s="32" t="s">
        <v>796</v>
      </c>
      <c r="F306" s="13" t="s">
        <v>712</v>
      </c>
      <c r="G306" s="48" t="s">
        <v>2215</v>
      </c>
      <c r="H306" s="42" t="s">
        <v>1924</v>
      </c>
      <c r="I306" s="13" t="s">
        <v>1693</v>
      </c>
      <c r="J306" s="15">
        <v>0.32</v>
      </c>
      <c r="K306" s="15" t="s">
        <v>993</v>
      </c>
      <c r="L306" s="15" t="s">
        <v>537</v>
      </c>
      <c r="M306" s="15">
        <f t="shared" si="68"/>
        <v>4160</v>
      </c>
      <c r="N306" s="15">
        <f t="shared" si="64"/>
        <v>1664000</v>
      </c>
      <c r="O306" s="16">
        <v>2361218750</v>
      </c>
      <c r="P306" s="12">
        <v>45614</v>
      </c>
      <c r="Q306" s="17">
        <v>2479279687.5</v>
      </c>
      <c r="R306" s="9" t="s">
        <v>174</v>
      </c>
      <c r="S306" s="9" t="s">
        <v>839</v>
      </c>
      <c r="T306" s="10">
        <v>900087667</v>
      </c>
      <c r="U306" s="9" t="s">
        <v>276</v>
      </c>
      <c r="V306" s="13" t="s">
        <v>707</v>
      </c>
      <c r="W306" s="13" t="s">
        <v>165</v>
      </c>
      <c r="X306" s="6" t="s">
        <v>601</v>
      </c>
      <c r="Y306" s="6"/>
      <c r="Z306" s="6"/>
      <c r="AA306" s="6"/>
      <c r="AB306" s="25">
        <v>1983423750</v>
      </c>
      <c r="AC306" s="25">
        <f t="shared" si="69"/>
        <v>1958630953.125</v>
      </c>
      <c r="AD306" s="27">
        <f t="shared" si="70"/>
        <v>495855937.5</v>
      </c>
      <c r="AE306" s="27">
        <f t="shared" si="66"/>
        <v>24792796.875</v>
      </c>
      <c r="AF306" s="27">
        <f t="shared" si="55"/>
        <v>1958630953.125</v>
      </c>
      <c r="AG306" s="27">
        <f t="shared" si="71"/>
        <v>1958630953.125</v>
      </c>
      <c r="AH306" s="17"/>
      <c r="AI306" s="17"/>
      <c r="AJ306" s="17"/>
      <c r="AK306" s="17"/>
      <c r="AL306" s="17"/>
      <c r="AM306" s="17"/>
      <c r="AN306" s="17"/>
      <c r="AO306" s="17"/>
      <c r="AP306" s="17"/>
      <c r="AQ306" s="17">
        <f t="shared" si="51"/>
        <v>0</v>
      </c>
      <c r="AR306" s="17">
        <f t="shared" si="52"/>
        <v>0</v>
      </c>
      <c r="AS306" s="17">
        <f t="shared" si="53"/>
        <v>0</v>
      </c>
      <c r="AT306" s="17">
        <f t="shared" si="54"/>
        <v>0</v>
      </c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</row>
    <row r="307" spans="1:112" ht="65.25" hidden="1" customHeight="1" x14ac:dyDescent="0.25">
      <c r="A307" s="6">
        <f t="shared" si="56"/>
        <v>301</v>
      </c>
      <c r="B307" s="13" t="s">
        <v>829</v>
      </c>
      <c r="C307" s="33" t="s">
        <v>296</v>
      </c>
      <c r="D307" s="32" t="s">
        <v>794</v>
      </c>
      <c r="E307" s="32" t="s">
        <v>797</v>
      </c>
      <c r="F307" s="13" t="s">
        <v>712</v>
      </c>
      <c r="G307" s="48" t="s">
        <v>2216</v>
      </c>
      <c r="H307" s="42" t="s">
        <v>1924</v>
      </c>
      <c r="I307" s="13" t="s">
        <v>1693</v>
      </c>
      <c r="J307" s="15">
        <v>0.32</v>
      </c>
      <c r="K307" s="15" t="s">
        <v>993</v>
      </c>
      <c r="L307" s="15" t="s">
        <v>537</v>
      </c>
      <c r="M307" s="15">
        <f t="shared" si="68"/>
        <v>4160</v>
      </c>
      <c r="N307" s="15">
        <f t="shared" si="64"/>
        <v>1664000</v>
      </c>
      <c r="O307" s="16">
        <v>2361218750</v>
      </c>
      <c r="P307" s="12">
        <v>45614</v>
      </c>
      <c r="Q307" s="17">
        <v>2479279687.5</v>
      </c>
      <c r="R307" s="9" t="s">
        <v>174</v>
      </c>
      <c r="S307" s="9" t="s">
        <v>840</v>
      </c>
      <c r="T307" s="10">
        <v>974411344</v>
      </c>
      <c r="U307" s="9" t="s">
        <v>276</v>
      </c>
      <c r="V307" s="13" t="s">
        <v>707</v>
      </c>
      <c r="W307" s="13" t="s">
        <v>165</v>
      </c>
      <c r="X307" s="6" t="s">
        <v>601</v>
      </c>
      <c r="Y307" s="6"/>
      <c r="Z307" s="6"/>
      <c r="AA307" s="6"/>
      <c r="AB307" s="25">
        <v>1983423750</v>
      </c>
      <c r="AC307" s="25">
        <f t="shared" si="69"/>
        <v>1958630953.125</v>
      </c>
      <c r="AD307" s="27">
        <f t="shared" si="70"/>
        <v>495855937.5</v>
      </c>
      <c r="AE307" s="27">
        <f t="shared" si="66"/>
        <v>24792796.875</v>
      </c>
      <c r="AF307" s="27">
        <f t="shared" si="55"/>
        <v>1958630953.125</v>
      </c>
      <c r="AG307" s="27">
        <f t="shared" si="71"/>
        <v>1958630953.125</v>
      </c>
      <c r="AH307" s="17"/>
      <c r="AI307" s="17"/>
      <c r="AJ307" s="17"/>
      <c r="AK307" s="17"/>
      <c r="AL307" s="17"/>
      <c r="AM307" s="17"/>
      <c r="AN307" s="17"/>
      <c r="AO307" s="17"/>
      <c r="AP307" s="17"/>
      <c r="AQ307" s="17">
        <f t="shared" si="51"/>
        <v>0</v>
      </c>
      <c r="AR307" s="17">
        <f t="shared" si="52"/>
        <v>0</v>
      </c>
      <c r="AS307" s="17">
        <f t="shared" si="53"/>
        <v>0</v>
      </c>
      <c r="AT307" s="17">
        <f t="shared" si="54"/>
        <v>0</v>
      </c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</row>
    <row r="308" spans="1:112" ht="65.25" hidden="1" customHeight="1" x14ac:dyDescent="0.25">
      <c r="A308" s="6">
        <f t="shared" si="56"/>
        <v>302</v>
      </c>
      <c r="B308" s="13" t="s">
        <v>830</v>
      </c>
      <c r="C308" s="33" t="s">
        <v>296</v>
      </c>
      <c r="D308" s="32" t="s">
        <v>794</v>
      </c>
      <c r="E308" s="32" t="s">
        <v>798</v>
      </c>
      <c r="F308" s="13" t="s">
        <v>712</v>
      </c>
      <c r="G308" s="48" t="s">
        <v>2217</v>
      </c>
      <c r="H308" s="42" t="s">
        <v>1924</v>
      </c>
      <c r="I308" s="13" t="s">
        <v>1693</v>
      </c>
      <c r="J308" s="15">
        <v>0.32</v>
      </c>
      <c r="K308" s="15" t="s">
        <v>993</v>
      </c>
      <c r="L308" s="15" t="s">
        <v>537</v>
      </c>
      <c r="M308" s="15">
        <f t="shared" si="68"/>
        <v>4160</v>
      </c>
      <c r="N308" s="15">
        <f t="shared" si="64"/>
        <v>1664000</v>
      </c>
      <c r="O308" s="16">
        <v>2361218750</v>
      </c>
      <c r="P308" s="12">
        <v>45614</v>
      </c>
      <c r="Q308" s="17">
        <v>2479279687.5</v>
      </c>
      <c r="R308" s="9" t="s">
        <v>174</v>
      </c>
      <c r="S308" s="9" t="s">
        <v>841</v>
      </c>
      <c r="T308" s="10">
        <v>983389776</v>
      </c>
      <c r="U308" s="11" t="s">
        <v>276</v>
      </c>
      <c r="V308" s="13" t="s">
        <v>707</v>
      </c>
      <c r="W308" s="13" t="s">
        <v>165</v>
      </c>
      <c r="X308" s="6" t="s">
        <v>601</v>
      </c>
      <c r="Y308" s="6"/>
      <c r="Z308" s="6"/>
      <c r="AA308" s="6"/>
      <c r="AB308" s="25">
        <v>1983423750</v>
      </c>
      <c r="AC308" s="25">
        <f t="shared" si="69"/>
        <v>1958630953.125</v>
      </c>
      <c r="AD308" s="27">
        <f t="shared" si="70"/>
        <v>495855937.5</v>
      </c>
      <c r="AE308" s="27">
        <f t="shared" si="66"/>
        <v>24792796.875</v>
      </c>
      <c r="AF308" s="27">
        <f t="shared" si="55"/>
        <v>1958630953.125</v>
      </c>
      <c r="AG308" s="27">
        <f t="shared" si="71"/>
        <v>1958630953.125</v>
      </c>
      <c r="AH308" s="17"/>
      <c r="AI308" s="17"/>
      <c r="AJ308" s="17"/>
      <c r="AK308" s="17"/>
      <c r="AL308" s="17"/>
      <c r="AM308" s="17"/>
      <c r="AN308" s="17"/>
      <c r="AO308" s="17"/>
      <c r="AP308" s="17"/>
      <c r="AQ308" s="17">
        <f t="shared" si="51"/>
        <v>0</v>
      </c>
      <c r="AR308" s="17">
        <f t="shared" si="52"/>
        <v>0</v>
      </c>
      <c r="AS308" s="17">
        <f t="shared" si="53"/>
        <v>0</v>
      </c>
      <c r="AT308" s="17">
        <f t="shared" si="54"/>
        <v>0</v>
      </c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</row>
    <row r="309" spans="1:112" ht="65.25" hidden="1" customHeight="1" x14ac:dyDescent="0.25">
      <c r="A309" s="6">
        <f t="shared" si="56"/>
        <v>303</v>
      </c>
      <c r="B309" s="13" t="s">
        <v>831</v>
      </c>
      <c r="C309" s="33" t="s">
        <v>296</v>
      </c>
      <c r="D309" s="32" t="s">
        <v>794</v>
      </c>
      <c r="E309" s="32" t="s">
        <v>799</v>
      </c>
      <c r="F309" s="13" t="s">
        <v>712</v>
      </c>
      <c r="G309" s="48" t="s">
        <v>2218</v>
      </c>
      <c r="H309" s="42" t="s">
        <v>1924</v>
      </c>
      <c r="I309" s="13" t="s">
        <v>1693</v>
      </c>
      <c r="J309" s="15">
        <v>0.32</v>
      </c>
      <c r="K309" s="15" t="s">
        <v>993</v>
      </c>
      <c r="L309" s="15" t="s">
        <v>537</v>
      </c>
      <c r="M309" s="15">
        <f t="shared" si="68"/>
        <v>4160</v>
      </c>
      <c r="N309" s="15">
        <f t="shared" si="64"/>
        <v>1664000</v>
      </c>
      <c r="O309" s="16">
        <v>2361218750</v>
      </c>
      <c r="P309" s="12">
        <v>45614</v>
      </c>
      <c r="Q309" s="17">
        <v>2479279687.5</v>
      </c>
      <c r="R309" s="9" t="s">
        <v>174</v>
      </c>
      <c r="S309" s="9" t="s">
        <v>842</v>
      </c>
      <c r="T309" s="10">
        <v>981170505</v>
      </c>
      <c r="U309" s="9" t="s">
        <v>276</v>
      </c>
      <c r="V309" s="13" t="s">
        <v>707</v>
      </c>
      <c r="W309" s="13" t="s">
        <v>165</v>
      </c>
      <c r="X309" s="6" t="s">
        <v>601</v>
      </c>
      <c r="Y309" s="6"/>
      <c r="Z309" s="6"/>
      <c r="AA309" s="6"/>
      <c r="AB309" s="25">
        <v>1983423750</v>
      </c>
      <c r="AC309" s="25">
        <f t="shared" si="69"/>
        <v>1958630953.125</v>
      </c>
      <c r="AD309" s="27">
        <f t="shared" si="70"/>
        <v>495855937.5</v>
      </c>
      <c r="AE309" s="27">
        <f t="shared" si="66"/>
        <v>24792796.875</v>
      </c>
      <c r="AF309" s="27">
        <f t="shared" si="55"/>
        <v>1958630953.125</v>
      </c>
      <c r="AG309" s="27">
        <f t="shared" si="71"/>
        <v>1958630953.125</v>
      </c>
      <c r="AH309" s="17"/>
      <c r="AI309" s="17"/>
      <c r="AJ309" s="17"/>
      <c r="AK309" s="17"/>
      <c r="AL309" s="17"/>
      <c r="AM309" s="17"/>
      <c r="AN309" s="17"/>
      <c r="AO309" s="17"/>
      <c r="AP309" s="17"/>
      <c r="AQ309" s="17">
        <f t="shared" si="51"/>
        <v>0</v>
      </c>
      <c r="AR309" s="17">
        <f t="shared" si="52"/>
        <v>0</v>
      </c>
      <c r="AS309" s="17">
        <f t="shared" si="53"/>
        <v>0</v>
      </c>
      <c r="AT309" s="17">
        <f t="shared" si="54"/>
        <v>0</v>
      </c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</row>
    <row r="310" spans="1:112" ht="65.25" hidden="1" customHeight="1" x14ac:dyDescent="0.25">
      <c r="A310" s="6">
        <f t="shared" si="56"/>
        <v>304</v>
      </c>
      <c r="B310" s="13" t="s">
        <v>832</v>
      </c>
      <c r="C310" s="33" t="s">
        <v>296</v>
      </c>
      <c r="D310" s="32" t="s">
        <v>794</v>
      </c>
      <c r="E310" s="32" t="s">
        <v>800</v>
      </c>
      <c r="F310" s="13" t="s">
        <v>712</v>
      </c>
      <c r="G310" s="48" t="s">
        <v>2219</v>
      </c>
      <c r="H310" s="42" t="s">
        <v>1924</v>
      </c>
      <c r="I310" s="13" t="s">
        <v>1693</v>
      </c>
      <c r="J310" s="15">
        <v>0.32</v>
      </c>
      <c r="K310" s="15" t="s">
        <v>993</v>
      </c>
      <c r="L310" s="15" t="s">
        <v>537</v>
      </c>
      <c r="M310" s="15">
        <f t="shared" si="68"/>
        <v>4160</v>
      </c>
      <c r="N310" s="15">
        <f t="shared" si="64"/>
        <v>1664000</v>
      </c>
      <c r="O310" s="16">
        <v>2361218750</v>
      </c>
      <c r="P310" s="12">
        <v>45614</v>
      </c>
      <c r="Q310" s="17">
        <v>2479279687.5</v>
      </c>
      <c r="R310" s="9" t="s">
        <v>174</v>
      </c>
      <c r="S310" s="9" t="s">
        <v>843</v>
      </c>
      <c r="T310" s="10">
        <v>909930358</v>
      </c>
      <c r="U310" s="9" t="s">
        <v>276</v>
      </c>
      <c r="V310" s="13" t="s">
        <v>707</v>
      </c>
      <c r="W310" s="13" t="s">
        <v>165</v>
      </c>
      <c r="X310" s="6" t="s">
        <v>601</v>
      </c>
      <c r="Y310" s="6"/>
      <c r="Z310" s="6"/>
      <c r="AA310" s="6"/>
      <c r="AB310" s="25">
        <v>1983423750</v>
      </c>
      <c r="AC310" s="25">
        <f t="shared" si="69"/>
        <v>1958630953.125</v>
      </c>
      <c r="AD310" s="27">
        <f t="shared" si="70"/>
        <v>495855937.5</v>
      </c>
      <c r="AE310" s="27">
        <f t="shared" si="66"/>
        <v>24792796.875</v>
      </c>
      <c r="AF310" s="27">
        <f t="shared" si="55"/>
        <v>1958630953.125</v>
      </c>
      <c r="AG310" s="27">
        <f t="shared" si="71"/>
        <v>1958630953.125</v>
      </c>
      <c r="AH310" s="17"/>
      <c r="AI310" s="17"/>
      <c r="AJ310" s="17"/>
      <c r="AK310" s="17"/>
      <c r="AL310" s="17"/>
      <c r="AM310" s="17"/>
      <c r="AN310" s="17"/>
      <c r="AO310" s="17"/>
      <c r="AP310" s="17"/>
      <c r="AQ310" s="17">
        <f t="shared" si="51"/>
        <v>0</v>
      </c>
      <c r="AR310" s="17">
        <f t="shared" si="52"/>
        <v>0</v>
      </c>
      <c r="AS310" s="17">
        <f t="shared" si="53"/>
        <v>0</v>
      </c>
      <c r="AT310" s="17">
        <f t="shared" si="54"/>
        <v>0</v>
      </c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</row>
    <row r="311" spans="1:112" ht="65.25" hidden="1" customHeight="1" x14ac:dyDescent="0.25">
      <c r="A311" s="6">
        <f t="shared" si="56"/>
        <v>305</v>
      </c>
      <c r="B311" s="13" t="s">
        <v>833</v>
      </c>
      <c r="C311" s="33" t="s">
        <v>296</v>
      </c>
      <c r="D311" s="32" t="s">
        <v>794</v>
      </c>
      <c r="E311" s="32" t="s">
        <v>801</v>
      </c>
      <c r="F311" s="13" t="s">
        <v>712</v>
      </c>
      <c r="G311" s="48" t="s">
        <v>2220</v>
      </c>
      <c r="H311" s="42" t="s">
        <v>1924</v>
      </c>
      <c r="I311" s="13" t="s">
        <v>1693</v>
      </c>
      <c r="J311" s="15">
        <v>0.32</v>
      </c>
      <c r="K311" s="15" t="s">
        <v>993</v>
      </c>
      <c r="L311" s="15" t="s">
        <v>537</v>
      </c>
      <c r="M311" s="15">
        <f t="shared" si="68"/>
        <v>4160</v>
      </c>
      <c r="N311" s="15">
        <f t="shared" si="64"/>
        <v>1664000</v>
      </c>
      <c r="O311" s="16">
        <v>2361218750</v>
      </c>
      <c r="P311" s="12">
        <v>45614</v>
      </c>
      <c r="Q311" s="17">
        <v>2479279687.5</v>
      </c>
      <c r="R311" s="9" t="s">
        <v>174</v>
      </c>
      <c r="S311" s="9" t="s">
        <v>844</v>
      </c>
      <c r="T311" s="10">
        <v>900020505</v>
      </c>
      <c r="U311" s="11" t="s">
        <v>276</v>
      </c>
      <c r="V311" s="13" t="s">
        <v>707</v>
      </c>
      <c r="W311" s="13" t="s">
        <v>165</v>
      </c>
      <c r="X311" s="6" t="s">
        <v>601</v>
      </c>
      <c r="Y311" s="6"/>
      <c r="Z311" s="6"/>
      <c r="AA311" s="6"/>
      <c r="AB311" s="25">
        <v>1983423750</v>
      </c>
      <c r="AC311" s="25">
        <f t="shared" si="69"/>
        <v>1958630953.125</v>
      </c>
      <c r="AD311" s="27">
        <f t="shared" si="70"/>
        <v>495855937.5</v>
      </c>
      <c r="AE311" s="27">
        <f t="shared" si="66"/>
        <v>24792796.875</v>
      </c>
      <c r="AF311" s="27">
        <f t="shared" si="55"/>
        <v>1958630953.125</v>
      </c>
      <c r="AG311" s="27">
        <f t="shared" si="71"/>
        <v>1958630953.125</v>
      </c>
      <c r="AH311" s="17"/>
      <c r="AI311" s="17"/>
      <c r="AJ311" s="17"/>
      <c r="AK311" s="17"/>
      <c r="AL311" s="17"/>
      <c r="AM311" s="17"/>
      <c r="AN311" s="17"/>
      <c r="AO311" s="17"/>
      <c r="AP311" s="17"/>
      <c r="AQ311" s="17">
        <f t="shared" si="51"/>
        <v>0</v>
      </c>
      <c r="AR311" s="17">
        <f t="shared" si="52"/>
        <v>0</v>
      </c>
      <c r="AS311" s="17">
        <f t="shared" si="53"/>
        <v>0</v>
      </c>
      <c r="AT311" s="17">
        <f t="shared" si="54"/>
        <v>0</v>
      </c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</row>
    <row r="312" spans="1:112" ht="65.25" hidden="1" customHeight="1" x14ac:dyDescent="0.25">
      <c r="A312" s="6">
        <f t="shared" si="56"/>
        <v>306</v>
      </c>
      <c r="B312" s="13" t="s">
        <v>834</v>
      </c>
      <c r="C312" s="33" t="s">
        <v>296</v>
      </c>
      <c r="D312" s="32" t="s">
        <v>794</v>
      </c>
      <c r="E312" s="32" t="s">
        <v>802</v>
      </c>
      <c r="F312" s="13" t="s">
        <v>712</v>
      </c>
      <c r="G312" s="48" t="s">
        <v>2221</v>
      </c>
      <c r="H312" s="42" t="s">
        <v>1924</v>
      </c>
      <c r="I312" s="13" t="s">
        <v>1693</v>
      </c>
      <c r="J312" s="15">
        <v>0.32</v>
      </c>
      <c r="K312" s="15" t="s">
        <v>993</v>
      </c>
      <c r="L312" s="15" t="s">
        <v>537</v>
      </c>
      <c r="M312" s="15">
        <f t="shared" si="68"/>
        <v>4160</v>
      </c>
      <c r="N312" s="15">
        <f t="shared" si="64"/>
        <v>1664000</v>
      </c>
      <c r="O312" s="16">
        <v>2361218750</v>
      </c>
      <c r="P312" s="12">
        <v>45614</v>
      </c>
      <c r="Q312" s="17">
        <v>2479279687.5</v>
      </c>
      <c r="R312" s="9" t="s">
        <v>174</v>
      </c>
      <c r="S312" s="9" t="s">
        <v>845</v>
      </c>
      <c r="T312" s="10">
        <v>901374040</v>
      </c>
      <c r="U312" s="9" t="s">
        <v>276</v>
      </c>
      <c r="V312" s="13" t="s">
        <v>707</v>
      </c>
      <c r="W312" s="13" t="s">
        <v>165</v>
      </c>
      <c r="X312" s="6" t="s">
        <v>601</v>
      </c>
      <c r="Y312" s="6"/>
      <c r="Z312" s="6"/>
      <c r="AA312" s="6"/>
      <c r="AB312" s="25">
        <v>1983423750</v>
      </c>
      <c r="AC312" s="25">
        <f t="shared" si="69"/>
        <v>1958630953.125</v>
      </c>
      <c r="AD312" s="27">
        <f t="shared" si="70"/>
        <v>495855937.5</v>
      </c>
      <c r="AE312" s="27">
        <f t="shared" si="66"/>
        <v>24792796.875</v>
      </c>
      <c r="AF312" s="27">
        <f t="shared" si="55"/>
        <v>1958630953.125</v>
      </c>
      <c r="AG312" s="27">
        <f t="shared" si="71"/>
        <v>1958630953.125</v>
      </c>
      <c r="AH312" s="17"/>
      <c r="AI312" s="17"/>
      <c r="AJ312" s="17"/>
      <c r="AK312" s="17"/>
      <c r="AL312" s="17"/>
      <c r="AM312" s="17"/>
      <c r="AN312" s="17"/>
      <c r="AO312" s="17"/>
      <c r="AP312" s="17"/>
      <c r="AQ312" s="17">
        <f t="shared" si="51"/>
        <v>0</v>
      </c>
      <c r="AR312" s="17">
        <f t="shared" si="52"/>
        <v>0</v>
      </c>
      <c r="AS312" s="17">
        <f t="shared" si="53"/>
        <v>0</v>
      </c>
      <c r="AT312" s="17">
        <f t="shared" si="54"/>
        <v>0</v>
      </c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</row>
    <row r="313" spans="1:112" ht="65.25" hidden="1" customHeight="1" x14ac:dyDescent="0.25">
      <c r="A313" s="6">
        <f t="shared" si="56"/>
        <v>307</v>
      </c>
      <c r="B313" s="13" t="s">
        <v>835</v>
      </c>
      <c r="C313" s="33" t="s">
        <v>296</v>
      </c>
      <c r="D313" s="32" t="s">
        <v>794</v>
      </c>
      <c r="E313" s="32" t="s">
        <v>803</v>
      </c>
      <c r="F313" s="13" t="s">
        <v>712</v>
      </c>
      <c r="G313" s="48" t="s">
        <v>2222</v>
      </c>
      <c r="H313" s="42" t="s">
        <v>1924</v>
      </c>
      <c r="I313" s="13" t="s">
        <v>1693</v>
      </c>
      <c r="J313" s="15">
        <v>0.32</v>
      </c>
      <c r="K313" s="15" t="s">
        <v>993</v>
      </c>
      <c r="L313" s="15" t="s">
        <v>537</v>
      </c>
      <c r="M313" s="15">
        <f t="shared" si="68"/>
        <v>4160</v>
      </c>
      <c r="N313" s="15">
        <f t="shared" si="64"/>
        <v>1664000</v>
      </c>
      <c r="O313" s="16">
        <v>2361218750</v>
      </c>
      <c r="P313" s="12">
        <v>45614</v>
      </c>
      <c r="Q313" s="17">
        <v>2479279687.5</v>
      </c>
      <c r="R313" s="9" t="s">
        <v>174</v>
      </c>
      <c r="S313" s="9" t="s">
        <v>846</v>
      </c>
      <c r="T313" s="10">
        <v>990529020</v>
      </c>
      <c r="U313" s="11" t="s">
        <v>276</v>
      </c>
      <c r="V313" s="13" t="s">
        <v>707</v>
      </c>
      <c r="W313" s="13" t="s">
        <v>165</v>
      </c>
      <c r="X313" s="6" t="s">
        <v>601</v>
      </c>
      <c r="Y313" s="6"/>
      <c r="Z313" s="6"/>
      <c r="AA313" s="6"/>
      <c r="AB313" s="25">
        <v>1983423750</v>
      </c>
      <c r="AC313" s="25">
        <f t="shared" si="69"/>
        <v>1958630953.125</v>
      </c>
      <c r="AD313" s="27">
        <f t="shared" si="70"/>
        <v>495855937.5</v>
      </c>
      <c r="AE313" s="27">
        <f t="shared" si="66"/>
        <v>24792796.875</v>
      </c>
      <c r="AF313" s="27">
        <f t="shared" si="55"/>
        <v>1958630953.125</v>
      </c>
      <c r="AG313" s="27">
        <f t="shared" si="71"/>
        <v>1958630953.125</v>
      </c>
      <c r="AH313" s="17"/>
      <c r="AI313" s="17"/>
      <c r="AJ313" s="17"/>
      <c r="AK313" s="17"/>
      <c r="AL313" s="17"/>
      <c r="AM313" s="17"/>
      <c r="AN313" s="17"/>
      <c r="AO313" s="17"/>
      <c r="AP313" s="17"/>
      <c r="AQ313" s="17">
        <f t="shared" si="51"/>
        <v>0</v>
      </c>
      <c r="AR313" s="17">
        <f t="shared" si="52"/>
        <v>0</v>
      </c>
      <c r="AS313" s="17">
        <f t="shared" si="53"/>
        <v>0</v>
      </c>
      <c r="AT313" s="17">
        <f t="shared" si="54"/>
        <v>0</v>
      </c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</row>
    <row r="314" spans="1:112" ht="65.25" hidden="1" customHeight="1" x14ac:dyDescent="0.25">
      <c r="A314" s="6">
        <f t="shared" si="56"/>
        <v>308</v>
      </c>
      <c r="B314" s="13" t="s">
        <v>836</v>
      </c>
      <c r="C314" s="33" t="s">
        <v>296</v>
      </c>
      <c r="D314" s="32" t="s">
        <v>794</v>
      </c>
      <c r="E314" s="32" t="s">
        <v>804</v>
      </c>
      <c r="F314" s="13" t="s">
        <v>712</v>
      </c>
      <c r="G314" s="48" t="s">
        <v>2223</v>
      </c>
      <c r="H314" s="42" t="s">
        <v>1924</v>
      </c>
      <c r="I314" s="13" t="s">
        <v>1693</v>
      </c>
      <c r="J314" s="15">
        <v>0.32</v>
      </c>
      <c r="K314" s="15" t="s">
        <v>993</v>
      </c>
      <c r="L314" s="15" t="s">
        <v>537</v>
      </c>
      <c r="M314" s="15">
        <f t="shared" si="68"/>
        <v>4160</v>
      </c>
      <c r="N314" s="15">
        <f t="shared" si="64"/>
        <v>1664000</v>
      </c>
      <c r="O314" s="16">
        <v>2361218750</v>
      </c>
      <c r="P314" s="12">
        <v>45614</v>
      </c>
      <c r="Q314" s="17">
        <v>2479279687.5</v>
      </c>
      <c r="R314" s="9" t="s">
        <v>174</v>
      </c>
      <c r="S314" s="9" t="s">
        <v>847</v>
      </c>
      <c r="T314" s="10">
        <v>939401063</v>
      </c>
      <c r="U314" s="9" t="s">
        <v>276</v>
      </c>
      <c r="V314" s="13" t="s">
        <v>707</v>
      </c>
      <c r="W314" s="13" t="s">
        <v>165</v>
      </c>
      <c r="X314" s="6" t="s">
        <v>601</v>
      </c>
      <c r="Y314" s="6"/>
      <c r="Z314" s="6"/>
      <c r="AA314" s="6"/>
      <c r="AB314" s="25">
        <v>1983423750</v>
      </c>
      <c r="AC314" s="25">
        <f t="shared" si="69"/>
        <v>1958630953.125</v>
      </c>
      <c r="AD314" s="27">
        <f t="shared" si="70"/>
        <v>495855937.5</v>
      </c>
      <c r="AE314" s="27">
        <f t="shared" si="66"/>
        <v>24792796.875</v>
      </c>
      <c r="AF314" s="27">
        <f t="shared" si="55"/>
        <v>1958630953.125</v>
      </c>
      <c r="AG314" s="27">
        <f t="shared" si="71"/>
        <v>1958630953.125</v>
      </c>
      <c r="AH314" s="17"/>
      <c r="AI314" s="17"/>
      <c r="AJ314" s="17"/>
      <c r="AK314" s="17"/>
      <c r="AL314" s="17"/>
      <c r="AM314" s="17"/>
      <c r="AN314" s="17"/>
      <c r="AO314" s="17"/>
      <c r="AP314" s="17"/>
      <c r="AQ314" s="17">
        <f t="shared" si="51"/>
        <v>0</v>
      </c>
      <c r="AR314" s="17">
        <f t="shared" si="52"/>
        <v>0</v>
      </c>
      <c r="AS314" s="17">
        <f t="shared" si="53"/>
        <v>0</v>
      </c>
      <c r="AT314" s="17">
        <f t="shared" si="54"/>
        <v>0</v>
      </c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</row>
    <row r="315" spans="1:112" ht="65.25" hidden="1" customHeight="1" x14ac:dyDescent="0.25">
      <c r="A315" s="6">
        <f t="shared" si="56"/>
        <v>309</v>
      </c>
      <c r="B315" s="13" t="s">
        <v>837</v>
      </c>
      <c r="C315" s="33" t="s">
        <v>296</v>
      </c>
      <c r="D315" s="32" t="s">
        <v>794</v>
      </c>
      <c r="E315" s="32" t="s">
        <v>805</v>
      </c>
      <c r="F315" s="13" t="s">
        <v>712</v>
      </c>
      <c r="G315" s="48" t="s">
        <v>2224</v>
      </c>
      <c r="H315" s="42" t="s">
        <v>1924</v>
      </c>
      <c r="I315" s="13" t="s">
        <v>1693</v>
      </c>
      <c r="J315" s="15">
        <v>0.32</v>
      </c>
      <c r="K315" s="15" t="s">
        <v>993</v>
      </c>
      <c r="L315" s="15" t="s">
        <v>537</v>
      </c>
      <c r="M315" s="15">
        <f t="shared" si="68"/>
        <v>4160</v>
      </c>
      <c r="N315" s="15">
        <f t="shared" si="64"/>
        <v>1664000</v>
      </c>
      <c r="O315" s="16">
        <v>2361218750</v>
      </c>
      <c r="P315" s="12">
        <v>45614</v>
      </c>
      <c r="Q315" s="17">
        <v>2479279687.5</v>
      </c>
      <c r="R315" s="9" t="s">
        <v>174</v>
      </c>
      <c r="S315" s="9" t="s">
        <v>848</v>
      </c>
      <c r="T315" s="10">
        <v>974287074</v>
      </c>
      <c r="U315" s="11" t="s">
        <v>276</v>
      </c>
      <c r="V315" s="13" t="s">
        <v>707</v>
      </c>
      <c r="W315" s="13" t="s">
        <v>165</v>
      </c>
      <c r="X315" s="6" t="s">
        <v>601</v>
      </c>
      <c r="Y315" s="6"/>
      <c r="Z315" s="6"/>
      <c r="AA315" s="6"/>
      <c r="AB315" s="34">
        <v>1983423750</v>
      </c>
      <c r="AC315" s="25">
        <f t="shared" si="69"/>
        <v>1958630953.125</v>
      </c>
      <c r="AD315" s="27">
        <f t="shared" si="70"/>
        <v>495855937.5</v>
      </c>
      <c r="AE315" s="27">
        <f t="shared" si="66"/>
        <v>24792796.875</v>
      </c>
      <c r="AF315" s="27">
        <f t="shared" si="55"/>
        <v>1958630953.125</v>
      </c>
      <c r="AG315" s="27">
        <f t="shared" si="71"/>
        <v>1958630953.125</v>
      </c>
      <c r="AH315" s="17"/>
      <c r="AI315" s="17"/>
      <c r="AJ315" s="17"/>
      <c r="AK315" s="17"/>
      <c r="AL315" s="17"/>
      <c r="AM315" s="17"/>
      <c r="AN315" s="17"/>
      <c r="AO315" s="17"/>
      <c r="AP315" s="17"/>
      <c r="AQ315" s="17">
        <f t="shared" si="51"/>
        <v>0</v>
      </c>
      <c r="AR315" s="17">
        <f t="shared" si="52"/>
        <v>0</v>
      </c>
      <c r="AS315" s="17">
        <f t="shared" si="53"/>
        <v>0</v>
      </c>
      <c r="AT315" s="17">
        <f t="shared" si="54"/>
        <v>0</v>
      </c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</row>
    <row r="316" spans="1:112" ht="65.25" customHeight="1" x14ac:dyDescent="0.25">
      <c r="A316" s="6">
        <f t="shared" si="56"/>
        <v>310</v>
      </c>
      <c r="B316" s="13">
        <v>12045869</v>
      </c>
      <c r="C316" s="33" t="s">
        <v>278</v>
      </c>
      <c r="D316" s="32" t="s">
        <v>638</v>
      </c>
      <c r="E316" s="32" t="s">
        <v>811</v>
      </c>
      <c r="F316" s="13" t="s">
        <v>714</v>
      </c>
      <c r="G316" s="48" t="s">
        <v>2225</v>
      </c>
      <c r="H316" s="42" t="s">
        <v>1924</v>
      </c>
      <c r="I316" s="13"/>
      <c r="J316" s="15">
        <v>0.01</v>
      </c>
      <c r="K316" s="15" t="s">
        <v>532</v>
      </c>
      <c r="L316" s="15" t="s">
        <v>537</v>
      </c>
      <c r="M316" s="15">
        <f t="shared" si="68"/>
        <v>130</v>
      </c>
      <c r="N316" s="15">
        <f t="shared" si="64"/>
        <v>52000</v>
      </c>
      <c r="O316" s="16">
        <v>438548337</v>
      </c>
      <c r="P316" s="12">
        <v>45615</v>
      </c>
      <c r="Q316" s="17">
        <v>482403170.69999999</v>
      </c>
      <c r="R316" s="9" t="s">
        <v>174</v>
      </c>
      <c r="S316" s="9" t="s">
        <v>810</v>
      </c>
      <c r="T316" s="10">
        <v>915550026</v>
      </c>
      <c r="U316" s="9" t="s">
        <v>275</v>
      </c>
      <c r="V316" s="13" t="s">
        <v>707</v>
      </c>
      <c r="W316" s="13" t="s">
        <v>166</v>
      </c>
      <c r="X316" s="6" t="s">
        <v>601</v>
      </c>
      <c r="Y316" s="6" t="s">
        <v>552</v>
      </c>
      <c r="Z316" s="7">
        <v>45639</v>
      </c>
      <c r="AA316" s="6" t="s">
        <v>952</v>
      </c>
      <c r="AB316" s="34">
        <v>168841109.745</v>
      </c>
      <c r="AC316" s="29"/>
      <c r="AD316" s="27"/>
      <c r="AE316" s="27">
        <f t="shared" si="66"/>
        <v>4824031.7070000004</v>
      </c>
      <c r="AF316" s="27">
        <f t="shared" si="55"/>
        <v>477579138.99299997</v>
      </c>
      <c r="AG316" s="17">
        <f t="shared" si="71"/>
        <v>164017078.03800002</v>
      </c>
      <c r="AH316" s="17">
        <f>+AG316-AJ316</f>
        <v>3890170.7784000337</v>
      </c>
      <c r="AI316" s="17"/>
      <c r="AJ316" s="17">
        <v>160126907.25959998</v>
      </c>
      <c r="AK316" s="17"/>
      <c r="AL316" s="17"/>
      <c r="AM316" s="17"/>
      <c r="AN316" s="17">
        <v>160126907.25959998</v>
      </c>
      <c r="AO316" s="17"/>
      <c r="AP316" s="17"/>
      <c r="AQ316" s="17">
        <f t="shared" si="51"/>
        <v>0</v>
      </c>
      <c r="AR316" s="17">
        <f t="shared" si="52"/>
        <v>0</v>
      </c>
      <c r="AS316" s="17">
        <f t="shared" si="53"/>
        <v>0</v>
      </c>
      <c r="AT316" s="17">
        <f t="shared" si="54"/>
        <v>0</v>
      </c>
      <c r="AU316" s="17">
        <f t="shared" ref="AU316:AU321" si="72">SUBTOTAL(9,AV316:DH316)</f>
        <v>378798003.42000002</v>
      </c>
      <c r="AV316" s="17"/>
      <c r="AW316" s="17"/>
      <c r="AX316" s="17"/>
      <c r="AY316" s="17"/>
      <c r="AZ316" s="17"/>
      <c r="BA316" s="15">
        <v>12305282.52</v>
      </c>
      <c r="BB316" s="15">
        <v>12205415.15</v>
      </c>
      <c r="BC316" s="15">
        <v>11776951.93</v>
      </c>
      <c r="BD316" s="15">
        <v>12005680.42</v>
      </c>
      <c r="BE316" s="15">
        <v>11802724.15</v>
      </c>
      <c r="BF316" s="15">
        <v>11805945.68</v>
      </c>
      <c r="BG316" s="15">
        <v>11609432.470000001</v>
      </c>
      <c r="BH316" s="15">
        <v>11606210.939999999</v>
      </c>
      <c r="BI316" s="15">
        <v>11506343.57</v>
      </c>
      <c r="BJ316" s="15">
        <v>11319494.949999999</v>
      </c>
      <c r="BK316" s="15">
        <v>11306608.84</v>
      </c>
      <c r="BL316" s="15">
        <v>11126203.27</v>
      </c>
      <c r="BM316" s="15">
        <v>11106874.1</v>
      </c>
      <c r="BN316" s="15">
        <v>11007006.73</v>
      </c>
      <c r="BO316" s="15">
        <v>10694518.51</v>
      </c>
      <c r="BP316" s="15">
        <v>10807271.99</v>
      </c>
      <c r="BQ316" s="15">
        <v>10642974.060000001</v>
      </c>
      <c r="BR316" s="15">
        <v>10607537.25</v>
      </c>
      <c r="BS316" s="15">
        <v>10449682.380000001</v>
      </c>
      <c r="BT316" s="15">
        <v>10407802.52</v>
      </c>
      <c r="BU316" s="15">
        <v>10307935.15</v>
      </c>
      <c r="BV316" s="15">
        <v>10159744.859999999</v>
      </c>
      <c r="BW316" s="15">
        <v>10108200.41</v>
      </c>
      <c r="BX316" s="15">
        <v>9966453.1799999997</v>
      </c>
      <c r="BY316" s="15">
        <v>9908465.6699999999</v>
      </c>
      <c r="BZ316" s="15">
        <v>9808598.3000000007</v>
      </c>
      <c r="CA316" s="15">
        <v>9612085.0999999996</v>
      </c>
      <c r="CB316" s="15">
        <v>9608863.5700000003</v>
      </c>
      <c r="CC316" s="15">
        <v>9483223.9700000007</v>
      </c>
      <c r="CD316" s="15">
        <v>9409128.8300000001</v>
      </c>
      <c r="CE316" s="15">
        <v>9289932.2899999991</v>
      </c>
      <c r="CF316" s="15">
        <v>9209394.0899999999</v>
      </c>
      <c r="CG316" s="15">
        <v>9109526.7200000007</v>
      </c>
      <c r="CH316" s="15">
        <v>8999994.7699999996</v>
      </c>
      <c r="CI316" s="15">
        <v>8909791.9900000002</v>
      </c>
      <c r="CJ316" s="15">
        <v>8806703.0899999999</v>
      </c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</row>
    <row r="317" spans="1:112" ht="65.25" customHeight="1" x14ac:dyDescent="0.25">
      <c r="A317" s="6">
        <f t="shared" si="56"/>
        <v>311</v>
      </c>
      <c r="B317" s="13">
        <v>12045875</v>
      </c>
      <c r="C317" s="33" t="s">
        <v>278</v>
      </c>
      <c r="D317" s="32" t="s">
        <v>283</v>
      </c>
      <c r="E317" s="32" t="s">
        <v>812</v>
      </c>
      <c r="F317" s="13" t="s">
        <v>714</v>
      </c>
      <c r="G317" s="48" t="s">
        <v>2226</v>
      </c>
      <c r="H317" s="42" t="s">
        <v>1924</v>
      </c>
      <c r="I317" s="13"/>
      <c r="J317" s="15">
        <v>0.06</v>
      </c>
      <c r="K317" s="15" t="s">
        <v>532</v>
      </c>
      <c r="L317" s="15" t="s">
        <v>537</v>
      </c>
      <c r="M317" s="15">
        <f t="shared" si="68"/>
        <v>780</v>
      </c>
      <c r="N317" s="15">
        <f t="shared" si="64"/>
        <v>312000</v>
      </c>
      <c r="O317" s="16">
        <v>2370496717</v>
      </c>
      <c r="P317" s="12">
        <v>45615</v>
      </c>
      <c r="Q317" s="17">
        <v>2489021552.8499999</v>
      </c>
      <c r="R317" s="9" t="s">
        <v>174</v>
      </c>
      <c r="S317" s="9" t="s">
        <v>780</v>
      </c>
      <c r="T317" s="10">
        <v>935700509</v>
      </c>
      <c r="U317" s="9" t="s">
        <v>275</v>
      </c>
      <c r="V317" s="13" t="s">
        <v>707</v>
      </c>
      <c r="W317" s="13" t="s">
        <v>166</v>
      </c>
      <c r="X317" s="9" t="s">
        <v>601</v>
      </c>
      <c r="Y317" s="6" t="s">
        <v>552</v>
      </c>
      <c r="Z317" s="7">
        <v>45619</v>
      </c>
      <c r="AA317" s="6" t="s">
        <v>866</v>
      </c>
      <c r="AB317" s="34">
        <v>871157543.49749994</v>
      </c>
      <c r="AC317" s="29"/>
      <c r="AD317" s="27"/>
      <c r="AE317" s="27">
        <f t="shared" si="66"/>
        <v>24890215.528499998</v>
      </c>
      <c r="AF317" s="27">
        <f t="shared" si="55"/>
        <v>2464131337.3214998</v>
      </c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>
        <f t="shared" si="51"/>
        <v>0</v>
      </c>
      <c r="AR317" s="17">
        <f t="shared" si="52"/>
        <v>0</v>
      </c>
      <c r="AS317" s="17">
        <f t="shared" si="53"/>
        <v>0</v>
      </c>
      <c r="AT317" s="17">
        <f t="shared" si="54"/>
        <v>0</v>
      </c>
      <c r="AU317" s="17">
        <f t="shared" si="72"/>
        <v>1954158915.5499995</v>
      </c>
      <c r="AV317" s="17"/>
      <c r="AW317" s="17"/>
      <c r="AX317" s="17"/>
      <c r="AY317" s="17"/>
      <c r="AZ317" s="17">
        <v>62843260.469999999</v>
      </c>
      <c r="BA317" s="17">
        <v>62975418.130000003</v>
      </c>
      <c r="BB317" s="17">
        <v>62460139.520000003</v>
      </c>
      <c r="BC317" s="17">
        <v>60299293.75</v>
      </c>
      <c r="BD317" s="17">
        <v>61429582.310000002</v>
      </c>
      <c r="BE317" s="17">
        <v>60399025.100000001</v>
      </c>
      <c r="BF317" s="17">
        <v>60399025.100000001</v>
      </c>
      <c r="BG317" s="17">
        <v>59401711.670000002</v>
      </c>
      <c r="BH317" s="17">
        <v>59368467.890000001</v>
      </c>
      <c r="BI317" s="17">
        <v>58853189.280000001</v>
      </c>
      <c r="BJ317" s="17">
        <v>57905741.520000003</v>
      </c>
      <c r="BK317" s="17">
        <v>57822632.07</v>
      </c>
      <c r="BL317" s="17">
        <v>56908428.090000004</v>
      </c>
      <c r="BM317" s="17">
        <v>56792074.859999999</v>
      </c>
      <c r="BN317" s="17">
        <v>56276796.25</v>
      </c>
      <c r="BO317" s="17">
        <v>54714338.539999999</v>
      </c>
      <c r="BP317" s="17">
        <v>55246239.039999999</v>
      </c>
      <c r="BQ317" s="17">
        <v>54415144.520000003</v>
      </c>
      <c r="BR317" s="17">
        <v>54215681.829999998</v>
      </c>
      <c r="BS317" s="17">
        <v>53417831.090000004</v>
      </c>
      <c r="BT317" s="17">
        <v>53185124.619999997</v>
      </c>
      <c r="BU317" s="17">
        <v>52669846.009999998</v>
      </c>
      <c r="BV317" s="17">
        <v>51921860.939999998</v>
      </c>
      <c r="BW317" s="17">
        <v>51639288.799999997</v>
      </c>
      <c r="BX317" s="17">
        <v>50924547.509999998</v>
      </c>
      <c r="BY317" s="17">
        <v>50608731.590000004</v>
      </c>
      <c r="BZ317" s="17">
        <v>50093452.979999997</v>
      </c>
      <c r="CA317" s="17">
        <v>49129383.329999998</v>
      </c>
      <c r="CB317" s="17">
        <v>49062895.770000003</v>
      </c>
      <c r="CC317" s="17">
        <v>48431263.93</v>
      </c>
      <c r="CD317" s="17">
        <v>48032338.560000002</v>
      </c>
      <c r="CE317" s="17">
        <v>47433950.5</v>
      </c>
      <c r="CF317" s="17">
        <v>47001781.350000001</v>
      </c>
      <c r="CG317" s="17">
        <v>46486502.740000002</v>
      </c>
      <c r="CH317" s="17">
        <v>45937980.359999999</v>
      </c>
      <c r="CI317" s="17">
        <v>45455945.530000001</v>
      </c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</row>
    <row r="318" spans="1:112" ht="65.25" customHeight="1" x14ac:dyDescent="0.25">
      <c r="A318" s="6">
        <f t="shared" si="56"/>
        <v>312</v>
      </c>
      <c r="B318" s="13">
        <v>12045848</v>
      </c>
      <c r="C318" s="33" t="s">
        <v>278</v>
      </c>
      <c r="D318" s="32" t="s">
        <v>815</v>
      </c>
      <c r="E318" s="32" t="s">
        <v>814</v>
      </c>
      <c r="F318" s="13" t="s">
        <v>714</v>
      </c>
      <c r="G318" s="48" t="s">
        <v>2227</v>
      </c>
      <c r="H318" s="42" t="s">
        <v>1924</v>
      </c>
      <c r="I318" s="13"/>
      <c r="J318" s="15">
        <v>0.02</v>
      </c>
      <c r="K318" s="15" t="s">
        <v>532</v>
      </c>
      <c r="L318" s="15" t="s">
        <v>537</v>
      </c>
      <c r="M318" s="15">
        <f t="shared" si="68"/>
        <v>260</v>
      </c>
      <c r="N318" s="15">
        <f t="shared" si="64"/>
        <v>104000</v>
      </c>
      <c r="O318" s="16">
        <v>506681691</v>
      </c>
      <c r="P318" s="12">
        <v>45615</v>
      </c>
      <c r="Q318" s="17">
        <v>557349860.10000002</v>
      </c>
      <c r="R318" s="9" t="s">
        <v>174</v>
      </c>
      <c r="S318" s="9" t="s">
        <v>813</v>
      </c>
      <c r="T318" s="10">
        <v>996161117</v>
      </c>
      <c r="U318" s="9" t="s">
        <v>275</v>
      </c>
      <c r="V318" s="13" t="s">
        <v>707</v>
      </c>
      <c r="W318" s="13" t="s">
        <v>166</v>
      </c>
      <c r="X318" s="6" t="s">
        <v>601</v>
      </c>
      <c r="Y318" s="6" t="s">
        <v>552</v>
      </c>
      <c r="Z318" s="7">
        <v>45642</v>
      </c>
      <c r="AA318" s="6" t="s">
        <v>962</v>
      </c>
      <c r="AB318" s="34">
        <v>195072451.035</v>
      </c>
      <c r="AC318" s="29"/>
      <c r="AD318" s="27"/>
      <c r="AE318" s="27">
        <f t="shared" si="66"/>
        <v>5573498.6010000007</v>
      </c>
      <c r="AF318" s="27">
        <f t="shared" si="55"/>
        <v>551776361.49900007</v>
      </c>
      <c r="AG318" s="17">
        <f>+AB318-AE318</f>
        <v>189498952.43399999</v>
      </c>
      <c r="AH318" s="17">
        <f>+AG318-AJ318</f>
        <v>4144989.5183999836</v>
      </c>
      <c r="AI318" s="17"/>
      <c r="AJ318" s="17">
        <v>185353962.9156</v>
      </c>
      <c r="AK318" s="17"/>
      <c r="AL318" s="17"/>
      <c r="AM318" s="17"/>
      <c r="AN318" s="17">
        <v>185353962.9156</v>
      </c>
      <c r="AO318" s="17"/>
      <c r="AP318" s="17"/>
      <c r="AQ318" s="17">
        <f t="shared" si="51"/>
        <v>0</v>
      </c>
      <c r="AR318" s="17">
        <f t="shared" si="52"/>
        <v>0</v>
      </c>
      <c r="AS318" s="17">
        <f t="shared" si="53"/>
        <v>0</v>
      </c>
      <c r="AT318" s="17">
        <f t="shared" si="54"/>
        <v>0</v>
      </c>
      <c r="AU318" s="17">
        <f t="shared" si="72"/>
        <v>437648479.61000013</v>
      </c>
      <c r="AV318" s="17"/>
      <c r="AW318" s="17"/>
      <c r="AX318" s="17"/>
      <c r="AY318" s="17"/>
      <c r="AZ318" s="17"/>
      <c r="BA318" s="17">
        <v>14217044.810000001</v>
      </c>
      <c r="BB318" s="17">
        <v>14101661.93</v>
      </c>
      <c r="BC318" s="17">
        <v>13606632.189999999</v>
      </c>
      <c r="BD318" s="17">
        <v>13870896.189999999</v>
      </c>
      <c r="BE318" s="17">
        <v>13636408.41</v>
      </c>
      <c r="BF318" s="17">
        <v>13640130.439999999</v>
      </c>
      <c r="BG318" s="17">
        <v>13413086.720000001</v>
      </c>
      <c r="BH318" s="17">
        <v>13409364.689999999</v>
      </c>
      <c r="BI318" s="17">
        <v>13293981.82</v>
      </c>
      <c r="BJ318" s="17">
        <v>13078104.18</v>
      </c>
      <c r="BK318" s="17">
        <v>13063216.07</v>
      </c>
      <c r="BL318" s="17">
        <v>12854782.49</v>
      </c>
      <c r="BM318" s="17">
        <v>12832450.33</v>
      </c>
      <c r="BN318" s="17">
        <v>12717067.449999999</v>
      </c>
      <c r="BO318" s="17">
        <v>12356030.720000001</v>
      </c>
      <c r="BP318" s="17">
        <v>12486301.710000001</v>
      </c>
      <c r="BQ318" s="17">
        <v>12296478.27</v>
      </c>
      <c r="BR318" s="17">
        <v>12255535.960000001</v>
      </c>
      <c r="BS318" s="17">
        <v>12073156.58</v>
      </c>
      <c r="BT318" s="17">
        <v>12024770.210000001</v>
      </c>
      <c r="BU318" s="17">
        <v>11909387.34</v>
      </c>
      <c r="BV318" s="17">
        <v>11738174.039999999</v>
      </c>
      <c r="BW318" s="17">
        <v>11678621.59</v>
      </c>
      <c r="BX318" s="17">
        <v>11514852.35</v>
      </c>
      <c r="BY318" s="17">
        <v>11447855.84</v>
      </c>
      <c r="BZ318" s="17">
        <v>11332472.970000001</v>
      </c>
      <c r="CA318" s="17">
        <v>11105429.25</v>
      </c>
      <c r="CB318" s="17">
        <v>11101707.220000001</v>
      </c>
      <c r="CC318" s="17">
        <v>10956548.119999999</v>
      </c>
      <c r="CD318" s="17">
        <v>10870941.48</v>
      </c>
      <c r="CE318" s="17">
        <v>10733226.43</v>
      </c>
      <c r="CF318" s="17">
        <v>10640175.73</v>
      </c>
      <c r="CG318" s="17">
        <v>10524792.859999999</v>
      </c>
      <c r="CH318" s="17">
        <v>10398243.9</v>
      </c>
      <c r="CI318" s="17">
        <v>10294027.109999999</v>
      </c>
      <c r="CJ318" s="17">
        <v>10174922.210000001</v>
      </c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</row>
    <row r="319" spans="1:112" ht="79.900000000000006" customHeight="1" x14ac:dyDescent="0.25">
      <c r="A319" s="6">
        <f t="shared" si="56"/>
        <v>313</v>
      </c>
      <c r="B319" s="13">
        <v>11906606</v>
      </c>
      <c r="C319" s="33" t="s">
        <v>278</v>
      </c>
      <c r="D319" s="32" t="s">
        <v>816</v>
      </c>
      <c r="E319" s="32" t="s">
        <v>817</v>
      </c>
      <c r="F319" s="13" t="s">
        <v>714</v>
      </c>
      <c r="G319" s="48" t="s">
        <v>2228</v>
      </c>
      <c r="H319" s="42" t="s">
        <v>1923</v>
      </c>
      <c r="I319" s="13"/>
      <c r="J319" s="15">
        <v>2.5499999999999998</v>
      </c>
      <c r="K319" s="15" t="s">
        <v>1587</v>
      </c>
      <c r="L319" s="15" t="s">
        <v>531</v>
      </c>
      <c r="M319" s="15">
        <f>+J319*10000*9*65%</f>
        <v>149175</v>
      </c>
      <c r="N319" s="15">
        <f t="shared" si="64"/>
        <v>59670000</v>
      </c>
      <c r="O319" s="16">
        <v>88626477400</v>
      </c>
      <c r="P319" s="12">
        <v>45615</v>
      </c>
      <c r="Q319" s="17">
        <v>93057801270</v>
      </c>
      <c r="R319" s="9" t="s">
        <v>175</v>
      </c>
      <c r="S319" s="9" t="s">
        <v>875</v>
      </c>
      <c r="T319" s="10">
        <v>977237000</v>
      </c>
      <c r="U319" s="9" t="s">
        <v>275</v>
      </c>
      <c r="V319" s="13" t="s">
        <v>704</v>
      </c>
      <c r="W319" s="13" t="s">
        <v>166</v>
      </c>
      <c r="X319" s="6" t="s">
        <v>601</v>
      </c>
      <c r="Y319" s="6" t="s">
        <v>552</v>
      </c>
      <c r="Z319" s="7">
        <v>45653</v>
      </c>
      <c r="AA319" s="6" t="s">
        <v>1103</v>
      </c>
      <c r="AB319" s="34">
        <v>930578012.70000005</v>
      </c>
      <c r="AC319" s="29"/>
      <c r="AD319" s="27"/>
      <c r="AE319" s="27">
        <f t="shared" si="66"/>
        <v>930578012.70000005</v>
      </c>
      <c r="AF319" s="27">
        <f t="shared" si="55"/>
        <v>92127223257.300003</v>
      </c>
      <c r="AG319" s="27">
        <f>+AB319-AE319</f>
        <v>0</v>
      </c>
      <c r="AH319" s="17"/>
      <c r="AI319" s="17"/>
      <c r="AJ319" s="17"/>
      <c r="AK319" s="17"/>
      <c r="AL319" s="17"/>
      <c r="AM319" s="17"/>
      <c r="AN319" s="17"/>
      <c r="AO319" s="17"/>
      <c r="AP319" s="17"/>
      <c r="AQ319" s="17">
        <f t="shared" si="51"/>
        <v>0</v>
      </c>
      <c r="AR319" s="17">
        <f t="shared" si="52"/>
        <v>0</v>
      </c>
      <c r="AS319" s="17">
        <f t="shared" si="53"/>
        <v>0</v>
      </c>
      <c r="AT319" s="17">
        <f t="shared" si="54"/>
        <v>0</v>
      </c>
      <c r="AU319" s="17">
        <f t="shared" si="72"/>
        <v>92127223257.300003</v>
      </c>
      <c r="AV319" s="17"/>
      <c r="AW319" s="17"/>
      <c r="AX319" s="17"/>
      <c r="AY319" s="17"/>
      <c r="AZ319" s="17"/>
      <c r="BA319" s="17"/>
      <c r="BB319" s="17"/>
      <c r="BC319" s="17">
        <v>7677268605</v>
      </c>
      <c r="BD319" s="17"/>
      <c r="BE319" s="17"/>
      <c r="BF319" s="17">
        <v>7677268605</v>
      </c>
      <c r="BG319" s="17"/>
      <c r="BH319" s="17"/>
      <c r="BI319" s="17">
        <v>7677268605</v>
      </c>
      <c r="BJ319" s="17"/>
      <c r="BK319" s="17"/>
      <c r="BL319" s="17">
        <v>7677268605</v>
      </c>
      <c r="BM319" s="17"/>
      <c r="BN319" s="17"/>
      <c r="BO319" s="17">
        <v>7677268605</v>
      </c>
      <c r="BP319" s="17"/>
      <c r="BQ319" s="17"/>
      <c r="BR319" s="17">
        <v>7677268605</v>
      </c>
      <c r="BS319" s="17"/>
      <c r="BT319" s="17"/>
      <c r="BU319" s="17">
        <v>7677268605</v>
      </c>
      <c r="BV319" s="17"/>
      <c r="BW319" s="17"/>
      <c r="BX319" s="17">
        <v>7677268605</v>
      </c>
      <c r="BY319" s="17"/>
      <c r="BZ319" s="17"/>
      <c r="CA319" s="17">
        <v>7677268605</v>
      </c>
      <c r="CB319" s="17"/>
      <c r="CC319" s="17"/>
      <c r="CD319" s="17">
        <v>7677268605</v>
      </c>
      <c r="CE319" s="17"/>
      <c r="CF319" s="17"/>
      <c r="CG319" s="17">
        <v>7677268605</v>
      </c>
      <c r="CH319" s="17"/>
      <c r="CI319" s="17"/>
      <c r="CJ319" s="17">
        <v>7677268602.3000002</v>
      </c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</row>
    <row r="320" spans="1:112" ht="65.25" customHeight="1" x14ac:dyDescent="0.25">
      <c r="A320" s="6">
        <f t="shared" si="56"/>
        <v>314</v>
      </c>
      <c r="B320" s="13">
        <v>12058479</v>
      </c>
      <c r="C320" s="33" t="s">
        <v>459</v>
      </c>
      <c r="D320" s="32" t="s">
        <v>508</v>
      </c>
      <c r="E320" s="32" t="s">
        <v>819</v>
      </c>
      <c r="F320" s="13" t="s">
        <v>714</v>
      </c>
      <c r="G320" s="48" t="s">
        <v>2229</v>
      </c>
      <c r="H320" s="42" t="s">
        <v>1923</v>
      </c>
      <c r="I320" s="13"/>
      <c r="J320" s="15">
        <v>2.7199999999999998E-2</v>
      </c>
      <c r="K320" s="15" t="s">
        <v>1588</v>
      </c>
      <c r="L320" s="15" t="s">
        <v>537</v>
      </c>
      <c r="M320" s="15">
        <f t="shared" ref="M320:M346" si="73">+J320*10000*2*65%</f>
        <v>353.6</v>
      </c>
      <c r="N320" s="15">
        <f t="shared" si="64"/>
        <v>141440</v>
      </c>
      <c r="O320" s="16">
        <v>2065558437</v>
      </c>
      <c r="P320" s="12">
        <v>45615</v>
      </c>
      <c r="Q320" s="17">
        <v>2272114280.6999998</v>
      </c>
      <c r="R320" s="9" t="s">
        <v>174</v>
      </c>
      <c r="S320" s="9" t="s">
        <v>818</v>
      </c>
      <c r="T320" s="10">
        <v>937220866</v>
      </c>
      <c r="U320" s="9" t="s">
        <v>275</v>
      </c>
      <c r="V320" s="13" t="s">
        <v>707</v>
      </c>
      <c r="W320" s="13" t="s">
        <v>166</v>
      </c>
      <c r="X320" s="6" t="s">
        <v>601</v>
      </c>
      <c r="Y320" s="6" t="s">
        <v>552</v>
      </c>
      <c r="Z320" s="7">
        <v>45634</v>
      </c>
      <c r="AA320" s="6" t="s">
        <v>938</v>
      </c>
      <c r="AB320" s="34">
        <v>795239998.245</v>
      </c>
      <c r="AC320" s="29"/>
      <c r="AD320" s="27"/>
      <c r="AE320" s="27">
        <f t="shared" si="66"/>
        <v>22721142.807</v>
      </c>
      <c r="AF320" s="27">
        <f t="shared" si="55"/>
        <v>2249393137.8929996</v>
      </c>
      <c r="AG320" s="17">
        <f>+AB320-AE320</f>
        <v>772518855.43799996</v>
      </c>
      <c r="AH320" s="17">
        <f>+AG320-AJ320</f>
        <v>10725188.552399874</v>
      </c>
      <c r="AI320" s="17"/>
      <c r="AJ320" s="17">
        <v>761793666.88560009</v>
      </c>
      <c r="AK320" s="17"/>
      <c r="AL320" s="17"/>
      <c r="AM320" s="17"/>
      <c r="AN320" s="17">
        <v>761793666.88560009</v>
      </c>
      <c r="AO320" s="17"/>
      <c r="AP320" s="17"/>
      <c r="AQ320" s="17">
        <f t="shared" si="51"/>
        <v>0</v>
      </c>
      <c r="AR320" s="17">
        <f t="shared" si="52"/>
        <v>0</v>
      </c>
      <c r="AS320" s="17">
        <f t="shared" si="53"/>
        <v>0</v>
      </c>
      <c r="AT320" s="17">
        <f t="shared" si="54"/>
        <v>0</v>
      </c>
      <c r="AU320" s="17">
        <f t="shared" si="72"/>
        <v>1784134942.2499995</v>
      </c>
      <c r="AV320" s="17"/>
      <c r="AW320" s="17"/>
      <c r="AX320" s="17"/>
      <c r="AY320" s="17"/>
      <c r="AZ320" s="17"/>
      <c r="BA320" s="17">
        <v>57957761.990000002</v>
      </c>
      <c r="BB320" s="17">
        <v>57487387.640000001</v>
      </c>
      <c r="BC320" s="17">
        <v>55469329.979999997</v>
      </c>
      <c r="BD320" s="17">
        <v>56546638.960000001</v>
      </c>
      <c r="BE320" s="17">
        <v>55590716.899999999</v>
      </c>
      <c r="BF320" s="17">
        <v>55605890.270000003</v>
      </c>
      <c r="BG320" s="17">
        <v>54680314.950000003</v>
      </c>
      <c r="BH320" s="17">
        <v>54665141.579999998</v>
      </c>
      <c r="BI320" s="17">
        <v>54194767.240000002</v>
      </c>
      <c r="BJ320" s="17">
        <v>53314712.020000003</v>
      </c>
      <c r="BK320" s="17">
        <v>53254018.549999997</v>
      </c>
      <c r="BL320" s="17">
        <v>52404310.060000002</v>
      </c>
      <c r="BM320" s="17">
        <v>52313269.859999999</v>
      </c>
      <c r="BN320" s="17">
        <v>51842895.520000003</v>
      </c>
      <c r="BO320" s="17">
        <v>50371079.030000001</v>
      </c>
      <c r="BP320" s="17">
        <v>50902146.829999998</v>
      </c>
      <c r="BQ320" s="17">
        <v>50128305.170000002</v>
      </c>
      <c r="BR320" s="17">
        <v>49961398.149999999</v>
      </c>
      <c r="BS320" s="17">
        <v>49217903.219999999</v>
      </c>
      <c r="BT320" s="17">
        <v>49020649.460000001</v>
      </c>
      <c r="BU320" s="17">
        <v>48550275.119999997</v>
      </c>
      <c r="BV320" s="17">
        <v>47852300.289999999</v>
      </c>
      <c r="BW320" s="17">
        <v>47609526.43</v>
      </c>
      <c r="BX320" s="17">
        <v>46941898.329999998</v>
      </c>
      <c r="BY320" s="17">
        <v>46668777.740000002</v>
      </c>
      <c r="BZ320" s="17">
        <v>46198403.399999999</v>
      </c>
      <c r="CA320" s="17">
        <v>45272828.079999998</v>
      </c>
      <c r="CB320" s="17">
        <v>45257654.710000001</v>
      </c>
      <c r="CC320" s="17">
        <v>44665893.439999998</v>
      </c>
      <c r="CD320" s="17">
        <v>44316906.030000001</v>
      </c>
      <c r="CE320" s="17">
        <v>43755491.490000002</v>
      </c>
      <c r="CF320" s="17">
        <v>43376157.340000004</v>
      </c>
      <c r="CG320" s="17">
        <v>42905783</v>
      </c>
      <c r="CH320" s="17">
        <v>42389888.560000002</v>
      </c>
      <c r="CI320" s="17">
        <v>41965034.310000002</v>
      </c>
      <c r="CJ320" s="17">
        <v>41479486.600000001</v>
      </c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</row>
    <row r="321" spans="1:112" ht="65.25" customHeight="1" x14ac:dyDescent="0.25">
      <c r="A321" s="6">
        <f t="shared" si="56"/>
        <v>315</v>
      </c>
      <c r="B321" s="13">
        <v>11906604</v>
      </c>
      <c r="C321" s="33" t="s">
        <v>296</v>
      </c>
      <c r="D321" s="32" t="s">
        <v>821</v>
      </c>
      <c r="E321" s="32" t="s">
        <v>822</v>
      </c>
      <c r="F321" s="13" t="s">
        <v>714</v>
      </c>
      <c r="G321" s="48" t="s">
        <v>2230</v>
      </c>
      <c r="H321" s="42" t="s">
        <v>1924</v>
      </c>
      <c r="I321" s="13"/>
      <c r="J321" s="15">
        <v>0.1593</v>
      </c>
      <c r="K321" s="15" t="s">
        <v>1589</v>
      </c>
      <c r="L321" s="15" t="s">
        <v>537</v>
      </c>
      <c r="M321" s="15">
        <f t="shared" si="73"/>
        <v>2070.9</v>
      </c>
      <c r="N321" s="15">
        <f t="shared" si="64"/>
        <v>828360</v>
      </c>
      <c r="O321" s="16">
        <v>4675736374</v>
      </c>
      <c r="P321" s="12">
        <v>45615</v>
      </c>
      <c r="Q321" s="17">
        <v>5143310011.3999996</v>
      </c>
      <c r="R321" s="9" t="s">
        <v>174</v>
      </c>
      <c r="S321" s="9" t="s">
        <v>820</v>
      </c>
      <c r="T321" s="10">
        <v>909700990</v>
      </c>
      <c r="U321" s="9" t="s">
        <v>275</v>
      </c>
      <c r="V321" s="13" t="s">
        <v>707</v>
      </c>
      <c r="W321" s="13" t="s">
        <v>166</v>
      </c>
      <c r="X321" s="6" t="s">
        <v>601</v>
      </c>
      <c r="Y321" s="6" t="s">
        <v>552</v>
      </c>
      <c r="Z321" s="7">
        <v>45625</v>
      </c>
      <c r="AA321" s="6" t="s">
        <v>898</v>
      </c>
      <c r="AB321" s="34">
        <v>1800158503.99</v>
      </c>
      <c r="AC321" s="29"/>
      <c r="AD321" s="27"/>
      <c r="AE321" s="27">
        <f t="shared" si="66"/>
        <v>51433100.114</v>
      </c>
      <c r="AF321" s="27">
        <f t="shared" si="55"/>
        <v>5091876911.2859993</v>
      </c>
      <c r="AG321" s="17">
        <f>+AB321-AE321</f>
        <v>1748725403.8759999</v>
      </c>
      <c r="AH321" s="17">
        <f>+AG321-AJ321</f>
        <v>19737254.034799814</v>
      </c>
      <c r="AI321" s="17"/>
      <c r="AJ321" s="17">
        <v>1728988149.8412001</v>
      </c>
      <c r="AK321" s="17"/>
      <c r="AL321" s="17"/>
      <c r="AM321" s="17"/>
      <c r="AN321" s="17">
        <v>1728988149.8412001</v>
      </c>
      <c r="AO321" s="17"/>
      <c r="AP321" s="17"/>
      <c r="AQ321" s="17">
        <f t="shared" si="51"/>
        <v>0</v>
      </c>
      <c r="AR321" s="17">
        <f t="shared" si="52"/>
        <v>0</v>
      </c>
      <c r="AS321" s="17">
        <f t="shared" si="53"/>
        <v>0</v>
      </c>
      <c r="AT321" s="17">
        <f t="shared" si="54"/>
        <v>0</v>
      </c>
      <c r="AU321" s="17">
        <f t="shared" si="72"/>
        <v>4036902931.019999</v>
      </c>
      <c r="AV321" s="17"/>
      <c r="AW321" s="17"/>
      <c r="AX321" s="17"/>
      <c r="AY321" s="17"/>
      <c r="AZ321" s="17">
        <v>129859209.28</v>
      </c>
      <c r="BA321" s="17">
        <v>130132299.64</v>
      </c>
      <c r="BB321" s="17">
        <v>127899715.58</v>
      </c>
      <c r="BC321" s="17">
        <v>124602360.67</v>
      </c>
      <c r="BD321" s="17">
        <v>126937987.06999999</v>
      </c>
      <c r="BE321" s="17">
        <v>124808445.34999999</v>
      </c>
      <c r="BF321" s="17">
        <v>124808445.34999999</v>
      </c>
      <c r="BG321" s="17">
        <v>122747598.54000001</v>
      </c>
      <c r="BH321" s="17">
        <v>122678903.64</v>
      </c>
      <c r="BI321" s="17">
        <v>121614132.78</v>
      </c>
      <c r="BJ321" s="17">
        <v>119656328.31</v>
      </c>
      <c r="BK321" s="17">
        <v>119484591.06999999</v>
      </c>
      <c r="BL321" s="17">
        <v>117595481.48999999</v>
      </c>
      <c r="BM321" s="17">
        <v>117355049.36</v>
      </c>
      <c r="BN321" s="17">
        <v>116290278.5</v>
      </c>
      <c r="BO321" s="17">
        <v>113061618.48</v>
      </c>
      <c r="BP321" s="17">
        <v>114160736.79000001</v>
      </c>
      <c r="BQ321" s="17">
        <v>112443364.44</v>
      </c>
      <c r="BR321" s="17">
        <v>112031195.06999999</v>
      </c>
      <c r="BS321" s="17">
        <v>110382517.62</v>
      </c>
      <c r="BT321" s="17">
        <v>109901653.36</v>
      </c>
      <c r="BU321" s="17">
        <v>108836882.5</v>
      </c>
      <c r="BV321" s="17">
        <v>107291247.39</v>
      </c>
      <c r="BW321" s="17">
        <v>106707340.79000001</v>
      </c>
      <c r="BX321" s="17">
        <v>105230400.56999999</v>
      </c>
      <c r="BY321" s="17">
        <v>104577799.08</v>
      </c>
      <c r="BZ321" s="17">
        <v>103513028.22</v>
      </c>
      <c r="CA321" s="17">
        <v>101520876.29000001</v>
      </c>
      <c r="CB321" s="17">
        <v>101383486.5</v>
      </c>
      <c r="CC321" s="17">
        <v>100078283.52</v>
      </c>
      <c r="CD321" s="17">
        <v>99253944.790000007</v>
      </c>
      <c r="CE321" s="17">
        <v>98017436.700000003</v>
      </c>
      <c r="CF321" s="17">
        <v>97124403.079999998</v>
      </c>
      <c r="CG321" s="17">
        <v>96059632.219999999</v>
      </c>
      <c r="CH321" s="17">
        <v>94926166.469999999</v>
      </c>
      <c r="CI321" s="17">
        <v>93930090.510000005</v>
      </c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</row>
    <row r="322" spans="1:112" ht="65.25" hidden="1" customHeight="1" x14ac:dyDescent="0.25">
      <c r="A322" s="6">
        <f t="shared" si="56"/>
        <v>316</v>
      </c>
      <c r="B322" s="13">
        <v>11906605</v>
      </c>
      <c r="C322" s="33" t="s">
        <v>296</v>
      </c>
      <c r="D322" s="32" t="s">
        <v>821</v>
      </c>
      <c r="E322" s="32" t="s">
        <v>823</v>
      </c>
      <c r="F322" s="13" t="s">
        <v>714</v>
      </c>
      <c r="G322" s="48" t="s">
        <v>2231</v>
      </c>
      <c r="H322" s="42" t="s">
        <v>1924</v>
      </c>
      <c r="I322" s="13"/>
      <c r="J322" s="15">
        <v>0.1633</v>
      </c>
      <c r="K322" s="15" t="s">
        <v>1589</v>
      </c>
      <c r="L322" s="15" t="s">
        <v>537</v>
      </c>
      <c r="M322" s="15">
        <f t="shared" si="73"/>
        <v>2122.9</v>
      </c>
      <c r="N322" s="15">
        <f t="shared" si="64"/>
        <v>849160</v>
      </c>
      <c r="O322" s="16">
        <v>4793143440</v>
      </c>
      <c r="P322" s="12">
        <v>45615</v>
      </c>
      <c r="Q322" s="17">
        <v>5032800612</v>
      </c>
      <c r="R322" s="9" t="s">
        <v>174</v>
      </c>
      <c r="S322" s="9" t="s">
        <v>824</v>
      </c>
      <c r="T322" s="10">
        <v>930037205</v>
      </c>
      <c r="U322" s="9" t="s">
        <v>276</v>
      </c>
      <c r="V322" s="13" t="s">
        <v>707</v>
      </c>
      <c r="W322" s="13" t="s">
        <v>166</v>
      </c>
      <c r="X322" s="6" t="s">
        <v>368</v>
      </c>
      <c r="Y322" s="6"/>
      <c r="Z322" s="6"/>
      <c r="AA322" s="6"/>
      <c r="AB322" s="34">
        <v>4026240489.5999999</v>
      </c>
      <c r="AC322" s="29"/>
      <c r="AD322" s="27">
        <f>+Q322*20%</f>
        <v>1006560122.4000001</v>
      </c>
      <c r="AE322" s="27">
        <f t="shared" ref="AE322:AE351" si="74">+Q322*1%</f>
        <v>50328006.120000005</v>
      </c>
      <c r="AF322" s="27">
        <f t="shared" si="55"/>
        <v>3975912483.48</v>
      </c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>
        <f t="shared" si="51"/>
        <v>0</v>
      </c>
      <c r="AR322" s="17">
        <f t="shared" si="52"/>
        <v>0</v>
      </c>
      <c r="AS322" s="17">
        <f t="shared" si="53"/>
        <v>0</v>
      </c>
      <c r="AT322" s="17">
        <f t="shared" si="54"/>
        <v>0</v>
      </c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</row>
    <row r="323" spans="1:112" ht="65.25" customHeight="1" x14ac:dyDescent="0.25">
      <c r="A323" s="6">
        <f t="shared" si="56"/>
        <v>317</v>
      </c>
      <c r="B323" s="13">
        <v>11906603</v>
      </c>
      <c r="C323" s="33" t="s">
        <v>296</v>
      </c>
      <c r="D323" s="32" t="s">
        <v>821</v>
      </c>
      <c r="E323" s="32" t="s">
        <v>825</v>
      </c>
      <c r="F323" s="13" t="s">
        <v>714</v>
      </c>
      <c r="G323" s="48" t="s">
        <v>2232</v>
      </c>
      <c r="H323" s="42" t="s">
        <v>1924</v>
      </c>
      <c r="I323" s="13"/>
      <c r="J323" s="15">
        <v>0.20330000000000001</v>
      </c>
      <c r="K323" s="15" t="s">
        <v>1590</v>
      </c>
      <c r="L323" s="15" t="s">
        <v>537</v>
      </c>
      <c r="M323" s="15">
        <f t="shared" si="73"/>
        <v>2642.9</v>
      </c>
      <c r="N323" s="15">
        <f t="shared" si="64"/>
        <v>1057160</v>
      </c>
      <c r="O323" s="16">
        <v>5863154031</v>
      </c>
      <c r="P323" s="12">
        <v>45615</v>
      </c>
      <c r="Q323" s="17">
        <v>6449469434.1000004</v>
      </c>
      <c r="R323" s="9" t="s">
        <v>174</v>
      </c>
      <c r="S323" s="9" t="s">
        <v>820</v>
      </c>
      <c r="T323" s="10">
        <v>909700990</v>
      </c>
      <c r="U323" s="9" t="s">
        <v>275</v>
      </c>
      <c r="V323" s="13" t="s">
        <v>707</v>
      </c>
      <c r="W323" s="13" t="s">
        <v>166</v>
      </c>
      <c r="X323" s="6" t="s">
        <v>601</v>
      </c>
      <c r="Y323" s="6" t="s">
        <v>552</v>
      </c>
      <c r="Z323" s="7">
        <v>45625</v>
      </c>
      <c r="AA323" s="6" t="s">
        <v>899</v>
      </c>
      <c r="AB323" s="34">
        <v>2257314301.9349999</v>
      </c>
      <c r="AC323" s="29"/>
      <c r="AD323" s="27"/>
      <c r="AE323" s="27">
        <f t="shared" si="74"/>
        <v>64494694.341000006</v>
      </c>
      <c r="AF323" s="27">
        <f t="shared" si="55"/>
        <v>6384974739.7590008</v>
      </c>
      <c r="AG323" s="17">
        <f>+AB323-AE323</f>
        <v>2192819607.5939999</v>
      </c>
      <c r="AH323" s="17">
        <f>+AG323-AJ323</f>
        <v>24178196.070000172</v>
      </c>
      <c r="AI323" s="17"/>
      <c r="AJ323" s="17">
        <v>2168641411.5239997</v>
      </c>
      <c r="AK323" s="17"/>
      <c r="AL323" s="17"/>
      <c r="AM323" s="17"/>
      <c r="AN323" s="17">
        <v>2168641411.5239997</v>
      </c>
      <c r="AO323" s="17"/>
      <c r="AP323" s="17"/>
      <c r="AQ323" s="17">
        <f t="shared" si="51"/>
        <v>0</v>
      </c>
      <c r="AR323" s="17">
        <f t="shared" si="52"/>
        <v>0</v>
      </c>
      <c r="AS323" s="17">
        <f t="shared" si="53"/>
        <v>0</v>
      </c>
      <c r="AT323" s="17">
        <f t="shared" si="54"/>
        <v>0</v>
      </c>
      <c r="AU323" s="17">
        <f>SUBTOTAL(9,AV323:DH323)</f>
        <v>5062086867.0900002</v>
      </c>
      <c r="AV323" s="17"/>
      <c r="AW323" s="17"/>
      <c r="AX323" s="17"/>
      <c r="AY323" s="17"/>
      <c r="AZ323" s="17">
        <v>162837355.53999999</v>
      </c>
      <c r="BA323" s="17">
        <v>163179798.03999999</v>
      </c>
      <c r="BB323" s="17">
        <v>160380242.38999999</v>
      </c>
      <c r="BC323" s="17">
        <v>156245514.03999999</v>
      </c>
      <c r="BD323" s="17">
        <v>159174279.94999999</v>
      </c>
      <c r="BE323" s="17">
        <v>156503934.56</v>
      </c>
      <c r="BF323" s="17">
        <v>156503934.56</v>
      </c>
      <c r="BG323" s="17">
        <v>153919729.34</v>
      </c>
      <c r="BH323" s="17">
        <v>153833589.16</v>
      </c>
      <c r="BI323" s="17">
        <v>152498416.47</v>
      </c>
      <c r="BJ323" s="17">
        <v>150043421.50999999</v>
      </c>
      <c r="BK323" s="17">
        <v>149828071.08000001</v>
      </c>
      <c r="BL323" s="17">
        <v>147459216.28999999</v>
      </c>
      <c r="BM323" s="17">
        <v>147157725.68000001</v>
      </c>
      <c r="BN323" s="17">
        <v>145822552.99000001</v>
      </c>
      <c r="BO323" s="17">
        <v>141773964.81</v>
      </c>
      <c r="BP323" s="17">
        <v>143152207.59999999</v>
      </c>
      <c r="BQ323" s="17">
        <v>140998703.25</v>
      </c>
      <c r="BR323" s="17">
        <v>140481862.19999999</v>
      </c>
      <c r="BS323" s="17">
        <v>138414498.03</v>
      </c>
      <c r="BT323" s="17">
        <v>137811516.81</v>
      </c>
      <c r="BU323" s="17">
        <v>136476344.11000001</v>
      </c>
      <c r="BV323" s="17">
        <v>134538190.19999999</v>
      </c>
      <c r="BW323" s="17">
        <v>133805998.72</v>
      </c>
      <c r="BX323" s="17">
        <v>131953984.98</v>
      </c>
      <c r="BY323" s="17">
        <v>131135653.33</v>
      </c>
      <c r="BZ323" s="17">
        <v>129800480.63</v>
      </c>
      <c r="CA323" s="17">
        <v>127302415.59</v>
      </c>
      <c r="CB323" s="17">
        <v>127130135.23999999</v>
      </c>
      <c r="CC323" s="17">
        <v>125493471.94</v>
      </c>
      <c r="CD323" s="17">
        <v>124459789.84999999</v>
      </c>
      <c r="CE323" s="17">
        <v>122909266.72</v>
      </c>
      <c r="CF323" s="17">
        <v>121789444.45999999</v>
      </c>
      <c r="CG323" s="17">
        <v>120454271.76000001</v>
      </c>
      <c r="CH323" s="17">
        <v>119032958.89</v>
      </c>
      <c r="CI323" s="17">
        <v>117783926.37</v>
      </c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</row>
    <row r="324" spans="1:112" ht="65.25" customHeight="1" x14ac:dyDescent="0.25">
      <c r="A324" s="6">
        <f t="shared" si="56"/>
        <v>318</v>
      </c>
      <c r="B324" s="13">
        <v>11906602</v>
      </c>
      <c r="C324" s="33" t="s">
        <v>296</v>
      </c>
      <c r="D324" s="32" t="s">
        <v>821</v>
      </c>
      <c r="E324" s="32" t="s">
        <v>826</v>
      </c>
      <c r="F324" s="13" t="s">
        <v>714</v>
      </c>
      <c r="G324" s="48" t="s">
        <v>2233</v>
      </c>
      <c r="H324" s="42" t="s">
        <v>1924</v>
      </c>
      <c r="I324" s="13"/>
      <c r="J324" s="15">
        <v>0.41959999999999997</v>
      </c>
      <c r="K324" s="15" t="s">
        <v>1591</v>
      </c>
      <c r="L324" s="15" t="s">
        <v>537</v>
      </c>
      <c r="M324" s="15">
        <f t="shared" si="73"/>
        <v>5454.8</v>
      </c>
      <c r="N324" s="15">
        <f t="shared" si="64"/>
        <v>2181920</v>
      </c>
      <c r="O324" s="16">
        <v>11995340993</v>
      </c>
      <c r="P324" s="12">
        <v>45615</v>
      </c>
      <c r="Q324" s="17">
        <v>25789983134.950001</v>
      </c>
      <c r="R324" s="9" t="s">
        <v>175</v>
      </c>
      <c r="S324" s="9" t="s">
        <v>951</v>
      </c>
      <c r="T324" s="10">
        <v>932579734</v>
      </c>
      <c r="U324" s="9" t="s">
        <v>275</v>
      </c>
      <c r="V324" s="13" t="s">
        <v>704</v>
      </c>
      <c r="W324" s="13" t="s">
        <v>166</v>
      </c>
      <c r="X324" s="6" t="s">
        <v>601</v>
      </c>
      <c r="Y324" s="6" t="s">
        <v>552</v>
      </c>
      <c r="Z324" s="7">
        <v>45684</v>
      </c>
      <c r="AA324" s="6" t="s">
        <v>1161</v>
      </c>
      <c r="AB324" s="34">
        <v>257899831.34999999</v>
      </c>
      <c r="AC324" s="29"/>
      <c r="AD324" s="27"/>
      <c r="AE324" s="27">
        <f t="shared" si="74"/>
        <v>257899831.3495</v>
      </c>
      <c r="AF324" s="27">
        <f t="shared" si="55"/>
        <v>25532083303.600502</v>
      </c>
      <c r="AG324" s="27">
        <f>+AB324-AE324</f>
        <v>4.9999356269836426E-4</v>
      </c>
      <c r="AH324" s="17"/>
      <c r="AI324" s="17"/>
      <c r="AJ324" s="17"/>
      <c r="AK324" s="17"/>
      <c r="AL324" s="17"/>
      <c r="AM324" s="17"/>
      <c r="AN324" s="17"/>
      <c r="AO324" s="17"/>
      <c r="AP324" s="17"/>
      <c r="AQ324" s="17">
        <f t="shared" si="51"/>
        <v>0</v>
      </c>
      <c r="AR324" s="17">
        <f t="shared" si="52"/>
        <v>0</v>
      </c>
      <c r="AS324" s="17">
        <f t="shared" si="53"/>
        <v>0</v>
      </c>
      <c r="AT324" s="17">
        <f t="shared" si="54"/>
        <v>0</v>
      </c>
      <c r="AU324" s="17">
        <f>SUBTOTAL(9,AV324:DH324)</f>
        <v>25532083303.599998</v>
      </c>
      <c r="AV324" s="17"/>
      <c r="AW324" s="17"/>
      <c r="AX324" s="17"/>
      <c r="AY324" s="17"/>
      <c r="AZ324" s="17"/>
      <c r="BA324" s="17"/>
      <c r="BB324" s="17"/>
      <c r="BC324" s="17">
        <v>2127673609</v>
      </c>
      <c r="BD324" s="17"/>
      <c r="BE324" s="17"/>
      <c r="BF324" s="17">
        <v>2127673609</v>
      </c>
      <c r="BG324" s="17"/>
      <c r="BH324" s="17"/>
      <c r="BI324" s="17">
        <v>2127673609</v>
      </c>
      <c r="BJ324" s="17"/>
      <c r="BK324" s="17"/>
      <c r="BL324" s="17">
        <v>2127673609</v>
      </c>
      <c r="BM324" s="17"/>
      <c r="BN324" s="17"/>
      <c r="BO324" s="17">
        <v>2127673609</v>
      </c>
      <c r="BP324" s="17"/>
      <c r="BQ324" s="17"/>
      <c r="BR324" s="17">
        <v>2127673609</v>
      </c>
      <c r="BS324" s="17"/>
      <c r="BT324" s="17"/>
      <c r="BU324" s="17">
        <v>2127673609</v>
      </c>
      <c r="BV324" s="17"/>
      <c r="BW324" s="17"/>
      <c r="BX324" s="17">
        <v>2127673609</v>
      </c>
      <c r="BY324" s="17"/>
      <c r="BZ324" s="17"/>
      <c r="CA324" s="17">
        <v>2127673609</v>
      </c>
      <c r="CB324" s="17"/>
      <c r="CC324" s="17"/>
      <c r="CD324" s="17">
        <v>2127673609</v>
      </c>
      <c r="CE324" s="17"/>
      <c r="CF324" s="17"/>
      <c r="CG324" s="17">
        <v>2127673609</v>
      </c>
      <c r="CH324" s="17"/>
      <c r="CI324" s="17"/>
      <c r="CJ324" s="17">
        <v>2127673604.5999999</v>
      </c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</row>
    <row r="325" spans="1:112" ht="65.25" customHeight="1" x14ac:dyDescent="0.25">
      <c r="A325" s="6">
        <f t="shared" si="56"/>
        <v>319</v>
      </c>
      <c r="B325" s="13">
        <v>12086852</v>
      </c>
      <c r="C325" s="33" t="s">
        <v>296</v>
      </c>
      <c r="D325" s="32" t="s">
        <v>850</v>
      </c>
      <c r="E325" s="32" t="s">
        <v>851</v>
      </c>
      <c r="F325" s="13" t="s">
        <v>714</v>
      </c>
      <c r="G325" s="48" t="s">
        <v>2234</v>
      </c>
      <c r="H325" s="42" t="s">
        <v>1924</v>
      </c>
      <c r="I325" s="13"/>
      <c r="J325" s="15">
        <v>0.04</v>
      </c>
      <c r="K325" s="15" t="s">
        <v>1031</v>
      </c>
      <c r="L325" s="15" t="s">
        <v>537</v>
      </c>
      <c r="M325" s="15">
        <f t="shared" si="73"/>
        <v>520</v>
      </c>
      <c r="N325" s="15">
        <f t="shared" si="64"/>
        <v>208000</v>
      </c>
      <c r="O325" s="16">
        <v>1173719167</v>
      </c>
      <c r="P325" s="12">
        <v>45616</v>
      </c>
      <c r="Q325" s="17">
        <v>1291091083.7</v>
      </c>
      <c r="R325" s="9" t="s">
        <v>174</v>
      </c>
      <c r="S325" s="9" t="s">
        <v>849</v>
      </c>
      <c r="T325" s="10">
        <v>911623501</v>
      </c>
      <c r="U325" s="9" t="s">
        <v>275</v>
      </c>
      <c r="V325" s="13" t="s">
        <v>707</v>
      </c>
      <c r="W325" s="13" t="s">
        <v>166</v>
      </c>
      <c r="X325" s="6" t="s">
        <v>601</v>
      </c>
      <c r="Y325" s="6" t="s">
        <v>552</v>
      </c>
      <c r="Z325" s="7">
        <v>45624</v>
      </c>
      <c r="AA325" s="6" t="s">
        <v>881</v>
      </c>
      <c r="AB325" s="34">
        <v>451881879.29500002</v>
      </c>
      <c r="AC325" s="29"/>
      <c r="AD325" s="27"/>
      <c r="AE325" s="27">
        <f t="shared" si="74"/>
        <v>12910910.837000001</v>
      </c>
      <c r="AF325" s="27">
        <f t="shared" si="55"/>
        <v>1278180172.8630002</v>
      </c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>
        <f t="shared" ref="AQ325" si="75">+AI325-AM325</f>
        <v>0</v>
      </c>
      <c r="AR325" s="17">
        <f t="shared" ref="AR325" si="76">+AJ325-AN325</f>
        <v>0</v>
      </c>
      <c r="AS325" s="17">
        <f t="shared" ref="AS325" si="77">+AK325-AO325</f>
        <v>0</v>
      </c>
      <c r="AT325" s="17">
        <f t="shared" ref="AT325" si="78">+AL325-AP325</f>
        <v>0</v>
      </c>
      <c r="AU325" s="17">
        <f>SUBTOTAL(9,AV325:DH325)</f>
        <v>1013650182.78</v>
      </c>
      <c r="AV325" s="17"/>
      <c r="AW325" s="17"/>
      <c r="AX325" s="17"/>
      <c r="AY325" s="17"/>
      <c r="AZ325" s="17">
        <v>32597698.149999999</v>
      </c>
      <c r="BA325" s="17">
        <v>32666250.210000001</v>
      </c>
      <c r="BB325" s="17">
        <v>32398967.829999998</v>
      </c>
      <c r="BC325" s="17">
        <v>31278106.219999999</v>
      </c>
      <c r="BD325" s="17">
        <v>31864403.059999999</v>
      </c>
      <c r="BE325" s="17">
        <v>31329838.300000001</v>
      </c>
      <c r="BF325" s="17">
        <v>31329838.300000001</v>
      </c>
      <c r="BG325" s="17">
        <v>30812517.550000001</v>
      </c>
      <c r="BH325" s="17">
        <v>30795273.530000001</v>
      </c>
      <c r="BI325" s="17">
        <v>30527991.149999999</v>
      </c>
      <c r="BJ325" s="17">
        <v>30036536.440000001</v>
      </c>
      <c r="BK325" s="17">
        <v>29993426.379999999</v>
      </c>
      <c r="BL325" s="17">
        <v>29519215.699999999</v>
      </c>
      <c r="BM325" s="17">
        <v>29458861.609999999</v>
      </c>
      <c r="BN325" s="17">
        <v>29191579.23</v>
      </c>
      <c r="BO325" s="17">
        <v>28381110.059999999</v>
      </c>
      <c r="BP325" s="17">
        <v>28657014.460000001</v>
      </c>
      <c r="BQ325" s="17">
        <v>28225913.84</v>
      </c>
      <c r="BR325" s="17">
        <v>28122449.690000001</v>
      </c>
      <c r="BS325" s="17">
        <v>27708593.100000001</v>
      </c>
      <c r="BT325" s="17">
        <v>27587884.93</v>
      </c>
      <c r="BU325" s="17">
        <v>27320602.539999999</v>
      </c>
      <c r="BV325" s="17">
        <v>26932611.989999998</v>
      </c>
      <c r="BW325" s="17">
        <v>26786037.780000001</v>
      </c>
      <c r="BX325" s="17">
        <v>26415291.239999998</v>
      </c>
      <c r="BY325" s="17">
        <v>26251473.010000002</v>
      </c>
      <c r="BZ325" s="17">
        <v>25984190.620000001</v>
      </c>
      <c r="CA325" s="17">
        <v>25484113.91</v>
      </c>
      <c r="CB325" s="17">
        <v>25449625.859999999</v>
      </c>
      <c r="CC325" s="17">
        <v>25121989.390000001</v>
      </c>
      <c r="CD325" s="17">
        <v>24915061.09</v>
      </c>
      <c r="CE325" s="17">
        <v>24604668.649999999</v>
      </c>
      <c r="CF325" s="17">
        <v>24380496.32</v>
      </c>
      <c r="CG325" s="17">
        <v>24113213.940000001</v>
      </c>
      <c r="CH325" s="17">
        <v>23828687.530000001</v>
      </c>
      <c r="CI325" s="17">
        <v>23578649.170000002</v>
      </c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</row>
    <row r="326" spans="1:112" ht="65.25" hidden="1" customHeight="1" x14ac:dyDescent="0.25">
      <c r="A326" s="6">
        <f t="shared" si="56"/>
        <v>320</v>
      </c>
      <c r="B326" s="13">
        <v>11965265</v>
      </c>
      <c r="C326" s="33" t="s">
        <v>301</v>
      </c>
      <c r="D326" s="32" t="s">
        <v>853</v>
      </c>
      <c r="E326" s="32" t="s">
        <v>852</v>
      </c>
      <c r="F326" s="13" t="s">
        <v>714</v>
      </c>
      <c r="G326" s="48" t="s">
        <v>2235</v>
      </c>
      <c r="H326" s="42" t="s">
        <v>1923</v>
      </c>
      <c r="I326" s="13"/>
      <c r="J326" s="15">
        <v>0.01</v>
      </c>
      <c r="K326" s="15" t="s">
        <v>982</v>
      </c>
      <c r="L326" s="15" t="s">
        <v>537</v>
      </c>
      <c r="M326" s="15">
        <f t="shared" si="73"/>
        <v>130</v>
      </c>
      <c r="N326" s="15">
        <f t="shared" si="64"/>
        <v>52000</v>
      </c>
      <c r="O326" s="16">
        <v>295352287</v>
      </c>
      <c r="P326" s="12">
        <v>45617</v>
      </c>
      <c r="Q326" s="17">
        <v>502098887.89999998</v>
      </c>
      <c r="R326" s="9" t="s">
        <v>174</v>
      </c>
      <c r="S326" s="9" t="s">
        <v>539</v>
      </c>
      <c r="T326" s="10">
        <v>977197770</v>
      </c>
      <c r="U326" s="9" t="s">
        <v>276</v>
      </c>
      <c r="V326" s="13" t="s">
        <v>707</v>
      </c>
      <c r="W326" s="13" t="s">
        <v>166</v>
      </c>
      <c r="X326" s="9" t="s">
        <v>601</v>
      </c>
      <c r="Y326" s="6"/>
      <c r="Z326" s="6"/>
      <c r="AA326" s="6"/>
      <c r="AB326" s="34">
        <v>401679110.31999999</v>
      </c>
      <c r="AC326" s="29"/>
      <c r="AD326" s="27">
        <f>+Q326*20%</f>
        <v>100419777.58</v>
      </c>
      <c r="AE326" s="27">
        <f t="shared" si="74"/>
        <v>5020988.8789999997</v>
      </c>
      <c r="AF326" s="27">
        <f t="shared" si="55"/>
        <v>396658121.44099998</v>
      </c>
      <c r="AG326" s="17">
        <f>+AB326-AE326</f>
        <v>396658121.44099998</v>
      </c>
      <c r="AH326" s="17">
        <f>+AG326-AJ326</f>
        <v>6216581.2153999805</v>
      </c>
      <c r="AI326" s="17"/>
      <c r="AJ326" s="17">
        <v>390441540.2256</v>
      </c>
      <c r="AK326" s="17"/>
      <c r="AL326" s="17"/>
      <c r="AM326" s="17"/>
      <c r="AN326" s="17">
        <v>390441540.2256</v>
      </c>
      <c r="AO326" s="17"/>
      <c r="AP326" s="17"/>
      <c r="AQ326" s="17">
        <f t="shared" ref="AQ326:AQ328" si="79">+AI326-AM326</f>
        <v>0</v>
      </c>
      <c r="AR326" s="17">
        <f t="shared" ref="AR326:AR328" si="80">+AJ326-AN326</f>
        <v>0</v>
      </c>
      <c r="AS326" s="17">
        <f t="shared" ref="AS326:AS328" si="81">+AK326-AO326</f>
        <v>0</v>
      </c>
      <c r="AT326" s="17">
        <f t="shared" ref="AT326:AT328" si="82">+AL326-AP326</f>
        <v>0</v>
      </c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</row>
    <row r="327" spans="1:112" ht="65.25" customHeight="1" x14ac:dyDescent="0.25">
      <c r="A327" s="6">
        <f t="shared" ref="A327:A384" si="83">+A326+1</f>
        <v>321</v>
      </c>
      <c r="B327" s="13">
        <v>11965279</v>
      </c>
      <c r="C327" s="33" t="s">
        <v>301</v>
      </c>
      <c r="D327" s="32" t="s">
        <v>487</v>
      </c>
      <c r="E327" s="32" t="s">
        <v>863</v>
      </c>
      <c r="F327" s="13" t="s">
        <v>712</v>
      </c>
      <c r="G327" s="48" t="s">
        <v>2236</v>
      </c>
      <c r="H327" s="42" t="s">
        <v>1924</v>
      </c>
      <c r="I327" s="13"/>
      <c r="J327" s="15">
        <v>0.02</v>
      </c>
      <c r="K327" s="15" t="s">
        <v>982</v>
      </c>
      <c r="L327" s="15" t="s">
        <v>537</v>
      </c>
      <c r="M327" s="15">
        <f t="shared" si="73"/>
        <v>260</v>
      </c>
      <c r="N327" s="15">
        <f t="shared" si="64"/>
        <v>104000</v>
      </c>
      <c r="O327" s="16">
        <v>590704574</v>
      </c>
      <c r="P327" s="12">
        <v>45617</v>
      </c>
      <c r="Q327" s="17">
        <v>1535831892.4000001</v>
      </c>
      <c r="R327" s="9" t="s">
        <v>175</v>
      </c>
      <c r="S327" s="9" t="s">
        <v>366</v>
      </c>
      <c r="T327" s="10">
        <v>909870010</v>
      </c>
      <c r="U327" s="9" t="s">
        <v>275</v>
      </c>
      <c r="V327" s="13" t="s">
        <v>707</v>
      </c>
      <c r="W327" s="13" t="s">
        <v>166</v>
      </c>
      <c r="X327" s="6" t="s">
        <v>601</v>
      </c>
      <c r="Y327" s="6" t="s">
        <v>552</v>
      </c>
      <c r="Z327" s="7">
        <v>45652</v>
      </c>
      <c r="AA327" s="6" t="s">
        <v>1027</v>
      </c>
      <c r="AB327" s="34">
        <v>537541162.34000003</v>
      </c>
      <c r="AC327" s="29"/>
      <c r="AD327" s="27"/>
      <c r="AE327" s="27">
        <f t="shared" si="74"/>
        <v>15358318.924000001</v>
      </c>
      <c r="AF327" s="27">
        <f t="shared" ref="AF327:AF414" si="84">+Q327-AE327-AD327</f>
        <v>1520473573.4760001</v>
      </c>
      <c r="AG327" s="27">
        <f>+AB327-AE327</f>
        <v>522182843.41600001</v>
      </c>
      <c r="AH327" s="17"/>
      <c r="AI327" s="17"/>
      <c r="AJ327" s="17"/>
      <c r="AK327" s="17"/>
      <c r="AL327" s="17"/>
      <c r="AM327" s="17"/>
      <c r="AN327" s="17"/>
      <c r="AO327" s="17"/>
      <c r="AP327" s="17"/>
      <c r="AQ327" s="17">
        <f t="shared" si="79"/>
        <v>0</v>
      </c>
      <c r="AR327" s="17">
        <f t="shared" si="80"/>
        <v>0</v>
      </c>
      <c r="AS327" s="17">
        <f t="shared" si="81"/>
        <v>0</v>
      </c>
      <c r="AT327" s="17">
        <f t="shared" si="82"/>
        <v>0</v>
      </c>
      <c r="AU327" s="17">
        <f>SUBTOTAL(9,AV327:DH327)</f>
        <v>1205983065.1999996</v>
      </c>
      <c r="AV327" s="17"/>
      <c r="AW327" s="17"/>
      <c r="AX327" s="17"/>
      <c r="AY327" s="17"/>
      <c r="AZ327" s="17"/>
      <c r="BA327" s="17">
        <v>39176453.409999996</v>
      </c>
      <c r="BB327" s="17">
        <v>38858504.649999999</v>
      </c>
      <c r="BC327" s="17">
        <v>37494401.909999996</v>
      </c>
      <c r="BD327" s="17">
        <v>38222607.130000003</v>
      </c>
      <c r="BE327" s="17">
        <v>37576453.200000003</v>
      </c>
      <c r="BF327" s="17">
        <v>37586709.609999999</v>
      </c>
      <c r="BG327" s="17">
        <v>36961068.509999998</v>
      </c>
      <c r="BH327" s="17">
        <v>36950812.090000004</v>
      </c>
      <c r="BI327" s="17">
        <v>36632863.329999998</v>
      </c>
      <c r="BJ327" s="17">
        <v>36037991.460000001</v>
      </c>
      <c r="BK327" s="17">
        <v>35996965.82</v>
      </c>
      <c r="BL327" s="17">
        <v>35422606.759999998</v>
      </c>
      <c r="BM327" s="17">
        <v>35361068.299999997</v>
      </c>
      <c r="BN327" s="17">
        <v>35043119.539999999</v>
      </c>
      <c r="BO327" s="17">
        <v>34048247.609999999</v>
      </c>
      <c r="BP327" s="17">
        <v>34407222.020000003</v>
      </c>
      <c r="BQ327" s="17">
        <v>33884145.020000003</v>
      </c>
      <c r="BR327" s="17">
        <v>33771324.5</v>
      </c>
      <c r="BS327" s="17">
        <v>33268760.329999998</v>
      </c>
      <c r="BT327" s="17">
        <v>33135426.98</v>
      </c>
      <c r="BU327" s="17">
        <v>32817478.219999999</v>
      </c>
      <c r="BV327" s="17">
        <v>32345683.280000001</v>
      </c>
      <c r="BW327" s="17">
        <v>32181580.699999999</v>
      </c>
      <c r="BX327" s="17">
        <v>31730298.59</v>
      </c>
      <c r="BY327" s="17">
        <v>31545683.18</v>
      </c>
      <c r="BZ327" s="17">
        <v>31227734.420000002</v>
      </c>
      <c r="CA327" s="17">
        <v>30602093.309999999</v>
      </c>
      <c r="CB327" s="17">
        <v>30591836.899999999</v>
      </c>
      <c r="CC327" s="17">
        <v>30191836.84</v>
      </c>
      <c r="CD327" s="17">
        <v>29955939.379999999</v>
      </c>
      <c r="CE327" s="17">
        <v>29576452.149999999</v>
      </c>
      <c r="CF327" s="17">
        <v>29320041.859999999</v>
      </c>
      <c r="CG327" s="17">
        <v>29002093.100000001</v>
      </c>
      <c r="CH327" s="17">
        <v>28653375.100000001</v>
      </c>
      <c r="CI327" s="17">
        <v>28366195.579999998</v>
      </c>
      <c r="CJ327" s="17">
        <v>28037990.41</v>
      </c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</row>
    <row r="328" spans="1:112" ht="65.25" customHeight="1" x14ac:dyDescent="0.25">
      <c r="A328" s="6">
        <f t="shared" si="83"/>
        <v>322</v>
      </c>
      <c r="B328" s="13">
        <v>11997669</v>
      </c>
      <c r="C328" s="33" t="s">
        <v>296</v>
      </c>
      <c r="D328" s="32" t="s">
        <v>22</v>
      </c>
      <c r="E328" s="32" t="s">
        <v>868</v>
      </c>
      <c r="F328" s="13" t="s">
        <v>714</v>
      </c>
      <c r="G328" s="48" t="s">
        <v>2237</v>
      </c>
      <c r="H328" s="42" t="s">
        <v>1921</v>
      </c>
      <c r="I328" s="13" t="s">
        <v>1692</v>
      </c>
      <c r="J328" s="15">
        <v>0.55989999999999995</v>
      </c>
      <c r="K328" s="15" t="s">
        <v>981</v>
      </c>
      <c r="L328" s="15" t="s">
        <v>531</v>
      </c>
      <c r="M328" s="15">
        <f>+J328*10000*5*65%</f>
        <v>18196.75</v>
      </c>
      <c r="N328" s="15">
        <f t="shared" si="64"/>
        <v>7278700</v>
      </c>
      <c r="O328" s="16">
        <v>15942590929</v>
      </c>
      <c r="P328" s="12">
        <v>45621</v>
      </c>
      <c r="Q328" s="17">
        <v>16739720475.450001</v>
      </c>
      <c r="R328" s="9" t="s">
        <v>174</v>
      </c>
      <c r="S328" s="9" t="s">
        <v>867</v>
      </c>
      <c r="T328" s="10">
        <v>338973838</v>
      </c>
      <c r="U328" s="9" t="s">
        <v>275</v>
      </c>
      <c r="V328" s="13" t="s">
        <v>704</v>
      </c>
      <c r="W328" s="13" t="s">
        <v>166</v>
      </c>
      <c r="X328" s="6" t="s">
        <v>601</v>
      </c>
      <c r="Y328" s="6" t="s">
        <v>552</v>
      </c>
      <c r="Z328" s="7">
        <v>45653</v>
      </c>
      <c r="AA328" s="6" t="s">
        <v>1102</v>
      </c>
      <c r="AB328" s="34">
        <v>318851818.57999998</v>
      </c>
      <c r="AC328" s="29"/>
      <c r="AD328" s="27"/>
      <c r="AE328" s="27">
        <f t="shared" si="74"/>
        <v>167397204.7545</v>
      </c>
      <c r="AF328" s="27">
        <f t="shared" si="84"/>
        <v>16572323270.695501</v>
      </c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>
        <f t="shared" si="79"/>
        <v>0</v>
      </c>
      <c r="AR328" s="17">
        <f t="shared" si="80"/>
        <v>0</v>
      </c>
      <c r="AS328" s="17">
        <f t="shared" si="81"/>
        <v>0</v>
      </c>
      <c r="AT328" s="17">
        <f t="shared" si="82"/>
        <v>0</v>
      </c>
      <c r="AU328" s="17">
        <f>SUBTOTAL(9,AV328:DH328)</f>
        <v>16420868656.869999</v>
      </c>
      <c r="AV328" s="17"/>
      <c r="AW328" s="17"/>
      <c r="AX328" s="17"/>
      <c r="AY328" s="17"/>
      <c r="AZ328" s="17"/>
      <c r="BA328" s="17"/>
      <c r="BB328" s="17"/>
      <c r="BC328" s="17">
        <v>1368405722</v>
      </c>
      <c r="BD328" s="17"/>
      <c r="BE328" s="17"/>
      <c r="BF328" s="17">
        <v>1368405722</v>
      </c>
      <c r="BG328" s="17"/>
      <c r="BH328" s="17"/>
      <c r="BI328" s="17">
        <v>1368405722</v>
      </c>
      <c r="BJ328" s="17"/>
      <c r="BK328" s="17"/>
      <c r="BL328" s="17">
        <v>1368405722</v>
      </c>
      <c r="BM328" s="17"/>
      <c r="BN328" s="17"/>
      <c r="BO328" s="17">
        <v>1368405722</v>
      </c>
      <c r="BP328" s="17"/>
      <c r="BQ328" s="17"/>
      <c r="BR328" s="17">
        <v>1368405722</v>
      </c>
      <c r="BS328" s="17"/>
      <c r="BT328" s="17"/>
      <c r="BU328" s="17">
        <v>1368405722</v>
      </c>
      <c r="BV328" s="17"/>
      <c r="BW328" s="17"/>
      <c r="BX328" s="17">
        <v>1368405722</v>
      </c>
      <c r="BY328" s="17"/>
      <c r="BZ328" s="17"/>
      <c r="CA328" s="17">
        <v>1368405722</v>
      </c>
      <c r="CB328" s="17"/>
      <c r="CC328" s="17"/>
      <c r="CD328" s="17">
        <v>1368405722</v>
      </c>
      <c r="CE328" s="17"/>
      <c r="CF328" s="17"/>
      <c r="CG328" s="17">
        <v>1368405722</v>
      </c>
      <c r="CH328" s="17"/>
      <c r="CI328" s="17"/>
      <c r="CJ328" s="17">
        <v>1368405714.8699999</v>
      </c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</row>
    <row r="329" spans="1:112" ht="65.25" customHeight="1" x14ac:dyDescent="0.25">
      <c r="A329" s="6">
        <f t="shared" si="83"/>
        <v>323</v>
      </c>
      <c r="B329" s="13">
        <v>12012556</v>
      </c>
      <c r="C329" s="33" t="s">
        <v>301</v>
      </c>
      <c r="D329" s="32" t="s">
        <v>870</v>
      </c>
      <c r="E329" s="32" t="s">
        <v>871</v>
      </c>
      <c r="F329" s="13" t="s">
        <v>714</v>
      </c>
      <c r="G329" s="48" t="s">
        <v>2238</v>
      </c>
      <c r="H329" s="42" t="s">
        <v>1921</v>
      </c>
      <c r="I329" s="13"/>
      <c r="J329" s="15">
        <v>0.01</v>
      </c>
      <c r="K329" s="15" t="s">
        <v>982</v>
      </c>
      <c r="L329" s="15" t="s">
        <v>537</v>
      </c>
      <c r="M329" s="15">
        <f t="shared" si="73"/>
        <v>130</v>
      </c>
      <c r="N329" s="15">
        <f t="shared" si="64"/>
        <v>52000</v>
      </c>
      <c r="O329" s="16">
        <v>446876843</v>
      </c>
      <c r="P329" s="12">
        <v>45621</v>
      </c>
      <c r="Q329" s="17">
        <v>1385318213.3</v>
      </c>
      <c r="R329" s="9" t="s">
        <v>174</v>
      </c>
      <c r="S329" s="9" t="s">
        <v>869</v>
      </c>
      <c r="T329" s="10">
        <v>977670767</v>
      </c>
      <c r="U329" s="9" t="s">
        <v>275</v>
      </c>
      <c r="V329" s="13" t="s">
        <v>707</v>
      </c>
      <c r="W329" s="13" t="s">
        <v>166</v>
      </c>
      <c r="X329" s="6" t="s">
        <v>601</v>
      </c>
      <c r="Y329" s="6" t="s">
        <v>552</v>
      </c>
      <c r="Z329" s="7">
        <v>45633</v>
      </c>
      <c r="AA329" s="6" t="s">
        <v>939</v>
      </c>
      <c r="AB329" s="34">
        <v>484861374.65499997</v>
      </c>
      <c r="AC329" s="29"/>
      <c r="AD329" s="27"/>
      <c r="AE329" s="27">
        <f t="shared" si="74"/>
        <v>13853182.132999999</v>
      </c>
      <c r="AF329" s="27">
        <f t="shared" si="84"/>
        <v>1371465031.1670001</v>
      </c>
      <c r="AG329" s="17">
        <f>+AB329-AE329</f>
        <v>471008192.52199996</v>
      </c>
      <c r="AH329" s="17">
        <f>+AG329-AJ329</f>
        <v>6960081.9172999859</v>
      </c>
      <c r="AI329" s="17"/>
      <c r="AJ329" s="17">
        <v>464048110.60469997</v>
      </c>
      <c r="AK329" s="17"/>
      <c r="AL329" s="17"/>
      <c r="AM329" s="17"/>
      <c r="AN329" s="17">
        <v>464048110.60469997</v>
      </c>
      <c r="AO329" s="17"/>
      <c r="AP329" s="17"/>
      <c r="AQ329" s="17">
        <f t="shared" ref="AQ329:AQ355" si="85">+AI329-AM329</f>
        <v>0</v>
      </c>
      <c r="AR329" s="17">
        <f t="shared" ref="AR329:AR355" si="86">+AJ329-AN329</f>
        <v>0</v>
      </c>
      <c r="AS329" s="17">
        <f t="shared" ref="AS329:AS355" si="87">+AK329-AO329</f>
        <v>0</v>
      </c>
      <c r="AT329" s="17">
        <f t="shared" ref="AT329:AT355" si="88">+AL329-AP329</f>
        <v>0</v>
      </c>
      <c r="AU329" s="17">
        <f>SUBTOTAL(9,AV329:DH329)</f>
        <v>1087795033.6599998</v>
      </c>
      <c r="AV329" s="17"/>
      <c r="AW329" s="17"/>
      <c r="AX329" s="17"/>
      <c r="AY329" s="17"/>
      <c r="AZ329" s="17"/>
      <c r="BA329" s="17">
        <v>35337106.039999999</v>
      </c>
      <c r="BB329" s="17">
        <v>35050316.710000001</v>
      </c>
      <c r="BC329" s="17">
        <v>33819897.950000003</v>
      </c>
      <c r="BD329" s="17">
        <v>34476738.039999999</v>
      </c>
      <c r="BE329" s="17">
        <v>33893908.100000001</v>
      </c>
      <c r="BF329" s="17">
        <v>33903159.369999997</v>
      </c>
      <c r="BG329" s="17">
        <v>33338831.960000001</v>
      </c>
      <c r="BH329" s="17">
        <v>33329580.690000001</v>
      </c>
      <c r="BI329" s="17">
        <v>33042791.359999999</v>
      </c>
      <c r="BJ329" s="17">
        <v>32506217.760000002</v>
      </c>
      <c r="BK329" s="17">
        <v>32469212.690000001</v>
      </c>
      <c r="BL329" s="17">
        <v>31951141.629999999</v>
      </c>
      <c r="BM329" s="17">
        <v>31895634.02</v>
      </c>
      <c r="BN329" s="17">
        <v>31608844.68</v>
      </c>
      <c r="BO329" s="17">
        <v>30711471.600000001</v>
      </c>
      <c r="BP329" s="17">
        <v>31035266.010000002</v>
      </c>
      <c r="BQ329" s="17">
        <v>30563451.300000001</v>
      </c>
      <c r="BR329" s="17">
        <v>30461687.34</v>
      </c>
      <c r="BS329" s="17">
        <v>30008375.16</v>
      </c>
      <c r="BT329" s="17">
        <v>29888108.670000002</v>
      </c>
      <c r="BU329" s="17">
        <v>29601319.329999998</v>
      </c>
      <c r="BV329" s="17">
        <v>29175760.960000001</v>
      </c>
      <c r="BW329" s="17">
        <v>29027740.66</v>
      </c>
      <c r="BX329" s="17">
        <v>28620684.829999998</v>
      </c>
      <c r="BY329" s="17">
        <v>28454161.989999998</v>
      </c>
      <c r="BZ329" s="17">
        <v>28167372.649999999</v>
      </c>
      <c r="CA329" s="17">
        <v>27603045.25</v>
      </c>
      <c r="CB329" s="17">
        <v>27593793.98</v>
      </c>
      <c r="CC329" s="17">
        <v>27232994.5</v>
      </c>
      <c r="CD329" s="17">
        <v>27020215.309999999</v>
      </c>
      <c r="CE329" s="17">
        <v>26677918.359999999</v>
      </c>
      <c r="CF329" s="17">
        <v>26446636.640000001</v>
      </c>
      <c r="CG329" s="17">
        <v>26159847.300000001</v>
      </c>
      <c r="CH329" s="17">
        <v>25845304.16</v>
      </c>
      <c r="CI329" s="17">
        <v>25586268.629999999</v>
      </c>
      <c r="CJ329" s="17">
        <v>25290228.030000001</v>
      </c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</row>
    <row r="330" spans="1:112" ht="65.25" customHeight="1" x14ac:dyDescent="0.25">
      <c r="A330" s="6">
        <f t="shared" si="83"/>
        <v>324</v>
      </c>
      <c r="B330" s="13">
        <v>12012429</v>
      </c>
      <c r="C330" s="33" t="s">
        <v>299</v>
      </c>
      <c r="D330" s="32" t="s">
        <v>719</v>
      </c>
      <c r="E330" s="32" t="s">
        <v>873</v>
      </c>
      <c r="F330" s="13" t="s">
        <v>714</v>
      </c>
      <c r="G330" s="48" t="s">
        <v>2239</v>
      </c>
      <c r="H330" s="42" t="s">
        <v>1921</v>
      </c>
      <c r="I330" s="13"/>
      <c r="J330" s="15">
        <v>5.5E-2</v>
      </c>
      <c r="K330" s="15" t="s">
        <v>983</v>
      </c>
      <c r="L330" s="15" t="s">
        <v>537</v>
      </c>
      <c r="M330" s="15">
        <f t="shared" si="73"/>
        <v>715</v>
      </c>
      <c r="N330" s="15">
        <f t="shared" si="64"/>
        <v>286000</v>
      </c>
      <c r="O330" s="16">
        <v>1193510273</v>
      </c>
      <c r="P330" s="12">
        <v>45621</v>
      </c>
      <c r="Q330" s="17">
        <v>3819232873.5999999</v>
      </c>
      <c r="R330" s="9" t="s">
        <v>174</v>
      </c>
      <c r="S330" s="9" t="s">
        <v>872</v>
      </c>
      <c r="T330" s="10">
        <v>978448840</v>
      </c>
      <c r="U330" s="9" t="s">
        <v>275</v>
      </c>
      <c r="V330" s="13" t="s">
        <v>707</v>
      </c>
      <c r="W330" s="13" t="s">
        <v>166</v>
      </c>
      <c r="X330" s="6" t="s">
        <v>601</v>
      </c>
      <c r="Y330" s="6" t="s">
        <v>552</v>
      </c>
      <c r="Z330" s="7">
        <v>45642</v>
      </c>
      <c r="AA330" s="6" t="s">
        <v>963</v>
      </c>
      <c r="AB330" s="34">
        <v>1336731505.76</v>
      </c>
      <c r="AC330" s="29"/>
      <c r="AD330" s="27"/>
      <c r="AE330" s="27">
        <f t="shared" si="74"/>
        <v>38192328.736000001</v>
      </c>
      <c r="AF330" s="27">
        <f t="shared" si="84"/>
        <v>3781040544.8639998</v>
      </c>
      <c r="AG330" s="17">
        <f>+AB330-AE330</f>
        <v>1298539177.0239999</v>
      </c>
      <c r="AH330" s="17">
        <f>+AG330-AJ330</f>
        <v>15985391.774199963</v>
      </c>
      <c r="AI330" s="17"/>
      <c r="AJ330" s="17">
        <v>1282553785.2498</v>
      </c>
      <c r="AK330" s="17"/>
      <c r="AL330" s="17"/>
      <c r="AM330" s="17"/>
      <c r="AN330" s="17">
        <v>1282553785.2498</v>
      </c>
      <c r="AO330" s="17"/>
      <c r="AP330" s="17"/>
      <c r="AQ330" s="17">
        <f t="shared" si="85"/>
        <v>0</v>
      </c>
      <c r="AR330" s="17">
        <f t="shared" si="86"/>
        <v>0</v>
      </c>
      <c r="AS330" s="17">
        <f t="shared" si="87"/>
        <v>0</v>
      </c>
      <c r="AT330" s="17">
        <f t="shared" si="88"/>
        <v>0</v>
      </c>
      <c r="AU330" s="17">
        <f>SUBTOTAL(9,AV330:DH330)</f>
        <v>2998980676.3899999</v>
      </c>
      <c r="AV330" s="17"/>
      <c r="AW330" s="17"/>
      <c r="AX330" s="17"/>
      <c r="AY330" s="17"/>
      <c r="AZ330" s="17"/>
      <c r="BA330" s="17">
        <v>97422119.890000001</v>
      </c>
      <c r="BB330" s="17">
        <v>96631460.209999993</v>
      </c>
      <c r="BC330" s="17">
        <v>93239275.120000005</v>
      </c>
      <c r="BD330" s="17">
        <v>95050140.840000004</v>
      </c>
      <c r="BE330" s="17">
        <v>93443316.329999998</v>
      </c>
      <c r="BF330" s="17">
        <v>93468821.480000004</v>
      </c>
      <c r="BG330" s="17">
        <v>91913007.260000005</v>
      </c>
      <c r="BH330" s="17">
        <v>91887502.109999999</v>
      </c>
      <c r="BI330" s="17">
        <v>91096842.430000007</v>
      </c>
      <c r="BJ330" s="17">
        <v>89617543.670000002</v>
      </c>
      <c r="BK330" s="17">
        <v>89515523.069999993</v>
      </c>
      <c r="BL330" s="17">
        <v>88087234.609999999</v>
      </c>
      <c r="BM330" s="17">
        <v>87934203.700000003</v>
      </c>
      <c r="BN330" s="17">
        <v>87143544.019999996</v>
      </c>
      <c r="BO330" s="17">
        <v>84669544.370000005</v>
      </c>
      <c r="BP330" s="17">
        <v>85562224.659999996</v>
      </c>
      <c r="BQ330" s="17">
        <v>84261461.950000003</v>
      </c>
      <c r="BR330" s="17">
        <v>83980905.290000007</v>
      </c>
      <c r="BS330" s="17">
        <v>82731152.890000001</v>
      </c>
      <c r="BT330" s="17">
        <v>82399585.930000007</v>
      </c>
      <c r="BU330" s="17">
        <v>81608926.239999995</v>
      </c>
      <c r="BV330" s="17">
        <v>80435689.299999997</v>
      </c>
      <c r="BW330" s="17">
        <v>80027606.879999995</v>
      </c>
      <c r="BX330" s="17">
        <v>78905380.230000004</v>
      </c>
      <c r="BY330" s="17">
        <v>78446287.519999996</v>
      </c>
      <c r="BZ330" s="17">
        <v>77655627.829999998</v>
      </c>
      <c r="CA330" s="17">
        <v>76099813.620000005</v>
      </c>
      <c r="CB330" s="17">
        <v>76074308.469999999</v>
      </c>
      <c r="CC330" s="17">
        <v>75079607.579999998</v>
      </c>
      <c r="CD330" s="17">
        <v>74492989.099999994</v>
      </c>
      <c r="CE330" s="17">
        <v>73549298.519999996</v>
      </c>
      <c r="CF330" s="17">
        <v>72911669.739999995</v>
      </c>
      <c r="CG330" s="17">
        <v>72121010.060000002</v>
      </c>
      <c r="CH330" s="17">
        <v>71253834.920000002</v>
      </c>
      <c r="CI330" s="17">
        <v>70539690.689999998</v>
      </c>
      <c r="CJ330" s="17">
        <v>69723525.859999999</v>
      </c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</row>
    <row r="331" spans="1:112" ht="65.25" hidden="1" customHeight="1" x14ac:dyDescent="0.25">
      <c r="A331" s="6">
        <f t="shared" si="83"/>
        <v>325</v>
      </c>
      <c r="B331" s="13">
        <v>12071849</v>
      </c>
      <c r="C331" s="33" t="s">
        <v>277</v>
      </c>
      <c r="D331" s="32" t="s">
        <v>883</v>
      </c>
      <c r="E331" s="32" t="s">
        <v>884</v>
      </c>
      <c r="F331" s="13" t="s">
        <v>712</v>
      </c>
      <c r="G331" s="48" t="s">
        <v>2240</v>
      </c>
      <c r="H331" s="42" t="s">
        <v>1924</v>
      </c>
      <c r="I331" s="13"/>
      <c r="J331" s="15">
        <v>0.1</v>
      </c>
      <c r="K331" s="15" t="s">
        <v>532</v>
      </c>
      <c r="L331" s="15" t="s">
        <v>537</v>
      </c>
      <c r="M331" s="15">
        <f t="shared" si="73"/>
        <v>1300</v>
      </c>
      <c r="N331" s="15">
        <f t="shared" si="64"/>
        <v>520000</v>
      </c>
      <c r="O331" s="16">
        <v>2701273776</v>
      </c>
      <c r="P331" s="12">
        <v>45624</v>
      </c>
      <c r="Q331" s="17">
        <v>2836337464.8000002</v>
      </c>
      <c r="R331" s="9" t="s">
        <v>174</v>
      </c>
      <c r="S331" s="9" t="s">
        <v>882</v>
      </c>
      <c r="T331" s="10">
        <v>990104704</v>
      </c>
      <c r="U331" s="9" t="s">
        <v>276</v>
      </c>
      <c r="V331" s="13" t="s">
        <v>707</v>
      </c>
      <c r="W331" s="13" t="s">
        <v>166</v>
      </c>
      <c r="X331" s="6" t="s">
        <v>601</v>
      </c>
      <c r="Y331" s="6"/>
      <c r="Z331" s="6"/>
      <c r="AA331" s="6"/>
      <c r="AB331" s="34">
        <v>2269069971.8400002</v>
      </c>
      <c r="AC331" s="29"/>
      <c r="AD331" s="27">
        <f>+Q331*20%</f>
        <v>567267492.96000004</v>
      </c>
      <c r="AE331" s="27">
        <f t="shared" si="74"/>
        <v>28363374.648000002</v>
      </c>
      <c r="AF331" s="27">
        <f t="shared" si="84"/>
        <v>2240706597.1920004</v>
      </c>
      <c r="AG331" s="22">
        <f>+AB331-AE331</f>
        <v>2240706597.1920004</v>
      </c>
      <c r="AH331" s="17"/>
      <c r="AI331" s="17"/>
      <c r="AJ331" s="17">
        <v>2216049531.2200804</v>
      </c>
      <c r="AK331" s="17"/>
      <c r="AL331" s="17"/>
      <c r="AM331" s="17"/>
      <c r="AN331" s="17">
        <v>2216049531.2200804</v>
      </c>
      <c r="AO331" s="17"/>
      <c r="AP331" s="17"/>
      <c r="AQ331" s="17">
        <f t="shared" si="85"/>
        <v>0</v>
      </c>
      <c r="AR331" s="17">
        <f t="shared" si="86"/>
        <v>0</v>
      </c>
      <c r="AS331" s="17">
        <f t="shared" si="87"/>
        <v>0</v>
      </c>
      <c r="AT331" s="17">
        <f t="shared" si="88"/>
        <v>0</v>
      </c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</row>
    <row r="332" spans="1:112" ht="65.25" customHeight="1" x14ac:dyDescent="0.25">
      <c r="A332" s="6">
        <f t="shared" si="83"/>
        <v>326</v>
      </c>
      <c r="B332" s="13">
        <v>12071848</v>
      </c>
      <c r="C332" s="33" t="s">
        <v>277</v>
      </c>
      <c r="D332" s="32" t="s">
        <v>887</v>
      </c>
      <c r="E332" s="32" t="s">
        <v>886</v>
      </c>
      <c r="F332" s="13" t="s">
        <v>714</v>
      </c>
      <c r="G332" s="48" t="s">
        <v>2241</v>
      </c>
      <c r="H332" s="42" t="s">
        <v>1924</v>
      </c>
      <c r="I332" s="13"/>
      <c r="J332" s="15">
        <v>1.2999999999999999E-2</v>
      </c>
      <c r="K332" s="15" t="s">
        <v>532</v>
      </c>
      <c r="L332" s="15" t="s">
        <v>537</v>
      </c>
      <c r="M332" s="15">
        <f t="shared" si="73"/>
        <v>169</v>
      </c>
      <c r="N332" s="15">
        <f t="shared" si="64"/>
        <v>67600</v>
      </c>
      <c r="O332" s="16">
        <v>353425881</v>
      </c>
      <c r="P332" s="12">
        <v>45624</v>
      </c>
      <c r="Q332" s="17">
        <v>954249878.70000005</v>
      </c>
      <c r="R332" s="9" t="s">
        <v>174</v>
      </c>
      <c r="S332" s="9" t="s">
        <v>885</v>
      </c>
      <c r="T332" s="10">
        <v>903240905</v>
      </c>
      <c r="U332" s="9" t="s">
        <v>275</v>
      </c>
      <c r="V332" s="13" t="s">
        <v>707</v>
      </c>
      <c r="W332" s="13" t="s">
        <v>166</v>
      </c>
      <c r="X332" s="6" t="s">
        <v>601</v>
      </c>
      <c r="Y332" s="6" t="s">
        <v>552</v>
      </c>
      <c r="Z332" s="7">
        <v>45649</v>
      </c>
      <c r="AA332" s="6" t="s">
        <v>1024</v>
      </c>
      <c r="AB332" s="34">
        <v>333987457.54500002</v>
      </c>
      <c r="AC332" s="29"/>
      <c r="AD332" s="27"/>
      <c r="AE332" s="27">
        <f t="shared" si="74"/>
        <v>9542498.7870000005</v>
      </c>
      <c r="AF332" s="27">
        <f t="shared" si="84"/>
        <v>944707379.91300011</v>
      </c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>
        <f t="shared" si="85"/>
        <v>0</v>
      </c>
      <c r="AR332" s="17">
        <f t="shared" si="86"/>
        <v>0</v>
      </c>
      <c r="AS332" s="17">
        <f t="shared" si="87"/>
        <v>0</v>
      </c>
      <c r="AT332" s="17">
        <f t="shared" si="88"/>
        <v>0</v>
      </c>
      <c r="AU332" s="17">
        <f t="shared" ref="AU332:AU334" si="89">SUBTOTAL(9,AV332:DH332)</f>
        <v>749306743.37000012</v>
      </c>
      <c r="AV332" s="17"/>
      <c r="AW332" s="17"/>
      <c r="AX332" s="17"/>
      <c r="AY332" s="17"/>
      <c r="AZ332" s="17"/>
      <c r="BA332" s="17">
        <v>24341287.68</v>
      </c>
      <c r="BB332" s="17">
        <v>24143738.350000001</v>
      </c>
      <c r="BC332" s="17">
        <v>23296187.98</v>
      </c>
      <c r="BD332" s="17">
        <v>23748639.68</v>
      </c>
      <c r="BE332" s="17">
        <v>23347168.460000001</v>
      </c>
      <c r="BF332" s="17">
        <v>23353541.010000002</v>
      </c>
      <c r="BG332" s="17">
        <v>22964814.91</v>
      </c>
      <c r="BH332" s="17">
        <v>22958442.350000001</v>
      </c>
      <c r="BI332" s="17">
        <v>22760893.02</v>
      </c>
      <c r="BJ332" s="17">
        <v>22391284.59</v>
      </c>
      <c r="BK332" s="17">
        <v>22365794.350000001</v>
      </c>
      <c r="BL332" s="17">
        <v>22008931.039999999</v>
      </c>
      <c r="BM332" s="17">
        <v>21970695.690000001</v>
      </c>
      <c r="BN332" s="17">
        <v>21773146.350000001</v>
      </c>
      <c r="BO332" s="17">
        <v>21155008.120000001</v>
      </c>
      <c r="BP332" s="17">
        <v>21378047.690000001</v>
      </c>
      <c r="BQ332" s="17">
        <v>21053047.170000002</v>
      </c>
      <c r="BR332" s="17">
        <v>20982949.02</v>
      </c>
      <c r="BS332" s="17">
        <v>20670693.620000001</v>
      </c>
      <c r="BT332" s="17">
        <v>20587850.359999999</v>
      </c>
      <c r="BU332" s="17">
        <v>20390301.02</v>
      </c>
      <c r="BV332" s="17">
        <v>20097163.300000001</v>
      </c>
      <c r="BW332" s="17">
        <v>19995202.359999999</v>
      </c>
      <c r="BX332" s="17">
        <v>19714809.760000002</v>
      </c>
      <c r="BY332" s="17">
        <v>19600103.690000001</v>
      </c>
      <c r="BZ332" s="17">
        <v>19402554.359999999</v>
      </c>
      <c r="CA332" s="17">
        <v>19013828.25</v>
      </c>
      <c r="CB332" s="17">
        <v>19007455.690000001</v>
      </c>
      <c r="CC332" s="17">
        <v>18758925.890000001</v>
      </c>
      <c r="CD332" s="17">
        <v>18612357.030000001</v>
      </c>
      <c r="CE332" s="17">
        <v>18376572.34</v>
      </c>
      <c r="CF332" s="17">
        <v>18217258.359999999</v>
      </c>
      <c r="CG332" s="17">
        <v>18019709.030000001</v>
      </c>
      <c r="CH332" s="17">
        <v>17803042.02</v>
      </c>
      <c r="CI332" s="17">
        <v>17624610.359999999</v>
      </c>
      <c r="CJ332" s="17">
        <v>17420688.469999999</v>
      </c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</row>
    <row r="333" spans="1:112" ht="65.25" customHeight="1" x14ac:dyDescent="0.25">
      <c r="A333" s="6">
        <f t="shared" si="83"/>
        <v>327</v>
      </c>
      <c r="B333" s="13">
        <v>12071883</v>
      </c>
      <c r="C333" s="33" t="s">
        <v>296</v>
      </c>
      <c r="D333" s="32" t="s">
        <v>821</v>
      </c>
      <c r="E333" s="32" t="s">
        <v>889</v>
      </c>
      <c r="F333" s="13" t="s">
        <v>714</v>
      </c>
      <c r="G333" s="48" t="s">
        <v>2242</v>
      </c>
      <c r="H333" s="42" t="s">
        <v>1924</v>
      </c>
      <c r="I333" s="13"/>
      <c r="J333" s="15">
        <v>9.3399999999999997E-2</v>
      </c>
      <c r="K333" s="15" t="s">
        <v>984</v>
      </c>
      <c r="L333" s="15" t="s">
        <v>531</v>
      </c>
      <c r="M333" s="15">
        <f>+J333*10000*5*65%</f>
        <v>3035.5</v>
      </c>
      <c r="N333" s="15">
        <f t="shared" ref="N333" si="90">+M333*400</f>
        <v>1214200</v>
      </c>
      <c r="O333" s="16">
        <v>2709175922</v>
      </c>
      <c r="P333" s="12">
        <v>45624</v>
      </c>
      <c r="Q333" s="17">
        <v>9211198134.7999992</v>
      </c>
      <c r="R333" s="9" t="s">
        <v>174</v>
      </c>
      <c r="S333" s="9" t="s">
        <v>888</v>
      </c>
      <c r="T333" s="10">
        <v>909024667</v>
      </c>
      <c r="U333" s="9" t="s">
        <v>275</v>
      </c>
      <c r="V333" s="13" t="s">
        <v>707</v>
      </c>
      <c r="W333" s="13" t="s">
        <v>166</v>
      </c>
      <c r="X333" s="6" t="s">
        <v>601</v>
      </c>
      <c r="Y333" s="6" t="s">
        <v>552</v>
      </c>
      <c r="Z333" s="7">
        <v>45643</v>
      </c>
      <c r="AA333" s="6" t="s">
        <v>969</v>
      </c>
      <c r="AB333" s="25">
        <v>3223919347.1799998</v>
      </c>
      <c r="AC333" s="29"/>
      <c r="AD333" s="27"/>
      <c r="AE333" s="27">
        <f t="shared" si="74"/>
        <v>92111981.34799999</v>
      </c>
      <c r="AF333" s="27">
        <f t="shared" si="84"/>
        <v>9119086153.4519997</v>
      </c>
      <c r="AG333" s="27">
        <f>+AB333-AE333</f>
        <v>3131807365.8319998</v>
      </c>
      <c r="AH333" s="17"/>
      <c r="AI333" s="17"/>
      <c r="AJ333" s="17"/>
      <c r="AK333" s="17"/>
      <c r="AL333" s="17"/>
      <c r="AM333" s="17"/>
      <c r="AN333" s="17"/>
      <c r="AO333" s="17"/>
      <c r="AP333" s="17"/>
      <c r="AQ333" s="17">
        <f t="shared" si="85"/>
        <v>0</v>
      </c>
      <c r="AR333" s="17">
        <f t="shared" si="86"/>
        <v>0</v>
      </c>
      <c r="AS333" s="17">
        <f t="shared" si="87"/>
        <v>0</v>
      </c>
      <c r="AT333" s="17">
        <f t="shared" si="88"/>
        <v>0</v>
      </c>
      <c r="AU333" s="17">
        <f t="shared" si="89"/>
        <v>7232919836.749999</v>
      </c>
      <c r="AV333" s="17"/>
      <c r="AW333" s="17"/>
      <c r="AX333" s="17"/>
      <c r="AY333" s="17"/>
      <c r="AZ333" s="17"/>
      <c r="BA333" s="17">
        <v>234961961.91999999</v>
      </c>
      <c r="BB333" s="17">
        <v>233055054.63</v>
      </c>
      <c r="BC333" s="17">
        <v>224873807.25</v>
      </c>
      <c r="BD333" s="17">
        <v>229241240.06</v>
      </c>
      <c r="BE333" s="17">
        <v>225365912.36000001</v>
      </c>
      <c r="BF333" s="17">
        <v>225427425.49000001</v>
      </c>
      <c r="BG333" s="17">
        <v>221675124.06</v>
      </c>
      <c r="BH333" s="17">
        <v>221613610.91999999</v>
      </c>
      <c r="BI333" s="17">
        <v>219706703.63999999</v>
      </c>
      <c r="BJ333" s="17">
        <v>216138941.62</v>
      </c>
      <c r="BK333" s="17">
        <v>215892889.06999999</v>
      </c>
      <c r="BL333" s="17">
        <v>212448153.33000001</v>
      </c>
      <c r="BM333" s="17">
        <v>212079074.5</v>
      </c>
      <c r="BN333" s="17">
        <v>210172167.21000001</v>
      </c>
      <c r="BO333" s="17">
        <v>204205392.81</v>
      </c>
      <c r="BP333" s="17">
        <v>206358352.63999999</v>
      </c>
      <c r="BQ333" s="17">
        <v>203221182.59</v>
      </c>
      <c r="BR333" s="17">
        <v>202544538.06999999</v>
      </c>
      <c r="BS333" s="17">
        <v>199530394.30000001</v>
      </c>
      <c r="BT333" s="17">
        <v>198730723.5</v>
      </c>
      <c r="BU333" s="17">
        <v>196823816.22</v>
      </c>
      <c r="BV333" s="17">
        <v>193994211.86000001</v>
      </c>
      <c r="BW333" s="17">
        <v>193010001.65000001</v>
      </c>
      <c r="BX333" s="17">
        <v>190303423.56999999</v>
      </c>
      <c r="BY333" s="17">
        <v>189196187.08000001</v>
      </c>
      <c r="BZ333" s="17">
        <v>187289279.78999999</v>
      </c>
      <c r="CA333" s="17">
        <v>183536978.36000001</v>
      </c>
      <c r="CB333" s="17">
        <v>183475465.22</v>
      </c>
      <c r="CC333" s="17">
        <v>181076452.83000001</v>
      </c>
      <c r="CD333" s="17">
        <v>179661650.65000001</v>
      </c>
      <c r="CE333" s="17">
        <v>177385664.53999999</v>
      </c>
      <c r="CF333" s="17">
        <v>175847836.08000001</v>
      </c>
      <c r="CG333" s="17">
        <v>173940928.80000001</v>
      </c>
      <c r="CH333" s="17">
        <v>171849482.09999999</v>
      </c>
      <c r="CI333" s="17">
        <v>170127114.22999999</v>
      </c>
      <c r="CJ333" s="17">
        <v>168158693.80000001</v>
      </c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</row>
    <row r="334" spans="1:112" ht="65.25" hidden="1" customHeight="1" x14ac:dyDescent="0.25">
      <c r="A334" s="6">
        <f t="shared" si="83"/>
        <v>328</v>
      </c>
      <c r="B334" s="13">
        <v>12071852</v>
      </c>
      <c r="C334" s="33" t="s">
        <v>277</v>
      </c>
      <c r="D334" s="32" t="s">
        <v>891</v>
      </c>
      <c r="E334" s="32" t="s">
        <v>890</v>
      </c>
      <c r="F334" s="13" t="s">
        <v>714</v>
      </c>
      <c r="G334" s="48" t="s">
        <v>2243</v>
      </c>
      <c r="H334" s="42" t="s">
        <v>1923</v>
      </c>
      <c r="I334" s="13"/>
      <c r="J334" s="15">
        <v>1.4E-2</v>
      </c>
      <c r="K334" s="15" t="s">
        <v>532</v>
      </c>
      <c r="L334" s="15" t="s">
        <v>537</v>
      </c>
      <c r="M334" s="15">
        <f t="shared" si="73"/>
        <v>182</v>
      </c>
      <c r="N334" s="15">
        <f t="shared" si="64"/>
        <v>72800</v>
      </c>
      <c r="O334" s="16">
        <v>380612487</v>
      </c>
      <c r="P334" s="12">
        <v>45625</v>
      </c>
      <c r="Q334" s="17">
        <v>723163725.29999995</v>
      </c>
      <c r="R334" s="9" t="s">
        <v>174</v>
      </c>
      <c r="S334" s="9" t="s">
        <v>539</v>
      </c>
      <c r="T334" s="10">
        <v>977197770</v>
      </c>
      <c r="U334" s="9" t="s">
        <v>1550</v>
      </c>
      <c r="V334" s="13" t="s">
        <v>707</v>
      </c>
      <c r="W334" s="13" t="s">
        <v>166</v>
      </c>
      <c r="X334" s="9" t="s">
        <v>1022</v>
      </c>
      <c r="Y334" s="6" t="s">
        <v>552</v>
      </c>
      <c r="Z334" s="7">
        <v>45650</v>
      </c>
      <c r="AA334" s="6" t="s">
        <v>1023</v>
      </c>
      <c r="AB334" s="25">
        <v>253107303.85499999</v>
      </c>
      <c r="AC334" s="29"/>
      <c r="AD334" s="27"/>
      <c r="AE334" s="27">
        <f t="shared" si="74"/>
        <v>7231637.2529999996</v>
      </c>
      <c r="AF334" s="27">
        <f t="shared" si="84"/>
        <v>715932088.04699993</v>
      </c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>
        <f t="shared" si="85"/>
        <v>0</v>
      </c>
      <c r="AR334" s="17">
        <f t="shared" si="86"/>
        <v>0</v>
      </c>
      <c r="AS334" s="17">
        <f t="shared" si="87"/>
        <v>0</v>
      </c>
      <c r="AT334" s="17">
        <f t="shared" si="88"/>
        <v>0</v>
      </c>
      <c r="AU334" s="17">
        <f t="shared" si="89"/>
        <v>0</v>
      </c>
      <c r="AV334" s="17"/>
      <c r="AW334" s="17"/>
      <c r="AX334" s="17"/>
      <c r="AY334" s="17"/>
      <c r="AZ334" s="17"/>
      <c r="BA334" s="17">
        <v>18446673.84</v>
      </c>
      <c r="BB334" s="17">
        <v>18296964.09</v>
      </c>
      <c r="BC334" s="17">
        <v>17654660.969999999</v>
      </c>
      <c r="BD334" s="17">
        <v>17997544.59</v>
      </c>
      <c r="BE334" s="17">
        <v>17693295.739999998</v>
      </c>
      <c r="BF334" s="17">
        <v>17698125.09</v>
      </c>
      <c r="BG334" s="17">
        <v>17403534.93</v>
      </c>
      <c r="BH334" s="17">
        <v>17398705.59</v>
      </c>
      <c r="BI334" s="17">
        <v>17248995.84</v>
      </c>
      <c r="BJ334" s="17">
        <v>16968893.719999999</v>
      </c>
      <c r="BK334" s="17">
        <v>16949576.34</v>
      </c>
      <c r="BL334" s="17">
        <v>16679132.91</v>
      </c>
      <c r="BM334" s="17">
        <v>16650156.83</v>
      </c>
      <c r="BN334" s="17">
        <v>16500447.08</v>
      </c>
      <c r="BO334" s="17">
        <v>16032000.439999999</v>
      </c>
      <c r="BP334" s="17">
        <v>16201027.58</v>
      </c>
      <c r="BQ334" s="17">
        <v>15954730.9</v>
      </c>
      <c r="BR334" s="17">
        <v>15901608.08</v>
      </c>
      <c r="BS334" s="17">
        <v>15664970.09</v>
      </c>
      <c r="BT334" s="17">
        <v>15602188.58</v>
      </c>
      <c r="BU334" s="17">
        <v>15452478.83</v>
      </c>
      <c r="BV334" s="17">
        <v>15230328.880000001</v>
      </c>
      <c r="BW334" s="17">
        <v>15153059.33</v>
      </c>
      <c r="BX334" s="17">
        <v>14940568.07</v>
      </c>
      <c r="BY334" s="17">
        <v>14853639.83</v>
      </c>
      <c r="BZ334" s="17">
        <v>14703930.08</v>
      </c>
      <c r="CA334" s="17">
        <v>14409339.92</v>
      </c>
      <c r="CB334" s="17">
        <v>14404510.57</v>
      </c>
      <c r="CC334" s="17">
        <v>14216166.050000001</v>
      </c>
      <c r="CD334" s="17">
        <v>14105091.07</v>
      </c>
      <c r="CE334" s="17">
        <v>13926405.24</v>
      </c>
      <c r="CF334" s="17">
        <v>13805671.57</v>
      </c>
      <c r="CG334" s="17">
        <v>13655961.82</v>
      </c>
      <c r="CH334" s="17">
        <v>13491764.029999999</v>
      </c>
      <c r="CI334" s="17">
        <v>13356542.32</v>
      </c>
      <c r="CJ334" s="17">
        <v>13202003.220000001</v>
      </c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</row>
    <row r="335" spans="1:112" ht="65.25" customHeight="1" x14ac:dyDescent="0.25">
      <c r="A335" s="6">
        <f t="shared" si="83"/>
        <v>329</v>
      </c>
      <c r="B335" s="13">
        <v>12199839</v>
      </c>
      <c r="C335" s="33" t="s">
        <v>298</v>
      </c>
      <c r="D335" s="32" t="s">
        <v>474</v>
      </c>
      <c r="E335" s="32" t="s">
        <v>893</v>
      </c>
      <c r="F335" s="13" t="s">
        <v>711</v>
      </c>
      <c r="G335" s="48" t="s">
        <v>2244</v>
      </c>
      <c r="H335" s="42" t="s">
        <v>1921</v>
      </c>
      <c r="I335" s="13"/>
      <c r="J335" s="15">
        <v>0.06</v>
      </c>
      <c r="K335" s="15" t="s">
        <v>854</v>
      </c>
      <c r="L335" s="15" t="s">
        <v>537</v>
      </c>
      <c r="M335" s="15">
        <f t="shared" si="73"/>
        <v>780</v>
      </c>
      <c r="N335" s="15">
        <f t="shared" si="64"/>
        <v>312000</v>
      </c>
      <c r="O335" s="16">
        <v>482402335</v>
      </c>
      <c r="P335" s="12">
        <v>45625</v>
      </c>
      <c r="Q335" s="17">
        <v>530642568.5</v>
      </c>
      <c r="R335" s="9" t="s">
        <v>174</v>
      </c>
      <c r="S335" s="9" t="s">
        <v>892</v>
      </c>
      <c r="T335" s="10">
        <v>971530053</v>
      </c>
      <c r="U335" s="9" t="s">
        <v>275</v>
      </c>
      <c r="V335" s="13" t="s">
        <v>707</v>
      </c>
      <c r="W335" s="13" t="s">
        <v>166</v>
      </c>
      <c r="X335" s="9" t="s">
        <v>601</v>
      </c>
      <c r="Y335" s="6" t="s">
        <v>552</v>
      </c>
      <c r="Z335" s="7">
        <v>45648</v>
      </c>
      <c r="AA335" s="6" t="s">
        <v>1015</v>
      </c>
      <c r="AB335" s="25">
        <v>185724898.97499999</v>
      </c>
      <c r="AC335" s="29"/>
      <c r="AD335" s="27"/>
      <c r="AE335" s="27">
        <f t="shared" si="74"/>
        <v>5306425.6850000005</v>
      </c>
      <c r="AF335" s="27">
        <f t="shared" si="84"/>
        <v>525336142.815</v>
      </c>
      <c r="AG335" s="27">
        <f>+AB335-AE335</f>
        <v>180418473.28999999</v>
      </c>
      <c r="AH335" s="17"/>
      <c r="AI335" s="17"/>
      <c r="AJ335" s="17"/>
      <c r="AK335" s="17"/>
      <c r="AL335" s="17"/>
      <c r="AM335" s="17"/>
      <c r="AN335" s="17"/>
      <c r="AO335" s="17"/>
      <c r="AP335" s="17"/>
      <c r="AQ335" s="17">
        <f t="shared" si="85"/>
        <v>0</v>
      </c>
      <c r="AR335" s="17">
        <f t="shared" si="86"/>
        <v>0</v>
      </c>
      <c r="AS335" s="17">
        <f t="shared" si="87"/>
        <v>0</v>
      </c>
      <c r="AT335" s="17">
        <f t="shared" si="88"/>
        <v>0</v>
      </c>
      <c r="AU335" s="17">
        <f>SUBTOTAL(9,AV335:DH335)</f>
        <v>416677081.94000006</v>
      </c>
      <c r="AV335" s="17"/>
      <c r="AW335" s="17"/>
      <c r="AX335" s="17"/>
      <c r="AY335" s="17"/>
      <c r="AZ335" s="17"/>
      <c r="BA335" s="17">
        <v>13535787.33</v>
      </c>
      <c r="BB335" s="17">
        <v>13425933.41</v>
      </c>
      <c r="BC335" s="17">
        <v>12954624.68</v>
      </c>
      <c r="BD335" s="17">
        <v>13206225.58</v>
      </c>
      <c r="BE335" s="17">
        <v>12982974.08</v>
      </c>
      <c r="BF335" s="17">
        <v>12986517.75</v>
      </c>
      <c r="BG335" s="17">
        <v>12770353.59</v>
      </c>
      <c r="BH335" s="17">
        <v>12766809.92</v>
      </c>
      <c r="BI335" s="17">
        <v>12656956</v>
      </c>
      <c r="BJ335" s="17">
        <v>12451422.869999999</v>
      </c>
      <c r="BK335" s="17">
        <v>12437248.17</v>
      </c>
      <c r="BL335" s="17">
        <v>12238802.390000001</v>
      </c>
      <c r="BM335" s="17">
        <v>12217540.34</v>
      </c>
      <c r="BN335" s="17">
        <v>12107686.43</v>
      </c>
      <c r="BO335" s="17">
        <v>11763949.98</v>
      </c>
      <c r="BP335" s="17">
        <v>11887978.6</v>
      </c>
      <c r="BQ335" s="17">
        <v>11707251.189999999</v>
      </c>
      <c r="BR335" s="17">
        <v>11668270.77</v>
      </c>
      <c r="BS335" s="17">
        <v>11494630.710000001</v>
      </c>
      <c r="BT335" s="17">
        <v>11448562.939999999</v>
      </c>
      <c r="BU335" s="17">
        <v>11338709.02</v>
      </c>
      <c r="BV335" s="17">
        <v>11175699.98</v>
      </c>
      <c r="BW335" s="17">
        <v>11119001.189999999</v>
      </c>
      <c r="BX335" s="17">
        <v>10963079.5</v>
      </c>
      <c r="BY335" s="17">
        <v>10899293.359999999</v>
      </c>
      <c r="BZ335" s="17">
        <v>10789439.439999999</v>
      </c>
      <c r="CA335" s="17">
        <v>10573275.289999999</v>
      </c>
      <c r="CB335" s="17">
        <v>10569731.609999999</v>
      </c>
      <c r="CC335" s="17">
        <v>10431528.300000001</v>
      </c>
      <c r="CD335" s="17">
        <v>10350023.779999999</v>
      </c>
      <c r="CE335" s="17">
        <v>10218907.82</v>
      </c>
      <c r="CF335" s="17">
        <v>10130315.949999999</v>
      </c>
      <c r="CG335" s="17">
        <v>10020462.039999999</v>
      </c>
      <c r="CH335" s="17">
        <v>9899977.0999999996</v>
      </c>
      <c r="CI335" s="17">
        <v>9800754.2100000009</v>
      </c>
      <c r="CJ335" s="17">
        <v>9687356.6199999992</v>
      </c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</row>
    <row r="336" spans="1:112" ht="65.25" hidden="1" customHeight="1" x14ac:dyDescent="0.25">
      <c r="A336" s="6">
        <f t="shared" si="83"/>
        <v>330</v>
      </c>
      <c r="B336" s="13">
        <v>12101208</v>
      </c>
      <c r="C336" s="33" t="s">
        <v>459</v>
      </c>
      <c r="D336" s="32" t="s">
        <v>727</v>
      </c>
      <c r="E336" s="32" t="s">
        <v>901</v>
      </c>
      <c r="F336" s="13" t="s">
        <v>714</v>
      </c>
      <c r="G336" s="48" t="s">
        <v>2245</v>
      </c>
      <c r="H336" s="42" t="s">
        <v>1924</v>
      </c>
      <c r="I336" s="13"/>
      <c r="J336" s="15">
        <v>7.1000000000000004E-3</v>
      </c>
      <c r="K336" s="15" t="s">
        <v>985</v>
      </c>
      <c r="L336" s="15" t="s">
        <v>537</v>
      </c>
      <c r="M336" s="15">
        <f t="shared" si="73"/>
        <v>92.3</v>
      </c>
      <c r="N336" s="15">
        <f t="shared" si="64"/>
        <v>36920</v>
      </c>
      <c r="O336" s="16">
        <v>414545954</v>
      </c>
      <c r="P336" s="12">
        <v>45628</v>
      </c>
      <c r="Q336" s="17">
        <v>1285092457.4000001</v>
      </c>
      <c r="R336" s="9" t="s">
        <v>174</v>
      </c>
      <c r="S336" s="9" t="s">
        <v>900</v>
      </c>
      <c r="T336" s="10">
        <v>935750020</v>
      </c>
      <c r="U336" s="9" t="s">
        <v>276</v>
      </c>
      <c r="V336" s="13" t="s">
        <v>707</v>
      </c>
      <c r="W336" s="13" t="s">
        <v>166</v>
      </c>
      <c r="X336" s="6" t="s">
        <v>601</v>
      </c>
      <c r="Y336" s="6"/>
      <c r="Z336" s="6"/>
      <c r="AA336" s="6"/>
      <c r="AB336" s="25">
        <v>1028073965.92</v>
      </c>
      <c r="AC336" s="25">
        <f>+AB336-AE336</f>
        <v>1015223041.346</v>
      </c>
      <c r="AD336" s="27">
        <f>+Q336*20%</f>
        <v>257018491.48000002</v>
      </c>
      <c r="AE336" s="27">
        <f t="shared" si="74"/>
        <v>12850924.574000001</v>
      </c>
      <c r="AF336" s="27">
        <f t="shared" si="84"/>
        <v>1015223041.3460002</v>
      </c>
      <c r="AG336" s="17">
        <f>+AB336-AE336</f>
        <v>1015223041.346</v>
      </c>
      <c r="AH336" s="17">
        <f>+AG336-AJ336</f>
        <v>12402230.409499884</v>
      </c>
      <c r="AI336" s="17"/>
      <c r="AJ336" s="17">
        <v>1002820810.9365001</v>
      </c>
      <c r="AK336" s="17"/>
      <c r="AL336" s="17"/>
      <c r="AM336" s="17"/>
      <c r="AN336" s="17">
        <v>1002820810.9365001</v>
      </c>
      <c r="AO336" s="17"/>
      <c r="AP336" s="17"/>
      <c r="AQ336" s="17">
        <f t="shared" si="85"/>
        <v>0</v>
      </c>
      <c r="AR336" s="17">
        <f t="shared" si="86"/>
        <v>0</v>
      </c>
      <c r="AS336" s="17">
        <f t="shared" si="87"/>
        <v>0</v>
      </c>
      <c r="AT336" s="17">
        <f t="shared" si="88"/>
        <v>0</v>
      </c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</row>
    <row r="337" spans="1:112" ht="65.25" customHeight="1" x14ac:dyDescent="0.25">
      <c r="A337" s="6">
        <f t="shared" si="83"/>
        <v>331</v>
      </c>
      <c r="B337" s="13">
        <v>12101219</v>
      </c>
      <c r="C337" s="33" t="s">
        <v>298</v>
      </c>
      <c r="D337" s="32" t="s">
        <v>27</v>
      </c>
      <c r="E337" s="32" t="s">
        <v>902</v>
      </c>
      <c r="F337" s="13" t="s">
        <v>711</v>
      </c>
      <c r="G337" s="48" t="s">
        <v>2246</v>
      </c>
      <c r="H337" s="42" t="s">
        <v>1924</v>
      </c>
      <c r="I337" s="13"/>
      <c r="J337" s="15">
        <v>0.01</v>
      </c>
      <c r="K337" s="15" t="s">
        <v>986</v>
      </c>
      <c r="L337" s="15" t="s">
        <v>537</v>
      </c>
      <c r="M337" s="15">
        <f t="shared" si="73"/>
        <v>130</v>
      </c>
      <c r="N337" s="15">
        <f t="shared" si="64"/>
        <v>52000</v>
      </c>
      <c r="O337" s="16">
        <v>82866160</v>
      </c>
      <c r="P337" s="12">
        <v>45628</v>
      </c>
      <c r="Q337" s="17">
        <v>174018936</v>
      </c>
      <c r="R337" s="9" t="s">
        <v>174</v>
      </c>
      <c r="S337" s="9" t="s">
        <v>903</v>
      </c>
      <c r="T337" s="10">
        <v>901310111</v>
      </c>
      <c r="U337" s="9" t="s">
        <v>275</v>
      </c>
      <c r="V337" s="13" t="s">
        <v>707</v>
      </c>
      <c r="W337" s="13" t="s">
        <v>166</v>
      </c>
      <c r="X337" s="9" t="s">
        <v>601</v>
      </c>
      <c r="Y337" s="6" t="s">
        <v>552</v>
      </c>
      <c r="Z337" s="7">
        <v>45649</v>
      </c>
      <c r="AA337" s="6" t="s">
        <v>1019</v>
      </c>
      <c r="AB337" s="25">
        <v>60906627.600000001</v>
      </c>
      <c r="AC337" s="29"/>
      <c r="AD337" s="27"/>
      <c r="AE337" s="27">
        <f t="shared" si="74"/>
        <v>1740189.36</v>
      </c>
      <c r="AF337" s="27">
        <f t="shared" si="84"/>
        <v>172278746.63999999</v>
      </c>
      <c r="AG337" s="27">
        <f>+AB337-AE337</f>
        <v>59166438.240000002</v>
      </c>
      <c r="AH337" s="17"/>
      <c r="AI337" s="17"/>
      <c r="AJ337" s="17"/>
      <c r="AK337" s="17"/>
      <c r="AL337" s="17"/>
      <c r="AM337" s="17"/>
      <c r="AN337" s="17"/>
      <c r="AO337" s="17"/>
      <c r="AP337" s="17"/>
      <c r="AQ337" s="17">
        <f t="shared" si="85"/>
        <v>0</v>
      </c>
      <c r="AR337" s="17">
        <f t="shared" si="86"/>
        <v>0</v>
      </c>
      <c r="AS337" s="17">
        <f t="shared" si="87"/>
        <v>0</v>
      </c>
      <c r="AT337" s="17">
        <f t="shared" si="88"/>
        <v>0</v>
      </c>
      <c r="AU337" s="17">
        <f>SUBTOTAL(9,AV337:DH337)</f>
        <v>136645091.74000001</v>
      </c>
      <c r="AV337" s="17"/>
      <c r="AW337" s="17"/>
      <c r="AX337" s="17"/>
      <c r="AY337" s="17"/>
      <c r="AZ337" s="17"/>
      <c r="BA337" s="17">
        <v>4438926.4000000004</v>
      </c>
      <c r="BB337" s="17">
        <v>4402900.91</v>
      </c>
      <c r="BC337" s="17">
        <v>4248339.91</v>
      </c>
      <c r="BD337" s="17">
        <v>4330849.92</v>
      </c>
      <c r="BE337" s="17">
        <v>4257636.8099999996</v>
      </c>
      <c r="BF337" s="17">
        <v>4258798.93</v>
      </c>
      <c r="BG337" s="17">
        <v>4187910.05</v>
      </c>
      <c r="BH337" s="17">
        <v>4186747.94</v>
      </c>
      <c r="BI337" s="17">
        <v>4150722.44</v>
      </c>
      <c r="BJ337" s="17">
        <v>4083319.9</v>
      </c>
      <c r="BK337" s="17">
        <v>4078671.45</v>
      </c>
      <c r="BL337" s="17">
        <v>4013593.13</v>
      </c>
      <c r="BM337" s="17">
        <v>4006620.46</v>
      </c>
      <c r="BN337" s="17">
        <v>3970594.96</v>
      </c>
      <c r="BO337" s="17">
        <v>3857870.03</v>
      </c>
      <c r="BP337" s="17">
        <v>3898543.97</v>
      </c>
      <c r="BQ337" s="17">
        <v>3839276.22</v>
      </c>
      <c r="BR337" s="17">
        <v>3826492.98</v>
      </c>
      <c r="BS337" s="17">
        <v>3769549.46</v>
      </c>
      <c r="BT337" s="17">
        <v>3754441.99</v>
      </c>
      <c r="BU337" s="17">
        <v>3718416.49</v>
      </c>
      <c r="BV337" s="17">
        <v>3664959.31</v>
      </c>
      <c r="BW337" s="17">
        <v>3646365.5</v>
      </c>
      <c r="BX337" s="17">
        <v>3595232.54</v>
      </c>
      <c r="BY337" s="17">
        <v>3574314.51</v>
      </c>
      <c r="BZ337" s="17">
        <v>3538289.02</v>
      </c>
      <c r="CA337" s="17">
        <v>3467400.14</v>
      </c>
      <c r="CB337" s="17">
        <v>3466238.03</v>
      </c>
      <c r="CC337" s="17">
        <v>3420915.63</v>
      </c>
      <c r="CD337" s="17">
        <v>3394187.04</v>
      </c>
      <c r="CE337" s="17">
        <v>3351188.86</v>
      </c>
      <c r="CF337" s="17">
        <v>3322136.04</v>
      </c>
      <c r="CG337" s="17">
        <v>3286110.55</v>
      </c>
      <c r="CH337" s="17">
        <v>3246598.71</v>
      </c>
      <c r="CI337" s="17">
        <v>3214059.56</v>
      </c>
      <c r="CJ337" s="17">
        <v>3176871.95</v>
      </c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</row>
    <row r="338" spans="1:112" ht="65.25" customHeight="1" x14ac:dyDescent="0.25">
      <c r="A338" s="6">
        <f t="shared" si="83"/>
        <v>332</v>
      </c>
      <c r="B338" s="13">
        <v>12255893</v>
      </c>
      <c r="C338" s="33" t="s">
        <v>278</v>
      </c>
      <c r="D338" s="32" t="s">
        <v>905</v>
      </c>
      <c r="E338" s="32" t="s">
        <v>908</v>
      </c>
      <c r="F338" s="13" t="s">
        <v>712</v>
      </c>
      <c r="G338" s="48" t="s">
        <v>2247</v>
      </c>
      <c r="H338" s="42" t="s">
        <v>1923</v>
      </c>
      <c r="I338" s="13"/>
      <c r="J338" s="15">
        <v>0.06</v>
      </c>
      <c r="K338" s="15" t="s">
        <v>532</v>
      </c>
      <c r="L338" s="15" t="s">
        <v>537</v>
      </c>
      <c r="M338" s="15">
        <f t="shared" si="73"/>
        <v>780</v>
      </c>
      <c r="N338" s="15">
        <f t="shared" si="64"/>
        <v>312000</v>
      </c>
      <c r="O338" s="16">
        <v>1402649573</v>
      </c>
      <c r="P338" s="12">
        <v>45629</v>
      </c>
      <c r="Q338" s="17">
        <v>1472782051.6500001</v>
      </c>
      <c r="R338" s="9" t="s">
        <v>174</v>
      </c>
      <c r="S338" s="9" t="s">
        <v>780</v>
      </c>
      <c r="T338" s="10">
        <v>935700509</v>
      </c>
      <c r="U338" s="9" t="s">
        <v>275</v>
      </c>
      <c r="V338" s="13" t="s">
        <v>707</v>
      </c>
      <c r="W338" s="13" t="s">
        <v>166</v>
      </c>
      <c r="X338" s="6" t="s">
        <v>601</v>
      </c>
      <c r="Y338" s="6" t="s">
        <v>552</v>
      </c>
      <c r="Z338" s="7">
        <v>45642</v>
      </c>
      <c r="AA338" s="6" t="s">
        <v>964</v>
      </c>
      <c r="AB338" s="25">
        <v>515473718.07749999</v>
      </c>
      <c r="AC338" s="29"/>
      <c r="AD338" s="27"/>
      <c r="AE338" s="27">
        <f t="shared" si="74"/>
        <v>14727820.516500002</v>
      </c>
      <c r="AF338" s="27">
        <f t="shared" si="84"/>
        <v>1458054231.1335001</v>
      </c>
      <c r="AG338" s="17">
        <f>+AB338-AE338</f>
        <v>500745897.56099999</v>
      </c>
      <c r="AH338" s="17">
        <f>+AG338-AJ338</f>
        <v>8007458.9765999913</v>
      </c>
      <c r="AI338" s="17"/>
      <c r="AJ338" s="17">
        <v>492738438.5844</v>
      </c>
      <c r="AK338" s="17"/>
      <c r="AL338" s="17"/>
      <c r="AM338" s="17"/>
      <c r="AN338" s="17">
        <v>492738438.5844</v>
      </c>
      <c r="AO338" s="17"/>
      <c r="AP338" s="17"/>
      <c r="AQ338" s="17">
        <f t="shared" si="85"/>
        <v>0</v>
      </c>
      <c r="AR338" s="17">
        <f t="shared" si="86"/>
        <v>0</v>
      </c>
      <c r="AS338" s="17">
        <f t="shared" si="87"/>
        <v>0</v>
      </c>
      <c r="AT338" s="17">
        <f t="shared" si="88"/>
        <v>0</v>
      </c>
      <c r="AU338" s="17">
        <f>SUBTOTAL(9,AV338:DH338)</f>
        <v>1156474365.3000002</v>
      </c>
      <c r="AV338" s="17"/>
      <c r="AW338" s="17"/>
      <c r="AX338" s="17"/>
      <c r="AY338" s="17"/>
      <c r="AZ338" s="17"/>
      <c r="BA338" s="17">
        <v>37568159.460000001</v>
      </c>
      <c r="BB338" s="17">
        <v>37263263.310000002</v>
      </c>
      <c r="BC338" s="17">
        <v>35955160.490000002</v>
      </c>
      <c r="BD338" s="17">
        <v>36653471.020000003</v>
      </c>
      <c r="BE338" s="17">
        <v>36033843.359999999</v>
      </c>
      <c r="BF338" s="17">
        <v>36043678.719999999</v>
      </c>
      <c r="BG338" s="17">
        <v>35443721.789999999</v>
      </c>
      <c r="BH338" s="17">
        <v>35433886.43</v>
      </c>
      <c r="BI338" s="17">
        <v>35128990.280000001</v>
      </c>
      <c r="BJ338" s="17">
        <v>34558539.420000002</v>
      </c>
      <c r="BK338" s="17">
        <v>34519197.990000002</v>
      </c>
      <c r="BL338" s="17">
        <v>33968417.850000001</v>
      </c>
      <c r="BM338" s="17">
        <v>33909405.689999998</v>
      </c>
      <c r="BN338" s="17">
        <v>33604509.539999999</v>
      </c>
      <c r="BO338" s="17">
        <v>32650479.66</v>
      </c>
      <c r="BP338" s="17">
        <v>32994717.25</v>
      </c>
      <c r="BQ338" s="17">
        <v>32493113.91</v>
      </c>
      <c r="BR338" s="17">
        <v>32384924.949999999</v>
      </c>
      <c r="BS338" s="17">
        <v>31902992.329999998</v>
      </c>
      <c r="BT338" s="17">
        <v>31775132.66</v>
      </c>
      <c r="BU338" s="17">
        <v>31470236.510000002</v>
      </c>
      <c r="BV338" s="17">
        <v>31017809.969999999</v>
      </c>
      <c r="BW338" s="17">
        <v>30860444.219999999</v>
      </c>
      <c r="BX338" s="17">
        <v>30427688.399999999</v>
      </c>
      <c r="BY338" s="17">
        <v>30250651.920000002</v>
      </c>
      <c r="BZ338" s="17">
        <v>29945755.780000001</v>
      </c>
      <c r="CA338" s="17">
        <v>29345798.84</v>
      </c>
      <c r="CB338" s="17">
        <v>29335963.48</v>
      </c>
      <c r="CC338" s="17">
        <v>28952384.460000001</v>
      </c>
      <c r="CD338" s="17">
        <v>28726171.190000001</v>
      </c>
      <c r="CE338" s="17">
        <v>28362262.879999999</v>
      </c>
      <c r="CF338" s="17">
        <v>28116378.890000001</v>
      </c>
      <c r="CG338" s="17">
        <v>27811482.739999998</v>
      </c>
      <c r="CH338" s="17">
        <v>27477080.52</v>
      </c>
      <c r="CI338" s="17">
        <v>27201690.449999999</v>
      </c>
      <c r="CJ338" s="17">
        <v>26886958.940000001</v>
      </c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</row>
    <row r="339" spans="1:112" ht="65.25" hidden="1" customHeight="1" x14ac:dyDescent="0.25">
      <c r="A339" s="6">
        <f t="shared" si="83"/>
        <v>333</v>
      </c>
      <c r="B339" s="13">
        <v>12299625</v>
      </c>
      <c r="C339" s="33" t="s">
        <v>277</v>
      </c>
      <c r="D339" s="32" t="s">
        <v>883</v>
      </c>
      <c r="E339" s="32" t="s">
        <v>907</v>
      </c>
      <c r="F339" s="13" t="s">
        <v>712</v>
      </c>
      <c r="G339" s="48" t="s">
        <v>2248</v>
      </c>
      <c r="H339" s="42" t="s">
        <v>1928</v>
      </c>
      <c r="I339" s="13"/>
      <c r="J339" s="15">
        <v>3.15E-2</v>
      </c>
      <c r="K339" s="15" t="s">
        <v>987</v>
      </c>
      <c r="L339" s="15" t="s">
        <v>859</v>
      </c>
      <c r="M339" s="15">
        <f>+J339*10000*2*65%</f>
        <v>409.5</v>
      </c>
      <c r="N339" s="15">
        <f t="shared" ref="N339" si="91">+M339*400</f>
        <v>163800</v>
      </c>
      <c r="O339" s="16">
        <v>788745383</v>
      </c>
      <c r="P339" s="12">
        <v>45630</v>
      </c>
      <c r="Q339" s="17">
        <v>828182652.14999998</v>
      </c>
      <c r="R339" s="9" t="s">
        <v>174</v>
      </c>
      <c r="S339" s="9" t="s">
        <v>906</v>
      </c>
      <c r="T339" s="10">
        <v>996968969</v>
      </c>
      <c r="U339" s="9" t="s">
        <v>276</v>
      </c>
      <c r="V339" s="13" t="s">
        <v>707</v>
      </c>
      <c r="W339" s="13" t="s">
        <v>166</v>
      </c>
      <c r="X339" s="6" t="s">
        <v>601</v>
      </c>
      <c r="Y339" s="6"/>
      <c r="Z339" s="6"/>
      <c r="AA339" s="6"/>
      <c r="AB339" s="25">
        <v>662546121.72000003</v>
      </c>
      <c r="AC339" s="29"/>
      <c r="AD339" s="27">
        <f>+Q339*20%</f>
        <v>165636530.43000001</v>
      </c>
      <c r="AE339" s="27">
        <f t="shared" si="74"/>
        <v>8281826.5214999998</v>
      </c>
      <c r="AF339" s="27">
        <f t="shared" si="84"/>
        <v>654264295.19849992</v>
      </c>
      <c r="AG339" s="22">
        <f>+AB339-AE339</f>
        <v>654264295.19850004</v>
      </c>
      <c r="AH339" s="17">
        <f>+AG339-AJ339</f>
        <v>8792642.9519850016</v>
      </c>
      <c r="AI339" s="17"/>
      <c r="AJ339" s="17">
        <v>645471652.24651504</v>
      </c>
      <c r="AK339" s="17"/>
      <c r="AL339" s="17"/>
      <c r="AM339" s="17"/>
      <c r="AN339" s="17">
        <v>645471652.24651504</v>
      </c>
      <c r="AO339" s="17"/>
      <c r="AP339" s="17"/>
      <c r="AQ339" s="17">
        <f t="shared" si="85"/>
        <v>0</v>
      </c>
      <c r="AR339" s="17">
        <f t="shared" si="86"/>
        <v>0</v>
      </c>
      <c r="AS339" s="17">
        <f t="shared" si="87"/>
        <v>0</v>
      </c>
      <c r="AT339" s="17">
        <f t="shared" si="88"/>
        <v>0</v>
      </c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</row>
    <row r="340" spans="1:112" ht="65.25" hidden="1" customHeight="1" x14ac:dyDescent="0.25">
      <c r="A340" s="6">
        <f t="shared" si="83"/>
        <v>334</v>
      </c>
      <c r="B340" s="13">
        <v>12161031</v>
      </c>
      <c r="C340" s="33" t="s">
        <v>302</v>
      </c>
      <c r="D340" s="32" t="s">
        <v>911</v>
      </c>
      <c r="E340" s="32" t="s">
        <v>910</v>
      </c>
      <c r="F340" s="13" t="s">
        <v>715</v>
      </c>
      <c r="G340" s="48" t="s">
        <v>2249</v>
      </c>
      <c r="H340" s="42" t="s">
        <v>1924</v>
      </c>
      <c r="I340" s="13"/>
      <c r="J340" s="15">
        <v>8.9999999999999993E-3</v>
      </c>
      <c r="K340" s="15" t="s">
        <v>988</v>
      </c>
      <c r="L340" s="15" t="s">
        <v>537</v>
      </c>
      <c r="M340" s="15">
        <f t="shared" si="73"/>
        <v>117</v>
      </c>
      <c r="N340" s="15">
        <f t="shared" si="64"/>
        <v>46800</v>
      </c>
      <c r="O340" s="16">
        <v>296217410</v>
      </c>
      <c r="P340" s="12">
        <v>45630</v>
      </c>
      <c r="Q340" s="17">
        <v>1096004417</v>
      </c>
      <c r="R340" s="9" t="s">
        <v>174</v>
      </c>
      <c r="S340" s="9" t="s">
        <v>909</v>
      </c>
      <c r="T340" s="10">
        <v>957020001</v>
      </c>
      <c r="U340" s="9" t="s">
        <v>276</v>
      </c>
      <c r="V340" s="13" t="s">
        <v>707</v>
      </c>
      <c r="W340" s="13" t="s">
        <v>166</v>
      </c>
      <c r="X340" s="6" t="s">
        <v>601</v>
      </c>
      <c r="Y340" s="6"/>
      <c r="Z340" s="6"/>
      <c r="AA340" s="6"/>
      <c r="AB340" s="25">
        <v>876803533.60000002</v>
      </c>
      <c r="AC340" s="29"/>
      <c r="AD340" s="27">
        <f>+Q340*20%</f>
        <v>219200883.40000001</v>
      </c>
      <c r="AE340" s="27">
        <f t="shared" si="74"/>
        <v>10960044.17</v>
      </c>
      <c r="AF340" s="27">
        <f t="shared" si="84"/>
        <v>865843489.42999995</v>
      </c>
      <c r="AG340" s="22">
        <v>865843489.42999995</v>
      </c>
      <c r="AH340" s="17">
        <f>+AG340-AJ340</f>
        <v>11658434.894299865</v>
      </c>
      <c r="AI340" s="17"/>
      <c r="AJ340" s="17">
        <v>854185054.53570008</v>
      </c>
      <c r="AK340" s="17"/>
      <c r="AL340" s="17"/>
      <c r="AM340" s="17"/>
      <c r="AN340" s="17">
        <v>854185054.53570008</v>
      </c>
      <c r="AO340" s="17"/>
      <c r="AP340" s="17"/>
      <c r="AQ340" s="17">
        <f t="shared" si="85"/>
        <v>0</v>
      </c>
      <c r="AR340" s="17">
        <f t="shared" si="86"/>
        <v>0</v>
      </c>
      <c r="AS340" s="17">
        <f t="shared" si="87"/>
        <v>0</v>
      </c>
      <c r="AT340" s="17">
        <f t="shared" si="88"/>
        <v>0</v>
      </c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</row>
    <row r="341" spans="1:112" ht="65.25" customHeight="1" x14ac:dyDescent="0.25">
      <c r="A341" s="6">
        <f t="shared" si="83"/>
        <v>335</v>
      </c>
      <c r="B341" s="13">
        <v>12161030</v>
      </c>
      <c r="C341" s="33" t="s">
        <v>302</v>
      </c>
      <c r="D341" s="32" t="s">
        <v>914</v>
      </c>
      <c r="E341" s="32" t="s">
        <v>913</v>
      </c>
      <c r="F341" s="13" t="s">
        <v>714</v>
      </c>
      <c r="G341" s="48" t="s">
        <v>2250</v>
      </c>
      <c r="H341" s="42" t="s">
        <v>1924</v>
      </c>
      <c r="I341" s="13"/>
      <c r="J341" s="15">
        <v>4.3999999999999997E-2</v>
      </c>
      <c r="K341" s="15" t="s">
        <v>988</v>
      </c>
      <c r="L341" s="15" t="s">
        <v>537</v>
      </c>
      <c r="M341" s="15">
        <f t="shared" si="73"/>
        <v>572</v>
      </c>
      <c r="N341" s="15">
        <f t="shared" si="64"/>
        <v>228800</v>
      </c>
      <c r="O341" s="16">
        <v>1376207560</v>
      </c>
      <c r="P341" s="12">
        <v>45630</v>
      </c>
      <c r="Q341" s="17">
        <v>1789069828</v>
      </c>
      <c r="R341" s="9" t="s">
        <v>174</v>
      </c>
      <c r="S341" s="9" t="s">
        <v>912</v>
      </c>
      <c r="T341" s="10">
        <v>992196469</v>
      </c>
      <c r="U341" s="9" t="s">
        <v>275</v>
      </c>
      <c r="V341" s="13" t="s">
        <v>707</v>
      </c>
      <c r="W341" s="13" t="s">
        <v>166</v>
      </c>
      <c r="X341" s="9" t="s">
        <v>601</v>
      </c>
      <c r="Y341" s="6" t="s">
        <v>552</v>
      </c>
      <c r="Z341" s="7">
        <v>45652</v>
      </c>
      <c r="AA341" s="6" t="s">
        <v>1028</v>
      </c>
      <c r="AB341" s="25">
        <v>626174439.79999995</v>
      </c>
      <c r="AC341" s="29"/>
      <c r="AD341" s="27"/>
      <c r="AE341" s="27">
        <f t="shared" si="74"/>
        <v>17890698.280000001</v>
      </c>
      <c r="AF341" s="27">
        <f t="shared" si="84"/>
        <v>1771179129.72</v>
      </c>
      <c r="AG341" s="22">
        <f t="shared" ref="AG341:AG343" si="92">+AB341-AE341</f>
        <v>608283741.51999998</v>
      </c>
      <c r="AH341" s="17">
        <f>+AG341-AJ341</f>
        <v>9082837.415199995</v>
      </c>
      <c r="AI341" s="17"/>
      <c r="AJ341" s="17">
        <v>599200904.10479999</v>
      </c>
      <c r="AK341" s="17"/>
      <c r="AL341" s="17"/>
      <c r="AM341" s="17"/>
      <c r="AN341" s="17">
        <v>599200904.10479999</v>
      </c>
      <c r="AO341" s="17"/>
      <c r="AP341" s="17"/>
      <c r="AQ341" s="17">
        <f t="shared" si="85"/>
        <v>0</v>
      </c>
      <c r="AR341" s="17">
        <f t="shared" si="86"/>
        <v>0</v>
      </c>
      <c r="AS341" s="17">
        <f t="shared" si="87"/>
        <v>0</v>
      </c>
      <c r="AT341" s="17">
        <f t="shared" si="88"/>
        <v>0</v>
      </c>
      <c r="AU341" s="17">
        <f>SUBTOTAL(9,AV341:DH341)</f>
        <v>1404833384.1900001</v>
      </c>
      <c r="AV341" s="17"/>
      <c r="AW341" s="17"/>
      <c r="AX341" s="17"/>
      <c r="AY341" s="17"/>
      <c r="AZ341" s="17"/>
      <c r="BA341" s="17">
        <v>45636121.450000003</v>
      </c>
      <c r="BB341" s="17">
        <v>45265747.240000002</v>
      </c>
      <c r="BC341" s="17">
        <v>43676722.369999997</v>
      </c>
      <c r="BD341" s="17">
        <v>44524998.799999997</v>
      </c>
      <c r="BE341" s="17">
        <v>43772302.82</v>
      </c>
      <c r="BF341" s="17">
        <v>43784250.369999997</v>
      </c>
      <c r="BG341" s="17">
        <v>43055449.490000002</v>
      </c>
      <c r="BH341" s="17">
        <v>43043501.939999998</v>
      </c>
      <c r="BI341" s="17">
        <v>42673127.719999999</v>
      </c>
      <c r="BJ341" s="17">
        <v>41980169.509999998</v>
      </c>
      <c r="BK341" s="17">
        <v>41932379.289999999</v>
      </c>
      <c r="BL341" s="17">
        <v>41263316.189999998</v>
      </c>
      <c r="BM341" s="17">
        <v>41191630.859999999</v>
      </c>
      <c r="BN341" s="17">
        <v>40821256.640000001</v>
      </c>
      <c r="BO341" s="17">
        <v>39662343.770000003</v>
      </c>
      <c r="BP341" s="17">
        <v>40080508.210000001</v>
      </c>
      <c r="BQ341" s="17">
        <v>39471182.890000001</v>
      </c>
      <c r="BR341" s="17">
        <v>39339759.780000001</v>
      </c>
      <c r="BS341" s="17">
        <v>38754329.57</v>
      </c>
      <c r="BT341" s="17">
        <v>38599011.350000001</v>
      </c>
      <c r="BU341" s="17">
        <v>38228637.130000003</v>
      </c>
      <c r="BV341" s="17">
        <v>37679049.579999998</v>
      </c>
      <c r="BW341" s="17">
        <v>37487888.700000003</v>
      </c>
      <c r="BX341" s="17">
        <v>36962196.259999998</v>
      </c>
      <c r="BY341" s="17">
        <v>36747140.270000003</v>
      </c>
      <c r="BZ341" s="17">
        <v>36376766.049999997</v>
      </c>
      <c r="CA341" s="17">
        <v>35647965.170000002</v>
      </c>
      <c r="CB341" s="17">
        <v>35636017.619999997</v>
      </c>
      <c r="CC341" s="17">
        <v>35170062.960000001</v>
      </c>
      <c r="CD341" s="17">
        <v>34895269.18</v>
      </c>
      <c r="CE341" s="17">
        <v>34453209.640000001</v>
      </c>
      <c r="CF341" s="17">
        <v>34154520.75</v>
      </c>
      <c r="CG341" s="17">
        <v>33784146.539999999</v>
      </c>
      <c r="CH341" s="17">
        <v>33377929.649999999</v>
      </c>
      <c r="CI341" s="17">
        <v>33043398.100000001</v>
      </c>
      <c r="CJ341" s="17">
        <v>32661076.329999998</v>
      </c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</row>
    <row r="342" spans="1:112" ht="65.25" customHeight="1" x14ac:dyDescent="0.25">
      <c r="A342" s="6">
        <f t="shared" si="83"/>
        <v>336</v>
      </c>
      <c r="B342" s="13">
        <v>12161035</v>
      </c>
      <c r="C342" s="33" t="s">
        <v>298</v>
      </c>
      <c r="D342" s="32" t="s">
        <v>916</v>
      </c>
      <c r="E342" s="32" t="s">
        <v>917</v>
      </c>
      <c r="F342" s="13" t="s">
        <v>711</v>
      </c>
      <c r="G342" s="48" t="s">
        <v>2251</v>
      </c>
      <c r="H342" s="42" t="s">
        <v>1921</v>
      </c>
      <c r="I342" s="13"/>
      <c r="J342" s="15">
        <v>0.02</v>
      </c>
      <c r="K342" s="15" t="s">
        <v>986</v>
      </c>
      <c r="L342" s="15" t="s">
        <v>537</v>
      </c>
      <c r="M342" s="15">
        <f t="shared" si="73"/>
        <v>260</v>
      </c>
      <c r="N342" s="15">
        <f t="shared" si="64"/>
        <v>104000</v>
      </c>
      <c r="O342" s="16">
        <v>165732321</v>
      </c>
      <c r="P342" s="12">
        <v>45630</v>
      </c>
      <c r="Q342" s="17">
        <v>215452017.30000001</v>
      </c>
      <c r="R342" s="9" t="s">
        <v>174</v>
      </c>
      <c r="S342" s="9" t="s">
        <v>915</v>
      </c>
      <c r="T342" s="10">
        <v>954466000</v>
      </c>
      <c r="U342" s="9" t="s">
        <v>275</v>
      </c>
      <c r="V342" s="13" t="s">
        <v>707</v>
      </c>
      <c r="W342" s="13" t="s">
        <v>166</v>
      </c>
      <c r="X342" s="9" t="s">
        <v>601</v>
      </c>
      <c r="Y342" s="6" t="s">
        <v>552</v>
      </c>
      <c r="Z342" s="7">
        <v>45654</v>
      </c>
      <c r="AA342" s="6" t="s">
        <v>1034</v>
      </c>
      <c r="AB342" s="25">
        <v>75408206.060000002</v>
      </c>
      <c r="AC342" s="29"/>
      <c r="AD342" s="27"/>
      <c r="AE342" s="27">
        <f t="shared" si="74"/>
        <v>2154520.173</v>
      </c>
      <c r="AF342" s="27">
        <f t="shared" si="84"/>
        <v>213297497.127</v>
      </c>
      <c r="AG342" s="27">
        <f t="shared" si="92"/>
        <v>73253685.887000009</v>
      </c>
      <c r="AH342" s="17"/>
      <c r="AI342" s="17"/>
      <c r="AJ342" s="17"/>
      <c r="AK342" s="17"/>
      <c r="AL342" s="17"/>
      <c r="AM342" s="17"/>
      <c r="AN342" s="17"/>
      <c r="AO342" s="17"/>
      <c r="AP342" s="17"/>
      <c r="AQ342" s="17">
        <f t="shared" si="85"/>
        <v>0</v>
      </c>
      <c r="AR342" s="17">
        <f t="shared" si="86"/>
        <v>0</v>
      </c>
      <c r="AS342" s="17">
        <f t="shared" si="87"/>
        <v>0</v>
      </c>
      <c r="AT342" s="17">
        <f t="shared" si="88"/>
        <v>0</v>
      </c>
      <c r="AU342" s="17">
        <f>SUBTOTAL(9,AV342:DH342)</f>
        <v>169179638.43000007</v>
      </c>
      <c r="AV342" s="17"/>
      <c r="AW342" s="17"/>
      <c r="AX342" s="17"/>
      <c r="AY342" s="17"/>
      <c r="AZ342" s="17"/>
      <c r="BA342" s="17">
        <v>5495813.6799999997</v>
      </c>
      <c r="BB342" s="17">
        <v>5451210.6799999997</v>
      </c>
      <c r="BC342" s="17">
        <v>5259849.45</v>
      </c>
      <c r="BD342" s="17">
        <v>5362004.6900000004</v>
      </c>
      <c r="BE342" s="17">
        <v>5271359.9000000004</v>
      </c>
      <c r="BF342" s="17">
        <v>5272798.7</v>
      </c>
      <c r="BG342" s="17">
        <v>5185031.5199999996</v>
      </c>
      <c r="BH342" s="17">
        <v>5183592.71</v>
      </c>
      <c r="BI342" s="17">
        <v>5138989.72</v>
      </c>
      <c r="BJ342" s="17">
        <v>5055538.95</v>
      </c>
      <c r="BK342" s="17">
        <v>5049783.7300000004</v>
      </c>
      <c r="BL342" s="17">
        <v>4969210.58</v>
      </c>
      <c r="BM342" s="17">
        <v>4960577.74</v>
      </c>
      <c r="BN342" s="17">
        <v>4915974.75</v>
      </c>
      <c r="BO342" s="17">
        <v>4776410.54</v>
      </c>
      <c r="BP342" s="17">
        <v>4826768.76</v>
      </c>
      <c r="BQ342" s="17">
        <v>4753389.6399999997</v>
      </c>
      <c r="BR342" s="17">
        <v>4737562.7699999996</v>
      </c>
      <c r="BS342" s="17">
        <v>4667061.26</v>
      </c>
      <c r="BT342" s="17">
        <v>4648356.78</v>
      </c>
      <c r="BU342" s="17">
        <v>4603753.78</v>
      </c>
      <c r="BV342" s="17">
        <v>4537568.6900000004</v>
      </c>
      <c r="BW342" s="17">
        <v>4514547.79</v>
      </c>
      <c r="BX342" s="17">
        <v>4451240.32</v>
      </c>
      <c r="BY342" s="17">
        <v>4425341.8</v>
      </c>
      <c r="BZ342" s="17">
        <v>4380738.8099999996</v>
      </c>
      <c r="CA342" s="17">
        <v>4292971.63</v>
      </c>
      <c r="CB342" s="17">
        <v>4291532.82</v>
      </c>
      <c r="CC342" s="17">
        <v>4235419.37</v>
      </c>
      <c r="CD342" s="17">
        <v>4202326.83</v>
      </c>
      <c r="CE342" s="17">
        <v>4149091</v>
      </c>
      <c r="CF342" s="17">
        <v>4113120.84</v>
      </c>
      <c r="CG342" s="17">
        <v>4068517.85</v>
      </c>
      <c r="CH342" s="17">
        <v>4019598.43</v>
      </c>
      <c r="CI342" s="17">
        <v>3979311.86</v>
      </c>
      <c r="CJ342" s="17">
        <v>3933270.06</v>
      </c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</row>
    <row r="343" spans="1:112" ht="65.25" hidden="1" customHeight="1" x14ac:dyDescent="0.25">
      <c r="A343" s="6">
        <f t="shared" si="83"/>
        <v>337</v>
      </c>
      <c r="B343" s="13">
        <v>12161037</v>
      </c>
      <c r="C343" s="33" t="s">
        <v>278</v>
      </c>
      <c r="D343" s="32" t="s">
        <v>591</v>
      </c>
      <c r="E343" s="32" t="s">
        <v>919</v>
      </c>
      <c r="F343" s="13" t="s">
        <v>712</v>
      </c>
      <c r="G343" s="48" t="s">
        <v>2252</v>
      </c>
      <c r="H343" s="42" t="s">
        <v>1924</v>
      </c>
      <c r="I343" s="13"/>
      <c r="J343" s="15">
        <v>0.03</v>
      </c>
      <c r="K343" s="15" t="s">
        <v>533</v>
      </c>
      <c r="L343" s="15" t="s">
        <v>537</v>
      </c>
      <c r="M343" s="15">
        <f t="shared" si="73"/>
        <v>390</v>
      </c>
      <c r="N343" s="15">
        <f t="shared" si="64"/>
        <v>156000</v>
      </c>
      <c r="O343" s="16">
        <v>938500100</v>
      </c>
      <c r="P343" s="12">
        <v>45630</v>
      </c>
      <c r="Q343" s="17">
        <v>2721650290</v>
      </c>
      <c r="R343" s="9" t="s">
        <v>174</v>
      </c>
      <c r="S343" s="9" t="s">
        <v>918</v>
      </c>
      <c r="T343" s="10">
        <v>909740800</v>
      </c>
      <c r="U343" s="9" t="s">
        <v>276</v>
      </c>
      <c r="V343" s="13" t="s">
        <v>707</v>
      </c>
      <c r="W343" s="13" t="s">
        <v>166</v>
      </c>
      <c r="X343" s="9" t="s">
        <v>601</v>
      </c>
      <c r="Y343" s="6"/>
      <c r="Z343" s="6"/>
      <c r="AA343" s="6"/>
      <c r="AB343" s="25">
        <v>2177320232</v>
      </c>
      <c r="AC343" s="29"/>
      <c r="AD343" s="27">
        <f>+Q343*20%</f>
        <v>544330058</v>
      </c>
      <c r="AE343" s="27">
        <f t="shared" si="74"/>
        <v>27216502.900000002</v>
      </c>
      <c r="AF343" s="27">
        <f t="shared" si="84"/>
        <v>2150103729.0999999</v>
      </c>
      <c r="AG343" s="22">
        <f t="shared" si="92"/>
        <v>2150103729.0999999</v>
      </c>
      <c r="AH343" s="17">
        <f>+AG343-AJ343</f>
        <v>23751037.290999889</v>
      </c>
      <c r="AI343" s="17"/>
      <c r="AJ343" s="17">
        <v>2126352691.809</v>
      </c>
      <c r="AK343" s="17"/>
      <c r="AL343" s="17"/>
      <c r="AM343" s="17"/>
      <c r="AN343" s="17">
        <v>2126352691.809</v>
      </c>
      <c r="AO343" s="17"/>
      <c r="AP343" s="17"/>
      <c r="AQ343" s="17">
        <f t="shared" si="85"/>
        <v>0</v>
      </c>
      <c r="AR343" s="17">
        <f t="shared" si="86"/>
        <v>0</v>
      </c>
      <c r="AS343" s="17">
        <f t="shared" si="87"/>
        <v>0</v>
      </c>
      <c r="AT343" s="17">
        <f t="shared" si="88"/>
        <v>0</v>
      </c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</row>
    <row r="344" spans="1:112" ht="65.25" hidden="1" customHeight="1" x14ac:dyDescent="0.25">
      <c r="A344" s="6">
        <f t="shared" si="83"/>
        <v>338</v>
      </c>
      <c r="B344" s="13">
        <v>12161039</v>
      </c>
      <c r="C344" s="33" t="s">
        <v>278</v>
      </c>
      <c r="D344" s="32" t="s">
        <v>920</v>
      </c>
      <c r="E344" s="32" t="s">
        <v>921</v>
      </c>
      <c r="F344" s="13" t="s">
        <v>714</v>
      </c>
      <c r="G344" s="48" t="s">
        <v>2253</v>
      </c>
      <c r="H344" s="42" t="s">
        <v>1924</v>
      </c>
      <c r="I344" s="13"/>
      <c r="J344" s="15">
        <v>0.02</v>
      </c>
      <c r="K344" s="15" t="s">
        <v>532</v>
      </c>
      <c r="L344" s="15" t="s">
        <v>537</v>
      </c>
      <c r="M344" s="15">
        <f t="shared" si="73"/>
        <v>260</v>
      </c>
      <c r="N344" s="15">
        <f t="shared" si="64"/>
        <v>104000</v>
      </c>
      <c r="O344" s="16">
        <v>637223033</v>
      </c>
      <c r="P344" s="12">
        <v>45630</v>
      </c>
      <c r="Q344" s="17">
        <v>955834549.5</v>
      </c>
      <c r="R344" s="9" t="s">
        <v>174</v>
      </c>
      <c r="S344" s="9" t="s">
        <v>701</v>
      </c>
      <c r="T344" s="10">
        <v>981887744</v>
      </c>
      <c r="U344" s="9" t="s">
        <v>276</v>
      </c>
      <c r="V344" s="13" t="s">
        <v>707</v>
      </c>
      <c r="W344" s="13" t="s">
        <v>166</v>
      </c>
      <c r="X344" s="9" t="s">
        <v>601</v>
      </c>
      <c r="Y344" s="6"/>
      <c r="Z344" s="6"/>
      <c r="AA344" s="6"/>
      <c r="AB344" s="25">
        <v>764667639.60000002</v>
      </c>
      <c r="AC344" s="29"/>
      <c r="AD344" s="27">
        <f>+Q344*20%</f>
        <v>191166909.90000001</v>
      </c>
      <c r="AE344" s="27">
        <f t="shared" si="74"/>
        <v>9558345.495000001</v>
      </c>
      <c r="AF344" s="27">
        <f t="shared" si="84"/>
        <v>755109294.10500002</v>
      </c>
      <c r="AG344" s="22">
        <v>755109294.10500002</v>
      </c>
      <c r="AH344" s="17">
        <f>+AG344-AJ344</f>
        <v>9801092.9410500526</v>
      </c>
      <c r="AI344" s="17"/>
      <c r="AJ344" s="17">
        <v>745308201.16394997</v>
      </c>
      <c r="AK344" s="17"/>
      <c r="AL344" s="17"/>
      <c r="AM344" s="17"/>
      <c r="AN344" s="17">
        <v>745308201.16394997</v>
      </c>
      <c r="AO344" s="17"/>
      <c r="AP344" s="17"/>
      <c r="AQ344" s="17">
        <f t="shared" si="85"/>
        <v>0</v>
      </c>
      <c r="AR344" s="17">
        <f t="shared" si="86"/>
        <v>0</v>
      </c>
      <c r="AS344" s="17">
        <f t="shared" si="87"/>
        <v>0</v>
      </c>
      <c r="AT344" s="17">
        <f t="shared" si="88"/>
        <v>0</v>
      </c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</row>
    <row r="345" spans="1:112" ht="65.25" hidden="1" customHeight="1" x14ac:dyDescent="0.25">
      <c r="A345" s="6">
        <f t="shared" si="83"/>
        <v>339</v>
      </c>
      <c r="B345" s="13">
        <v>12161032</v>
      </c>
      <c r="C345" s="33" t="s">
        <v>298</v>
      </c>
      <c r="D345" s="32" t="s">
        <v>27</v>
      </c>
      <c r="E345" s="32" t="s">
        <v>922</v>
      </c>
      <c r="F345" s="13" t="s">
        <v>711</v>
      </c>
      <c r="G345" s="48" t="s">
        <v>2254</v>
      </c>
      <c r="H345" s="42" t="s">
        <v>1926</v>
      </c>
      <c r="I345" s="13"/>
      <c r="J345" s="15">
        <v>1.9E-2</v>
      </c>
      <c r="K345" s="15" t="s">
        <v>986</v>
      </c>
      <c r="L345" s="15" t="s">
        <v>537</v>
      </c>
      <c r="M345" s="15">
        <f t="shared" si="73"/>
        <v>247</v>
      </c>
      <c r="N345" s="15">
        <f t="shared" si="64"/>
        <v>98800</v>
      </c>
      <c r="O345" s="16">
        <v>157445705</v>
      </c>
      <c r="P345" s="12">
        <v>45630</v>
      </c>
      <c r="Q345" s="17">
        <v>373190275.5</v>
      </c>
      <c r="R345" s="9" t="s">
        <v>174</v>
      </c>
      <c r="S345" s="9" t="s">
        <v>903</v>
      </c>
      <c r="T345" s="10">
        <v>901310111</v>
      </c>
      <c r="U345" s="9" t="s">
        <v>276</v>
      </c>
      <c r="V345" s="13" t="s">
        <v>707</v>
      </c>
      <c r="W345" s="13" t="s">
        <v>166</v>
      </c>
      <c r="X345" s="6" t="s">
        <v>601</v>
      </c>
      <c r="Y345" s="6"/>
      <c r="Z345" s="6"/>
      <c r="AA345" s="6"/>
      <c r="AB345" s="34">
        <v>298552220.39999998</v>
      </c>
      <c r="AC345" s="29"/>
      <c r="AD345" s="27">
        <f>+Q345*20%</f>
        <v>74638055.100000009</v>
      </c>
      <c r="AE345" s="27">
        <f t="shared" si="74"/>
        <v>3731902.7549999999</v>
      </c>
      <c r="AF345" s="27">
        <f t="shared" si="84"/>
        <v>294820317.64499998</v>
      </c>
      <c r="AG345" s="27">
        <f t="shared" ref="AG345:AG346" si="93">+AB345-AE345</f>
        <v>294820317.64499998</v>
      </c>
      <c r="AH345" s="17"/>
      <c r="AI345" s="17"/>
      <c r="AJ345" s="17"/>
      <c r="AK345" s="17"/>
      <c r="AL345" s="17"/>
      <c r="AM345" s="17"/>
      <c r="AN345" s="17"/>
      <c r="AO345" s="17"/>
      <c r="AP345" s="17"/>
      <c r="AQ345" s="17">
        <f t="shared" si="85"/>
        <v>0</v>
      </c>
      <c r="AR345" s="17">
        <f t="shared" si="86"/>
        <v>0</v>
      </c>
      <c r="AS345" s="17">
        <f t="shared" si="87"/>
        <v>0</v>
      </c>
      <c r="AT345" s="17">
        <f t="shared" si="88"/>
        <v>0</v>
      </c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</row>
    <row r="346" spans="1:112" ht="65.25" customHeight="1" x14ac:dyDescent="0.25">
      <c r="A346" s="6">
        <f t="shared" si="83"/>
        <v>340</v>
      </c>
      <c r="B346" s="13">
        <v>12161033</v>
      </c>
      <c r="C346" s="33" t="s">
        <v>298</v>
      </c>
      <c r="D346" s="32" t="s">
        <v>916</v>
      </c>
      <c r="E346" s="32" t="s">
        <v>924</v>
      </c>
      <c r="F346" s="13" t="s">
        <v>711</v>
      </c>
      <c r="G346" s="48" t="s">
        <v>2255</v>
      </c>
      <c r="H346" s="42" t="s">
        <v>1921</v>
      </c>
      <c r="I346" s="13"/>
      <c r="J346" s="15">
        <v>1.9E-2</v>
      </c>
      <c r="K346" s="15" t="s">
        <v>986</v>
      </c>
      <c r="L346" s="15" t="s">
        <v>537</v>
      </c>
      <c r="M346" s="15">
        <f t="shared" si="73"/>
        <v>247</v>
      </c>
      <c r="N346" s="15">
        <f t="shared" si="64"/>
        <v>98800</v>
      </c>
      <c r="O346" s="16">
        <v>157445705</v>
      </c>
      <c r="P346" s="12">
        <v>45630</v>
      </c>
      <c r="Q346" s="17">
        <v>173190275.5</v>
      </c>
      <c r="R346" s="9" t="s">
        <v>174</v>
      </c>
      <c r="S346" s="9" t="s">
        <v>923</v>
      </c>
      <c r="T346" s="10">
        <v>946464411</v>
      </c>
      <c r="U346" s="9" t="s">
        <v>275</v>
      </c>
      <c r="V346" s="13" t="s">
        <v>707</v>
      </c>
      <c r="W346" s="13" t="s">
        <v>166</v>
      </c>
      <c r="X346" s="6" t="s">
        <v>601</v>
      </c>
      <c r="Y346" s="6" t="s">
        <v>552</v>
      </c>
      <c r="Z346" s="7">
        <v>45650</v>
      </c>
      <c r="AA346" s="6" t="s">
        <v>1020</v>
      </c>
      <c r="AB346" s="34">
        <v>60616596.424999997</v>
      </c>
      <c r="AC346" s="29"/>
      <c r="AD346" s="27"/>
      <c r="AE346" s="27">
        <f t="shared" si="74"/>
        <v>1731902.7550000001</v>
      </c>
      <c r="AF346" s="27">
        <f t="shared" si="84"/>
        <v>171458372.745</v>
      </c>
      <c r="AG346" s="27">
        <f t="shared" si="93"/>
        <v>58884693.669999994</v>
      </c>
      <c r="AH346" s="17"/>
      <c r="AI346" s="17"/>
      <c r="AJ346" s="17"/>
      <c r="AK346" s="17"/>
      <c r="AL346" s="17"/>
      <c r="AM346" s="17"/>
      <c r="AN346" s="17"/>
      <c r="AO346" s="17"/>
      <c r="AP346" s="17"/>
      <c r="AQ346" s="17">
        <f t="shared" si="85"/>
        <v>0</v>
      </c>
      <c r="AR346" s="17">
        <f t="shared" si="86"/>
        <v>0</v>
      </c>
      <c r="AS346" s="17">
        <f t="shared" si="87"/>
        <v>0</v>
      </c>
      <c r="AT346" s="17">
        <f t="shared" si="88"/>
        <v>0</v>
      </c>
      <c r="AU346" s="17">
        <f>SUBTOTAL(9,AV346:DH346)</f>
        <v>135994401.67999998</v>
      </c>
      <c r="AV346" s="17"/>
      <c r="AW346" s="17"/>
      <c r="AX346" s="17"/>
      <c r="AY346" s="17"/>
      <c r="AZ346" s="17"/>
      <c r="BA346" s="17">
        <v>4417788.6900000004</v>
      </c>
      <c r="BB346" s="17">
        <v>4381934.74</v>
      </c>
      <c r="BC346" s="17">
        <v>4228109.75</v>
      </c>
      <c r="BD346" s="17">
        <v>4310226.8499999996</v>
      </c>
      <c r="BE346" s="17">
        <v>4237362.38</v>
      </c>
      <c r="BF346" s="17">
        <v>4238518.96</v>
      </c>
      <c r="BG346" s="17">
        <v>4167967.65</v>
      </c>
      <c r="BH346" s="17">
        <v>4166811.07</v>
      </c>
      <c r="BI346" s="17">
        <v>4130957.12</v>
      </c>
      <c r="BJ346" s="17">
        <v>4063875.55</v>
      </c>
      <c r="BK346" s="17">
        <v>4059249.23</v>
      </c>
      <c r="BL346" s="17">
        <v>3994480.81</v>
      </c>
      <c r="BM346" s="17">
        <v>3987541.34</v>
      </c>
      <c r="BN346" s="17">
        <v>3951687.39</v>
      </c>
      <c r="BO346" s="17">
        <v>3839499.24</v>
      </c>
      <c r="BP346" s="17">
        <v>3879979.5</v>
      </c>
      <c r="BQ346" s="17">
        <v>3820993.98</v>
      </c>
      <c r="BR346" s="17">
        <v>3808271.61</v>
      </c>
      <c r="BS346" s="17">
        <v>3751599.24</v>
      </c>
      <c r="BT346" s="17">
        <v>3736563.72</v>
      </c>
      <c r="BU346" s="17">
        <v>3700709.77</v>
      </c>
      <c r="BV346" s="17">
        <v>3647507.14</v>
      </c>
      <c r="BW346" s="17">
        <v>3629001.88</v>
      </c>
      <c r="BX346" s="17">
        <v>3578112.41</v>
      </c>
      <c r="BY346" s="17">
        <v>3557293.99</v>
      </c>
      <c r="BZ346" s="17">
        <v>3521440.04</v>
      </c>
      <c r="CA346" s="17">
        <v>3450888.73</v>
      </c>
      <c r="CB346" s="17">
        <v>3449732.15</v>
      </c>
      <c r="CC346" s="17">
        <v>3404625.58</v>
      </c>
      <c r="CD346" s="17">
        <v>3378024.26</v>
      </c>
      <c r="CE346" s="17">
        <v>3335230.84</v>
      </c>
      <c r="CF346" s="17">
        <v>3306316.37</v>
      </c>
      <c r="CG346" s="17">
        <v>3270462.42</v>
      </c>
      <c r="CH346" s="17">
        <v>3231138.74</v>
      </c>
      <c r="CI346" s="17">
        <v>3198754.53</v>
      </c>
      <c r="CJ346" s="17">
        <v>3161744.01</v>
      </c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</row>
    <row r="347" spans="1:112" ht="65.25" customHeight="1" x14ac:dyDescent="0.25">
      <c r="A347" s="6">
        <f t="shared" si="83"/>
        <v>341</v>
      </c>
      <c r="B347" s="13">
        <v>12299654</v>
      </c>
      <c r="C347" s="33" t="s">
        <v>318</v>
      </c>
      <c r="D347" s="32" t="s">
        <v>926</v>
      </c>
      <c r="E347" s="32" t="s">
        <v>927</v>
      </c>
      <c r="F347" s="13" t="s">
        <v>712</v>
      </c>
      <c r="G347" s="48" t="s">
        <v>2256</v>
      </c>
      <c r="H347" s="42" t="s">
        <v>1924</v>
      </c>
      <c r="I347" s="13"/>
      <c r="J347" s="15">
        <v>9.01E-2</v>
      </c>
      <c r="K347" s="15" t="s">
        <v>989</v>
      </c>
      <c r="L347" s="15" t="s">
        <v>531</v>
      </c>
      <c r="M347" s="15">
        <f>+J347*10000*9*65%</f>
        <v>5270.85</v>
      </c>
      <c r="N347" s="15">
        <f t="shared" ref="N347" si="94">+M347*400</f>
        <v>2108340</v>
      </c>
      <c r="O347" s="16">
        <v>4878510599</v>
      </c>
      <c r="P347" s="12">
        <v>45631</v>
      </c>
      <c r="Q347" s="17">
        <v>5122436128.9499998</v>
      </c>
      <c r="R347" s="9" t="s">
        <v>174</v>
      </c>
      <c r="S347" s="9" t="s">
        <v>925</v>
      </c>
      <c r="T347" s="10">
        <v>909419000</v>
      </c>
      <c r="U347" s="9" t="s">
        <v>275</v>
      </c>
      <c r="V347" s="13" t="s">
        <v>707</v>
      </c>
      <c r="W347" s="13" t="s">
        <v>166</v>
      </c>
      <c r="X347" s="6" t="s">
        <v>601</v>
      </c>
      <c r="Y347" s="6" t="s">
        <v>552</v>
      </c>
      <c r="Z347" s="7">
        <v>45670</v>
      </c>
      <c r="AA347" s="6" t="s">
        <v>1074</v>
      </c>
      <c r="AB347" s="34">
        <v>1792852645.1324999</v>
      </c>
      <c r="AC347" s="29"/>
      <c r="AD347" s="27"/>
      <c r="AE347" s="27">
        <f t="shared" si="74"/>
        <v>51224361.289499998</v>
      </c>
      <c r="AF347" s="27">
        <f t="shared" si="84"/>
        <v>5071211767.6604996</v>
      </c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>
        <f t="shared" si="85"/>
        <v>0</v>
      </c>
      <c r="AR347" s="17">
        <f t="shared" si="86"/>
        <v>0</v>
      </c>
      <c r="AS347" s="17">
        <f t="shared" si="87"/>
        <v>0</v>
      </c>
      <c r="AT347" s="17">
        <f t="shared" si="88"/>
        <v>0</v>
      </c>
      <c r="AU347" s="17">
        <f>SUBTOTAL(9,AV347:DH347)</f>
        <v>4021575219.5899992</v>
      </c>
      <c r="AV347" s="17"/>
      <c r="AW347" s="17"/>
      <c r="AX347" s="17"/>
      <c r="AY347" s="17"/>
      <c r="AZ347" s="17"/>
      <c r="BA347" s="17"/>
      <c r="BB347" s="17">
        <v>130664613.34</v>
      </c>
      <c r="BC347" s="17">
        <v>126012318.61</v>
      </c>
      <c r="BD347" s="17">
        <v>128543714.27</v>
      </c>
      <c r="BE347" s="17">
        <v>126354399.09999999</v>
      </c>
      <c r="BF347" s="17">
        <v>126422815.2</v>
      </c>
      <c r="BG347" s="17">
        <v>124301916.13</v>
      </c>
      <c r="BH347" s="17">
        <v>124301916.13</v>
      </c>
      <c r="BI347" s="17">
        <v>123241466.59999999</v>
      </c>
      <c r="BJ347" s="17">
        <v>121223191.68000001</v>
      </c>
      <c r="BK347" s="17">
        <v>121120567.53</v>
      </c>
      <c r="BL347" s="17">
        <v>119170708.70999999</v>
      </c>
      <c r="BM347" s="17">
        <v>118999668.45999999</v>
      </c>
      <c r="BN347" s="17">
        <v>117939218.93000001</v>
      </c>
      <c r="BO347" s="17">
        <v>114518413.98</v>
      </c>
      <c r="BP347" s="17">
        <v>115818319.86</v>
      </c>
      <c r="BQ347" s="17">
        <v>114039501.29000001</v>
      </c>
      <c r="BR347" s="17">
        <v>113697420.79000001</v>
      </c>
      <c r="BS347" s="17">
        <v>111987018.31999999</v>
      </c>
      <c r="BT347" s="17">
        <v>111576521.72</v>
      </c>
      <c r="BU347" s="17">
        <v>110516072.19</v>
      </c>
      <c r="BV347" s="17">
        <v>108908293.86</v>
      </c>
      <c r="BW347" s="17">
        <v>108395173.12</v>
      </c>
      <c r="BX347" s="17">
        <v>106855810.89</v>
      </c>
      <c r="BY347" s="17">
        <v>106274274.05</v>
      </c>
      <c r="BZ347" s="17">
        <v>105213824.52</v>
      </c>
      <c r="CA347" s="17">
        <v>103024509.34999999</v>
      </c>
      <c r="CB347" s="17">
        <v>103092925.45</v>
      </c>
      <c r="CC347" s="17">
        <v>101724603.47</v>
      </c>
      <c r="CD347" s="17">
        <v>100972026.38</v>
      </c>
      <c r="CE347" s="17">
        <v>99672120.5</v>
      </c>
      <c r="CF347" s="17">
        <v>98851127.310000002</v>
      </c>
      <c r="CG347" s="17">
        <v>97790677.780000001</v>
      </c>
      <c r="CH347" s="17">
        <v>96593396.040000007</v>
      </c>
      <c r="CI347" s="17">
        <v>95669778.709999993</v>
      </c>
      <c r="CJ347" s="17">
        <v>94540913.079999998</v>
      </c>
      <c r="CK347" s="17">
        <v>93545982.239999995</v>
      </c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</row>
    <row r="348" spans="1:112" ht="65.25" customHeight="1" x14ac:dyDescent="0.25">
      <c r="A348" s="6">
        <f t="shared" si="83"/>
        <v>342</v>
      </c>
      <c r="B348" s="13">
        <v>12321680</v>
      </c>
      <c r="C348" s="33" t="s">
        <v>277</v>
      </c>
      <c r="D348" s="32" t="s">
        <v>891</v>
      </c>
      <c r="E348" s="32" t="s">
        <v>929</v>
      </c>
      <c r="F348" s="13" t="s">
        <v>711</v>
      </c>
      <c r="G348" s="48" t="s">
        <v>2257</v>
      </c>
      <c r="H348" s="42" t="s">
        <v>1924</v>
      </c>
      <c r="I348" s="13"/>
      <c r="J348" s="15">
        <v>0.05</v>
      </c>
      <c r="K348" s="15" t="s">
        <v>532</v>
      </c>
      <c r="L348" s="15" t="s">
        <v>537</v>
      </c>
      <c r="M348" s="15">
        <f t="shared" ref="M348:M354" si="95">+J348*10000*2*65%</f>
        <v>650</v>
      </c>
      <c r="N348" s="15">
        <f t="shared" ref="N348:N352" si="96">+M348*400</f>
        <v>260000</v>
      </c>
      <c r="O348" s="16">
        <v>1365872119</v>
      </c>
      <c r="P348" s="12">
        <v>45631</v>
      </c>
      <c r="Q348" s="17">
        <v>1434165724.95</v>
      </c>
      <c r="R348" s="9" t="s">
        <v>174</v>
      </c>
      <c r="S348" s="9" t="s">
        <v>928</v>
      </c>
      <c r="T348" s="10">
        <v>972821710</v>
      </c>
      <c r="U348" s="9" t="s">
        <v>275</v>
      </c>
      <c r="V348" s="13" t="s">
        <v>707</v>
      </c>
      <c r="W348" s="13" t="s">
        <v>166</v>
      </c>
      <c r="X348" s="6" t="s">
        <v>601</v>
      </c>
      <c r="Y348" s="6" t="s">
        <v>552</v>
      </c>
      <c r="Z348" s="7">
        <v>45652</v>
      </c>
      <c r="AA348" s="6" t="s">
        <v>1029</v>
      </c>
      <c r="AB348" s="34">
        <v>501958003.73000002</v>
      </c>
      <c r="AC348" s="29"/>
      <c r="AD348" s="27"/>
      <c r="AE348" s="27">
        <f t="shared" si="74"/>
        <v>14341657.249500001</v>
      </c>
      <c r="AF348" s="27">
        <f t="shared" si="84"/>
        <v>1419824067.7005</v>
      </c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>
        <f t="shared" si="85"/>
        <v>0</v>
      </c>
      <c r="AR348" s="17">
        <f t="shared" si="86"/>
        <v>0</v>
      </c>
      <c r="AS348" s="17">
        <f t="shared" si="87"/>
        <v>0</v>
      </c>
      <c r="AT348" s="17">
        <f t="shared" si="88"/>
        <v>0</v>
      </c>
      <c r="AU348" s="17">
        <f>SUBTOTAL(9,AV348:DH348)</f>
        <v>1126151622.0900002</v>
      </c>
      <c r="AV348" s="17"/>
      <c r="AW348" s="17"/>
      <c r="AX348" s="17"/>
      <c r="AY348" s="17"/>
      <c r="AZ348" s="17"/>
      <c r="BA348" s="17">
        <v>36583122.789999999</v>
      </c>
      <c r="BB348" s="17">
        <v>36286221.020000003</v>
      </c>
      <c r="BC348" s="17">
        <v>35012416.630000003</v>
      </c>
      <c r="BD348" s="17">
        <v>35692417.469999999</v>
      </c>
      <c r="BE348" s="17">
        <v>35089036.450000003</v>
      </c>
      <c r="BF348" s="17">
        <v>35098613.920000002</v>
      </c>
      <c r="BG348" s="17">
        <v>34514387.850000001</v>
      </c>
      <c r="BH348" s="17">
        <v>34504810.380000003</v>
      </c>
      <c r="BI348" s="17">
        <v>34207908.600000001</v>
      </c>
      <c r="BJ348" s="17">
        <v>33652414.960000001</v>
      </c>
      <c r="BK348" s="17">
        <v>33614105.049999997</v>
      </c>
      <c r="BL348" s="17">
        <v>33077766.359999999</v>
      </c>
      <c r="BM348" s="17">
        <v>33020301.5</v>
      </c>
      <c r="BN348" s="17">
        <v>32723399.73</v>
      </c>
      <c r="BO348" s="17">
        <v>31794384.5</v>
      </c>
      <c r="BP348" s="17">
        <v>32129596.18</v>
      </c>
      <c r="BQ348" s="17">
        <v>31641144.879999999</v>
      </c>
      <c r="BR348" s="17">
        <v>31535792.629999999</v>
      </c>
      <c r="BS348" s="17">
        <v>31066496.280000001</v>
      </c>
      <c r="BT348" s="17">
        <v>30941989.079999998</v>
      </c>
      <c r="BU348" s="17">
        <v>30645087.309999999</v>
      </c>
      <c r="BV348" s="17">
        <v>30204523.390000001</v>
      </c>
      <c r="BW348" s="17">
        <v>30051283.760000002</v>
      </c>
      <c r="BX348" s="17">
        <v>29629874.789999999</v>
      </c>
      <c r="BY348" s="17">
        <v>29457480.210000001</v>
      </c>
      <c r="BZ348" s="17">
        <v>29160578.440000001</v>
      </c>
      <c r="CA348" s="17">
        <v>28576352.370000001</v>
      </c>
      <c r="CB348" s="17">
        <v>28566774.890000001</v>
      </c>
      <c r="CC348" s="17">
        <v>28193253.300000001</v>
      </c>
      <c r="CD348" s="17">
        <v>27972971.34</v>
      </c>
      <c r="CE348" s="17">
        <v>27618604.710000001</v>
      </c>
      <c r="CF348" s="17">
        <v>27379167.789999999</v>
      </c>
      <c r="CG348" s="17">
        <v>27082266.02</v>
      </c>
      <c r="CH348" s="17">
        <v>26756631.82</v>
      </c>
      <c r="CI348" s="17">
        <v>26488462.469999999</v>
      </c>
      <c r="CJ348" s="17">
        <v>26181983.219999999</v>
      </c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</row>
    <row r="349" spans="1:112" ht="65.25" customHeight="1" x14ac:dyDescent="0.25">
      <c r="A349" s="6">
        <f t="shared" si="83"/>
        <v>343</v>
      </c>
      <c r="B349" s="13">
        <v>12313885</v>
      </c>
      <c r="C349" s="33" t="s">
        <v>277</v>
      </c>
      <c r="D349" s="32" t="s">
        <v>883</v>
      </c>
      <c r="E349" s="32" t="s">
        <v>930</v>
      </c>
      <c r="F349" s="13" t="s">
        <v>712</v>
      </c>
      <c r="G349" s="48" t="s">
        <v>2258</v>
      </c>
      <c r="H349" s="42" t="s">
        <v>1924</v>
      </c>
      <c r="I349" s="13"/>
      <c r="J349" s="15">
        <v>0.13</v>
      </c>
      <c r="K349" s="15" t="s">
        <v>532</v>
      </c>
      <c r="L349" s="15" t="s">
        <v>537</v>
      </c>
      <c r="M349" s="15">
        <f t="shared" si="95"/>
        <v>1690</v>
      </c>
      <c r="N349" s="15">
        <f t="shared" si="96"/>
        <v>676000</v>
      </c>
      <c r="O349" s="16">
        <v>3471876544</v>
      </c>
      <c r="P349" s="12">
        <v>45631</v>
      </c>
      <c r="Q349" s="17">
        <v>3645470371.1999998</v>
      </c>
      <c r="R349" s="9" t="s">
        <v>174</v>
      </c>
      <c r="S349" s="9" t="s">
        <v>163</v>
      </c>
      <c r="T349" s="10">
        <v>977761018</v>
      </c>
      <c r="U349" s="9" t="s">
        <v>275</v>
      </c>
      <c r="V349" s="13" t="s">
        <v>704</v>
      </c>
      <c r="W349" s="13" t="s">
        <v>166</v>
      </c>
      <c r="X349" s="6" t="s">
        <v>368</v>
      </c>
      <c r="Y349" s="6" t="s">
        <v>552</v>
      </c>
      <c r="Z349" s="7">
        <v>45684</v>
      </c>
      <c r="AA349" s="6" t="s">
        <v>1185</v>
      </c>
      <c r="AB349" s="34">
        <v>138875061.75999999</v>
      </c>
      <c r="AC349" s="29"/>
      <c r="AD349" s="27"/>
      <c r="AE349" s="27">
        <f t="shared" si="74"/>
        <v>36454703.711999997</v>
      </c>
      <c r="AF349" s="27">
        <f t="shared" si="84"/>
        <v>3609015667.4879999</v>
      </c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>
        <f t="shared" si="85"/>
        <v>0</v>
      </c>
      <c r="AR349" s="17">
        <f t="shared" si="86"/>
        <v>0</v>
      </c>
      <c r="AS349" s="17">
        <f t="shared" si="87"/>
        <v>0</v>
      </c>
      <c r="AT349" s="17">
        <f t="shared" si="88"/>
        <v>0</v>
      </c>
      <c r="AU349" s="17">
        <f>SUBTOTAL(9,AV349:DH349)</f>
        <v>3506595309.4400001</v>
      </c>
      <c r="AV349" s="17"/>
      <c r="AW349" s="17"/>
      <c r="AX349" s="17"/>
      <c r="AY349" s="17"/>
      <c r="AZ349" s="17"/>
      <c r="BA349" s="17"/>
      <c r="BB349" s="17"/>
      <c r="BC349" s="17">
        <v>219162207</v>
      </c>
      <c r="BD349" s="17"/>
      <c r="BE349" s="17"/>
      <c r="BF349" s="17">
        <v>219162207</v>
      </c>
      <c r="BG349" s="17"/>
      <c r="BH349" s="17"/>
      <c r="BI349" s="17">
        <v>219162207</v>
      </c>
      <c r="BJ349" s="17"/>
      <c r="BK349" s="17"/>
      <c r="BL349" s="17">
        <v>219162207</v>
      </c>
      <c r="BM349" s="17"/>
      <c r="BN349" s="17"/>
      <c r="BO349" s="17">
        <v>219162207</v>
      </c>
      <c r="BP349" s="17"/>
      <c r="BQ349" s="17"/>
      <c r="BR349" s="17">
        <v>219162207</v>
      </c>
      <c r="BS349" s="17"/>
      <c r="BT349" s="17"/>
      <c r="BU349" s="17">
        <v>219162207</v>
      </c>
      <c r="BV349" s="17"/>
      <c r="BW349" s="17"/>
      <c r="BX349" s="17">
        <v>219162207</v>
      </c>
      <c r="BY349" s="17"/>
      <c r="BZ349" s="17"/>
      <c r="CA349" s="17">
        <v>219162207</v>
      </c>
      <c r="CB349" s="17"/>
      <c r="CC349" s="17"/>
      <c r="CD349" s="17">
        <v>219162207</v>
      </c>
      <c r="CE349" s="17"/>
      <c r="CF349" s="17"/>
      <c r="CG349" s="17">
        <v>219162207</v>
      </c>
      <c r="CH349" s="17"/>
      <c r="CI349" s="17"/>
      <c r="CJ349" s="17">
        <v>219162207</v>
      </c>
      <c r="CK349" s="17"/>
      <c r="CL349" s="17"/>
      <c r="CM349" s="17">
        <v>219162207</v>
      </c>
      <c r="CN349" s="17"/>
      <c r="CO349" s="17"/>
      <c r="CP349" s="17">
        <v>219162207</v>
      </c>
      <c r="CQ349" s="17"/>
      <c r="CR349" s="17"/>
      <c r="CS349" s="17">
        <v>219162207</v>
      </c>
      <c r="CT349" s="17"/>
      <c r="CU349" s="17"/>
      <c r="CV349" s="17">
        <v>219162204.44</v>
      </c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</row>
    <row r="350" spans="1:112" ht="65.25" hidden="1" customHeight="1" x14ac:dyDescent="0.25">
      <c r="A350" s="6">
        <f t="shared" si="83"/>
        <v>344</v>
      </c>
      <c r="B350" s="13">
        <v>12313896</v>
      </c>
      <c r="C350" s="33" t="s">
        <v>278</v>
      </c>
      <c r="D350" s="32" t="s">
        <v>281</v>
      </c>
      <c r="E350" s="32" t="s">
        <v>932</v>
      </c>
      <c r="F350" s="13" t="s">
        <v>713</v>
      </c>
      <c r="G350" s="48" t="s">
        <v>2259</v>
      </c>
      <c r="H350" s="42" t="s">
        <v>1924</v>
      </c>
      <c r="I350" s="13"/>
      <c r="J350" s="15">
        <v>2.5000000000000001E-2</v>
      </c>
      <c r="K350" s="15" t="s">
        <v>532</v>
      </c>
      <c r="L350" s="15" t="s">
        <v>537</v>
      </c>
      <c r="M350" s="15">
        <f t="shared" si="95"/>
        <v>325</v>
      </c>
      <c r="N350" s="15">
        <f t="shared" si="96"/>
        <v>130000</v>
      </c>
      <c r="O350" s="16">
        <v>1218629777</v>
      </c>
      <c r="P350" s="12">
        <v>45631</v>
      </c>
      <c r="Q350" s="17">
        <v>1949807643.2</v>
      </c>
      <c r="R350" s="9" t="s">
        <v>174</v>
      </c>
      <c r="S350" s="9" t="s">
        <v>931</v>
      </c>
      <c r="T350" s="10">
        <v>977087677</v>
      </c>
      <c r="U350" s="9" t="s">
        <v>276</v>
      </c>
      <c r="V350" s="13" t="s">
        <v>707</v>
      </c>
      <c r="W350" s="13" t="s">
        <v>166</v>
      </c>
      <c r="X350" s="6" t="s">
        <v>601</v>
      </c>
      <c r="Y350" s="6"/>
      <c r="Z350" s="6"/>
      <c r="AA350" s="6"/>
      <c r="AB350" s="34">
        <v>1559846114.5599999</v>
      </c>
      <c r="AC350" s="29"/>
      <c r="AD350" s="27">
        <f t="shared" ref="AD350:AD355" si="97">+Q350*20%</f>
        <v>389961528.64000005</v>
      </c>
      <c r="AE350" s="27">
        <f t="shared" si="74"/>
        <v>19498076.432</v>
      </c>
      <c r="AF350" s="27">
        <f t="shared" si="84"/>
        <v>1540348038.128</v>
      </c>
      <c r="AG350" s="22">
        <f t="shared" ref="AG350:AG358" si="98">+AB350-AE350</f>
        <v>1540348038.128</v>
      </c>
      <c r="AH350" s="17">
        <f>+AG350-AJ350</f>
        <v>18403480.381279945</v>
      </c>
      <c r="AI350" s="17"/>
      <c r="AJ350" s="17">
        <v>1521944557.7467201</v>
      </c>
      <c r="AK350" s="17"/>
      <c r="AL350" s="17"/>
      <c r="AM350" s="17"/>
      <c r="AN350" s="17">
        <v>1521944557.7467201</v>
      </c>
      <c r="AO350" s="17"/>
      <c r="AP350" s="17"/>
      <c r="AQ350" s="17">
        <f t="shared" si="85"/>
        <v>0</v>
      </c>
      <c r="AR350" s="17">
        <f t="shared" si="86"/>
        <v>0</v>
      </c>
      <c r="AS350" s="17">
        <f t="shared" si="87"/>
        <v>0</v>
      </c>
      <c r="AT350" s="17">
        <f t="shared" si="88"/>
        <v>0</v>
      </c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</row>
    <row r="351" spans="1:112" ht="65.25" hidden="1" customHeight="1" x14ac:dyDescent="0.25">
      <c r="A351" s="6">
        <f t="shared" si="83"/>
        <v>345</v>
      </c>
      <c r="B351" s="13">
        <v>12184847</v>
      </c>
      <c r="C351" s="33" t="s">
        <v>298</v>
      </c>
      <c r="D351" s="32" t="s">
        <v>934</v>
      </c>
      <c r="E351" s="32" t="s">
        <v>935</v>
      </c>
      <c r="F351" s="13" t="s">
        <v>712</v>
      </c>
      <c r="G351" s="48" t="s">
        <v>2260</v>
      </c>
      <c r="H351" s="42" t="s">
        <v>1924</v>
      </c>
      <c r="I351" s="13"/>
      <c r="J351" s="15">
        <v>1.6E-2</v>
      </c>
      <c r="K351" s="15" t="s">
        <v>854</v>
      </c>
      <c r="L351" s="15" t="s">
        <v>537</v>
      </c>
      <c r="M351" s="15">
        <f t="shared" si="95"/>
        <v>208</v>
      </c>
      <c r="N351" s="15">
        <f t="shared" si="96"/>
        <v>83200</v>
      </c>
      <c r="O351" s="16">
        <v>132585857</v>
      </c>
      <c r="P351" s="12">
        <v>45632</v>
      </c>
      <c r="Q351" s="17">
        <v>715963627.79999995</v>
      </c>
      <c r="R351" s="9" t="s">
        <v>174</v>
      </c>
      <c r="S351" s="9" t="s">
        <v>701</v>
      </c>
      <c r="T351" s="10">
        <v>981887744</v>
      </c>
      <c r="U351" s="9" t="s">
        <v>276</v>
      </c>
      <c r="V351" s="13" t="s">
        <v>707</v>
      </c>
      <c r="W351" s="13" t="s">
        <v>166</v>
      </c>
      <c r="X351" s="9" t="s">
        <v>601</v>
      </c>
      <c r="Y351" s="6"/>
      <c r="Z351" s="6"/>
      <c r="AA351" s="6"/>
      <c r="AB351" s="34">
        <v>572770902.24000001</v>
      </c>
      <c r="AC351" s="29"/>
      <c r="AD351" s="27">
        <f t="shared" si="97"/>
        <v>143192725.56</v>
      </c>
      <c r="AE351" s="27">
        <f t="shared" si="74"/>
        <v>7159636.2779999999</v>
      </c>
      <c r="AF351" s="27">
        <f t="shared" si="84"/>
        <v>565611265.96199989</v>
      </c>
      <c r="AG351" s="27">
        <f t="shared" si="98"/>
        <v>565611265.96200001</v>
      </c>
      <c r="AH351" s="17"/>
      <c r="AI351" s="17"/>
      <c r="AJ351" s="17"/>
      <c r="AK351" s="17"/>
      <c r="AL351" s="17"/>
      <c r="AM351" s="17"/>
      <c r="AN351" s="17"/>
      <c r="AO351" s="17"/>
      <c r="AP351" s="17"/>
      <c r="AQ351" s="17">
        <f t="shared" si="85"/>
        <v>0</v>
      </c>
      <c r="AR351" s="17">
        <f t="shared" si="86"/>
        <v>0</v>
      </c>
      <c r="AS351" s="17">
        <f t="shared" si="87"/>
        <v>0</v>
      </c>
      <c r="AT351" s="17">
        <f t="shared" si="88"/>
        <v>0</v>
      </c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</row>
    <row r="352" spans="1:112" ht="65.25" hidden="1" customHeight="1" x14ac:dyDescent="0.25">
      <c r="A352" s="6">
        <f t="shared" si="83"/>
        <v>346</v>
      </c>
      <c r="B352" s="13">
        <v>12184875</v>
      </c>
      <c r="C352" s="33" t="s">
        <v>278</v>
      </c>
      <c r="D352" s="32" t="s">
        <v>936</v>
      </c>
      <c r="E352" s="32" t="s">
        <v>937</v>
      </c>
      <c r="F352" s="13" t="s">
        <v>715</v>
      </c>
      <c r="G352" s="48" t="s">
        <v>2261</v>
      </c>
      <c r="H352" s="42" t="s">
        <v>1924</v>
      </c>
      <c r="I352" s="13"/>
      <c r="J352" s="15">
        <v>0.02</v>
      </c>
      <c r="K352" s="15" t="s">
        <v>533</v>
      </c>
      <c r="L352" s="15" t="s">
        <v>537</v>
      </c>
      <c r="M352" s="15">
        <f t="shared" si="95"/>
        <v>260</v>
      </c>
      <c r="N352" s="15">
        <f t="shared" si="96"/>
        <v>104000</v>
      </c>
      <c r="O352" s="16">
        <v>900314771</v>
      </c>
      <c r="P352" s="12">
        <v>45632</v>
      </c>
      <c r="Q352" s="17">
        <v>3286148914.1500001</v>
      </c>
      <c r="R352" s="9" t="s">
        <v>174</v>
      </c>
      <c r="S352" s="9" t="s">
        <v>362</v>
      </c>
      <c r="T352" s="10">
        <v>909690066</v>
      </c>
      <c r="U352" s="9" t="s">
        <v>276</v>
      </c>
      <c r="V352" s="13" t="s">
        <v>707</v>
      </c>
      <c r="W352" s="13" t="s">
        <v>166</v>
      </c>
      <c r="X352" s="9" t="s">
        <v>601</v>
      </c>
      <c r="Y352" s="6"/>
      <c r="Z352" s="6"/>
      <c r="AA352" s="6"/>
      <c r="AB352" s="34">
        <v>2628919131.3200002</v>
      </c>
      <c r="AC352" s="29"/>
      <c r="AD352" s="27">
        <f t="shared" si="97"/>
        <v>657229782.83000004</v>
      </c>
      <c r="AE352" s="27">
        <f t="shared" ref="AE352:AE414" si="99">+Q352*1%</f>
        <v>32861489.1415</v>
      </c>
      <c r="AF352" s="27">
        <f t="shared" si="84"/>
        <v>2596057642.1785002</v>
      </c>
      <c r="AG352" s="22">
        <f t="shared" si="98"/>
        <v>2596057642.1785002</v>
      </c>
      <c r="AH352" s="17">
        <f>+AG352-AJ352</f>
        <v>28960576.421784878</v>
      </c>
      <c r="AI352" s="17"/>
      <c r="AJ352" s="17">
        <v>2567097065.7567153</v>
      </c>
      <c r="AK352" s="17"/>
      <c r="AL352" s="17"/>
      <c r="AM352" s="17"/>
      <c r="AN352" s="17">
        <v>2567097065.7567153</v>
      </c>
      <c r="AO352" s="17"/>
      <c r="AP352" s="17"/>
      <c r="AQ352" s="17">
        <f t="shared" si="85"/>
        <v>0</v>
      </c>
      <c r="AR352" s="17">
        <f t="shared" si="86"/>
        <v>0</v>
      </c>
      <c r="AS352" s="17">
        <f t="shared" si="87"/>
        <v>0</v>
      </c>
      <c r="AT352" s="17">
        <f t="shared" si="88"/>
        <v>0</v>
      </c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</row>
    <row r="353" spans="1:112" ht="65.25" hidden="1" customHeight="1" x14ac:dyDescent="0.25">
      <c r="A353" s="6">
        <f t="shared" si="83"/>
        <v>347</v>
      </c>
      <c r="B353" s="13">
        <v>12225976</v>
      </c>
      <c r="C353" s="33" t="s">
        <v>298</v>
      </c>
      <c r="D353" s="32" t="s">
        <v>945</v>
      </c>
      <c r="E353" s="32" t="s">
        <v>944</v>
      </c>
      <c r="F353" s="13" t="s">
        <v>712</v>
      </c>
      <c r="G353" s="48" t="s">
        <v>2262</v>
      </c>
      <c r="H353" s="42" t="s">
        <v>1921</v>
      </c>
      <c r="I353" s="13"/>
      <c r="J353" s="15">
        <v>0.86</v>
      </c>
      <c r="K353" s="15" t="s">
        <v>990</v>
      </c>
      <c r="L353" s="15" t="s">
        <v>538</v>
      </c>
      <c r="M353" s="15">
        <f t="shared" si="95"/>
        <v>11180</v>
      </c>
      <c r="N353" s="15">
        <f t="shared" ref="N353:N354" si="100">+M353*200</f>
        <v>2236000</v>
      </c>
      <c r="O353" s="16">
        <v>8780114465</v>
      </c>
      <c r="P353" s="12">
        <v>45637</v>
      </c>
      <c r="Q353" s="17">
        <v>9219120188.25</v>
      </c>
      <c r="R353" s="9" t="s">
        <v>174</v>
      </c>
      <c r="S353" s="9" t="s">
        <v>946</v>
      </c>
      <c r="T353" s="10">
        <v>946802500</v>
      </c>
      <c r="U353" s="9" t="s">
        <v>276</v>
      </c>
      <c r="V353" s="13" t="s">
        <v>707</v>
      </c>
      <c r="W353" s="13" t="s">
        <v>166</v>
      </c>
      <c r="X353" s="6" t="s">
        <v>601</v>
      </c>
      <c r="Y353" s="6"/>
      <c r="Z353" s="6"/>
      <c r="AA353" s="6"/>
      <c r="AB353" s="34">
        <v>7375296150.6000004</v>
      </c>
      <c r="AC353" s="29"/>
      <c r="AD353" s="27">
        <f t="shared" si="97"/>
        <v>1843824037.6500001</v>
      </c>
      <c r="AE353" s="27">
        <f t="shared" si="99"/>
        <v>92191201.882500008</v>
      </c>
      <c r="AF353" s="27">
        <f t="shared" si="84"/>
        <v>7283104948.7175007</v>
      </c>
      <c r="AG353" s="27">
        <f t="shared" si="98"/>
        <v>7283104948.7175007</v>
      </c>
      <c r="AH353" s="17"/>
      <c r="AI353" s="17"/>
      <c r="AJ353" s="17"/>
      <c r="AK353" s="17"/>
      <c r="AL353" s="17"/>
      <c r="AM353" s="17"/>
      <c r="AN353" s="17"/>
      <c r="AO353" s="17"/>
      <c r="AP353" s="17"/>
      <c r="AQ353" s="17">
        <f t="shared" si="85"/>
        <v>0</v>
      </c>
      <c r="AR353" s="17">
        <f t="shared" si="86"/>
        <v>0</v>
      </c>
      <c r="AS353" s="17">
        <f t="shared" si="87"/>
        <v>0</v>
      </c>
      <c r="AT353" s="17">
        <f t="shared" si="88"/>
        <v>0</v>
      </c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</row>
    <row r="354" spans="1:112" ht="65.25" hidden="1" customHeight="1" x14ac:dyDescent="0.25">
      <c r="A354" s="6">
        <f t="shared" si="83"/>
        <v>348</v>
      </c>
      <c r="B354" s="13">
        <v>12225972</v>
      </c>
      <c r="C354" s="33" t="s">
        <v>298</v>
      </c>
      <c r="D354" s="32" t="s">
        <v>945</v>
      </c>
      <c r="E354" s="32" t="s">
        <v>947</v>
      </c>
      <c r="F354" s="13" t="s">
        <v>712</v>
      </c>
      <c r="G354" s="48" t="s">
        <v>2263</v>
      </c>
      <c r="H354" s="42" t="s">
        <v>1921</v>
      </c>
      <c r="I354" s="13"/>
      <c r="J354" s="15">
        <v>0.75</v>
      </c>
      <c r="K354" s="15" t="s">
        <v>990</v>
      </c>
      <c r="L354" s="15" t="s">
        <v>538</v>
      </c>
      <c r="M354" s="15">
        <f t="shared" si="95"/>
        <v>9750</v>
      </c>
      <c r="N354" s="15">
        <f t="shared" si="100"/>
        <v>1950000</v>
      </c>
      <c r="O354" s="16">
        <v>7657076568</v>
      </c>
      <c r="P354" s="12">
        <v>45637</v>
      </c>
      <c r="Q354" s="17">
        <v>9188491881.6000004</v>
      </c>
      <c r="R354" s="9" t="s">
        <v>174</v>
      </c>
      <c r="S354" s="9" t="s">
        <v>946</v>
      </c>
      <c r="T354" s="10">
        <v>946802500</v>
      </c>
      <c r="U354" s="9" t="s">
        <v>276</v>
      </c>
      <c r="V354" s="13" t="s">
        <v>707</v>
      </c>
      <c r="W354" s="13" t="s">
        <v>166</v>
      </c>
      <c r="X354" s="6" t="s">
        <v>601</v>
      </c>
      <c r="Y354" s="6"/>
      <c r="Z354" s="6"/>
      <c r="AA354" s="6"/>
      <c r="AB354" s="34">
        <v>7350793505.2799997</v>
      </c>
      <c r="AC354" s="29"/>
      <c r="AD354" s="27">
        <f t="shared" si="97"/>
        <v>1837698376.3200002</v>
      </c>
      <c r="AE354" s="27">
        <f t="shared" si="99"/>
        <v>91884918.816</v>
      </c>
      <c r="AF354" s="27">
        <f t="shared" si="84"/>
        <v>7258908586.4640007</v>
      </c>
      <c r="AG354" s="27">
        <f t="shared" si="98"/>
        <v>7258908586.4639997</v>
      </c>
      <c r="AH354" s="17"/>
      <c r="AI354" s="17"/>
      <c r="AJ354" s="17"/>
      <c r="AK354" s="17"/>
      <c r="AL354" s="17"/>
      <c r="AM354" s="17"/>
      <c r="AN354" s="17"/>
      <c r="AO354" s="17"/>
      <c r="AP354" s="17"/>
      <c r="AQ354" s="17">
        <f t="shared" si="85"/>
        <v>0</v>
      </c>
      <c r="AR354" s="17">
        <f t="shared" si="86"/>
        <v>0</v>
      </c>
      <c r="AS354" s="17">
        <f t="shared" si="87"/>
        <v>0</v>
      </c>
      <c r="AT354" s="17">
        <f t="shared" si="88"/>
        <v>0</v>
      </c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</row>
    <row r="355" spans="1:112" ht="65.25" hidden="1" customHeight="1" x14ac:dyDescent="0.25">
      <c r="A355" s="6">
        <f t="shared" si="83"/>
        <v>349</v>
      </c>
      <c r="B355" s="13">
        <v>12225940</v>
      </c>
      <c r="C355" s="33" t="s">
        <v>298</v>
      </c>
      <c r="D355" s="32" t="s">
        <v>494</v>
      </c>
      <c r="E355" s="32" t="s">
        <v>948</v>
      </c>
      <c r="F355" s="13" t="s">
        <v>711</v>
      </c>
      <c r="G355" s="48" t="s">
        <v>2264</v>
      </c>
      <c r="H355" s="42" t="s">
        <v>1921</v>
      </c>
      <c r="I355" s="13"/>
      <c r="J355" s="15">
        <v>2.1999999999999999E-2</v>
      </c>
      <c r="K355" s="15" t="s">
        <v>986</v>
      </c>
      <c r="L355" s="15" t="s">
        <v>537</v>
      </c>
      <c r="M355" s="15">
        <f t="shared" ref="M355:M360" si="101">+J355*10000*2*65%</f>
        <v>286</v>
      </c>
      <c r="N355" s="15">
        <f t="shared" ref="N355:N360" si="102">+M355*400</f>
        <v>114400</v>
      </c>
      <c r="O355" s="16">
        <v>182305553</v>
      </c>
      <c r="P355" s="12">
        <v>45637</v>
      </c>
      <c r="Q355" s="17">
        <v>328149995.39999998</v>
      </c>
      <c r="R355" s="9" t="s">
        <v>174</v>
      </c>
      <c r="S355" s="9" t="s">
        <v>949</v>
      </c>
      <c r="T355" s="10">
        <v>948181585</v>
      </c>
      <c r="U355" s="9" t="s">
        <v>276</v>
      </c>
      <c r="V355" s="13" t="s">
        <v>707</v>
      </c>
      <c r="W355" s="13" t="s">
        <v>166</v>
      </c>
      <c r="X355" s="6" t="s">
        <v>601</v>
      </c>
      <c r="Y355" s="6"/>
      <c r="Z355" s="6"/>
      <c r="AA355" s="6"/>
      <c r="AB355" s="34">
        <v>262519996.31999999</v>
      </c>
      <c r="AC355" s="29"/>
      <c r="AD355" s="27">
        <f t="shared" si="97"/>
        <v>65629999.079999998</v>
      </c>
      <c r="AE355" s="27">
        <f t="shared" si="99"/>
        <v>3281499.9539999999</v>
      </c>
      <c r="AF355" s="27">
        <f t="shared" si="84"/>
        <v>259238496.366</v>
      </c>
      <c r="AG355" s="27">
        <f t="shared" si="98"/>
        <v>259238496.366</v>
      </c>
      <c r="AH355" s="17"/>
      <c r="AI355" s="17"/>
      <c r="AJ355" s="17"/>
      <c r="AK355" s="17"/>
      <c r="AL355" s="17"/>
      <c r="AM355" s="17"/>
      <c r="AN355" s="17"/>
      <c r="AO355" s="17"/>
      <c r="AP355" s="17"/>
      <c r="AQ355" s="17">
        <f t="shared" si="85"/>
        <v>0</v>
      </c>
      <c r="AR355" s="17">
        <f t="shared" si="86"/>
        <v>0</v>
      </c>
      <c r="AS355" s="17">
        <f t="shared" si="87"/>
        <v>0</v>
      </c>
      <c r="AT355" s="17">
        <f t="shared" si="88"/>
        <v>0</v>
      </c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</row>
    <row r="356" spans="1:112" ht="65.25" customHeight="1" x14ac:dyDescent="0.25">
      <c r="A356" s="6">
        <f t="shared" si="83"/>
        <v>350</v>
      </c>
      <c r="B356" s="13">
        <v>12332447</v>
      </c>
      <c r="C356" s="33" t="s">
        <v>297</v>
      </c>
      <c r="D356" s="32" t="s">
        <v>954</v>
      </c>
      <c r="E356" s="32" t="s">
        <v>955</v>
      </c>
      <c r="F356" s="13" t="s">
        <v>711</v>
      </c>
      <c r="G356" s="48" t="s">
        <v>2265</v>
      </c>
      <c r="H356" s="42" t="s">
        <v>1924</v>
      </c>
      <c r="I356" s="13"/>
      <c r="J356" s="15">
        <v>7.3499999999999996E-2</v>
      </c>
      <c r="K356" s="15" t="s">
        <v>991</v>
      </c>
      <c r="L356" s="15" t="s">
        <v>537</v>
      </c>
      <c r="M356" s="15">
        <f t="shared" si="101"/>
        <v>955.5</v>
      </c>
      <c r="N356" s="15">
        <f t="shared" si="102"/>
        <v>382200</v>
      </c>
      <c r="O356" s="16">
        <v>692760754</v>
      </c>
      <c r="P356" s="12">
        <v>45642</v>
      </c>
      <c r="Q356" s="17">
        <v>762036829.39999998</v>
      </c>
      <c r="R356" s="9" t="s">
        <v>174</v>
      </c>
      <c r="S356" s="9" t="s">
        <v>953</v>
      </c>
      <c r="T356" s="10">
        <v>905436553</v>
      </c>
      <c r="U356" s="9" t="s">
        <v>275</v>
      </c>
      <c r="V356" s="13" t="s">
        <v>707</v>
      </c>
      <c r="W356" s="13" t="s">
        <v>166</v>
      </c>
      <c r="X356" s="6" t="s">
        <v>601</v>
      </c>
      <c r="Y356" s="6" t="s">
        <v>552</v>
      </c>
      <c r="Z356" s="7">
        <v>45649</v>
      </c>
      <c r="AA356" s="6" t="s">
        <v>1021</v>
      </c>
      <c r="AB356" s="34">
        <v>266712890.28999999</v>
      </c>
      <c r="AC356" s="29"/>
      <c r="AD356" s="27"/>
      <c r="AE356" s="27">
        <f t="shared" si="99"/>
        <v>7620368.2939999998</v>
      </c>
      <c r="AF356" s="27">
        <f t="shared" si="84"/>
        <v>754416461.10599995</v>
      </c>
      <c r="AG356" s="22">
        <f t="shared" si="98"/>
        <v>259092521.99599999</v>
      </c>
      <c r="AH356" s="17">
        <f>+AG356-AJ356</f>
        <v>5590925.2159999907</v>
      </c>
      <c r="AI356" s="17"/>
      <c r="AJ356" s="17">
        <v>253501596.78</v>
      </c>
      <c r="AK356" s="17"/>
      <c r="AL356" s="17"/>
      <c r="AM356" s="17"/>
      <c r="AN356" s="17">
        <v>253501596.78</v>
      </c>
      <c r="AO356" s="17"/>
      <c r="AP356" s="17"/>
      <c r="AQ356" s="17">
        <f t="shared" ref="AQ356:AQ357" si="103">+AI356-AM356</f>
        <v>0</v>
      </c>
      <c r="AR356" s="17">
        <f t="shared" ref="AR356:AR357" si="104">+AJ356-AN356</f>
        <v>0</v>
      </c>
      <c r="AS356" s="17">
        <f t="shared" ref="AS356:AS357" si="105">+AK356-AO356</f>
        <v>0</v>
      </c>
      <c r="AT356" s="17">
        <f t="shared" ref="AT356:AT357" si="106">+AL356-AP356</f>
        <v>0</v>
      </c>
      <c r="AU356" s="17">
        <f>SUBTOTAL(9,AV356:DH356)</f>
        <v>598375066.86000013</v>
      </c>
      <c r="AV356" s="17"/>
      <c r="AW356" s="17"/>
      <c r="AX356" s="17"/>
      <c r="AY356" s="17"/>
      <c r="AZ356" s="17"/>
      <c r="BA356" s="17">
        <v>19438260.460000001</v>
      </c>
      <c r="BB356" s="17">
        <v>19280503.18</v>
      </c>
      <c r="BC356" s="17">
        <v>18603673.550000001</v>
      </c>
      <c r="BD356" s="17">
        <v>18964988.609999999</v>
      </c>
      <c r="BE356" s="17">
        <v>18644385.109999999</v>
      </c>
      <c r="BF356" s="17">
        <v>18649474.050000001</v>
      </c>
      <c r="BG356" s="17">
        <v>18339048.43</v>
      </c>
      <c r="BH356" s="17">
        <v>18333959.489999998</v>
      </c>
      <c r="BI356" s="17">
        <v>18176202.199999999</v>
      </c>
      <c r="BJ356" s="17">
        <v>17881043.420000002</v>
      </c>
      <c r="BK356" s="17">
        <v>17860687.640000001</v>
      </c>
      <c r="BL356" s="17">
        <v>17575706.739999998</v>
      </c>
      <c r="BM356" s="17">
        <v>17545173.079999998</v>
      </c>
      <c r="BN356" s="17">
        <v>17387415.789999999</v>
      </c>
      <c r="BO356" s="17">
        <v>16893788.170000002</v>
      </c>
      <c r="BP356" s="17">
        <v>17071901.23</v>
      </c>
      <c r="BQ356" s="17">
        <v>16812365.059999999</v>
      </c>
      <c r="BR356" s="17">
        <v>16756386.67</v>
      </c>
      <c r="BS356" s="17">
        <v>16507028.380000001</v>
      </c>
      <c r="BT356" s="17">
        <v>16440872.1</v>
      </c>
      <c r="BU356" s="17">
        <v>16283114.82</v>
      </c>
      <c r="BV356" s="17">
        <v>16049023.369999999</v>
      </c>
      <c r="BW356" s="17">
        <v>15967600.26</v>
      </c>
      <c r="BX356" s="17">
        <v>15743686.689999999</v>
      </c>
      <c r="BY356" s="17">
        <v>15652085.689999999</v>
      </c>
      <c r="BZ356" s="17">
        <v>15494328.41</v>
      </c>
      <c r="CA356" s="17">
        <v>15183902.789999999</v>
      </c>
      <c r="CB356" s="17">
        <v>15178813.85</v>
      </c>
      <c r="CC356" s="17">
        <v>14980345.01</v>
      </c>
      <c r="CD356" s="17">
        <v>14863299.279999999</v>
      </c>
      <c r="CE356" s="17">
        <v>14675008.33</v>
      </c>
      <c r="CF356" s="17">
        <v>14547784.720000001</v>
      </c>
      <c r="CG356" s="17">
        <v>14390027.439999999</v>
      </c>
      <c r="CH356" s="17">
        <v>14217003.32</v>
      </c>
      <c r="CI356" s="17">
        <v>14074512.869999999</v>
      </c>
      <c r="CJ356" s="17">
        <v>13911666.65</v>
      </c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</row>
    <row r="357" spans="1:112" ht="65.25" customHeight="1" x14ac:dyDescent="0.25">
      <c r="A357" s="6">
        <f t="shared" si="83"/>
        <v>351</v>
      </c>
      <c r="B357" s="13">
        <v>12332432</v>
      </c>
      <c r="C357" s="33" t="s">
        <v>298</v>
      </c>
      <c r="D357" s="32" t="s">
        <v>958</v>
      </c>
      <c r="E357" s="32" t="s">
        <v>957</v>
      </c>
      <c r="F357" s="13" t="s">
        <v>711</v>
      </c>
      <c r="G357" s="48" t="s">
        <v>2266</v>
      </c>
      <c r="H357" s="42" t="s">
        <v>1921</v>
      </c>
      <c r="I357" s="13"/>
      <c r="J357" s="15">
        <v>5.5E-2</v>
      </c>
      <c r="K357" s="15" t="s">
        <v>992</v>
      </c>
      <c r="L357" s="15" t="s">
        <v>537</v>
      </c>
      <c r="M357" s="15">
        <f t="shared" si="101"/>
        <v>715</v>
      </c>
      <c r="N357" s="15">
        <f t="shared" si="102"/>
        <v>286000</v>
      </c>
      <c r="O357" s="16">
        <v>459231234</v>
      </c>
      <c r="P357" s="12">
        <v>45642</v>
      </c>
      <c r="Q357" s="17">
        <v>505154357.39999998</v>
      </c>
      <c r="R357" s="9" t="s">
        <v>174</v>
      </c>
      <c r="S357" s="9" t="s">
        <v>956</v>
      </c>
      <c r="T357" s="10">
        <v>998331600</v>
      </c>
      <c r="U357" s="9" t="s">
        <v>275</v>
      </c>
      <c r="V357" s="13"/>
      <c r="W357" s="13" t="s">
        <v>166</v>
      </c>
      <c r="X357" s="6" t="s">
        <v>601</v>
      </c>
      <c r="Y357" s="6" t="s">
        <v>552</v>
      </c>
      <c r="Z357" s="7">
        <v>45665</v>
      </c>
      <c r="AA357" s="6" t="s">
        <v>1065</v>
      </c>
      <c r="AB357" s="34">
        <v>176804025.09</v>
      </c>
      <c r="AC357" s="29"/>
      <c r="AD357" s="27"/>
      <c r="AE357" s="27">
        <f t="shared" si="99"/>
        <v>5051543.574</v>
      </c>
      <c r="AF357" s="27">
        <f t="shared" si="84"/>
        <v>500102813.82599998</v>
      </c>
      <c r="AG357" s="27">
        <f t="shared" si="98"/>
        <v>171752481.516</v>
      </c>
      <c r="AH357" s="17"/>
      <c r="AI357" s="17"/>
      <c r="AJ357" s="17"/>
      <c r="AK357" s="17"/>
      <c r="AL357" s="17"/>
      <c r="AM357" s="17"/>
      <c r="AN357" s="17"/>
      <c r="AO357" s="17"/>
      <c r="AP357" s="17"/>
      <c r="AQ357" s="17">
        <f t="shared" si="103"/>
        <v>0</v>
      </c>
      <c r="AR357" s="17">
        <f t="shared" si="104"/>
        <v>0</v>
      </c>
      <c r="AS357" s="17">
        <f t="shared" si="105"/>
        <v>0</v>
      </c>
      <c r="AT357" s="17">
        <f t="shared" si="106"/>
        <v>0</v>
      </c>
      <c r="AU357" s="17">
        <f>SUBTOTAL(9,AV357:DH357)</f>
        <v>396591815.83000004</v>
      </c>
      <c r="AV357" s="17"/>
      <c r="AW357" s="17"/>
      <c r="AX357" s="17"/>
      <c r="AY357" s="17"/>
      <c r="AZ357" s="17"/>
      <c r="BA357" s="17"/>
      <c r="BB357" s="17">
        <v>12885626.51</v>
      </c>
      <c r="BC357" s="17">
        <v>12426835.640000001</v>
      </c>
      <c r="BD357" s="17">
        <v>12676471.85</v>
      </c>
      <c r="BE357" s="17">
        <v>12460570.26</v>
      </c>
      <c r="BF357" s="17">
        <v>12467317.18</v>
      </c>
      <c r="BG357" s="17">
        <v>12258162.52</v>
      </c>
      <c r="BH357" s="17">
        <v>12258162.52</v>
      </c>
      <c r="BI357" s="17">
        <v>12153585.189999999</v>
      </c>
      <c r="BJ357" s="17">
        <v>11954550.91</v>
      </c>
      <c r="BK357" s="17">
        <v>11944430.52</v>
      </c>
      <c r="BL357" s="17">
        <v>11752143.17</v>
      </c>
      <c r="BM357" s="17">
        <v>11735275.859999999</v>
      </c>
      <c r="BN357" s="17">
        <v>11630698.529999999</v>
      </c>
      <c r="BO357" s="17">
        <v>11293352.300000001</v>
      </c>
      <c r="BP357" s="17">
        <v>11421543.869999999</v>
      </c>
      <c r="BQ357" s="17">
        <v>11246123.82</v>
      </c>
      <c r="BR357" s="17">
        <v>11212389.199999999</v>
      </c>
      <c r="BS357" s="17">
        <v>11043716.09</v>
      </c>
      <c r="BT357" s="17">
        <v>11003234.539999999</v>
      </c>
      <c r="BU357" s="17">
        <v>10898657.210000001</v>
      </c>
      <c r="BV357" s="17">
        <v>10740104.48</v>
      </c>
      <c r="BW357" s="17">
        <v>10689502.539999999</v>
      </c>
      <c r="BX357" s="17">
        <v>10537696.74</v>
      </c>
      <c r="BY357" s="17">
        <v>10480347.880000001</v>
      </c>
      <c r="BZ357" s="17">
        <v>10375770.550000001</v>
      </c>
      <c r="CA357" s="17">
        <v>10159868.960000001</v>
      </c>
      <c r="CB357" s="17">
        <v>10166615.880000001</v>
      </c>
      <c r="CC357" s="17">
        <v>10031677.390000001</v>
      </c>
      <c r="CD357" s="17">
        <v>9957461.2200000007</v>
      </c>
      <c r="CE357" s="17">
        <v>9829269.6500000004</v>
      </c>
      <c r="CF357" s="17">
        <v>9748306.5600000005</v>
      </c>
      <c r="CG357" s="17">
        <v>9643729.2200000007</v>
      </c>
      <c r="CH357" s="17">
        <v>9525658.0399999991</v>
      </c>
      <c r="CI357" s="17">
        <v>9434574.5600000005</v>
      </c>
      <c r="CJ357" s="17">
        <v>9323250.3000000007</v>
      </c>
      <c r="CK357" s="17">
        <v>9225134.1699999999</v>
      </c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</row>
    <row r="358" spans="1:112" ht="65.25" hidden="1" customHeight="1" x14ac:dyDescent="0.25">
      <c r="A358" s="6">
        <f t="shared" si="83"/>
        <v>352</v>
      </c>
      <c r="B358" s="13">
        <v>12461967</v>
      </c>
      <c r="C358" s="33" t="s">
        <v>296</v>
      </c>
      <c r="D358" s="32" t="s">
        <v>794</v>
      </c>
      <c r="E358" s="32" t="s">
        <v>979</v>
      </c>
      <c r="F358" s="13" t="s">
        <v>712</v>
      </c>
      <c r="G358" s="48" t="s">
        <v>2267</v>
      </c>
      <c r="H358" s="42" t="s">
        <v>1924</v>
      </c>
      <c r="I358" s="13" t="s">
        <v>1693</v>
      </c>
      <c r="J358" s="15">
        <v>0.32</v>
      </c>
      <c r="K358" s="15" t="s">
        <v>993</v>
      </c>
      <c r="L358" s="15" t="s">
        <v>537</v>
      </c>
      <c r="M358" s="15">
        <f t="shared" si="101"/>
        <v>4160</v>
      </c>
      <c r="N358" s="15">
        <f t="shared" si="102"/>
        <v>1664000</v>
      </c>
      <c r="O358" s="16">
        <v>2361218750</v>
      </c>
      <c r="P358" s="12">
        <v>45642</v>
      </c>
      <c r="Q358" s="17">
        <v>2479279687.5</v>
      </c>
      <c r="R358" s="9" t="s">
        <v>174</v>
      </c>
      <c r="S358" s="9" t="s">
        <v>980</v>
      </c>
      <c r="T358" s="10">
        <v>905214800</v>
      </c>
      <c r="U358" s="9" t="s">
        <v>276</v>
      </c>
      <c r="V358" s="13" t="s">
        <v>707</v>
      </c>
      <c r="W358" s="13" t="s">
        <v>165</v>
      </c>
      <c r="X358" s="6" t="s">
        <v>601</v>
      </c>
      <c r="Y358" s="6"/>
      <c r="Z358" s="6"/>
      <c r="AA358" s="6"/>
      <c r="AB358" s="34">
        <v>1983423750</v>
      </c>
      <c r="AC358" s="29"/>
      <c r="AD358" s="27">
        <f>+Q358*20%</f>
        <v>495855937.5</v>
      </c>
      <c r="AE358" s="27">
        <f t="shared" si="99"/>
        <v>24792796.875</v>
      </c>
      <c r="AF358" s="27">
        <f t="shared" si="84"/>
        <v>1958630953.125</v>
      </c>
      <c r="AG358" s="27">
        <f t="shared" si="98"/>
        <v>1958630953.125</v>
      </c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</row>
    <row r="359" spans="1:112" ht="65.25" customHeight="1" x14ac:dyDescent="0.25">
      <c r="A359" s="6">
        <f t="shared" si="83"/>
        <v>353</v>
      </c>
      <c r="B359" s="13">
        <v>12481966</v>
      </c>
      <c r="C359" s="33" t="s">
        <v>278</v>
      </c>
      <c r="D359" s="32" t="s">
        <v>959</v>
      </c>
      <c r="E359" s="32" t="s">
        <v>960</v>
      </c>
      <c r="F359" s="13" t="s">
        <v>712</v>
      </c>
      <c r="G359" s="48" t="s">
        <v>2268</v>
      </c>
      <c r="H359" s="42" t="s">
        <v>1924</v>
      </c>
      <c r="I359" s="13"/>
      <c r="J359" s="15">
        <v>0.02</v>
      </c>
      <c r="K359" s="15" t="s">
        <v>533</v>
      </c>
      <c r="L359" s="15" t="s">
        <v>537</v>
      </c>
      <c r="M359" s="15">
        <f t="shared" si="101"/>
        <v>260</v>
      </c>
      <c r="N359" s="15">
        <f t="shared" si="102"/>
        <v>104000</v>
      </c>
      <c r="O359" s="16">
        <v>505949404</v>
      </c>
      <c r="P359" s="12">
        <v>45643</v>
      </c>
      <c r="Q359" s="17">
        <v>1011898808</v>
      </c>
      <c r="R359" s="9" t="s">
        <v>174</v>
      </c>
      <c r="S359" s="9" t="s">
        <v>961</v>
      </c>
      <c r="T359" s="10">
        <v>977222260</v>
      </c>
      <c r="U359" s="9" t="s">
        <v>275</v>
      </c>
      <c r="V359" s="13" t="s">
        <v>707</v>
      </c>
      <c r="W359" s="13" t="s">
        <v>166</v>
      </c>
      <c r="X359" s="6" t="s">
        <v>601</v>
      </c>
      <c r="Y359" s="6" t="s">
        <v>552</v>
      </c>
      <c r="Z359" s="7">
        <v>45660</v>
      </c>
      <c r="AA359" s="6" t="s">
        <v>1046</v>
      </c>
      <c r="AB359" s="34">
        <v>354164582.80000001</v>
      </c>
      <c r="AC359" s="29"/>
      <c r="AD359" s="27"/>
      <c r="AE359" s="27">
        <f t="shared" si="99"/>
        <v>10118988.08</v>
      </c>
      <c r="AF359" s="27">
        <f t="shared" si="84"/>
        <v>1001779819.92</v>
      </c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>
        <f t="shared" ref="AQ359" si="107">+AI359-AM359</f>
        <v>0</v>
      </c>
      <c r="AR359" s="17">
        <f t="shared" ref="AR359" si="108">+AJ359-AN359</f>
        <v>0</v>
      </c>
      <c r="AS359" s="17">
        <f t="shared" ref="AS359" si="109">+AK359-AO359</f>
        <v>0</v>
      </c>
      <c r="AT359" s="17">
        <f t="shared" ref="AT359" si="110">+AL359-AP359</f>
        <v>0</v>
      </c>
      <c r="AU359" s="17">
        <f>SUBTOTAL(9,AV359:DH359)</f>
        <v>794431998.49000001</v>
      </c>
      <c r="AV359" s="17"/>
      <c r="AW359" s="17"/>
      <c r="AX359" s="17"/>
      <c r="AY359" s="17"/>
      <c r="AZ359" s="17"/>
      <c r="BA359" s="17"/>
      <c r="BB359" s="17">
        <v>25811813.59</v>
      </c>
      <c r="BC359" s="17">
        <v>24892787.690000001</v>
      </c>
      <c r="BD359" s="17">
        <v>25392845.899999999</v>
      </c>
      <c r="BE359" s="17">
        <v>24960363.120000001</v>
      </c>
      <c r="BF359" s="17">
        <v>24973878.210000001</v>
      </c>
      <c r="BG359" s="17">
        <v>24554910.52</v>
      </c>
      <c r="BH359" s="17">
        <v>24554910.52</v>
      </c>
      <c r="BI359" s="17">
        <v>24345426.670000002</v>
      </c>
      <c r="BJ359" s="17">
        <v>23946731.609999999</v>
      </c>
      <c r="BK359" s="17">
        <v>23926458.98</v>
      </c>
      <c r="BL359" s="17">
        <v>23541279</v>
      </c>
      <c r="BM359" s="17">
        <v>23507491.289999999</v>
      </c>
      <c r="BN359" s="17">
        <v>23298007.440000001</v>
      </c>
      <c r="BO359" s="17">
        <v>22622253.100000001</v>
      </c>
      <c r="BP359" s="17">
        <v>22879039.75</v>
      </c>
      <c r="BQ359" s="17">
        <v>22527647.489999998</v>
      </c>
      <c r="BR359" s="17">
        <v>22460072.059999999</v>
      </c>
      <c r="BS359" s="17">
        <v>22122194.890000001</v>
      </c>
      <c r="BT359" s="17">
        <v>22041104.370000001</v>
      </c>
      <c r="BU359" s="17">
        <v>21831620.52</v>
      </c>
      <c r="BV359" s="17">
        <v>21514015.98</v>
      </c>
      <c r="BW359" s="17">
        <v>21412652.829999998</v>
      </c>
      <c r="BX359" s="17">
        <v>21108563.379999999</v>
      </c>
      <c r="BY359" s="17">
        <v>20993685.140000001</v>
      </c>
      <c r="BZ359" s="17">
        <v>20784201.289999999</v>
      </c>
      <c r="CA359" s="17">
        <v>20351718.510000002</v>
      </c>
      <c r="CB359" s="17">
        <v>20365233.600000001</v>
      </c>
      <c r="CC359" s="17">
        <v>20094931.870000001</v>
      </c>
      <c r="CD359" s="17">
        <v>19946265.91</v>
      </c>
      <c r="CE359" s="17">
        <v>19689479.260000002</v>
      </c>
      <c r="CF359" s="17">
        <v>19527298.219999999</v>
      </c>
      <c r="CG359" s="17">
        <v>19317814.370000001</v>
      </c>
      <c r="CH359" s="17">
        <v>19081300.350000001</v>
      </c>
      <c r="CI359" s="17">
        <v>18898846.68</v>
      </c>
      <c r="CJ359" s="17">
        <v>18675847.75</v>
      </c>
      <c r="CK359" s="17">
        <v>18479306.629999999</v>
      </c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</row>
    <row r="360" spans="1:112" ht="65.25" hidden="1" customHeight="1" x14ac:dyDescent="0.25">
      <c r="A360" s="6">
        <f t="shared" si="83"/>
        <v>354</v>
      </c>
      <c r="B360" s="13">
        <v>12498165</v>
      </c>
      <c r="C360" s="33" t="s">
        <v>296</v>
      </c>
      <c r="D360" s="32" t="s">
        <v>966</v>
      </c>
      <c r="E360" s="32" t="s">
        <v>967</v>
      </c>
      <c r="F360" s="13" t="s">
        <v>712</v>
      </c>
      <c r="G360" s="48" t="s">
        <v>2269</v>
      </c>
      <c r="H360" s="42" t="s">
        <v>1921</v>
      </c>
      <c r="I360" s="13"/>
      <c r="J360" s="15">
        <v>1.9E-2</v>
      </c>
      <c r="K360" s="15" t="s">
        <v>994</v>
      </c>
      <c r="L360" s="15" t="s">
        <v>537</v>
      </c>
      <c r="M360" s="15">
        <f t="shared" si="101"/>
        <v>247</v>
      </c>
      <c r="N360" s="15">
        <f t="shared" si="102"/>
        <v>98800</v>
      </c>
      <c r="O360" s="16">
        <v>653521990</v>
      </c>
      <c r="P360" s="12">
        <v>45644</v>
      </c>
      <c r="Q360" s="17">
        <v>980282985</v>
      </c>
      <c r="R360" s="9" t="s">
        <v>174</v>
      </c>
      <c r="S360" s="9" t="s">
        <v>965</v>
      </c>
      <c r="T360" s="10">
        <v>771416169</v>
      </c>
      <c r="U360" s="9" t="s">
        <v>276</v>
      </c>
      <c r="V360" s="13" t="s">
        <v>707</v>
      </c>
      <c r="W360" s="13" t="s">
        <v>166</v>
      </c>
      <c r="X360" s="6" t="s">
        <v>601</v>
      </c>
      <c r="Y360" s="6"/>
      <c r="Z360" s="6"/>
      <c r="AA360" s="6"/>
      <c r="AB360" s="34">
        <v>784226388</v>
      </c>
      <c r="AC360" s="29"/>
      <c r="AD360" s="27">
        <f>+Q360*20%</f>
        <v>196056597</v>
      </c>
      <c r="AE360" s="27">
        <f t="shared" si="99"/>
        <v>9802829.8499999996</v>
      </c>
      <c r="AF360" s="27">
        <f t="shared" si="84"/>
        <v>774423558.14999998</v>
      </c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</row>
    <row r="361" spans="1:112" ht="65.25" customHeight="1" x14ac:dyDescent="0.25">
      <c r="A361" s="6">
        <f t="shared" si="83"/>
        <v>355</v>
      </c>
      <c r="B361" s="13">
        <v>12498176</v>
      </c>
      <c r="C361" s="33" t="s">
        <v>279</v>
      </c>
      <c r="D361" s="32" t="s">
        <v>325</v>
      </c>
      <c r="E361" s="46" t="s">
        <v>1514</v>
      </c>
      <c r="F361" s="13" t="s">
        <v>715</v>
      </c>
      <c r="G361" s="48" t="s">
        <v>2418</v>
      </c>
      <c r="H361" s="42" t="s">
        <v>1921</v>
      </c>
      <c r="I361" s="13"/>
      <c r="J361" s="15">
        <v>0.44490000000000002</v>
      </c>
      <c r="K361" s="15" t="s">
        <v>1592</v>
      </c>
      <c r="L361" s="15" t="s">
        <v>531</v>
      </c>
      <c r="M361" s="15"/>
      <c r="N361" s="15"/>
      <c r="O361" s="16">
        <v>23592791191</v>
      </c>
      <c r="P361" s="12">
        <v>45644</v>
      </c>
      <c r="Q361" s="17">
        <v>33029907667.400002</v>
      </c>
      <c r="R361" s="9" t="s">
        <v>175</v>
      </c>
      <c r="S361" s="9" t="s">
        <v>951</v>
      </c>
      <c r="T361" s="10">
        <v>932579734</v>
      </c>
      <c r="U361" s="9" t="s">
        <v>275</v>
      </c>
      <c r="V361" s="13" t="s">
        <v>704</v>
      </c>
      <c r="W361" s="13" t="s">
        <v>166</v>
      </c>
      <c r="X361" s="6" t="s">
        <v>601</v>
      </c>
      <c r="Y361" s="6" t="s">
        <v>552</v>
      </c>
      <c r="Z361" s="7">
        <v>45916</v>
      </c>
      <c r="AA361" s="6" t="s">
        <v>1939</v>
      </c>
      <c r="AB361" s="34">
        <v>330299076.67000002</v>
      </c>
      <c r="AC361" s="29"/>
      <c r="AD361" s="27"/>
      <c r="AE361" s="27">
        <f t="shared" si="99"/>
        <v>330299076.67400002</v>
      </c>
      <c r="AF361" s="27">
        <f t="shared" si="84"/>
        <v>32699608590.726002</v>
      </c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>
        <f>SUBTOTAL(9,AV361:DH361)</f>
        <v>32699608590.73</v>
      </c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>
        <v>2972691690.73</v>
      </c>
      <c r="BJ361" s="17"/>
      <c r="BK361" s="17"/>
      <c r="BL361" s="17">
        <v>2972691690</v>
      </c>
      <c r="BM361" s="17"/>
      <c r="BN361" s="17"/>
      <c r="BO361" s="17">
        <v>2972691690</v>
      </c>
      <c r="BP361" s="17"/>
      <c r="BQ361" s="17"/>
      <c r="BR361" s="17">
        <v>2972691690</v>
      </c>
      <c r="BS361" s="17"/>
      <c r="BT361" s="17"/>
      <c r="BU361" s="17">
        <v>2972691690</v>
      </c>
      <c r="BV361" s="17"/>
      <c r="BW361" s="17"/>
      <c r="BX361" s="17">
        <v>2972691690</v>
      </c>
      <c r="BY361" s="17"/>
      <c r="BZ361" s="17"/>
      <c r="CA361" s="17">
        <v>2972691690</v>
      </c>
      <c r="CB361" s="17"/>
      <c r="CC361" s="17"/>
      <c r="CD361" s="17">
        <v>2972691690</v>
      </c>
      <c r="CE361" s="17"/>
      <c r="CF361" s="17"/>
      <c r="CG361" s="17">
        <v>2972691690</v>
      </c>
      <c r="CH361" s="17"/>
      <c r="CI361" s="17"/>
      <c r="CJ361" s="17">
        <v>2972691690</v>
      </c>
      <c r="CK361" s="17"/>
      <c r="CL361" s="17"/>
      <c r="CM361" s="17"/>
      <c r="CN361" s="17">
        <v>2972691690</v>
      </c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</row>
    <row r="362" spans="1:112" ht="65.25" hidden="1" customHeight="1" x14ac:dyDescent="0.25">
      <c r="A362" s="6">
        <f t="shared" si="83"/>
        <v>356</v>
      </c>
      <c r="B362" s="13">
        <v>12387912</v>
      </c>
      <c r="C362" s="33" t="s">
        <v>297</v>
      </c>
      <c r="D362" s="32" t="s">
        <v>971</v>
      </c>
      <c r="E362" s="32" t="s">
        <v>972</v>
      </c>
      <c r="F362" s="13" t="s">
        <v>711</v>
      </c>
      <c r="G362" s="48" t="s">
        <v>2270</v>
      </c>
      <c r="H362" s="42" t="s">
        <v>1924</v>
      </c>
      <c r="I362" s="13"/>
      <c r="J362" s="15">
        <v>2.3E-2</v>
      </c>
      <c r="K362" s="15" t="s">
        <v>995</v>
      </c>
      <c r="L362" s="15" t="s">
        <v>537</v>
      </c>
      <c r="M362" s="15">
        <f t="shared" ref="M362:M363" si="111">+J362*10000*2*65%</f>
        <v>299</v>
      </c>
      <c r="N362" s="15">
        <f t="shared" ref="N362:N365" si="112">+M362*400</f>
        <v>119600</v>
      </c>
      <c r="O362" s="16">
        <v>238093077</v>
      </c>
      <c r="P362" s="12">
        <v>45645</v>
      </c>
      <c r="Q362" s="17">
        <v>380948923.19999999</v>
      </c>
      <c r="R362" s="9" t="s">
        <v>174</v>
      </c>
      <c r="S362" s="9" t="s">
        <v>970</v>
      </c>
      <c r="T362" s="10">
        <v>771781785</v>
      </c>
      <c r="U362" s="9" t="s">
        <v>276</v>
      </c>
      <c r="V362" s="13" t="s">
        <v>707</v>
      </c>
      <c r="W362" s="13" t="s">
        <v>166</v>
      </c>
      <c r="X362" s="9" t="s">
        <v>601</v>
      </c>
      <c r="Y362" s="6"/>
      <c r="Z362" s="6"/>
      <c r="AA362" s="6"/>
      <c r="AB362" s="34">
        <v>304759138.56</v>
      </c>
      <c r="AC362" s="29"/>
      <c r="AD362" s="27">
        <f>+Q362*20%</f>
        <v>76189784.640000001</v>
      </c>
      <c r="AE362" s="27">
        <f t="shared" si="99"/>
        <v>3809489.2319999998</v>
      </c>
      <c r="AF362" s="27">
        <f t="shared" si="84"/>
        <v>300949649.32800001</v>
      </c>
      <c r="AG362" s="22">
        <f t="shared" ref="AG362:AG363" si="113">+AB362-AE362</f>
        <v>300949649.32800001</v>
      </c>
      <c r="AH362" s="17">
        <f>+AG362-AJ362</f>
        <v>5259496.4932799935</v>
      </c>
      <c r="AI362" s="17"/>
      <c r="AJ362" s="17">
        <v>295690152.83472002</v>
      </c>
      <c r="AK362" s="17"/>
      <c r="AL362" s="17"/>
      <c r="AM362" s="17"/>
      <c r="AN362" s="17">
        <v>295690152.83472002</v>
      </c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</row>
    <row r="363" spans="1:112" ht="65.25" hidden="1" customHeight="1" x14ac:dyDescent="0.25">
      <c r="A363" s="6">
        <f t="shared" si="83"/>
        <v>357</v>
      </c>
      <c r="B363" s="13">
        <v>12387889</v>
      </c>
      <c r="C363" s="33" t="s">
        <v>297</v>
      </c>
      <c r="D363" s="32" t="s">
        <v>974</v>
      </c>
      <c r="E363" s="32" t="s">
        <v>975</v>
      </c>
      <c r="F363" s="13" t="s">
        <v>711</v>
      </c>
      <c r="G363" s="48" t="s">
        <v>2271</v>
      </c>
      <c r="H363" s="42" t="s">
        <v>1924</v>
      </c>
      <c r="I363" s="13"/>
      <c r="J363" s="15">
        <v>1.0500000000000001E-2</v>
      </c>
      <c r="K363" s="15" t="s">
        <v>995</v>
      </c>
      <c r="L363" s="15" t="s">
        <v>537</v>
      </c>
      <c r="M363" s="15">
        <f t="shared" si="111"/>
        <v>136.5</v>
      </c>
      <c r="N363" s="15">
        <f t="shared" si="112"/>
        <v>54600</v>
      </c>
      <c r="O363" s="16">
        <v>118535335</v>
      </c>
      <c r="P363" s="12">
        <v>45645</v>
      </c>
      <c r="Q363" s="17">
        <v>130388868.5</v>
      </c>
      <c r="R363" s="9" t="s">
        <v>174</v>
      </c>
      <c r="S363" s="9" t="s">
        <v>973</v>
      </c>
      <c r="T363" s="10">
        <v>505813446</v>
      </c>
      <c r="U363" s="9" t="s">
        <v>276</v>
      </c>
      <c r="V363" s="13" t="s">
        <v>707</v>
      </c>
      <c r="W363" s="13" t="s">
        <v>166</v>
      </c>
      <c r="X363" s="6" t="s">
        <v>601</v>
      </c>
      <c r="Y363" s="6"/>
      <c r="Z363" s="6"/>
      <c r="AA363" s="6"/>
      <c r="AB363" s="34">
        <v>104311094.8</v>
      </c>
      <c r="AC363" s="29"/>
      <c r="AD363" s="27">
        <f>+Q363*20%</f>
        <v>26077773.700000003</v>
      </c>
      <c r="AE363" s="27">
        <f t="shared" si="99"/>
        <v>1303888.6850000001</v>
      </c>
      <c r="AF363" s="27">
        <f t="shared" si="84"/>
        <v>103007206.11499999</v>
      </c>
      <c r="AG363" s="27">
        <f t="shared" si="113"/>
        <v>103007206.11499999</v>
      </c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</row>
    <row r="364" spans="1:112" ht="65.25" customHeight="1" x14ac:dyDescent="0.25">
      <c r="A364" s="6">
        <f t="shared" si="83"/>
        <v>358</v>
      </c>
      <c r="B364" s="13">
        <v>12388106</v>
      </c>
      <c r="C364" s="33" t="s">
        <v>296</v>
      </c>
      <c r="D364" s="32" t="s">
        <v>976</v>
      </c>
      <c r="E364" s="32" t="s">
        <v>977</v>
      </c>
      <c r="F364" s="13" t="s">
        <v>714</v>
      </c>
      <c r="G364" s="48" t="s">
        <v>2272</v>
      </c>
      <c r="H364" s="42" t="s">
        <v>1921</v>
      </c>
      <c r="I364" s="13" t="s">
        <v>1692</v>
      </c>
      <c r="J364" s="15">
        <v>1.2501</v>
      </c>
      <c r="K364" s="15" t="s">
        <v>981</v>
      </c>
      <c r="L364" s="15" t="s">
        <v>531</v>
      </c>
      <c r="M364" s="15">
        <f t="shared" ref="M364:M365" si="114">+J364*10000*5*65%</f>
        <v>40628.25</v>
      </c>
      <c r="N364" s="15">
        <f t="shared" si="112"/>
        <v>16251300</v>
      </c>
      <c r="O364" s="16">
        <v>39928686741</v>
      </c>
      <c r="P364" s="12">
        <v>45645</v>
      </c>
      <c r="Q364" s="17">
        <v>41925121078.050003</v>
      </c>
      <c r="R364" s="9" t="s">
        <v>174</v>
      </c>
      <c r="S364" s="9" t="s">
        <v>273</v>
      </c>
      <c r="T364" s="10">
        <v>950051464</v>
      </c>
      <c r="U364" s="9" t="s">
        <v>275</v>
      </c>
      <c r="V364" s="13" t="s">
        <v>707</v>
      </c>
      <c r="W364" s="13" t="s">
        <v>166</v>
      </c>
      <c r="X364" s="6" t="s">
        <v>601</v>
      </c>
      <c r="Y364" s="6" t="s">
        <v>552</v>
      </c>
      <c r="Z364" s="7">
        <v>45677</v>
      </c>
      <c r="AA364" s="6" t="s">
        <v>1087</v>
      </c>
      <c r="AB364" s="34">
        <v>14673792377.32</v>
      </c>
      <c r="AC364" s="29"/>
      <c r="AD364" s="27"/>
      <c r="AE364" s="27">
        <f t="shared" si="99"/>
        <v>419251210.78050005</v>
      </c>
      <c r="AF364" s="27">
        <f t="shared" si="84"/>
        <v>41505869867.269501</v>
      </c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>
        <f t="shared" ref="AQ364:AQ365" si="115">+AI364-AM364</f>
        <v>0</v>
      </c>
      <c r="AR364" s="17">
        <f t="shared" ref="AR364:AR365" si="116">+AJ364-AN364</f>
        <v>0</v>
      </c>
      <c r="AS364" s="17">
        <f t="shared" ref="AS364:AS365" si="117">+AK364-AO364</f>
        <v>0</v>
      </c>
      <c r="AT364" s="17">
        <f t="shared" ref="AT364:AT365" si="118">+AL364-AP364</f>
        <v>0</v>
      </c>
      <c r="AU364" s="17">
        <f>SUBTOTAL(9,AV364:DH364)</f>
        <v>32915008359.439995</v>
      </c>
      <c r="AV364" s="17"/>
      <c r="AW364" s="17"/>
      <c r="AX364" s="17"/>
      <c r="AY364" s="17"/>
      <c r="AZ364" s="17"/>
      <c r="BA364" s="17"/>
      <c r="BB364" s="17">
        <v>1069438368.17</v>
      </c>
      <c r="BC364" s="17">
        <v>1031361169.17</v>
      </c>
      <c r="BD364" s="17">
        <v>1052079645.1</v>
      </c>
      <c r="BE364" s="17">
        <v>1034160963.21</v>
      </c>
      <c r="BF364" s="17">
        <v>1034720922.02</v>
      </c>
      <c r="BG364" s="17">
        <v>1017362198.95</v>
      </c>
      <c r="BH364" s="17">
        <v>1017362198.95</v>
      </c>
      <c r="BI364" s="17">
        <v>1008682837.41</v>
      </c>
      <c r="BJ364" s="17">
        <v>992164052.53999996</v>
      </c>
      <c r="BK364" s="17">
        <v>991324114.33000004</v>
      </c>
      <c r="BL364" s="17">
        <v>975365288.27999997</v>
      </c>
      <c r="BM364" s="17">
        <v>973965391.25</v>
      </c>
      <c r="BN364" s="17">
        <v>965286029.72000003</v>
      </c>
      <c r="BO364" s="17">
        <v>937288089.26999998</v>
      </c>
      <c r="BP364" s="17">
        <v>947927306.63999999</v>
      </c>
      <c r="BQ364" s="17">
        <v>933368377.61000001</v>
      </c>
      <c r="BR364" s="17">
        <v>930568583.55999994</v>
      </c>
      <c r="BS364" s="17">
        <v>916569613.34000003</v>
      </c>
      <c r="BT364" s="17">
        <v>913209860.49000001</v>
      </c>
      <c r="BU364" s="17">
        <v>904530498.95000005</v>
      </c>
      <c r="BV364" s="17">
        <v>891371466.94000006</v>
      </c>
      <c r="BW364" s="17">
        <v>887171775.87</v>
      </c>
      <c r="BX364" s="17">
        <v>874572702.66999996</v>
      </c>
      <c r="BY364" s="17">
        <v>869813052.79999995</v>
      </c>
      <c r="BZ364" s="17">
        <v>861133691.25999999</v>
      </c>
      <c r="CA364" s="17">
        <v>843215009.37</v>
      </c>
      <c r="CB364" s="17">
        <v>843774968.17999995</v>
      </c>
      <c r="CC364" s="17">
        <v>832575792</v>
      </c>
      <c r="CD364" s="17">
        <v>826416245.10000002</v>
      </c>
      <c r="CE364" s="17">
        <v>815777027.73000002</v>
      </c>
      <c r="CF364" s="17">
        <v>809057522.02999997</v>
      </c>
      <c r="CG364" s="17">
        <v>800378160.49000001</v>
      </c>
      <c r="CH364" s="17">
        <v>790578881.33000004</v>
      </c>
      <c r="CI364" s="17">
        <v>783019437.40999997</v>
      </c>
      <c r="CJ364" s="17">
        <v>773780117.07000005</v>
      </c>
      <c r="CK364" s="17">
        <v>765637000.23000002</v>
      </c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</row>
    <row r="365" spans="1:112" ht="65.25" customHeight="1" x14ac:dyDescent="0.25">
      <c r="A365" s="6">
        <f t="shared" si="83"/>
        <v>359</v>
      </c>
      <c r="B365" s="13">
        <v>12392257</v>
      </c>
      <c r="C365" s="33" t="s">
        <v>296</v>
      </c>
      <c r="D365" s="32" t="s">
        <v>976</v>
      </c>
      <c r="E365" s="32" t="s">
        <v>978</v>
      </c>
      <c r="F365" s="13" t="s">
        <v>714</v>
      </c>
      <c r="G365" s="48" t="s">
        <v>2273</v>
      </c>
      <c r="H365" s="42" t="s">
        <v>1921</v>
      </c>
      <c r="I365" s="13" t="s">
        <v>1692</v>
      </c>
      <c r="J365" s="15">
        <v>1.9045000000000001</v>
      </c>
      <c r="K365" s="15" t="s">
        <v>981</v>
      </c>
      <c r="L365" s="15" t="s">
        <v>531</v>
      </c>
      <c r="M365" s="15">
        <f t="shared" si="114"/>
        <v>61896.25</v>
      </c>
      <c r="N365" s="15">
        <f t="shared" si="112"/>
        <v>24758500</v>
      </c>
      <c r="O365" s="16">
        <v>58467491088</v>
      </c>
      <c r="P365" s="12">
        <v>45645</v>
      </c>
      <c r="Q365" s="17">
        <v>78931112968.800003</v>
      </c>
      <c r="R365" s="9" t="s">
        <v>174</v>
      </c>
      <c r="S365" s="9" t="s">
        <v>273</v>
      </c>
      <c r="T365" s="10">
        <v>950051464</v>
      </c>
      <c r="U365" s="9" t="s">
        <v>275</v>
      </c>
      <c r="V365" s="13" t="s">
        <v>707</v>
      </c>
      <c r="W365" s="13" t="s">
        <v>166</v>
      </c>
      <c r="X365" s="6" t="s">
        <v>601</v>
      </c>
      <c r="Y365" s="6" t="s">
        <v>552</v>
      </c>
      <c r="Z365" s="7">
        <v>45677</v>
      </c>
      <c r="AA365" s="6" t="s">
        <v>1088</v>
      </c>
      <c r="AB365" s="34">
        <v>27625889539.080002</v>
      </c>
      <c r="AC365" s="29"/>
      <c r="AD365" s="27"/>
      <c r="AE365" s="27">
        <f t="shared" si="99"/>
        <v>789311129.68800008</v>
      </c>
      <c r="AF365" s="27">
        <f t="shared" si="84"/>
        <v>78141801839.112</v>
      </c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>
        <f t="shared" si="115"/>
        <v>0</v>
      </c>
      <c r="AR365" s="17">
        <f t="shared" si="116"/>
        <v>0</v>
      </c>
      <c r="AS365" s="17">
        <f t="shared" si="117"/>
        <v>0</v>
      </c>
      <c r="AT365" s="17">
        <f t="shared" si="118"/>
        <v>0</v>
      </c>
      <c r="AU365" s="17">
        <f>SUBTOTAL(9,AV365:DH365)</f>
        <v>61968055819.129997</v>
      </c>
      <c r="AV365" s="17"/>
      <c r="AW365" s="17"/>
      <c r="AX365" s="17"/>
      <c r="AY365" s="17"/>
      <c r="AZ365" s="17"/>
      <c r="BA365" s="17"/>
      <c r="BB365" s="17">
        <v>2013398136.51</v>
      </c>
      <c r="BC365" s="17">
        <v>1941711385.97</v>
      </c>
      <c r="BD365" s="17">
        <v>1980717412</v>
      </c>
      <c r="BE365" s="17">
        <v>1946982470.5699999</v>
      </c>
      <c r="BF365" s="17">
        <v>1948036687.49</v>
      </c>
      <c r="BG365" s="17">
        <v>1915355962.97</v>
      </c>
      <c r="BH365" s="17">
        <v>1915355962.97</v>
      </c>
      <c r="BI365" s="17">
        <v>1899015600.72</v>
      </c>
      <c r="BJ365" s="17">
        <v>1867916201.5799999</v>
      </c>
      <c r="BK365" s="17">
        <v>1866334876.2</v>
      </c>
      <c r="BL365" s="17">
        <v>1836289693.99</v>
      </c>
      <c r="BM365" s="17">
        <v>1833654151.6900001</v>
      </c>
      <c r="BN365" s="17">
        <v>1817313789.4300001</v>
      </c>
      <c r="BO365" s="17">
        <v>1764602943.4400001</v>
      </c>
      <c r="BP365" s="17">
        <v>1784633064.9200001</v>
      </c>
      <c r="BQ365" s="17">
        <v>1757223425</v>
      </c>
      <c r="BR365" s="17">
        <v>1751952340.4000001</v>
      </c>
      <c r="BS365" s="17">
        <v>1725596917.4100001</v>
      </c>
      <c r="BT365" s="17">
        <v>1719271615.8900001</v>
      </c>
      <c r="BU365" s="17">
        <v>1702931253.6300001</v>
      </c>
      <c r="BV365" s="17">
        <v>1678157156.02</v>
      </c>
      <c r="BW365" s="17">
        <v>1670250529.1199999</v>
      </c>
      <c r="BX365" s="17">
        <v>1646530648.4300001</v>
      </c>
      <c r="BY365" s="17">
        <v>1637569804.6099999</v>
      </c>
      <c r="BZ365" s="17">
        <v>1621229442.3499999</v>
      </c>
      <c r="CA365" s="17">
        <v>1587494500.9200001</v>
      </c>
      <c r="CB365" s="17">
        <v>1588548717.8399999</v>
      </c>
      <c r="CC365" s="17">
        <v>1567464379.4400001</v>
      </c>
      <c r="CD365" s="17">
        <v>1555867993.3199999</v>
      </c>
      <c r="CE365" s="17">
        <v>1535837871.8499999</v>
      </c>
      <c r="CF365" s="17">
        <v>1523187268.8099999</v>
      </c>
      <c r="CG365" s="17">
        <v>1506846906.55</v>
      </c>
      <c r="CH365" s="17">
        <v>1488398110.46</v>
      </c>
      <c r="CI365" s="17">
        <v>1474166182.04</v>
      </c>
      <c r="CJ365" s="17">
        <v>1456771602.8599999</v>
      </c>
      <c r="CK365" s="17">
        <v>1441440811.73</v>
      </c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</row>
    <row r="366" spans="1:112" ht="65.25" hidden="1" customHeight="1" x14ac:dyDescent="0.25">
      <c r="A366" s="6">
        <f t="shared" si="83"/>
        <v>360</v>
      </c>
      <c r="B366" s="13">
        <v>12406714</v>
      </c>
      <c r="C366" s="33" t="s">
        <v>298</v>
      </c>
      <c r="D366" s="32" t="s">
        <v>474</v>
      </c>
      <c r="E366" s="32" t="s">
        <v>997</v>
      </c>
      <c r="F366" s="13" t="s">
        <v>711</v>
      </c>
      <c r="G366" s="48" t="s">
        <v>2274</v>
      </c>
      <c r="H366" s="42" t="s">
        <v>1926</v>
      </c>
      <c r="I366" s="13"/>
      <c r="J366" s="15">
        <v>1.4999999999999999E-2</v>
      </c>
      <c r="K366" s="15" t="s">
        <v>536</v>
      </c>
      <c r="L366" s="15" t="s">
        <v>538</v>
      </c>
      <c r="M366" s="15">
        <f t="shared" ref="M366:M374" si="119">+J366*10000*2*65%</f>
        <v>195</v>
      </c>
      <c r="N366" s="15">
        <f t="shared" ref="N366:N372" si="120">+M366*200</f>
        <v>39000</v>
      </c>
      <c r="O366" s="16">
        <v>131264170</v>
      </c>
      <c r="P366" s="12">
        <v>45646</v>
      </c>
      <c r="Q366" s="17">
        <v>144390587</v>
      </c>
      <c r="R366" s="9" t="s">
        <v>174</v>
      </c>
      <c r="S366" s="9" t="s">
        <v>996</v>
      </c>
      <c r="T366" s="10">
        <v>998209777</v>
      </c>
      <c r="U366" s="9" t="s">
        <v>276</v>
      </c>
      <c r="V366" s="13" t="s">
        <v>707</v>
      </c>
      <c r="W366" s="13" t="s">
        <v>166</v>
      </c>
      <c r="X366" s="6" t="s">
        <v>601</v>
      </c>
      <c r="Y366" s="6"/>
      <c r="Z366" s="6"/>
      <c r="AA366" s="6"/>
      <c r="AB366" s="34">
        <v>115512469.59999999</v>
      </c>
      <c r="AC366" s="29"/>
      <c r="AD366" s="27">
        <f>+Q366*20%</f>
        <v>28878117.400000002</v>
      </c>
      <c r="AE366" s="27">
        <f t="shared" si="99"/>
        <v>1443905.87</v>
      </c>
      <c r="AF366" s="27">
        <f t="shared" si="84"/>
        <v>114068563.72999999</v>
      </c>
      <c r="AG366" s="27">
        <f t="shared" ref="AG366:AG367" si="121">+AB366-AE366</f>
        <v>114068563.72999999</v>
      </c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</row>
    <row r="367" spans="1:112" ht="65.25" hidden="1" customHeight="1" x14ac:dyDescent="0.25">
      <c r="A367" s="6">
        <f t="shared" si="83"/>
        <v>361</v>
      </c>
      <c r="B367" s="13">
        <v>12406711</v>
      </c>
      <c r="C367" s="33" t="s">
        <v>298</v>
      </c>
      <c r="D367" s="32" t="s">
        <v>474</v>
      </c>
      <c r="E367" s="32" t="s">
        <v>999</v>
      </c>
      <c r="F367" s="13" t="s">
        <v>711</v>
      </c>
      <c r="G367" s="48" t="s">
        <v>2275</v>
      </c>
      <c r="H367" s="42" t="s">
        <v>1926</v>
      </c>
      <c r="I367" s="13"/>
      <c r="J367" s="15">
        <v>1.4999999999999999E-2</v>
      </c>
      <c r="K367" s="15" t="s">
        <v>536</v>
      </c>
      <c r="L367" s="15" t="s">
        <v>538</v>
      </c>
      <c r="M367" s="15">
        <f t="shared" si="119"/>
        <v>195</v>
      </c>
      <c r="N367" s="15">
        <f t="shared" si="120"/>
        <v>39000</v>
      </c>
      <c r="O367" s="16">
        <v>131264170</v>
      </c>
      <c r="P367" s="12">
        <v>45646</v>
      </c>
      <c r="Q367" s="17">
        <v>144390587</v>
      </c>
      <c r="R367" s="9" t="s">
        <v>174</v>
      </c>
      <c r="S367" s="9" t="s">
        <v>998</v>
      </c>
      <c r="T367" s="10">
        <v>909701445</v>
      </c>
      <c r="U367" s="9" t="s">
        <v>276</v>
      </c>
      <c r="V367" s="13" t="s">
        <v>707</v>
      </c>
      <c r="W367" s="13" t="s">
        <v>166</v>
      </c>
      <c r="X367" s="9" t="s">
        <v>601</v>
      </c>
      <c r="Y367" s="6"/>
      <c r="Z367" s="6"/>
      <c r="AA367" s="6"/>
      <c r="AB367" s="34">
        <v>115512469.59999999</v>
      </c>
      <c r="AC367" s="29"/>
      <c r="AD367" s="27">
        <f>+Q367*20%</f>
        <v>28878117.400000002</v>
      </c>
      <c r="AE367" s="27">
        <f t="shared" si="99"/>
        <v>1443905.87</v>
      </c>
      <c r="AF367" s="27">
        <f t="shared" si="84"/>
        <v>114068563.72999999</v>
      </c>
      <c r="AG367" s="27">
        <f t="shared" si="121"/>
        <v>114068563.72999999</v>
      </c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</row>
    <row r="368" spans="1:112" ht="65.25" customHeight="1" x14ac:dyDescent="0.25">
      <c r="A368" s="6">
        <f t="shared" si="83"/>
        <v>362</v>
      </c>
      <c r="B368" s="13">
        <v>12406734</v>
      </c>
      <c r="C368" s="33" t="s">
        <v>298</v>
      </c>
      <c r="D368" s="32" t="s">
        <v>474</v>
      </c>
      <c r="E368" s="32" t="s">
        <v>1001</v>
      </c>
      <c r="F368" s="13" t="s">
        <v>711</v>
      </c>
      <c r="G368" s="48" t="s">
        <v>2276</v>
      </c>
      <c r="H368" s="42" t="s">
        <v>1921</v>
      </c>
      <c r="I368" s="13"/>
      <c r="J368" s="15">
        <v>0.5</v>
      </c>
      <c r="K368" s="15" t="s">
        <v>536</v>
      </c>
      <c r="L368" s="15" t="s">
        <v>538</v>
      </c>
      <c r="M368" s="15">
        <f t="shared" si="119"/>
        <v>6500</v>
      </c>
      <c r="N368" s="15">
        <f t="shared" si="120"/>
        <v>1300000</v>
      </c>
      <c r="O368" s="16">
        <v>4059023848</v>
      </c>
      <c r="P368" s="12">
        <v>45646</v>
      </c>
      <c r="Q368" s="17">
        <v>6900340541.6000004</v>
      </c>
      <c r="R368" s="9" t="s">
        <v>174</v>
      </c>
      <c r="S368" s="9" t="s">
        <v>1000</v>
      </c>
      <c r="T368" s="10">
        <v>998501177</v>
      </c>
      <c r="U368" s="9" t="s">
        <v>275</v>
      </c>
      <c r="V368" s="13" t="s">
        <v>707</v>
      </c>
      <c r="W368" s="13" t="s">
        <v>166</v>
      </c>
      <c r="X368" s="6" t="s">
        <v>601</v>
      </c>
      <c r="Y368" s="6" t="s">
        <v>552</v>
      </c>
      <c r="Z368" s="7">
        <v>45679</v>
      </c>
      <c r="AA368" s="6" t="s">
        <v>1108</v>
      </c>
      <c r="AB368" s="34">
        <v>2415119189.5599999</v>
      </c>
      <c r="AC368" s="29"/>
      <c r="AD368" s="27"/>
      <c r="AE368" s="27">
        <f t="shared" si="99"/>
        <v>69003405.416000009</v>
      </c>
      <c r="AF368" s="27">
        <f t="shared" si="84"/>
        <v>6831337136.184</v>
      </c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>
        <f t="shared" ref="AQ368" si="122">+AI368-AM368</f>
        <v>0</v>
      </c>
      <c r="AR368" s="17">
        <f t="shared" ref="AR368" si="123">+AJ368-AN368</f>
        <v>0</v>
      </c>
      <c r="AS368" s="17">
        <f t="shared" ref="AS368" si="124">+AK368-AO368</f>
        <v>0</v>
      </c>
      <c r="AT368" s="17">
        <f t="shared" ref="AT368" si="125">+AL368-AP368</f>
        <v>0</v>
      </c>
      <c r="AU368" s="17">
        <f>SUBTOTAL(9,AV368:DH368)</f>
        <v>5417390833.2299986</v>
      </c>
      <c r="AV368" s="17"/>
      <c r="AW368" s="17"/>
      <c r="AX368" s="17"/>
      <c r="AY368" s="17"/>
      <c r="AZ368" s="17"/>
      <c r="BA368" s="17"/>
      <c r="BB368" s="17">
        <v>176015924.08000001</v>
      </c>
      <c r="BC368" s="17">
        <v>169748902.46000001</v>
      </c>
      <c r="BD368" s="17">
        <v>173158899.52000001</v>
      </c>
      <c r="BE368" s="17">
        <v>170209712.88</v>
      </c>
      <c r="BF368" s="17">
        <v>170301874.96000001</v>
      </c>
      <c r="BG368" s="17">
        <v>167444850.40000001</v>
      </c>
      <c r="BH368" s="17">
        <v>167444850.40000001</v>
      </c>
      <c r="BI368" s="17">
        <v>166016338.12</v>
      </c>
      <c r="BJ368" s="17">
        <v>163297556.68000001</v>
      </c>
      <c r="BK368" s="17">
        <v>163159313.56</v>
      </c>
      <c r="BL368" s="17">
        <v>160532694.21000001</v>
      </c>
      <c r="BM368" s="17">
        <v>160302289</v>
      </c>
      <c r="BN368" s="17">
        <v>158873776.72</v>
      </c>
      <c r="BO368" s="17">
        <v>154265672.59</v>
      </c>
      <c r="BP368" s="17">
        <v>156016752.16</v>
      </c>
      <c r="BQ368" s="17">
        <v>153620538.00999999</v>
      </c>
      <c r="BR368" s="17">
        <v>153159727.59999999</v>
      </c>
      <c r="BS368" s="17">
        <v>150855675.53999999</v>
      </c>
      <c r="BT368" s="17">
        <v>150302703.03999999</v>
      </c>
      <c r="BU368" s="17">
        <v>148874190.75999999</v>
      </c>
      <c r="BV368" s="17">
        <v>146708381.81999999</v>
      </c>
      <c r="BW368" s="17">
        <v>146017166.19999999</v>
      </c>
      <c r="BX368" s="17">
        <v>143943519.34</v>
      </c>
      <c r="BY368" s="17">
        <v>143160141.63999999</v>
      </c>
      <c r="BZ368" s="17">
        <v>141731629.36000001</v>
      </c>
      <c r="CA368" s="17">
        <v>138782442.72</v>
      </c>
      <c r="CB368" s="17">
        <v>138874604.80000001</v>
      </c>
      <c r="CC368" s="17">
        <v>137031363.15000001</v>
      </c>
      <c r="CD368" s="17">
        <v>136017580.24000001</v>
      </c>
      <c r="CE368" s="17">
        <v>134266500.66999999</v>
      </c>
      <c r="CF368" s="17">
        <v>133160555.68000001</v>
      </c>
      <c r="CG368" s="17">
        <v>131732043.40000001</v>
      </c>
      <c r="CH368" s="17">
        <v>130119206.95999999</v>
      </c>
      <c r="CI368" s="17">
        <v>128875018.84</v>
      </c>
      <c r="CJ368" s="17">
        <v>127354344.48</v>
      </c>
      <c r="CK368" s="17">
        <v>126014091.23999999</v>
      </c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</row>
    <row r="369" spans="1:112" ht="65.25" hidden="1" customHeight="1" x14ac:dyDescent="0.25">
      <c r="A369" s="6">
        <f t="shared" si="83"/>
        <v>363</v>
      </c>
      <c r="B369" s="13">
        <v>12406692</v>
      </c>
      <c r="C369" s="33" t="s">
        <v>298</v>
      </c>
      <c r="D369" s="32" t="s">
        <v>474</v>
      </c>
      <c r="E369" s="32" t="s">
        <v>1002</v>
      </c>
      <c r="F369" s="13" t="s">
        <v>711</v>
      </c>
      <c r="G369" s="48" t="s">
        <v>2277</v>
      </c>
      <c r="H369" s="42" t="s">
        <v>1926</v>
      </c>
      <c r="I369" s="13"/>
      <c r="J369" s="15">
        <v>1.4999999999999999E-2</v>
      </c>
      <c r="K369" s="15" t="s">
        <v>536</v>
      </c>
      <c r="L369" s="15" t="s">
        <v>538</v>
      </c>
      <c r="M369" s="15">
        <f t="shared" si="119"/>
        <v>195</v>
      </c>
      <c r="N369" s="15">
        <f t="shared" si="120"/>
        <v>39000</v>
      </c>
      <c r="O369" s="16">
        <v>131264170</v>
      </c>
      <c r="P369" s="12">
        <v>45646</v>
      </c>
      <c r="Q369" s="17">
        <v>144390587</v>
      </c>
      <c r="R369" s="9" t="s">
        <v>174</v>
      </c>
      <c r="S369" s="9" t="s">
        <v>998</v>
      </c>
      <c r="T369" s="10">
        <v>909701445</v>
      </c>
      <c r="U369" s="9" t="s">
        <v>276</v>
      </c>
      <c r="V369" s="13" t="s">
        <v>707</v>
      </c>
      <c r="W369" s="13" t="s">
        <v>166</v>
      </c>
      <c r="X369" s="6" t="s">
        <v>601</v>
      </c>
      <c r="Y369" s="6"/>
      <c r="Z369" s="6"/>
      <c r="AA369" s="6"/>
      <c r="AB369" s="34">
        <v>115512469.59999999</v>
      </c>
      <c r="AC369" s="29"/>
      <c r="AD369" s="27">
        <f>+Q369*20%</f>
        <v>28878117.400000002</v>
      </c>
      <c r="AE369" s="27">
        <f t="shared" si="99"/>
        <v>1443905.87</v>
      </c>
      <c r="AF369" s="27">
        <f t="shared" si="84"/>
        <v>114068563.72999999</v>
      </c>
      <c r="AG369" s="27">
        <f t="shared" ref="AG369:AG370" si="126">+AB369-AE369</f>
        <v>114068563.72999999</v>
      </c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</row>
    <row r="370" spans="1:112" ht="65.25" customHeight="1" x14ac:dyDescent="0.25">
      <c r="A370" s="6">
        <f t="shared" si="83"/>
        <v>364</v>
      </c>
      <c r="B370" s="13">
        <v>12406697</v>
      </c>
      <c r="C370" s="33" t="s">
        <v>298</v>
      </c>
      <c r="D370" s="32" t="s">
        <v>474</v>
      </c>
      <c r="E370" s="32" t="s">
        <v>1004</v>
      </c>
      <c r="F370" s="13" t="s">
        <v>711</v>
      </c>
      <c r="G370" s="48" t="s">
        <v>2278</v>
      </c>
      <c r="H370" s="42" t="s">
        <v>1926</v>
      </c>
      <c r="I370" s="13"/>
      <c r="J370" s="15">
        <v>1.4999999999999999E-2</v>
      </c>
      <c r="K370" s="15" t="s">
        <v>536</v>
      </c>
      <c r="L370" s="15" t="s">
        <v>538</v>
      </c>
      <c r="M370" s="15">
        <f t="shared" si="119"/>
        <v>195</v>
      </c>
      <c r="N370" s="15">
        <f t="shared" si="120"/>
        <v>39000</v>
      </c>
      <c r="O370" s="16">
        <v>131264170</v>
      </c>
      <c r="P370" s="12">
        <v>45646</v>
      </c>
      <c r="Q370" s="17">
        <v>144390587</v>
      </c>
      <c r="R370" s="9" t="s">
        <v>174</v>
      </c>
      <c r="S370" s="9" t="s">
        <v>1003</v>
      </c>
      <c r="T370" s="10">
        <v>906177777</v>
      </c>
      <c r="U370" s="9" t="s">
        <v>275</v>
      </c>
      <c r="V370" s="13" t="s">
        <v>707</v>
      </c>
      <c r="W370" s="13" t="s">
        <v>166</v>
      </c>
      <c r="X370" s="6" t="s">
        <v>601</v>
      </c>
      <c r="Y370" s="6" t="s">
        <v>552</v>
      </c>
      <c r="Z370" s="7">
        <v>45663</v>
      </c>
      <c r="AA370" s="6" t="s">
        <v>1048</v>
      </c>
      <c r="AB370" s="34">
        <v>50536705.450000003</v>
      </c>
      <c r="AC370" s="29"/>
      <c r="AD370" s="27"/>
      <c r="AE370" s="27">
        <f t="shared" si="99"/>
        <v>1443905.87</v>
      </c>
      <c r="AF370" s="27">
        <f t="shared" si="84"/>
        <v>142946681.13</v>
      </c>
      <c r="AG370" s="27">
        <f t="shared" si="126"/>
        <v>49092799.580000006</v>
      </c>
      <c r="AH370" s="17"/>
      <c r="AI370" s="17"/>
      <c r="AJ370" s="17"/>
      <c r="AK370" s="17"/>
      <c r="AL370" s="17"/>
      <c r="AM370" s="17"/>
      <c r="AN370" s="17"/>
      <c r="AO370" s="17"/>
      <c r="AP370" s="17"/>
      <c r="AQ370" s="17">
        <f t="shared" ref="AQ370:AQ371" si="127">+AI370-AM370</f>
        <v>0</v>
      </c>
      <c r="AR370" s="17">
        <f t="shared" ref="AR370:AR371" si="128">+AJ370-AN370</f>
        <v>0</v>
      </c>
      <c r="AS370" s="17">
        <f t="shared" ref="AS370:AS371" si="129">+AK370-AO370</f>
        <v>0</v>
      </c>
      <c r="AT370" s="17">
        <f t="shared" ref="AT370:AT371" si="130">+AL370-AP370</f>
        <v>0</v>
      </c>
      <c r="AU370" s="17">
        <f>SUBTOTAL(9,AV370:DH370)</f>
        <v>113359657.80000004</v>
      </c>
      <c r="AV370" s="17"/>
      <c r="AW370" s="17"/>
      <c r="AX370" s="17"/>
      <c r="AY370" s="17"/>
      <c r="AZ370" s="17"/>
      <c r="BA370" s="17"/>
      <c r="BB370" s="17">
        <v>3683157.73</v>
      </c>
      <c r="BC370" s="17">
        <v>3552019.43</v>
      </c>
      <c r="BD370" s="17">
        <v>3623374.09</v>
      </c>
      <c r="BE370" s="17">
        <v>3561661.95</v>
      </c>
      <c r="BF370" s="17">
        <v>3563590.46</v>
      </c>
      <c r="BG370" s="17">
        <v>3503806.82</v>
      </c>
      <c r="BH370" s="17">
        <v>3503806.82</v>
      </c>
      <c r="BI370" s="17">
        <v>3473915</v>
      </c>
      <c r="BJ370" s="17">
        <v>3417024.12</v>
      </c>
      <c r="BK370" s="17">
        <v>3414131.36</v>
      </c>
      <c r="BL370" s="17">
        <v>3359168.99</v>
      </c>
      <c r="BM370" s="17">
        <v>3354347.73</v>
      </c>
      <c r="BN370" s="17">
        <v>3324455.91</v>
      </c>
      <c r="BO370" s="17">
        <v>3228030.69</v>
      </c>
      <c r="BP370" s="17">
        <v>3264672.27</v>
      </c>
      <c r="BQ370" s="17">
        <v>3214531.16</v>
      </c>
      <c r="BR370" s="17">
        <v>3204888.63</v>
      </c>
      <c r="BS370" s="17">
        <v>3156676.02</v>
      </c>
      <c r="BT370" s="17">
        <v>3145105</v>
      </c>
      <c r="BU370" s="17">
        <v>3115213.18</v>
      </c>
      <c r="BV370" s="17">
        <v>3069893.32</v>
      </c>
      <c r="BW370" s="17">
        <v>3055429.54</v>
      </c>
      <c r="BX370" s="17">
        <v>3012038.19</v>
      </c>
      <c r="BY370" s="17">
        <v>2995645.9</v>
      </c>
      <c r="BZ370" s="17">
        <v>2965754.09</v>
      </c>
      <c r="CA370" s="17">
        <v>2904041.95</v>
      </c>
      <c r="CB370" s="17">
        <v>2905970.45</v>
      </c>
      <c r="CC370" s="17">
        <v>2867400.36</v>
      </c>
      <c r="CD370" s="17">
        <v>2846186.81</v>
      </c>
      <c r="CE370" s="17">
        <v>2809545.23</v>
      </c>
      <c r="CF370" s="17">
        <v>2786403.18</v>
      </c>
      <c r="CG370" s="17">
        <v>2756511.36</v>
      </c>
      <c r="CH370" s="17">
        <v>2722762.53</v>
      </c>
      <c r="CI370" s="17">
        <v>2696727.72</v>
      </c>
      <c r="CJ370" s="17">
        <v>2664907.4</v>
      </c>
      <c r="CK370" s="17">
        <v>2636862.41</v>
      </c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</row>
    <row r="371" spans="1:112" ht="65.25" customHeight="1" x14ac:dyDescent="0.25">
      <c r="A371" s="6">
        <f t="shared" si="83"/>
        <v>365</v>
      </c>
      <c r="B371" s="13">
        <v>12406740</v>
      </c>
      <c r="C371" s="33" t="s">
        <v>298</v>
      </c>
      <c r="D371" s="32" t="s">
        <v>474</v>
      </c>
      <c r="E371" s="32" t="s">
        <v>1005</v>
      </c>
      <c r="F371" s="13" t="s">
        <v>711</v>
      </c>
      <c r="G371" s="48" t="s">
        <v>2279</v>
      </c>
      <c r="H371" s="42" t="s">
        <v>1922</v>
      </c>
      <c r="I371" s="13"/>
      <c r="J371" s="15">
        <v>0.5</v>
      </c>
      <c r="K371" s="15" t="s">
        <v>536</v>
      </c>
      <c r="L371" s="15" t="s">
        <v>538</v>
      </c>
      <c r="M371" s="15">
        <f t="shared" si="119"/>
        <v>6500</v>
      </c>
      <c r="N371" s="15">
        <f t="shared" si="120"/>
        <v>1300000</v>
      </c>
      <c r="O371" s="16">
        <v>4059023848</v>
      </c>
      <c r="P371" s="12">
        <v>45646</v>
      </c>
      <c r="Q371" s="17">
        <v>7103291734</v>
      </c>
      <c r="R371" s="9" t="s">
        <v>174</v>
      </c>
      <c r="S371" s="9" t="s">
        <v>1000</v>
      </c>
      <c r="T371" s="10">
        <v>998501177</v>
      </c>
      <c r="U371" s="9" t="s">
        <v>275</v>
      </c>
      <c r="V371" s="13" t="s">
        <v>707</v>
      </c>
      <c r="W371" s="13" t="s">
        <v>166</v>
      </c>
      <c r="X371" s="6" t="s">
        <v>601</v>
      </c>
      <c r="Y371" s="6" t="s">
        <v>552</v>
      </c>
      <c r="Z371" s="7">
        <v>45679</v>
      </c>
      <c r="AA371" s="6" t="s">
        <v>1109</v>
      </c>
      <c r="AB371" s="34">
        <v>2486152106.9000001</v>
      </c>
      <c r="AC371" s="29"/>
      <c r="AD371" s="27"/>
      <c r="AE371" s="27">
        <f t="shared" si="99"/>
        <v>71032917.340000004</v>
      </c>
      <c r="AF371" s="27">
        <f t="shared" si="84"/>
        <v>7032258816.6599998</v>
      </c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>
        <f t="shared" si="127"/>
        <v>0</v>
      </c>
      <c r="AR371" s="17">
        <f t="shared" si="128"/>
        <v>0</v>
      </c>
      <c r="AS371" s="17">
        <f t="shared" si="129"/>
        <v>0</v>
      </c>
      <c r="AT371" s="17">
        <f t="shared" si="130"/>
        <v>0</v>
      </c>
      <c r="AU371" s="17">
        <f>SUBTOTAL(9,AV371:DH371)</f>
        <v>5576725857.7299986</v>
      </c>
      <c r="AV371" s="17"/>
      <c r="AW371" s="17"/>
      <c r="AX371" s="17"/>
      <c r="AY371" s="17"/>
      <c r="AZ371" s="17"/>
      <c r="BA371" s="17"/>
      <c r="BB371" s="17">
        <v>181192863.02000001</v>
      </c>
      <c r="BC371" s="17">
        <v>174741517.24000001</v>
      </c>
      <c r="BD371" s="17">
        <v>178251808.33000001</v>
      </c>
      <c r="BE371" s="17">
        <v>175215880.90000001</v>
      </c>
      <c r="BF371" s="17">
        <v>175310753.63</v>
      </c>
      <c r="BG371" s="17">
        <v>172369698.94</v>
      </c>
      <c r="BH371" s="17">
        <v>172369698.94</v>
      </c>
      <c r="BI371" s="17">
        <v>170899171.59</v>
      </c>
      <c r="BJ371" s="17">
        <v>168100426</v>
      </c>
      <c r="BK371" s="17">
        <v>167958116.90000001</v>
      </c>
      <c r="BL371" s="17">
        <v>165254244.03999999</v>
      </c>
      <c r="BM371" s="17">
        <v>165017062.21000001</v>
      </c>
      <c r="BN371" s="17">
        <v>163546534.86000001</v>
      </c>
      <c r="BO371" s="17">
        <v>158802898.25999999</v>
      </c>
      <c r="BP371" s="17">
        <v>160605480.16</v>
      </c>
      <c r="BQ371" s="17">
        <v>158138789.13</v>
      </c>
      <c r="BR371" s="17">
        <v>157664425.47</v>
      </c>
      <c r="BS371" s="17">
        <v>155292607.16999999</v>
      </c>
      <c r="BT371" s="17">
        <v>154723370.78</v>
      </c>
      <c r="BU371" s="17">
        <v>153252843.43000001</v>
      </c>
      <c r="BV371" s="17">
        <v>151023334.22999999</v>
      </c>
      <c r="BW371" s="17">
        <v>150311788.74000001</v>
      </c>
      <c r="BX371" s="17">
        <v>148177152.25999999</v>
      </c>
      <c r="BY371" s="17">
        <v>147370734.03999999</v>
      </c>
      <c r="BZ371" s="17">
        <v>145900206.69</v>
      </c>
      <c r="CA371" s="17">
        <v>142864279.27000001</v>
      </c>
      <c r="CB371" s="17">
        <v>142959152</v>
      </c>
      <c r="CC371" s="17">
        <v>141061697.36000001</v>
      </c>
      <c r="CD371" s="17">
        <v>140018097.31</v>
      </c>
      <c r="CE371" s="17">
        <v>138215515.40000001</v>
      </c>
      <c r="CF371" s="17">
        <v>137077042.61000001</v>
      </c>
      <c r="CG371" s="17">
        <v>135606515.27000001</v>
      </c>
      <c r="CH371" s="17">
        <v>133946242.45</v>
      </c>
      <c r="CI371" s="17">
        <v>132665460.56999999</v>
      </c>
      <c r="CJ371" s="17">
        <v>131100060.48999999</v>
      </c>
      <c r="CK371" s="17">
        <v>129720388.04000001</v>
      </c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</row>
    <row r="372" spans="1:112" ht="65.25" hidden="1" customHeight="1" x14ac:dyDescent="0.25">
      <c r="A372" s="6">
        <f t="shared" si="83"/>
        <v>366</v>
      </c>
      <c r="B372" s="13">
        <v>12406695</v>
      </c>
      <c r="C372" s="33" t="s">
        <v>298</v>
      </c>
      <c r="D372" s="32" t="s">
        <v>474</v>
      </c>
      <c r="E372" s="32" t="s">
        <v>1006</v>
      </c>
      <c r="F372" s="13" t="s">
        <v>711</v>
      </c>
      <c r="G372" s="48" t="s">
        <v>2280</v>
      </c>
      <c r="H372" s="42" t="s">
        <v>1926</v>
      </c>
      <c r="I372" s="13"/>
      <c r="J372" s="15">
        <v>1.4999999999999999E-2</v>
      </c>
      <c r="K372" s="15" t="s">
        <v>536</v>
      </c>
      <c r="L372" s="15" t="s">
        <v>538</v>
      </c>
      <c r="M372" s="15">
        <f t="shared" si="119"/>
        <v>195</v>
      </c>
      <c r="N372" s="15">
        <f t="shared" si="120"/>
        <v>39000</v>
      </c>
      <c r="O372" s="16">
        <v>131264170</v>
      </c>
      <c r="P372" s="12">
        <v>45646</v>
      </c>
      <c r="Q372" s="17">
        <v>144390587</v>
      </c>
      <c r="R372" s="9" t="s">
        <v>174</v>
      </c>
      <c r="S372" s="9" t="s">
        <v>998</v>
      </c>
      <c r="T372" s="10">
        <v>909701445</v>
      </c>
      <c r="U372" s="9" t="s">
        <v>276</v>
      </c>
      <c r="V372" s="13" t="s">
        <v>707</v>
      </c>
      <c r="W372" s="13" t="s">
        <v>166</v>
      </c>
      <c r="X372" s="6" t="s">
        <v>601</v>
      </c>
      <c r="Y372" s="6"/>
      <c r="Z372" s="6"/>
      <c r="AA372" s="6"/>
      <c r="AB372" s="34">
        <v>115512469.59999999</v>
      </c>
      <c r="AC372" s="29"/>
      <c r="AD372" s="27">
        <f>+Q372*20%</f>
        <v>28878117.400000002</v>
      </c>
      <c r="AE372" s="27">
        <f t="shared" si="99"/>
        <v>1443905.87</v>
      </c>
      <c r="AF372" s="27">
        <f t="shared" si="84"/>
        <v>114068563.72999999</v>
      </c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</row>
    <row r="373" spans="1:112" ht="65.25" customHeight="1" x14ac:dyDescent="0.25">
      <c r="A373" s="6">
        <f t="shared" si="83"/>
        <v>367</v>
      </c>
      <c r="B373" s="13">
        <v>12406732</v>
      </c>
      <c r="C373" s="33" t="s">
        <v>298</v>
      </c>
      <c r="D373" s="32" t="s">
        <v>934</v>
      </c>
      <c r="E373" s="32" t="s">
        <v>1008</v>
      </c>
      <c r="F373" s="13" t="s">
        <v>712</v>
      </c>
      <c r="G373" s="48" t="s">
        <v>2281</v>
      </c>
      <c r="H373" s="42" t="s">
        <v>1928</v>
      </c>
      <c r="I373" s="13"/>
      <c r="J373" s="15">
        <v>1.4999999999999999E-2</v>
      </c>
      <c r="K373" s="15" t="s">
        <v>532</v>
      </c>
      <c r="L373" s="15" t="s">
        <v>537</v>
      </c>
      <c r="M373" s="15">
        <f t="shared" si="119"/>
        <v>195</v>
      </c>
      <c r="N373" s="15">
        <f t="shared" ref="N373:N374" si="131">+M373*400</f>
        <v>78000</v>
      </c>
      <c r="O373" s="16">
        <v>124299241</v>
      </c>
      <c r="P373" s="12">
        <v>45646</v>
      </c>
      <c r="Q373" s="17">
        <v>435047343.5</v>
      </c>
      <c r="R373" s="9" t="s">
        <v>174</v>
      </c>
      <c r="S373" s="9" t="s">
        <v>1007</v>
      </c>
      <c r="T373" s="10">
        <v>901181171</v>
      </c>
      <c r="U373" s="9" t="s">
        <v>275</v>
      </c>
      <c r="V373" s="13" t="s">
        <v>707</v>
      </c>
      <c r="W373" s="13" t="s">
        <v>166</v>
      </c>
      <c r="X373" s="6" t="s">
        <v>601</v>
      </c>
      <c r="Y373" s="6" t="s">
        <v>552</v>
      </c>
      <c r="Z373" s="7">
        <v>45653</v>
      </c>
      <c r="AA373" s="6" t="s">
        <v>1030</v>
      </c>
      <c r="AB373" s="34">
        <v>152266570.22999999</v>
      </c>
      <c r="AC373" s="29"/>
      <c r="AD373" s="27"/>
      <c r="AE373" s="27">
        <f t="shared" si="99"/>
        <v>4350473.4350000005</v>
      </c>
      <c r="AF373" s="27">
        <f t="shared" si="84"/>
        <v>430696870.065</v>
      </c>
      <c r="AG373" s="27">
        <f>+AB373-AE373</f>
        <v>147916096.79499999</v>
      </c>
      <c r="AH373" s="17"/>
      <c r="AI373" s="17"/>
      <c r="AJ373" s="17"/>
      <c r="AK373" s="17"/>
      <c r="AL373" s="17"/>
      <c r="AM373" s="17"/>
      <c r="AN373" s="17"/>
      <c r="AO373" s="17"/>
      <c r="AP373" s="17"/>
      <c r="AQ373" s="17">
        <f t="shared" ref="AQ373:AQ374" si="132">+AI373-AM373</f>
        <v>0</v>
      </c>
      <c r="AR373" s="17">
        <f t="shared" ref="AR373:AR374" si="133">+AJ373-AN373</f>
        <v>0</v>
      </c>
      <c r="AS373" s="17">
        <f t="shared" ref="AS373:AS374" si="134">+AK373-AO373</f>
        <v>0</v>
      </c>
      <c r="AT373" s="17">
        <f t="shared" ref="AT373:AT374" si="135">+AL373-AP373</f>
        <v>0</v>
      </c>
      <c r="AU373" s="17">
        <f>SUBTOTAL(9,AV373:DH373)</f>
        <v>341612732.0800001</v>
      </c>
      <c r="AV373" s="17"/>
      <c r="AW373" s="17"/>
      <c r="AX373" s="17"/>
      <c r="AY373" s="17"/>
      <c r="AZ373" s="17"/>
      <c r="BA373" s="17">
        <v>11097316.1</v>
      </c>
      <c r="BB373" s="17">
        <v>11007252.359999999</v>
      </c>
      <c r="BC373" s="17">
        <v>10620849.859999999</v>
      </c>
      <c r="BD373" s="17">
        <v>10827124.880000001</v>
      </c>
      <c r="BE373" s="17">
        <v>10644092.119999999</v>
      </c>
      <c r="BF373" s="17">
        <v>10646997.4</v>
      </c>
      <c r="BG373" s="17">
        <v>10469775.210000001</v>
      </c>
      <c r="BH373" s="17">
        <v>10466869.92</v>
      </c>
      <c r="BI373" s="17">
        <v>10376806.18</v>
      </c>
      <c r="BJ373" s="17">
        <v>10208299.83</v>
      </c>
      <c r="BK373" s="17">
        <v>10196678.699999999</v>
      </c>
      <c r="BL373" s="17">
        <v>10033982.92</v>
      </c>
      <c r="BM373" s="17">
        <v>10016551.23</v>
      </c>
      <c r="BN373" s="17">
        <v>9926487.4900000002</v>
      </c>
      <c r="BO373" s="17">
        <v>9644675.1400000006</v>
      </c>
      <c r="BP373" s="17">
        <v>9746360.0099999998</v>
      </c>
      <c r="BQ373" s="17">
        <v>9598190.6300000008</v>
      </c>
      <c r="BR373" s="17">
        <v>9566232.5299999993</v>
      </c>
      <c r="BS373" s="17">
        <v>9423873.7100000009</v>
      </c>
      <c r="BT373" s="17">
        <v>9386105.0500000007</v>
      </c>
      <c r="BU373" s="17">
        <v>9296041.3100000005</v>
      </c>
      <c r="BV373" s="17">
        <v>9162398.3399999999</v>
      </c>
      <c r="BW373" s="17">
        <v>9115913.8300000001</v>
      </c>
      <c r="BX373" s="17">
        <v>8988081.4299999997</v>
      </c>
      <c r="BY373" s="17">
        <v>8935786.3499999996</v>
      </c>
      <c r="BZ373" s="17">
        <v>8845722.6099999994</v>
      </c>
      <c r="CA373" s="17">
        <v>8668500.4199999999</v>
      </c>
      <c r="CB373" s="17">
        <v>8665595.1300000008</v>
      </c>
      <c r="CC373" s="17">
        <v>8552289.1400000006</v>
      </c>
      <c r="CD373" s="17">
        <v>8485467.6600000001</v>
      </c>
      <c r="CE373" s="17">
        <v>8377972.2199999997</v>
      </c>
      <c r="CF373" s="17">
        <v>8305340.1799999997</v>
      </c>
      <c r="CG373" s="17">
        <v>8215276.4400000004</v>
      </c>
      <c r="CH373" s="17">
        <v>8116496.8499999996</v>
      </c>
      <c r="CI373" s="17">
        <v>8035148.96</v>
      </c>
      <c r="CJ373" s="17">
        <v>7942179.9400000004</v>
      </c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</row>
    <row r="374" spans="1:112" ht="65.25" customHeight="1" x14ac:dyDescent="0.25">
      <c r="A374" s="6">
        <f t="shared" si="83"/>
        <v>368</v>
      </c>
      <c r="B374" s="13">
        <v>12406731</v>
      </c>
      <c r="C374" s="33" t="s">
        <v>298</v>
      </c>
      <c r="D374" s="32" t="s">
        <v>958</v>
      </c>
      <c r="E374" s="32" t="s">
        <v>1010</v>
      </c>
      <c r="F374" s="13" t="s">
        <v>711</v>
      </c>
      <c r="G374" s="48" t="s">
        <v>2282</v>
      </c>
      <c r="H374" s="42" t="s">
        <v>1921</v>
      </c>
      <c r="I374" s="13"/>
      <c r="J374" s="15">
        <v>0.05</v>
      </c>
      <c r="K374" s="15" t="s">
        <v>992</v>
      </c>
      <c r="L374" s="15" t="s">
        <v>537</v>
      </c>
      <c r="M374" s="15">
        <f t="shared" si="119"/>
        <v>650</v>
      </c>
      <c r="N374" s="15">
        <f t="shared" si="131"/>
        <v>260000</v>
      </c>
      <c r="O374" s="16">
        <v>417482940</v>
      </c>
      <c r="P374" s="12">
        <v>45646</v>
      </c>
      <c r="Q374" s="17">
        <v>459231234</v>
      </c>
      <c r="R374" s="9" t="s">
        <v>174</v>
      </c>
      <c r="S374" s="9" t="s">
        <v>1009</v>
      </c>
      <c r="T374" s="10">
        <v>952257071</v>
      </c>
      <c r="U374" s="9" t="s">
        <v>275</v>
      </c>
      <c r="V374" s="13" t="s">
        <v>707</v>
      </c>
      <c r="W374" s="13" t="s">
        <v>166</v>
      </c>
      <c r="X374" s="6" t="s">
        <v>601</v>
      </c>
      <c r="Y374" s="6" t="s">
        <v>552</v>
      </c>
      <c r="Z374" s="7">
        <v>45671</v>
      </c>
      <c r="AA374" s="6" t="s">
        <v>1077</v>
      </c>
      <c r="AB374" s="34">
        <v>160730931.90000001</v>
      </c>
      <c r="AC374" s="29"/>
      <c r="AD374" s="27"/>
      <c r="AE374" s="27">
        <f t="shared" si="99"/>
        <v>4592312.34</v>
      </c>
      <c r="AF374" s="27">
        <f t="shared" si="84"/>
        <v>454638921.66000003</v>
      </c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>
        <f t="shared" si="132"/>
        <v>0</v>
      </c>
      <c r="AR374" s="17">
        <f t="shared" si="133"/>
        <v>0</v>
      </c>
      <c r="AS374" s="17">
        <f t="shared" si="134"/>
        <v>0</v>
      </c>
      <c r="AT374" s="17">
        <f t="shared" si="135"/>
        <v>0</v>
      </c>
      <c r="AU374" s="17">
        <f>SUBTOTAL(9,AV374:DH374)</f>
        <v>360538014.40000004</v>
      </c>
      <c r="AV374" s="17"/>
      <c r="AW374" s="17"/>
      <c r="AX374" s="17"/>
      <c r="AY374" s="17"/>
      <c r="AZ374" s="17"/>
      <c r="BA374" s="17"/>
      <c r="BB374" s="17">
        <v>11714205.92</v>
      </c>
      <c r="BC374" s="17">
        <v>11297123.310000001</v>
      </c>
      <c r="BD374" s="17">
        <v>11524065.32</v>
      </c>
      <c r="BE374" s="17">
        <v>11327791.140000001</v>
      </c>
      <c r="BF374" s="17">
        <v>11333924.710000001</v>
      </c>
      <c r="BG374" s="17">
        <v>11143784.109999999</v>
      </c>
      <c r="BH374" s="17">
        <v>11143784.109999999</v>
      </c>
      <c r="BI374" s="17">
        <v>11048713.810000001</v>
      </c>
      <c r="BJ374" s="17">
        <v>10867773.560000001</v>
      </c>
      <c r="BK374" s="17">
        <v>10858573.199999999</v>
      </c>
      <c r="BL374" s="17">
        <v>10683766.52</v>
      </c>
      <c r="BM374" s="17">
        <v>10668432.6</v>
      </c>
      <c r="BN374" s="17">
        <v>10573362.300000001</v>
      </c>
      <c r="BO374" s="17">
        <v>10266683.91</v>
      </c>
      <c r="BP374" s="17">
        <v>10383221.699999999</v>
      </c>
      <c r="BQ374" s="17">
        <v>10223748.93</v>
      </c>
      <c r="BR374" s="17">
        <v>10193081.09</v>
      </c>
      <c r="BS374" s="17">
        <v>10039741.9</v>
      </c>
      <c r="BT374" s="17">
        <v>10002940.49</v>
      </c>
      <c r="BU374" s="17">
        <v>9907870.1899999995</v>
      </c>
      <c r="BV374" s="17">
        <v>9763731.3399999999</v>
      </c>
      <c r="BW374" s="17">
        <v>9717729.5800000001</v>
      </c>
      <c r="BX374" s="17">
        <v>9579724.3100000005</v>
      </c>
      <c r="BY374" s="17">
        <v>9527588.9800000004</v>
      </c>
      <c r="BZ374" s="17">
        <v>9432518.6799999997</v>
      </c>
      <c r="CA374" s="17">
        <v>9236244.5099999998</v>
      </c>
      <c r="CB374" s="17">
        <v>9242378.0800000001</v>
      </c>
      <c r="CC374" s="17">
        <v>9119706.7200000007</v>
      </c>
      <c r="CD374" s="17">
        <v>9052237.4700000007</v>
      </c>
      <c r="CE374" s="17">
        <v>8935699.6799999997</v>
      </c>
      <c r="CF374" s="17">
        <v>8862096.8699999992</v>
      </c>
      <c r="CG374" s="17">
        <v>8767026.5700000003</v>
      </c>
      <c r="CH374" s="17">
        <v>8659689.1300000008</v>
      </c>
      <c r="CI374" s="17">
        <v>8576885.9600000009</v>
      </c>
      <c r="CJ374" s="17">
        <v>8475682.0899999999</v>
      </c>
      <c r="CK374" s="17">
        <v>8386485.6100000003</v>
      </c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</row>
    <row r="375" spans="1:112" ht="65.25" customHeight="1" x14ac:dyDescent="0.25">
      <c r="A375" s="6">
        <f t="shared" si="83"/>
        <v>369</v>
      </c>
      <c r="B375" s="13">
        <v>12406696</v>
      </c>
      <c r="C375" s="33" t="s">
        <v>298</v>
      </c>
      <c r="D375" s="32" t="s">
        <v>474</v>
      </c>
      <c r="E375" s="32" t="s">
        <v>1011</v>
      </c>
      <c r="F375" s="13" t="s">
        <v>711</v>
      </c>
      <c r="G375" s="48" t="s">
        <v>2283</v>
      </c>
      <c r="H375" s="42" t="s">
        <v>1926</v>
      </c>
      <c r="I375" s="13"/>
      <c r="J375" s="15">
        <v>1.4999999999999999E-2</v>
      </c>
      <c r="K375" s="15" t="s">
        <v>536</v>
      </c>
      <c r="L375" s="15" t="s">
        <v>538</v>
      </c>
      <c r="M375" s="15">
        <f t="shared" ref="M375:M382" si="136">+J375*10000*2*65%</f>
        <v>195</v>
      </c>
      <c r="N375" s="15">
        <f t="shared" ref="N375" si="137">+M375*200</f>
        <v>39000</v>
      </c>
      <c r="O375" s="16">
        <v>131264170</v>
      </c>
      <c r="P375" s="12">
        <v>45646</v>
      </c>
      <c r="Q375" s="17">
        <v>144390587</v>
      </c>
      <c r="R375" s="9" t="s">
        <v>174</v>
      </c>
      <c r="S375" s="9" t="s">
        <v>1003</v>
      </c>
      <c r="T375" s="10">
        <v>906177777</v>
      </c>
      <c r="U375" s="9" t="s">
        <v>275</v>
      </c>
      <c r="V375" s="13" t="s">
        <v>707</v>
      </c>
      <c r="W375" s="13" t="s">
        <v>166</v>
      </c>
      <c r="X375" s="6" t="s">
        <v>601</v>
      </c>
      <c r="Y375" s="6" t="s">
        <v>552</v>
      </c>
      <c r="Z375" s="7">
        <v>45660</v>
      </c>
      <c r="AA375" s="6" t="s">
        <v>1047</v>
      </c>
      <c r="AB375" s="34">
        <v>50536705.450000003</v>
      </c>
      <c r="AC375" s="29"/>
      <c r="AD375" s="27"/>
      <c r="AE375" s="27">
        <f t="shared" si="99"/>
        <v>1443905.87</v>
      </c>
      <c r="AF375" s="27">
        <f t="shared" si="84"/>
        <v>142946681.13</v>
      </c>
      <c r="AG375" s="27">
        <f>+AB375-AE375</f>
        <v>49092799.580000006</v>
      </c>
      <c r="AH375" s="17"/>
      <c r="AI375" s="17"/>
      <c r="AJ375" s="17"/>
      <c r="AK375" s="17"/>
      <c r="AL375" s="17"/>
      <c r="AM375" s="17"/>
      <c r="AN375" s="17"/>
      <c r="AO375" s="17"/>
      <c r="AP375" s="17"/>
      <c r="AQ375" s="17">
        <f t="shared" ref="AQ375" si="138">+AI375-AM375</f>
        <v>0</v>
      </c>
      <c r="AR375" s="17">
        <f t="shared" ref="AR375" si="139">+AJ375-AN375</f>
        <v>0</v>
      </c>
      <c r="AS375" s="17">
        <f t="shared" ref="AS375" si="140">+AK375-AO375</f>
        <v>0</v>
      </c>
      <c r="AT375" s="17">
        <f t="shared" ref="AT375" si="141">+AL375-AP375</f>
        <v>0</v>
      </c>
      <c r="AU375" s="17">
        <f>SUBTOTAL(9,AV375:DH375)</f>
        <v>113359657.80000004</v>
      </c>
      <c r="AV375" s="17"/>
      <c r="AW375" s="17"/>
      <c r="AX375" s="17"/>
      <c r="AY375" s="17"/>
      <c r="AZ375" s="17"/>
      <c r="BA375" s="17"/>
      <c r="BB375" s="17">
        <v>3683157.73</v>
      </c>
      <c r="BC375" s="17">
        <v>3552019.43</v>
      </c>
      <c r="BD375" s="17">
        <v>3623374.09</v>
      </c>
      <c r="BE375" s="17">
        <v>3561661.95</v>
      </c>
      <c r="BF375" s="17">
        <v>3563590.46</v>
      </c>
      <c r="BG375" s="17">
        <v>3503806.82</v>
      </c>
      <c r="BH375" s="17">
        <v>3503806.82</v>
      </c>
      <c r="BI375" s="17">
        <v>3473915</v>
      </c>
      <c r="BJ375" s="17">
        <v>3417024.12</v>
      </c>
      <c r="BK375" s="17">
        <v>3414131.36</v>
      </c>
      <c r="BL375" s="17">
        <v>3359168.99</v>
      </c>
      <c r="BM375" s="17">
        <v>3354347.73</v>
      </c>
      <c r="BN375" s="17">
        <v>3324455.91</v>
      </c>
      <c r="BO375" s="17">
        <v>3228030.69</v>
      </c>
      <c r="BP375" s="17">
        <v>3264672.27</v>
      </c>
      <c r="BQ375" s="17">
        <v>3214531.16</v>
      </c>
      <c r="BR375" s="17">
        <v>3204888.63</v>
      </c>
      <c r="BS375" s="17">
        <v>3156676.02</v>
      </c>
      <c r="BT375" s="17">
        <v>3145105</v>
      </c>
      <c r="BU375" s="17">
        <v>3115213.18</v>
      </c>
      <c r="BV375" s="17">
        <v>3069893.32</v>
      </c>
      <c r="BW375" s="17">
        <v>3055429.54</v>
      </c>
      <c r="BX375" s="17">
        <v>3012038.19</v>
      </c>
      <c r="BY375" s="17">
        <v>2995645.9</v>
      </c>
      <c r="BZ375" s="17">
        <v>2965754.09</v>
      </c>
      <c r="CA375" s="17">
        <v>2904041.95</v>
      </c>
      <c r="CB375" s="17">
        <v>2905970.45</v>
      </c>
      <c r="CC375" s="17">
        <v>2867400.36</v>
      </c>
      <c r="CD375" s="17">
        <v>2846186.81</v>
      </c>
      <c r="CE375" s="17">
        <v>2809545.23</v>
      </c>
      <c r="CF375" s="17">
        <v>2786403.18</v>
      </c>
      <c r="CG375" s="17">
        <v>2756511.36</v>
      </c>
      <c r="CH375" s="17">
        <v>2722762.53</v>
      </c>
      <c r="CI375" s="17">
        <v>2696727.72</v>
      </c>
      <c r="CJ375" s="17">
        <v>2664907.4</v>
      </c>
      <c r="CK375" s="17">
        <v>2636862.41</v>
      </c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</row>
    <row r="376" spans="1:112" ht="65.25" hidden="1" customHeight="1" x14ac:dyDescent="0.25">
      <c r="A376" s="6">
        <f t="shared" si="83"/>
        <v>370</v>
      </c>
      <c r="B376" s="13">
        <v>12406726</v>
      </c>
      <c r="C376" s="33" t="s">
        <v>296</v>
      </c>
      <c r="D376" s="32" t="s">
        <v>1464</v>
      </c>
      <c r="E376" s="46" t="s">
        <v>1513</v>
      </c>
      <c r="F376" s="13" t="s">
        <v>712</v>
      </c>
      <c r="G376" s="48" t="s">
        <v>2419</v>
      </c>
      <c r="H376" s="42"/>
      <c r="I376" s="13"/>
      <c r="J376" s="15">
        <v>0.19209999999999999</v>
      </c>
      <c r="K376" s="15" t="s">
        <v>1589</v>
      </c>
      <c r="L376" s="15" t="s">
        <v>531</v>
      </c>
      <c r="M376" s="15"/>
      <c r="N376" s="15"/>
      <c r="O376" s="16">
        <v>5540147021</v>
      </c>
      <c r="P376" s="12">
        <v>45646</v>
      </c>
      <c r="Q376" s="17">
        <v>6094161723.1000004</v>
      </c>
      <c r="R376" s="9" t="s">
        <v>174</v>
      </c>
      <c r="S376" s="9" t="s">
        <v>1515</v>
      </c>
      <c r="T376" s="10">
        <v>994807767</v>
      </c>
      <c r="U376" s="6" t="s">
        <v>1550</v>
      </c>
      <c r="V376" s="13" t="s">
        <v>704</v>
      </c>
      <c r="W376" s="13" t="s">
        <v>166</v>
      </c>
      <c r="X376" s="6" t="s">
        <v>601</v>
      </c>
      <c r="Y376" s="6" t="s">
        <v>669</v>
      </c>
      <c r="Z376" s="7"/>
      <c r="AA376" s="6"/>
      <c r="AB376" s="34">
        <v>166204410.63</v>
      </c>
      <c r="AC376" s="29"/>
      <c r="AD376" s="27"/>
      <c r="AE376" s="27"/>
      <c r="AF376" s="27"/>
      <c r="AG376" s="2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</row>
    <row r="377" spans="1:112" ht="65.25" hidden="1" customHeight="1" x14ac:dyDescent="0.25">
      <c r="A377" s="6">
        <f t="shared" si="83"/>
        <v>371</v>
      </c>
      <c r="B377" s="13">
        <v>12406721</v>
      </c>
      <c r="C377" s="33" t="s">
        <v>296</v>
      </c>
      <c r="D377" s="32" t="s">
        <v>1464</v>
      </c>
      <c r="E377" s="46" t="s">
        <v>1517</v>
      </c>
      <c r="F377" s="13" t="s">
        <v>712</v>
      </c>
      <c r="G377" s="48" t="s">
        <v>2420</v>
      </c>
      <c r="H377" s="42"/>
      <c r="I377" s="13"/>
      <c r="J377" s="15">
        <v>0.2404</v>
      </c>
      <c r="K377" s="15" t="s">
        <v>1589</v>
      </c>
      <c r="L377" s="15" t="s">
        <v>531</v>
      </c>
      <c r="M377" s="15"/>
      <c r="N377" s="15"/>
      <c r="O377" s="16">
        <v>6831001837</v>
      </c>
      <c r="P377" s="12">
        <v>45646</v>
      </c>
      <c r="Q377" s="17">
        <v>7514102020.6999998</v>
      </c>
      <c r="R377" s="9" t="s">
        <v>174</v>
      </c>
      <c r="S377" s="9" t="s">
        <v>1515</v>
      </c>
      <c r="T377" s="10">
        <v>994807767</v>
      </c>
      <c r="U377" s="6" t="s">
        <v>1550</v>
      </c>
      <c r="V377" s="13"/>
      <c r="W377" s="13" t="s">
        <v>166</v>
      </c>
      <c r="X377" s="6" t="s">
        <v>1274</v>
      </c>
      <c r="Y377" s="6"/>
      <c r="Z377" s="7"/>
      <c r="AA377" s="6"/>
      <c r="AB377" s="34"/>
      <c r="AC377" s="29"/>
      <c r="AD377" s="27"/>
      <c r="AE377" s="27"/>
      <c r="AF377" s="27"/>
      <c r="AG377" s="2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</row>
    <row r="378" spans="1:112" ht="65.25" hidden="1" customHeight="1" x14ac:dyDescent="0.25">
      <c r="A378" s="6">
        <f t="shared" si="83"/>
        <v>372</v>
      </c>
      <c r="B378" s="13">
        <v>12421309</v>
      </c>
      <c r="C378" s="33" t="s">
        <v>296</v>
      </c>
      <c r="D378" s="32" t="s">
        <v>794</v>
      </c>
      <c r="E378" s="32" t="s">
        <v>1012</v>
      </c>
      <c r="F378" s="13" t="s">
        <v>712</v>
      </c>
      <c r="G378" s="48" t="s">
        <v>2284</v>
      </c>
      <c r="H378" s="42" t="s">
        <v>1926</v>
      </c>
      <c r="I378" s="13" t="s">
        <v>1692</v>
      </c>
      <c r="J378" s="15">
        <v>0.1101</v>
      </c>
      <c r="K378" s="15" t="s">
        <v>1031</v>
      </c>
      <c r="L378" s="15" t="s">
        <v>537</v>
      </c>
      <c r="M378" s="15">
        <f t="shared" si="136"/>
        <v>1431.3</v>
      </c>
      <c r="N378" s="15">
        <f t="shared" ref="N378:N382" si="142">+M378*400</f>
        <v>572520</v>
      </c>
      <c r="O378" s="16">
        <v>2991820666</v>
      </c>
      <c r="P378" s="12">
        <v>45649</v>
      </c>
      <c r="Q378" s="17">
        <v>5086095132.1999998</v>
      </c>
      <c r="R378" s="9" t="s">
        <v>174</v>
      </c>
      <c r="S378" s="9" t="s">
        <v>737</v>
      </c>
      <c r="T378" s="10">
        <v>993662222</v>
      </c>
      <c r="U378" s="9" t="s">
        <v>276</v>
      </c>
      <c r="V378" s="13" t="s">
        <v>707</v>
      </c>
      <c r="W378" s="13" t="s">
        <v>166</v>
      </c>
      <c r="X378" s="6" t="s">
        <v>601</v>
      </c>
      <c r="Y378" s="6"/>
      <c r="Z378" s="6"/>
      <c r="AA378" s="6"/>
      <c r="AB378" s="34">
        <v>4068876105.7600002</v>
      </c>
      <c r="AC378" s="29"/>
      <c r="AD378" s="27">
        <f>+Q378*20%</f>
        <v>1017219026.4400001</v>
      </c>
      <c r="AE378" s="27">
        <f t="shared" si="99"/>
        <v>50860951.321999997</v>
      </c>
      <c r="AF378" s="27">
        <f t="shared" si="84"/>
        <v>4018015154.4380002</v>
      </c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</row>
    <row r="379" spans="1:112" ht="65.25" customHeight="1" x14ac:dyDescent="0.25">
      <c r="A379" s="6">
        <f t="shared" si="83"/>
        <v>373</v>
      </c>
      <c r="B379" s="13">
        <v>12421332</v>
      </c>
      <c r="C379" s="33" t="s">
        <v>296</v>
      </c>
      <c r="D379" s="32" t="s">
        <v>794</v>
      </c>
      <c r="E379" s="32" t="s">
        <v>1013</v>
      </c>
      <c r="F379" s="13" t="s">
        <v>712</v>
      </c>
      <c r="G379" s="48" t="s">
        <v>2285</v>
      </c>
      <c r="H379" s="42" t="s">
        <v>1926</v>
      </c>
      <c r="I379" s="13" t="s">
        <v>1692</v>
      </c>
      <c r="J379" s="15">
        <v>4.7100000000000003E-2</v>
      </c>
      <c r="K379" s="15" t="s">
        <v>1031</v>
      </c>
      <c r="L379" s="15" t="s">
        <v>537</v>
      </c>
      <c r="M379" s="15">
        <f t="shared" si="136"/>
        <v>612.30000000000007</v>
      </c>
      <c r="N379" s="15">
        <f t="shared" si="142"/>
        <v>244920.00000000003</v>
      </c>
      <c r="O379" s="16">
        <v>1279879686</v>
      </c>
      <c r="P379" s="12">
        <v>45649</v>
      </c>
      <c r="Q379" s="17">
        <v>2431771403.4000001</v>
      </c>
      <c r="R379" s="9" t="s">
        <v>174</v>
      </c>
      <c r="S379" s="9" t="s">
        <v>737</v>
      </c>
      <c r="T379" s="10">
        <v>993662222</v>
      </c>
      <c r="U379" s="9" t="s">
        <v>275</v>
      </c>
      <c r="V379" s="13" t="s">
        <v>707</v>
      </c>
      <c r="W379" s="13" t="s">
        <v>166</v>
      </c>
      <c r="X379" s="6" t="s">
        <v>601</v>
      </c>
      <c r="Y379" s="6" t="s">
        <v>552</v>
      </c>
      <c r="Z379" s="7">
        <v>45677</v>
      </c>
      <c r="AA379" s="6" t="s">
        <v>1089</v>
      </c>
      <c r="AB379" s="34">
        <v>851119991.19000006</v>
      </c>
      <c r="AC379" s="29"/>
      <c r="AD379" s="27"/>
      <c r="AE379" s="27">
        <f t="shared" si="99"/>
        <v>24317714.034000002</v>
      </c>
      <c r="AF379" s="27">
        <f t="shared" si="84"/>
        <v>2407453689.3660002</v>
      </c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>
        <f t="shared" ref="AQ379" si="143">+AI379-AM379</f>
        <v>0</v>
      </c>
      <c r="AR379" s="17">
        <f t="shared" ref="AR379" si="144">+AJ379-AN379</f>
        <v>0</v>
      </c>
      <c r="AS379" s="17">
        <f t="shared" ref="AS379" si="145">+AK379-AO379</f>
        <v>0</v>
      </c>
      <c r="AT379" s="17">
        <f t="shared" ref="AT379" si="146">+AL379-AP379</f>
        <v>0</v>
      </c>
      <c r="AU379" s="17">
        <f>SUBTOTAL(9,AV379:DH379)</f>
        <v>1909160284.1600001</v>
      </c>
      <c r="AV379" s="17"/>
      <c r="AW379" s="17"/>
      <c r="AX379" s="17"/>
      <c r="AY379" s="17"/>
      <c r="AZ379" s="17"/>
      <c r="BA379" s="17"/>
      <c r="BB379" s="17">
        <v>62030343.020000003</v>
      </c>
      <c r="BC379" s="17">
        <v>59821761.590000004</v>
      </c>
      <c r="BD379" s="17">
        <v>61023489.719999999</v>
      </c>
      <c r="BE379" s="17">
        <v>59984157.280000001</v>
      </c>
      <c r="BF379" s="17">
        <v>60016636.420000002</v>
      </c>
      <c r="BG379" s="17">
        <v>59009783.119999997</v>
      </c>
      <c r="BH379" s="17">
        <v>59009783.119999997</v>
      </c>
      <c r="BI379" s="17">
        <v>58506356.479999997</v>
      </c>
      <c r="BJ379" s="17">
        <v>57548221.890000001</v>
      </c>
      <c r="BK379" s="17">
        <v>57499503.18</v>
      </c>
      <c r="BL379" s="17">
        <v>56573847.729999997</v>
      </c>
      <c r="BM379" s="17">
        <v>56492649.880000003</v>
      </c>
      <c r="BN379" s="17">
        <v>55989223.229999997</v>
      </c>
      <c r="BO379" s="17">
        <v>54365266.299999997</v>
      </c>
      <c r="BP379" s="17">
        <v>54982369.939999998</v>
      </c>
      <c r="BQ379" s="17">
        <v>54137912.329999998</v>
      </c>
      <c r="BR379" s="17">
        <v>53975516.640000001</v>
      </c>
      <c r="BS379" s="17">
        <v>53163538.18</v>
      </c>
      <c r="BT379" s="17">
        <v>52968663.340000004</v>
      </c>
      <c r="BU379" s="17">
        <v>52465236.700000003</v>
      </c>
      <c r="BV379" s="17">
        <v>51701976.939999998</v>
      </c>
      <c r="BW379" s="17">
        <v>51458383.399999999</v>
      </c>
      <c r="BX379" s="17">
        <v>50727602.780000001</v>
      </c>
      <c r="BY379" s="17">
        <v>50451530.100000001</v>
      </c>
      <c r="BZ379" s="17">
        <v>49948103.450000003</v>
      </c>
      <c r="CA379" s="17">
        <v>48908771.020000003</v>
      </c>
      <c r="CB379" s="17">
        <v>48941250.159999996</v>
      </c>
      <c r="CC379" s="17">
        <v>48291667.380000003</v>
      </c>
      <c r="CD379" s="17">
        <v>47934396.859999999</v>
      </c>
      <c r="CE379" s="17">
        <v>47317293.229999997</v>
      </c>
      <c r="CF379" s="17">
        <v>46927543.560000002</v>
      </c>
      <c r="CG379" s="17">
        <v>46424116.909999996</v>
      </c>
      <c r="CH379" s="17">
        <v>45855731.990000002</v>
      </c>
      <c r="CI379" s="17">
        <v>45417263.619999997</v>
      </c>
      <c r="CJ379" s="17">
        <v>44881357.829999998</v>
      </c>
      <c r="CK379" s="17">
        <v>44409034.840000004</v>
      </c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</row>
    <row r="380" spans="1:112" ht="65.25" hidden="1" customHeight="1" x14ac:dyDescent="0.25">
      <c r="A380" s="6">
        <f t="shared" si="83"/>
        <v>374</v>
      </c>
      <c r="B380" s="13">
        <v>12421315</v>
      </c>
      <c r="C380" s="33" t="s">
        <v>296</v>
      </c>
      <c r="D380" s="32" t="s">
        <v>794</v>
      </c>
      <c r="E380" s="32" t="s">
        <v>1014</v>
      </c>
      <c r="F380" s="13" t="s">
        <v>712</v>
      </c>
      <c r="G380" s="48" t="s">
        <v>2286</v>
      </c>
      <c r="H380" s="42" t="s">
        <v>1926</v>
      </c>
      <c r="I380" s="13" t="s">
        <v>1692</v>
      </c>
      <c r="J380" s="15">
        <v>9.01E-2</v>
      </c>
      <c r="K380" s="15" t="s">
        <v>1031</v>
      </c>
      <c r="L380" s="15" t="s">
        <v>537</v>
      </c>
      <c r="M380" s="15">
        <f t="shared" si="136"/>
        <v>1171.3</v>
      </c>
      <c r="N380" s="15">
        <f t="shared" si="142"/>
        <v>468520</v>
      </c>
      <c r="O380" s="16">
        <v>2448347339</v>
      </c>
      <c r="P380" s="12">
        <v>45649</v>
      </c>
      <c r="Q380" s="17">
        <v>3917355742.4000001</v>
      </c>
      <c r="R380" s="9" t="s">
        <v>174</v>
      </c>
      <c r="S380" s="9" t="s">
        <v>737</v>
      </c>
      <c r="T380" s="10">
        <v>993662222</v>
      </c>
      <c r="U380" s="9" t="s">
        <v>276</v>
      </c>
      <c r="V380" s="13" t="s">
        <v>707</v>
      </c>
      <c r="W380" s="13" t="s">
        <v>166</v>
      </c>
      <c r="X380" s="6" t="s">
        <v>601</v>
      </c>
      <c r="Y380" s="6"/>
      <c r="Z380" s="6"/>
      <c r="AA380" s="6"/>
      <c r="AB380" s="34">
        <v>3133884593.9200001</v>
      </c>
      <c r="AC380" s="29"/>
      <c r="AD380" s="27"/>
      <c r="AE380" s="27">
        <f t="shared" si="99"/>
        <v>39173557.424000002</v>
      </c>
      <c r="AF380" s="27">
        <f t="shared" si="84"/>
        <v>3878182184.9760003</v>
      </c>
      <c r="AG380" s="27">
        <f t="shared" ref="AG380:AG382" si="147">+AB380-AE380</f>
        <v>3094711036.4960003</v>
      </c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</row>
    <row r="381" spans="1:112" ht="65.25" hidden="1" customHeight="1" x14ac:dyDescent="0.25">
      <c r="A381" s="6">
        <f t="shared" si="83"/>
        <v>375</v>
      </c>
      <c r="B381" s="13">
        <v>12421297</v>
      </c>
      <c r="C381" s="33" t="s">
        <v>296</v>
      </c>
      <c r="D381" s="32" t="s">
        <v>850</v>
      </c>
      <c r="E381" s="46" t="s">
        <v>1512</v>
      </c>
      <c r="F381" s="13" t="s">
        <v>714</v>
      </c>
      <c r="G381" s="48" t="s">
        <v>2421</v>
      </c>
      <c r="H381" s="42" t="s">
        <v>1924</v>
      </c>
      <c r="I381" s="13"/>
      <c r="J381" s="15">
        <v>0.1</v>
      </c>
      <c r="K381" s="15" t="s">
        <v>1031</v>
      </c>
      <c r="L381" s="15" t="s">
        <v>537</v>
      </c>
      <c r="M381" s="15"/>
      <c r="N381" s="15"/>
      <c r="O381" s="16">
        <v>2870274043</v>
      </c>
      <c r="P381" s="12">
        <v>45649</v>
      </c>
      <c r="Q381" s="17">
        <v>3157301447.3000002</v>
      </c>
      <c r="R381" s="9" t="s">
        <v>174</v>
      </c>
      <c r="S381" s="9" t="s">
        <v>1516</v>
      </c>
      <c r="T381" s="10">
        <v>990548887</v>
      </c>
      <c r="U381" s="6" t="s">
        <v>1550</v>
      </c>
      <c r="V381" s="13" t="s">
        <v>704</v>
      </c>
      <c r="W381" s="13" t="s">
        <v>166</v>
      </c>
      <c r="X381" s="6" t="s">
        <v>601</v>
      </c>
      <c r="Y381" s="6" t="s">
        <v>669</v>
      </c>
      <c r="Z381" s="6"/>
      <c r="AA381" s="6"/>
      <c r="AB381" s="34">
        <v>114810961.72</v>
      </c>
      <c r="AC381" s="29"/>
      <c r="AD381" s="27"/>
      <c r="AE381" s="27"/>
      <c r="AF381" s="27"/>
      <c r="AG381" s="2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</row>
    <row r="382" spans="1:112" ht="65.25" customHeight="1" x14ac:dyDescent="0.25">
      <c r="A382" s="6">
        <f t="shared" si="83"/>
        <v>376</v>
      </c>
      <c r="B382" s="13">
        <v>12573406</v>
      </c>
      <c r="C382" s="33" t="s">
        <v>296</v>
      </c>
      <c r="D382" s="32" t="s">
        <v>1018</v>
      </c>
      <c r="E382" s="32" t="s">
        <v>1017</v>
      </c>
      <c r="F382" s="13" t="s">
        <v>712</v>
      </c>
      <c r="G382" s="48" t="s">
        <v>2287</v>
      </c>
      <c r="H382" s="42" t="s">
        <v>1921</v>
      </c>
      <c r="I382" s="13" t="s">
        <v>1693</v>
      </c>
      <c r="J382" s="15">
        <v>5.5E-2</v>
      </c>
      <c r="K382" s="15" t="s">
        <v>1032</v>
      </c>
      <c r="L382" s="15" t="s">
        <v>537</v>
      </c>
      <c r="M382" s="15">
        <f t="shared" si="136"/>
        <v>715</v>
      </c>
      <c r="N382" s="15">
        <f t="shared" si="142"/>
        <v>286000</v>
      </c>
      <c r="O382" s="16">
        <v>1732538650</v>
      </c>
      <c r="P382" s="12">
        <v>45650</v>
      </c>
      <c r="Q382" s="17">
        <v>1819165582.5</v>
      </c>
      <c r="R382" s="9" t="s">
        <v>174</v>
      </c>
      <c r="S382" s="9" t="s">
        <v>1016</v>
      </c>
      <c r="T382" s="10">
        <v>998220918</v>
      </c>
      <c r="U382" s="9" t="s">
        <v>275</v>
      </c>
      <c r="V382" s="13" t="s">
        <v>707</v>
      </c>
      <c r="W382" s="13" t="s">
        <v>166</v>
      </c>
      <c r="X382" s="9" t="s">
        <v>601</v>
      </c>
      <c r="Y382" s="6" t="s">
        <v>552</v>
      </c>
      <c r="Z382" s="7">
        <v>45661</v>
      </c>
      <c r="AA382" s="6" t="s">
        <v>1049</v>
      </c>
      <c r="AB382" s="34">
        <v>636707953.88</v>
      </c>
      <c r="AC382" s="29"/>
      <c r="AD382" s="27"/>
      <c r="AE382" s="27">
        <f t="shared" si="99"/>
        <v>18191655.824999999</v>
      </c>
      <c r="AF382" s="27">
        <f t="shared" si="84"/>
        <v>1800973926.675</v>
      </c>
      <c r="AG382" s="27">
        <f t="shared" si="147"/>
        <v>618516298.05499995</v>
      </c>
      <c r="AH382" s="17"/>
      <c r="AI382" s="17"/>
      <c r="AJ382" s="17"/>
      <c r="AK382" s="17"/>
      <c r="AL382" s="17"/>
      <c r="AM382" s="17"/>
      <c r="AN382" s="17"/>
      <c r="AO382" s="17"/>
      <c r="AP382" s="17"/>
      <c r="AQ382" s="17">
        <f t="shared" ref="AQ382" si="148">+AI382-AM382</f>
        <v>0</v>
      </c>
      <c r="AR382" s="17">
        <f t="shared" ref="AR382" si="149">+AJ382-AN382</f>
        <v>0</v>
      </c>
      <c r="AS382" s="17">
        <f t="shared" ref="AS382" si="150">+AK382-AO382</f>
        <v>0</v>
      </c>
      <c r="AT382" s="17">
        <f t="shared" ref="AT382" si="151">+AL382-AP382</f>
        <v>0</v>
      </c>
      <c r="AU382" s="17">
        <f>SUBTOTAL(9,AV382:DH382)</f>
        <v>1428209360.27</v>
      </c>
      <c r="AV382" s="17"/>
      <c r="AW382" s="17"/>
      <c r="AX382" s="17"/>
      <c r="AY382" s="17"/>
      <c r="AZ382" s="17"/>
      <c r="BA382" s="17"/>
      <c r="BB382" s="17">
        <v>46403812.840000004</v>
      </c>
      <c r="BC382" s="17">
        <v>44751611.770000003</v>
      </c>
      <c r="BD382" s="17">
        <v>45650603.530000001</v>
      </c>
      <c r="BE382" s="17">
        <v>44873097.149999999</v>
      </c>
      <c r="BF382" s="17">
        <v>44897394.219999999</v>
      </c>
      <c r="BG382" s="17">
        <v>44144184.909999996</v>
      </c>
      <c r="BH382" s="17">
        <v>44144184.909999996</v>
      </c>
      <c r="BI382" s="17">
        <v>43767580.25</v>
      </c>
      <c r="BJ382" s="17">
        <v>43050816.549999997</v>
      </c>
      <c r="BK382" s="17">
        <v>43014370.939999998</v>
      </c>
      <c r="BL382" s="17">
        <v>42321904.32</v>
      </c>
      <c r="BM382" s="17">
        <v>42261161.630000003</v>
      </c>
      <c r="BN382" s="17">
        <v>41884556.979999997</v>
      </c>
      <c r="BO382" s="17">
        <v>40669703.25</v>
      </c>
      <c r="BP382" s="17">
        <v>41131347.659999996</v>
      </c>
      <c r="BQ382" s="17">
        <v>40499623.729999997</v>
      </c>
      <c r="BR382" s="17">
        <v>40378138.350000001</v>
      </c>
      <c r="BS382" s="17">
        <v>39770711.490000002</v>
      </c>
      <c r="BT382" s="17">
        <v>39624929.039999999</v>
      </c>
      <c r="BU382" s="17">
        <v>39248324.390000001</v>
      </c>
      <c r="BV382" s="17">
        <v>38677343.130000003</v>
      </c>
      <c r="BW382" s="17">
        <v>38495115.07</v>
      </c>
      <c r="BX382" s="17">
        <v>37948430.899999999</v>
      </c>
      <c r="BY382" s="17">
        <v>37741905.759999998</v>
      </c>
      <c r="BZ382" s="17">
        <v>37365301.109999999</v>
      </c>
      <c r="CA382" s="17">
        <v>36587794.719999999</v>
      </c>
      <c r="CB382" s="17">
        <v>36612091.799999997</v>
      </c>
      <c r="CC382" s="17">
        <v>36126150.310000002</v>
      </c>
      <c r="CD382" s="17">
        <v>35858882.479999997</v>
      </c>
      <c r="CE382" s="17">
        <v>35397238.07</v>
      </c>
      <c r="CF382" s="17">
        <v>35105673.170000002</v>
      </c>
      <c r="CG382" s="17">
        <v>34729068.520000003</v>
      </c>
      <c r="CH382" s="17">
        <v>34303869.710000001</v>
      </c>
      <c r="CI382" s="17">
        <v>33975859.210000001</v>
      </c>
      <c r="CJ382" s="17">
        <v>33574957.479999997</v>
      </c>
      <c r="CK382" s="17">
        <v>33221620.920000002</v>
      </c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</row>
    <row r="383" spans="1:112" ht="65.25" customHeight="1" x14ac:dyDescent="0.25">
      <c r="A383" s="6">
        <f t="shared" si="83"/>
        <v>377</v>
      </c>
      <c r="B383" s="13">
        <v>12615772</v>
      </c>
      <c r="C383" s="33" t="s">
        <v>296</v>
      </c>
      <c r="D383" s="32" t="s">
        <v>22</v>
      </c>
      <c r="E383" s="46" t="s">
        <v>1420</v>
      </c>
      <c r="F383" s="13" t="s">
        <v>714</v>
      </c>
      <c r="G383" s="48" t="s">
        <v>2422</v>
      </c>
      <c r="H383" s="42" t="s">
        <v>1921</v>
      </c>
      <c r="I383" s="13" t="s">
        <v>1692</v>
      </c>
      <c r="J383" s="15">
        <v>0.92</v>
      </c>
      <c r="K383" s="15" t="s">
        <v>981</v>
      </c>
      <c r="L383" s="15" t="s">
        <v>531</v>
      </c>
      <c r="M383" s="15"/>
      <c r="N383" s="15"/>
      <c r="O383" s="16">
        <v>24475155430</v>
      </c>
      <c r="P383" s="12">
        <v>45652</v>
      </c>
      <c r="Q383" s="17">
        <v>25698913201.5</v>
      </c>
      <c r="R383" s="9" t="s">
        <v>174</v>
      </c>
      <c r="S383" s="9" t="s">
        <v>1419</v>
      </c>
      <c r="T383" s="10">
        <v>900813639</v>
      </c>
      <c r="U383" s="9" t="s">
        <v>275</v>
      </c>
      <c r="V383" s="13" t="s">
        <v>707</v>
      </c>
      <c r="W383" s="13" t="s">
        <v>166</v>
      </c>
      <c r="X383" s="9" t="s">
        <v>601</v>
      </c>
      <c r="Y383" s="6" t="s">
        <v>552</v>
      </c>
      <c r="Z383" s="7">
        <v>45761</v>
      </c>
      <c r="AA383" s="6" t="s">
        <v>1421</v>
      </c>
      <c r="AB383" s="34">
        <v>8994619620.5300007</v>
      </c>
      <c r="AC383" s="29"/>
      <c r="AD383" s="27"/>
      <c r="AE383" s="27">
        <f t="shared" si="99"/>
        <v>256989132.01500002</v>
      </c>
      <c r="AF383" s="27">
        <f t="shared" si="84"/>
        <v>25441924069.485001</v>
      </c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>
        <f>SUBTOTAL(9,AV383:DH383)</f>
        <v>20312780697.159996</v>
      </c>
      <c r="AV383" s="17"/>
      <c r="AW383" s="17"/>
      <c r="AX383" s="17"/>
      <c r="AY383" s="17"/>
      <c r="AZ383" s="17"/>
      <c r="BA383" s="17"/>
      <c r="BB383" s="17"/>
      <c r="BC383" s="17"/>
      <c r="BD383" s="17"/>
      <c r="BE383" s="17">
        <v>656221944.17999995</v>
      </c>
      <c r="BF383" s="17">
        <v>657111822.83000004</v>
      </c>
      <c r="BG383" s="17">
        <v>645543400.34000003</v>
      </c>
      <c r="BH383" s="17">
        <v>646077327.52999997</v>
      </c>
      <c r="BI383" s="17">
        <v>640560079.88</v>
      </c>
      <c r="BJ383" s="17">
        <v>629525584.57000005</v>
      </c>
      <c r="BK383" s="17">
        <v>629525584.57000005</v>
      </c>
      <c r="BL383" s="17">
        <v>618847040.73000002</v>
      </c>
      <c r="BM383" s="17">
        <v>618491089.26999998</v>
      </c>
      <c r="BN383" s="17">
        <v>612973841.62</v>
      </c>
      <c r="BO383" s="17">
        <v>593574486.97000003</v>
      </c>
      <c r="BP383" s="17">
        <v>601939346.32000005</v>
      </c>
      <c r="BQ383" s="17">
        <v>592150681.13</v>
      </c>
      <c r="BR383" s="17">
        <v>590904851.00999999</v>
      </c>
      <c r="BS383" s="17">
        <v>581472137.28999996</v>
      </c>
      <c r="BT383" s="17">
        <v>579870355.71000004</v>
      </c>
      <c r="BU383" s="17">
        <v>574353108.05999994</v>
      </c>
      <c r="BV383" s="17">
        <v>565454321.51999998</v>
      </c>
      <c r="BW383" s="17">
        <v>563318612.75</v>
      </c>
      <c r="BX383" s="17">
        <v>554775777.67999995</v>
      </c>
      <c r="BY383" s="17">
        <v>552284117.45000005</v>
      </c>
      <c r="BZ383" s="17">
        <v>546766869.79999995</v>
      </c>
      <c r="CA383" s="17">
        <v>533774641.45999998</v>
      </c>
      <c r="CB383" s="17">
        <v>535732374.5</v>
      </c>
      <c r="CC383" s="17">
        <v>528079418.07999998</v>
      </c>
      <c r="CD383" s="17">
        <v>524697879.19</v>
      </c>
      <c r="CE383" s="17">
        <v>517400874.24000001</v>
      </c>
      <c r="CF383" s="17">
        <v>513663383.88999999</v>
      </c>
      <c r="CG383" s="17">
        <v>508146136.24000001</v>
      </c>
      <c r="CH383" s="17">
        <v>501383058.47000003</v>
      </c>
      <c r="CI383" s="17">
        <v>497111640.94</v>
      </c>
      <c r="CJ383" s="17">
        <v>490704514.63</v>
      </c>
      <c r="CK383" s="17">
        <v>486016847.83999997</v>
      </c>
      <c r="CL383" s="17">
        <v>480514674.63999999</v>
      </c>
      <c r="CM383" s="17">
        <v>474302543.60000002</v>
      </c>
      <c r="CN383" s="17">
        <v>469510328.23000002</v>
      </c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</row>
    <row r="384" spans="1:112" ht="65.25" customHeight="1" x14ac:dyDescent="0.25">
      <c r="A384" s="6">
        <f t="shared" si="83"/>
        <v>378</v>
      </c>
      <c r="B384" s="13">
        <v>12599147</v>
      </c>
      <c r="C384" s="33" t="s">
        <v>318</v>
      </c>
      <c r="D384" s="32" t="s">
        <v>603</v>
      </c>
      <c r="E384" s="32" t="s">
        <v>1026</v>
      </c>
      <c r="F384" s="13" t="s">
        <v>712</v>
      </c>
      <c r="G384" s="48" t="s">
        <v>2288</v>
      </c>
      <c r="H384" s="42" t="s">
        <v>1924</v>
      </c>
      <c r="I384" s="13"/>
      <c r="J384" s="15">
        <v>0.17119999999999999</v>
      </c>
      <c r="K384" s="15" t="s">
        <v>1033</v>
      </c>
      <c r="L384" s="15" t="s">
        <v>531</v>
      </c>
      <c r="M384" s="15">
        <f>+J384*10000*9*65%</f>
        <v>10015.200000000001</v>
      </c>
      <c r="N384" s="15">
        <f t="shared" ref="N384" si="152">+M384*400</f>
        <v>4006080.0000000005</v>
      </c>
      <c r="O384" s="17">
        <v>8928472578</v>
      </c>
      <c r="P384" s="12">
        <v>45653</v>
      </c>
      <c r="Q384" s="17">
        <v>14285556124.799999</v>
      </c>
      <c r="R384" s="9" t="s">
        <v>174</v>
      </c>
      <c r="S384" s="9" t="s">
        <v>1025</v>
      </c>
      <c r="T384" s="10">
        <v>901763232</v>
      </c>
      <c r="U384" s="9" t="s">
        <v>275</v>
      </c>
      <c r="V384" s="13" t="s">
        <v>707</v>
      </c>
      <c r="W384" s="13" t="s">
        <v>166</v>
      </c>
      <c r="X384" s="9" t="s">
        <v>601</v>
      </c>
      <c r="Y384" s="6" t="s">
        <v>552</v>
      </c>
      <c r="Z384" s="7">
        <v>45691</v>
      </c>
      <c r="AA384" s="6" t="s">
        <v>1936</v>
      </c>
      <c r="AB384" s="34">
        <v>4999944643.6800003</v>
      </c>
      <c r="AC384" s="29"/>
      <c r="AD384" s="27"/>
      <c r="AE384" s="27">
        <f t="shared" si="99"/>
        <v>142855561.248</v>
      </c>
      <c r="AF384" s="27">
        <f t="shared" si="84"/>
        <v>14142700563.552</v>
      </c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>
        <f t="shared" ref="AQ384:AQ385" si="153">+AI384-AM384</f>
        <v>0</v>
      </c>
      <c r="AR384" s="17">
        <f t="shared" ref="AR384:AR385" si="154">+AJ384-AN384</f>
        <v>0</v>
      </c>
      <c r="AS384" s="17">
        <f t="shared" ref="AS384:AS385" si="155">+AK384-AO384</f>
        <v>0</v>
      </c>
      <c r="AT384" s="17">
        <f t="shared" ref="AT384:AT385" si="156">+AL384-AP384</f>
        <v>0</v>
      </c>
      <c r="AU384" s="17">
        <f>SUBTOTAL(9,AV384:DH384)</f>
        <v>9285611481.1199989</v>
      </c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>
        <v>844146498.12</v>
      </c>
      <c r="BJ384" s="17"/>
      <c r="BK384" s="17"/>
      <c r="BL384" s="17">
        <v>844146500</v>
      </c>
      <c r="BM384" s="17"/>
      <c r="BN384" s="17"/>
      <c r="BO384" s="17">
        <v>844146500</v>
      </c>
      <c r="BP384" s="17"/>
      <c r="BQ384" s="17"/>
      <c r="BR384" s="17">
        <v>844146500</v>
      </c>
      <c r="BS384" s="17"/>
      <c r="BT384" s="17"/>
      <c r="BU384" s="17">
        <v>844146500</v>
      </c>
      <c r="BV384" s="17"/>
      <c r="BW384" s="17"/>
      <c r="BX384" s="17">
        <v>844146500</v>
      </c>
      <c r="BY384" s="17"/>
      <c r="BZ384" s="17"/>
      <c r="CA384" s="17">
        <v>844146500</v>
      </c>
      <c r="CB384" s="17"/>
      <c r="CC384" s="17"/>
      <c r="CD384" s="17">
        <v>844146500</v>
      </c>
      <c r="CE384" s="17"/>
      <c r="CF384" s="17"/>
      <c r="CG384" s="17">
        <v>844146500</v>
      </c>
      <c r="CH384" s="17"/>
      <c r="CI384" s="17"/>
      <c r="CJ384" s="17">
        <v>844146500</v>
      </c>
      <c r="CK384" s="17"/>
      <c r="CL384" s="17">
        <v>844146483</v>
      </c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</row>
    <row r="385" spans="1:112" ht="65.25" customHeight="1" x14ac:dyDescent="0.25">
      <c r="A385" s="6">
        <v>1</v>
      </c>
      <c r="B385" s="13">
        <v>12613518</v>
      </c>
      <c r="C385" s="33" t="s">
        <v>296</v>
      </c>
      <c r="D385" s="32" t="s">
        <v>22</v>
      </c>
      <c r="E385" s="32" t="s">
        <v>1036</v>
      </c>
      <c r="F385" s="13" t="s">
        <v>714</v>
      </c>
      <c r="G385" s="48" t="s">
        <v>2289</v>
      </c>
      <c r="H385" s="42" t="s">
        <v>1921</v>
      </c>
      <c r="I385" s="13" t="s">
        <v>1692</v>
      </c>
      <c r="J385" s="15">
        <v>25.521599999999999</v>
      </c>
      <c r="K385" s="15" t="s">
        <v>1275</v>
      </c>
      <c r="L385" s="15" t="s">
        <v>531</v>
      </c>
      <c r="M385" s="15">
        <f>+J385*10000*9*65%</f>
        <v>1493013.6</v>
      </c>
      <c r="N385" s="15">
        <f t="shared" ref="N385" si="157">+M385*400</f>
        <v>597205440</v>
      </c>
      <c r="O385" s="16">
        <v>497824044013</v>
      </c>
      <c r="P385" s="12">
        <v>45660</v>
      </c>
      <c r="Q385" s="17">
        <v>522715246213.65002</v>
      </c>
      <c r="R385" s="9" t="s">
        <v>174</v>
      </c>
      <c r="S385" s="9" t="s">
        <v>1035</v>
      </c>
      <c r="T385" s="10">
        <v>934402002</v>
      </c>
      <c r="U385" s="9" t="s">
        <v>275</v>
      </c>
      <c r="V385" s="13" t="s">
        <v>707</v>
      </c>
      <c r="W385" s="13" t="s">
        <v>166</v>
      </c>
      <c r="X385" s="6" t="s">
        <v>601</v>
      </c>
      <c r="Y385" s="6" t="s">
        <v>552</v>
      </c>
      <c r="Z385" s="7">
        <v>45684</v>
      </c>
      <c r="AA385" s="6" t="s">
        <v>1120</v>
      </c>
      <c r="AB385" s="17">
        <v>182950336174.78</v>
      </c>
      <c r="AC385" s="29"/>
      <c r="AD385" s="27"/>
      <c r="AE385" s="27">
        <f t="shared" si="99"/>
        <v>5227152462.1365004</v>
      </c>
      <c r="AF385" s="27">
        <f t="shared" si="84"/>
        <v>517488093751.51355</v>
      </c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>
        <f t="shared" si="153"/>
        <v>0</v>
      </c>
      <c r="AR385" s="17">
        <f t="shared" si="154"/>
        <v>0</v>
      </c>
      <c r="AS385" s="17">
        <f t="shared" si="155"/>
        <v>0</v>
      </c>
      <c r="AT385" s="17">
        <f t="shared" si="156"/>
        <v>0</v>
      </c>
      <c r="AU385" s="17">
        <f>SUBTOTAL(9,AV385:DH385)</f>
        <v>410378700319.09015</v>
      </c>
      <c r="AV385" s="17"/>
      <c r="AW385" s="17"/>
      <c r="AX385" s="17"/>
      <c r="AY385" s="17"/>
      <c r="AZ385" s="17"/>
      <c r="BA385" s="17"/>
      <c r="BB385" s="17">
        <v>13333574848.6</v>
      </c>
      <c r="BC385" s="17">
        <v>12858834837.32</v>
      </c>
      <c r="BD385" s="17">
        <v>13117149255.219999</v>
      </c>
      <c r="BE385" s="17">
        <v>12893742191.09</v>
      </c>
      <c r="BF385" s="17">
        <v>12900723661.84</v>
      </c>
      <c r="BG385" s="17">
        <v>12684298068.459999</v>
      </c>
      <c r="BH385" s="17">
        <v>12684298068.459999</v>
      </c>
      <c r="BI385" s="17">
        <v>12576085271.77</v>
      </c>
      <c r="BJ385" s="17">
        <v>12370131884.52</v>
      </c>
      <c r="BK385" s="17">
        <v>12359659678.389999</v>
      </c>
      <c r="BL385" s="17">
        <v>12160687761.889999</v>
      </c>
      <c r="BM385" s="17">
        <v>12143234085.01</v>
      </c>
      <c r="BN385" s="17">
        <v>12035021288.32</v>
      </c>
      <c r="BO385" s="17">
        <v>11685947750.610001</v>
      </c>
      <c r="BP385" s="17">
        <v>11818595694.940001</v>
      </c>
      <c r="BQ385" s="17">
        <v>11637077455.33</v>
      </c>
      <c r="BR385" s="17">
        <v>11602170101.559999</v>
      </c>
      <c r="BS385" s="17">
        <v>11427633332.700001</v>
      </c>
      <c r="BT385" s="17">
        <v>11385744508.17</v>
      </c>
      <c r="BU385" s="17">
        <v>11277531711.48</v>
      </c>
      <c r="BV385" s="17">
        <v>11113467148.76</v>
      </c>
      <c r="BW385" s="17">
        <v>11061106118.1</v>
      </c>
      <c r="BX385" s="17">
        <v>10904023026.129999</v>
      </c>
      <c r="BY385" s="17">
        <v>10844680524.719999</v>
      </c>
      <c r="BZ385" s="17">
        <v>10736467728.030001</v>
      </c>
      <c r="CA385" s="17">
        <v>10513060663.9</v>
      </c>
      <c r="CB385" s="17">
        <v>10520042134.65</v>
      </c>
      <c r="CC385" s="17">
        <v>10380412719.57</v>
      </c>
      <c r="CD385" s="17">
        <v>10303616541.27</v>
      </c>
      <c r="CE385" s="17">
        <v>10170968596.940001</v>
      </c>
      <c r="CF385" s="17">
        <v>10087190947.889999</v>
      </c>
      <c r="CG385" s="17">
        <v>9978978151.2000008</v>
      </c>
      <c r="CH385" s="17">
        <v>9856802413</v>
      </c>
      <c r="CI385" s="17">
        <v>9762552557.8199997</v>
      </c>
      <c r="CJ385" s="17">
        <v>9647358290.3700008</v>
      </c>
      <c r="CK385" s="17">
        <v>9545831301.0599995</v>
      </c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</row>
    <row r="386" spans="1:112" ht="65.25" hidden="1" customHeight="1" x14ac:dyDescent="0.25">
      <c r="A386" s="6">
        <f>+A385+1</f>
        <v>2</v>
      </c>
      <c r="B386" s="13">
        <v>12599543</v>
      </c>
      <c r="C386" s="33" t="s">
        <v>301</v>
      </c>
      <c r="D386" s="32" t="s">
        <v>1037</v>
      </c>
      <c r="E386" s="32" t="s">
        <v>1038</v>
      </c>
      <c r="F386" s="13" t="s">
        <v>712</v>
      </c>
      <c r="G386" s="48" t="s">
        <v>2290</v>
      </c>
      <c r="H386" s="42" t="s">
        <v>1924</v>
      </c>
      <c r="I386" s="13"/>
      <c r="J386" s="15">
        <v>0.04</v>
      </c>
      <c r="K386" s="15" t="s">
        <v>982</v>
      </c>
      <c r="L386" s="15" t="s">
        <v>537</v>
      </c>
      <c r="M386" s="15">
        <f t="shared" ref="M386:M388" si="158">+J386*10000*2*65%</f>
        <v>520</v>
      </c>
      <c r="N386" s="15">
        <f t="shared" ref="N386:N389" si="159">+M386*400</f>
        <v>208000</v>
      </c>
      <c r="O386" s="16">
        <v>2262962295</v>
      </c>
      <c r="P386" s="12">
        <v>45660</v>
      </c>
      <c r="Q386" s="17">
        <v>2376110409.75</v>
      </c>
      <c r="R386" s="9" t="s">
        <v>174</v>
      </c>
      <c r="S386" s="9" t="s">
        <v>694</v>
      </c>
      <c r="T386" s="10">
        <v>995805555</v>
      </c>
      <c r="U386" s="9" t="s">
        <v>276</v>
      </c>
      <c r="V386" s="13" t="s">
        <v>707</v>
      </c>
      <c r="W386" s="13" t="s">
        <v>166</v>
      </c>
      <c r="X386" s="6" t="s">
        <v>601</v>
      </c>
      <c r="Y386" s="6"/>
      <c r="Z386" s="6"/>
      <c r="AA386" s="6"/>
      <c r="AB386" s="17">
        <v>1900888327.8</v>
      </c>
      <c r="AC386" s="29"/>
      <c r="AD386" s="27">
        <f>+Q386*20%</f>
        <v>475222081.95000005</v>
      </c>
      <c r="AE386" s="27">
        <f t="shared" si="99"/>
        <v>23761104.0975</v>
      </c>
      <c r="AF386" s="27">
        <f t="shared" si="84"/>
        <v>1877127223.7025001</v>
      </c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</row>
    <row r="387" spans="1:112" ht="65.25" hidden="1" customHeight="1" x14ac:dyDescent="0.25">
      <c r="A387" s="6">
        <f>+A386+1</f>
        <v>3</v>
      </c>
      <c r="B387" s="13">
        <v>12599492</v>
      </c>
      <c r="C387" s="33" t="s">
        <v>318</v>
      </c>
      <c r="D387" s="32" t="s">
        <v>1040</v>
      </c>
      <c r="E387" s="32" t="s">
        <v>1041</v>
      </c>
      <c r="F387" s="13" t="s">
        <v>712</v>
      </c>
      <c r="G387" s="48" t="s">
        <v>2291</v>
      </c>
      <c r="H387" s="42" t="s">
        <v>1924</v>
      </c>
      <c r="I387" s="13"/>
      <c r="J387" s="15">
        <v>1.4999999999999999E-2</v>
      </c>
      <c r="K387" s="15" t="s">
        <v>983</v>
      </c>
      <c r="L387" s="15" t="s">
        <v>537</v>
      </c>
      <c r="M387" s="15">
        <f t="shared" si="158"/>
        <v>195</v>
      </c>
      <c r="N387" s="15">
        <f t="shared" si="159"/>
        <v>78000</v>
      </c>
      <c r="O387" s="16">
        <v>477880892</v>
      </c>
      <c r="P387" s="12">
        <v>45660</v>
      </c>
      <c r="Q387" s="17">
        <v>3138940446</v>
      </c>
      <c r="R387" s="9" t="s">
        <v>174</v>
      </c>
      <c r="S387" s="9" t="s">
        <v>1039</v>
      </c>
      <c r="T387" s="10">
        <v>770170400</v>
      </c>
      <c r="U387" s="9" t="s">
        <v>276</v>
      </c>
      <c r="V387" s="13" t="s">
        <v>707</v>
      </c>
      <c r="W387" s="13" t="s">
        <v>166</v>
      </c>
      <c r="X387" s="6" t="s">
        <v>601</v>
      </c>
      <c r="Y387" s="6"/>
      <c r="Z387" s="6"/>
      <c r="AA387" s="6"/>
      <c r="AB387" s="17">
        <v>2511152356.8000002</v>
      </c>
      <c r="AC387" s="29"/>
      <c r="AD387" s="27">
        <f>+Q387*20%</f>
        <v>627788089.20000005</v>
      </c>
      <c r="AE387" s="27">
        <f t="shared" si="99"/>
        <v>31389404.460000001</v>
      </c>
      <c r="AF387" s="27">
        <f t="shared" si="84"/>
        <v>2479762952.3400002</v>
      </c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</row>
    <row r="388" spans="1:112" ht="65.25" hidden="1" customHeight="1" x14ac:dyDescent="0.25">
      <c r="A388" s="6">
        <f>+A387+1</f>
        <v>4</v>
      </c>
      <c r="B388" s="13">
        <v>12567429</v>
      </c>
      <c r="C388" s="33" t="s">
        <v>298</v>
      </c>
      <c r="D388" s="32" t="s">
        <v>481</v>
      </c>
      <c r="E388" s="32" t="s">
        <v>1043</v>
      </c>
      <c r="F388" s="13" t="s">
        <v>711</v>
      </c>
      <c r="G388" s="48" t="s">
        <v>2292</v>
      </c>
      <c r="H388" s="42" t="s">
        <v>1924</v>
      </c>
      <c r="I388" s="13"/>
      <c r="J388" s="15">
        <v>0.01</v>
      </c>
      <c r="K388" s="15" t="s">
        <v>986</v>
      </c>
      <c r="L388" s="15" t="s">
        <v>537</v>
      </c>
      <c r="M388" s="15">
        <f t="shared" si="158"/>
        <v>130</v>
      </c>
      <c r="N388" s="15">
        <f t="shared" si="159"/>
        <v>52000</v>
      </c>
      <c r="O388" s="16">
        <v>186222969</v>
      </c>
      <c r="P388" s="12">
        <v>45660</v>
      </c>
      <c r="Q388" s="17">
        <v>297956750.39999998</v>
      </c>
      <c r="R388" s="9" t="s">
        <v>174</v>
      </c>
      <c r="S388" s="9" t="s">
        <v>1042</v>
      </c>
      <c r="T388" s="10">
        <v>909644800</v>
      </c>
      <c r="U388" s="9" t="s">
        <v>276</v>
      </c>
      <c r="V388" s="13" t="s">
        <v>707</v>
      </c>
      <c r="W388" s="13" t="s">
        <v>166</v>
      </c>
      <c r="X388" s="6" t="s">
        <v>601</v>
      </c>
      <c r="Y388" s="6"/>
      <c r="Z388" s="6"/>
      <c r="AA388" s="6"/>
      <c r="AB388" s="17">
        <v>238365400.31999999</v>
      </c>
      <c r="AC388" s="29"/>
      <c r="AD388" s="27">
        <f>+Q388*20%</f>
        <v>59591350.079999998</v>
      </c>
      <c r="AE388" s="27">
        <f t="shared" si="99"/>
        <v>2979567.5039999997</v>
      </c>
      <c r="AF388" s="27">
        <f t="shared" si="84"/>
        <v>235385832.81599998</v>
      </c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</row>
    <row r="389" spans="1:112" ht="65.25" customHeight="1" x14ac:dyDescent="0.25">
      <c r="A389" s="6">
        <f t="shared" ref="A389:A449" si="160">+A388+1</f>
        <v>5</v>
      </c>
      <c r="B389" s="13">
        <v>12667062</v>
      </c>
      <c r="C389" s="33" t="s">
        <v>297</v>
      </c>
      <c r="D389" s="32" t="s">
        <v>504</v>
      </c>
      <c r="E389" s="32" t="s">
        <v>1045</v>
      </c>
      <c r="F389" s="13" t="s">
        <v>711</v>
      </c>
      <c r="G389" s="48" t="s">
        <v>2293</v>
      </c>
      <c r="H389" s="42" t="s">
        <v>1924</v>
      </c>
      <c r="I389" s="13"/>
      <c r="J389" s="15">
        <v>0.38979999999999998</v>
      </c>
      <c r="K389" s="15" t="s">
        <v>1276</v>
      </c>
      <c r="L389" s="15" t="s">
        <v>531</v>
      </c>
      <c r="M389" s="15">
        <f>+J389*10000*9*65%</f>
        <v>22803.3</v>
      </c>
      <c r="N389" s="15">
        <f t="shared" si="159"/>
        <v>9121320</v>
      </c>
      <c r="O389" s="16">
        <v>4774733456</v>
      </c>
      <c r="P389" s="12">
        <v>45660</v>
      </c>
      <c r="Q389" s="17">
        <v>12891780331.200001</v>
      </c>
      <c r="R389" s="9" t="s">
        <v>174</v>
      </c>
      <c r="S389" s="9" t="s">
        <v>1044</v>
      </c>
      <c r="T389" s="10">
        <v>997904445</v>
      </c>
      <c r="U389" s="9" t="s">
        <v>275</v>
      </c>
      <c r="V389" s="13" t="s">
        <v>707</v>
      </c>
      <c r="W389" s="13" t="s">
        <v>166</v>
      </c>
      <c r="X389" s="6" t="s">
        <v>601</v>
      </c>
      <c r="Y389" s="6" t="s">
        <v>552</v>
      </c>
      <c r="Z389" s="7">
        <v>45674</v>
      </c>
      <c r="AA389" s="6" t="s">
        <v>1081</v>
      </c>
      <c r="AB389" s="17">
        <v>4512123115.9200001</v>
      </c>
      <c r="AC389" s="29"/>
      <c r="AD389" s="27"/>
      <c r="AE389" s="27">
        <f t="shared" si="99"/>
        <v>128917803.31200001</v>
      </c>
      <c r="AF389" s="27">
        <f t="shared" si="84"/>
        <v>12762862527.888</v>
      </c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>
        <f t="shared" ref="AQ389" si="161">+AI389-AM389</f>
        <v>0</v>
      </c>
      <c r="AR389" s="17">
        <f t="shared" ref="AR389" si="162">+AJ389-AN389</f>
        <v>0</v>
      </c>
      <c r="AS389" s="17">
        <f t="shared" ref="AS389" si="163">+AK389-AO389</f>
        <v>0</v>
      </c>
      <c r="AT389" s="17">
        <f t="shared" ref="AT389" si="164">+AL389-AP389</f>
        <v>0</v>
      </c>
      <c r="AU389" s="17">
        <f>SUBTOTAL(9,AV389:DH389)</f>
        <v>10121212448.730001</v>
      </c>
      <c r="AV389" s="17"/>
      <c r="AW389" s="17"/>
      <c r="AX389" s="17"/>
      <c r="AY389" s="17"/>
      <c r="AZ389" s="17"/>
      <c r="BA389" s="17"/>
      <c r="BB389" s="17">
        <v>328847339.38999999</v>
      </c>
      <c r="BC389" s="17">
        <v>317138777.25999999</v>
      </c>
      <c r="BD389" s="17">
        <v>323509612.54000002</v>
      </c>
      <c r="BE389" s="17">
        <v>317999700.94</v>
      </c>
      <c r="BF389" s="17">
        <v>318171885.68000001</v>
      </c>
      <c r="BG389" s="17">
        <v>312834158.81999999</v>
      </c>
      <c r="BH389" s="17">
        <v>312834158.81999999</v>
      </c>
      <c r="BI389" s="17">
        <v>310165295.39999998</v>
      </c>
      <c r="BJ389" s="17">
        <v>305085845.64999998</v>
      </c>
      <c r="BK389" s="17">
        <v>304827568.54000002</v>
      </c>
      <c r="BL389" s="17">
        <v>299920303.52999997</v>
      </c>
      <c r="BM389" s="17">
        <v>299489841.68000001</v>
      </c>
      <c r="BN389" s="17">
        <v>296820978.25999999</v>
      </c>
      <c r="BO389" s="17">
        <v>288211741.38999999</v>
      </c>
      <c r="BP389" s="17">
        <v>291483251.39999998</v>
      </c>
      <c r="BQ389" s="17">
        <v>287006448.23000002</v>
      </c>
      <c r="BR389" s="17">
        <v>286145524.54000002</v>
      </c>
      <c r="BS389" s="17">
        <v>281840906.11000001</v>
      </c>
      <c r="BT389" s="17">
        <v>280807797.69</v>
      </c>
      <c r="BU389" s="17">
        <v>278138934.25999999</v>
      </c>
      <c r="BV389" s="17">
        <v>274092592.93000001</v>
      </c>
      <c r="BW389" s="17">
        <v>272801207.39999998</v>
      </c>
      <c r="BX389" s="17">
        <v>268927050.81</v>
      </c>
      <c r="BY389" s="17">
        <v>267463480.55000001</v>
      </c>
      <c r="BZ389" s="17">
        <v>264794617.12</v>
      </c>
      <c r="CA389" s="17">
        <v>259284705.52000001</v>
      </c>
      <c r="CB389" s="17">
        <v>259456890.25999999</v>
      </c>
      <c r="CC389" s="17">
        <v>256013195.52000001</v>
      </c>
      <c r="CD389" s="17">
        <v>254119163.41</v>
      </c>
      <c r="CE389" s="17">
        <v>250847653.40000001</v>
      </c>
      <c r="CF389" s="17">
        <v>248781436.55000001</v>
      </c>
      <c r="CG389" s="17">
        <v>246112573.12</v>
      </c>
      <c r="CH389" s="17">
        <v>243099340.22</v>
      </c>
      <c r="CI389" s="17">
        <v>240774846.25999999</v>
      </c>
      <c r="CJ389" s="17">
        <v>237933798.09999999</v>
      </c>
      <c r="CK389" s="17">
        <v>235429827.43000001</v>
      </c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</row>
    <row r="390" spans="1:112" ht="65.25" hidden="1" customHeight="1" x14ac:dyDescent="0.25">
      <c r="A390" s="6">
        <f t="shared" si="160"/>
        <v>6</v>
      </c>
      <c r="B390" s="13">
        <v>12667194</v>
      </c>
      <c r="C390" s="33" t="s">
        <v>298</v>
      </c>
      <c r="D390" s="32" t="s">
        <v>916</v>
      </c>
      <c r="E390" s="32" t="s">
        <v>1050</v>
      </c>
      <c r="F390" s="13" t="s">
        <v>711</v>
      </c>
      <c r="G390" s="48" t="s">
        <v>2294</v>
      </c>
      <c r="H390" s="42" t="s">
        <v>1921</v>
      </c>
      <c r="I390" s="13"/>
      <c r="J390" s="15">
        <v>0.01</v>
      </c>
      <c r="K390" s="15" t="s">
        <v>986</v>
      </c>
      <c r="L390" s="15" t="s">
        <v>537</v>
      </c>
      <c r="M390" s="15">
        <f t="shared" ref="M390:M392" si="165">+J390*10000*2*65%</f>
        <v>130</v>
      </c>
      <c r="N390" s="15">
        <f t="shared" ref="N390:N391" si="166">+M390*400</f>
        <v>52000</v>
      </c>
      <c r="O390" s="16">
        <v>82866160</v>
      </c>
      <c r="P390" s="12">
        <v>45663</v>
      </c>
      <c r="Q390" s="17">
        <v>132585856</v>
      </c>
      <c r="R390" s="9" t="s">
        <v>174</v>
      </c>
      <c r="S390" s="9" t="s">
        <v>516</v>
      </c>
      <c r="T390" s="10">
        <v>909550010</v>
      </c>
      <c r="U390" s="9" t="s">
        <v>276</v>
      </c>
      <c r="V390" s="13" t="s">
        <v>707</v>
      </c>
      <c r="W390" s="13" t="s">
        <v>166</v>
      </c>
      <c r="X390" s="9" t="s">
        <v>601</v>
      </c>
      <c r="Y390" s="6"/>
      <c r="Z390" s="6"/>
      <c r="AA390" s="6"/>
      <c r="AB390" s="17">
        <v>106068684.8</v>
      </c>
      <c r="AC390" s="29"/>
      <c r="AD390" s="27">
        <f>+Q390*20%</f>
        <v>26517171.200000003</v>
      </c>
      <c r="AE390" s="27">
        <f t="shared" si="99"/>
        <v>1325858.56</v>
      </c>
      <c r="AF390" s="27">
        <f t="shared" si="84"/>
        <v>104742826.23999999</v>
      </c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</row>
    <row r="391" spans="1:112" ht="65.25" customHeight="1" x14ac:dyDescent="0.25">
      <c r="A391" s="6">
        <f t="shared" si="160"/>
        <v>7</v>
      </c>
      <c r="B391" s="13">
        <v>12613628</v>
      </c>
      <c r="C391" s="33" t="s">
        <v>300</v>
      </c>
      <c r="D391" s="32" t="s">
        <v>329</v>
      </c>
      <c r="E391" s="32" t="s">
        <v>1051</v>
      </c>
      <c r="F391" s="13" t="s">
        <v>711</v>
      </c>
      <c r="G391" s="48" t="s">
        <v>2295</v>
      </c>
      <c r="H391" s="42" t="s">
        <v>1926</v>
      </c>
      <c r="I391" s="13"/>
      <c r="J391" s="15">
        <v>0.06</v>
      </c>
      <c r="K391" s="15" t="s">
        <v>1277</v>
      </c>
      <c r="L391" s="15" t="s">
        <v>537</v>
      </c>
      <c r="M391" s="15">
        <f t="shared" si="165"/>
        <v>780</v>
      </c>
      <c r="N391" s="15">
        <f t="shared" si="166"/>
        <v>312000</v>
      </c>
      <c r="O391" s="16">
        <v>852690368</v>
      </c>
      <c r="P391" s="12">
        <v>45663</v>
      </c>
      <c r="Q391" s="17">
        <v>1151131996.8</v>
      </c>
      <c r="R391" s="9" t="s">
        <v>174</v>
      </c>
      <c r="S391" s="9" t="s">
        <v>1003</v>
      </c>
      <c r="T391" s="10">
        <v>906177777</v>
      </c>
      <c r="U391" s="9" t="s">
        <v>275</v>
      </c>
      <c r="V391" s="13" t="s">
        <v>707</v>
      </c>
      <c r="W391" s="13" t="s">
        <v>166</v>
      </c>
      <c r="X391" s="6" t="s">
        <v>601</v>
      </c>
      <c r="Y391" s="6" t="s">
        <v>552</v>
      </c>
      <c r="Z391" s="7">
        <v>45678</v>
      </c>
      <c r="AA391" s="6" t="s">
        <v>1093</v>
      </c>
      <c r="AB391" s="17">
        <v>402896198.88</v>
      </c>
      <c r="AC391" s="29"/>
      <c r="AD391" s="27"/>
      <c r="AE391" s="27">
        <f t="shared" si="99"/>
        <v>11511319.968</v>
      </c>
      <c r="AF391" s="27">
        <f t="shared" si="84"/>
        <v>1139620676.832</v>
      </c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>
        <f t="shared" ref="AQ391:AQ394" si="167">+AI391-AM391</f>
        <v>0</v>
      </c>
      <c r="AR391" s="17">
        <f t="shared" ref="AR391:AR394" si="168">+AJ391-AN391</f>
        <v>0</v>
      </c>
      <c r="AS391" s="17">
        <f t="shared" ref="AS391:AS394" si="169">+AK391-AO391</f>
        <v>0</v>
      </c>
      <c r="AT391" s="17">
        <f t="shared" ref="AT391:AT394" si="170">+AL391-AP391</f>
        <v>0</v>
      </c>
      <c r="AU391" s="17">
        <f>SUBTOTAL(9,AV391:DH391)</f>
        <v>903742632.65000033</v>
      </c>
      <c r="AV391" s="17"/>
      <c r="AW391" s="17"/>
      <c r="AX391" s="17"/>
      <c r="AY391" s="17"/>
      <c r="AZ391" s="17"/>
      <c r="BA391" s="17"/>
      <c r="BB391" s="17">
        <v>29363414.879999999</v>
      </c>
      <c r="BC391" s="17">
        <v>28317934.73</v>
      </c>
      <c r="BD391" s="17">
        <v>28886798.93</v>
      </c>
      <c r="BE391" s="17">
        <v>28394808.27</v>
      </c>
      <c r="BF391" s="17">
        <v>28410182.98</v>
      </c>
      <c r="BG391" s="17">
        <v>27933567.02</v>
      </c>
      <c r="BH391" s="17">
        <v>27933567.02</v>
      </c>
      <c r="BI391" s="17">
        <v>27695259.050000001</v>
      </c>
      <c r="BJ391" s="17">
        <v>27241705.149999999</v>
      </c>
      <c r="BK391" s="17">
        <v>27218643.09</v>
      </c>
      <c r="BL391" s="17">
        <v>26780463.91</v>
      </c>
      <c r="BM391" s="17">
        <v>26742027.140000001</v>
      </c>
      <c r="BN391" s="17">
        <v>26503719.16</v>
      </c>
      <c r="BO391" s="17">
        <v>25734983.75</v>
      </c>
      <c r="BP391" s="17">
        <v>26027103.210000001</v>
      </c>
      <c r="BQ391" s="17">
        <v>25627360.800000001</v>
      </c>
      <c r="BR391" s="17">
        <v>25550487.25</v>
      </c>
      <c r="BS391" s="17">
        <v>25166119.550000001</v>
      </c>
      <c r="BT391" s="17">
        <v>25073871.300000001</v>
      </c>
      <c r="BU391" s="17">
        <v>24835563.32</v>
      </c>
      <c r="BV391" s="17">
        <v>24474257.68</v>
      </c>
      <c r="BW391" s="17">
        <v>24358947.370000001</v>
      </c>
      <c r="BX391" s="17">
        <v>24013016.440000001</v>
      </c>
      <c r="BY391" s="17">
        <v>23882331.420000002</v>
      </c>
      <c r="BZ391" s="17">
        <v>23644023.440000001</v>
      </c>
      <c r="CA391" s="17">
        <v>23152032.780000001</v>
      </c>
      <c r="CB391" s="17">
        <v>23167407.489999998</v>
      </c>
      <c r="CC391" s="17">
        <v>22859913.32</v>
      </c>
      <c r="CD391" s="17">
        <v>22690791.530000001</v>
      </c>
      <c r="CE391" s="17">
        <v>22398672.079999998</v>
      </c>
      <c r="CF391" s="17">
        <v>22214175.579999998</v>
      </c>
      <c r="CG391" s="17">
        <v>21975867.600000001</v>
      </c>
      <c r="CH391" s="17">
        <v>21706810.210000001</v>
      </c>
      <c r="CI391" s="17">
        <v>21499251.649999999</v>
      </c>
      <c r="CJ391" s="17">
        <v>21245568.969999999</v>
      </c>
      <c r="CK391" s="17">
        <v>21021984.579999998</v>
      </c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</row>
    <row r="392" spans="1:112" ht="65.25" customHeight="1" x14ac:dyDescent="0.25">
      <c r="A392" s="6">
        <f t="shared" si="160"/>
        <v>8</v>
      </c>
      <c r="B392" s="13">
        <v>12613621</v>
      </c>
      <c r="C392" s="33" t="s">
        <v>300</v>
      </c>
      <c r="D392" s="32" t="s">
        <v>470</v>
      </c>
      <c r="E392" s="32" t="s">
        <v>1053</v>
      </c>
      <c r="F392" s="13" t="s">
        <v>711</v>
      </c>
      <c r="G392" s="48" t="s">
        <v>2296</v>
      </c>
      <c r="H392" s="42" t="s">
        <v>1931</v>
      </c>
      <c r="I392" s="13"/>
      <c r="J392" s="15">
        <v>0.47439999999999999</v>
      </c>
      <c r="K392" s="15" t="s">
        <v>1278</v>
      </c>
      <c r="L392" s="15" t="s">
        <v>538</v>
      </c>
      <c r="M392" s="15">
        <f t="shared" si="165"/>
        <v>6167.2</v>
      </c>
      <c r="N392" s="15">
        <f t="shared" ref="N392" si="171">+M392*200</f>
        <v>1233440</v>
      </c>
      <c r="O392" s="16">
        <v>5300752400</v>
      </c>
      <c r="P392" s="12">
        <v>45663</v>
      </c>
      <c r="Q392" s="17">
        <v>5565790020</v>
      </c>
      <c r="R392" s="9" t="s">
        <v>174</v>
      </c>
      <c r="S392" s="9" t="s">
        <v>1052</v>
      </c>
      <c r="T392" s="10">
        <v>909955755</v>
      </c>
      <c r="U392" s="9" t="s">
        <v>275</v>
      </c>
      <c r="V392" s="13" t="s">
        <v>707</v>
      </c>
      <c r="W392" s="13" t="s">
        <v>166</v>
      </c>
      <c r="X392" s="6" t="s">
        <v>601</v>
      </c>
      <c r="Y392" s="6" t="s">
        <v>552</v>
      </c>
      <c r="Z392" s="7">
        <v>45677</v>
      </c>
      <c r="AA392" s="6" t="s">
        <v>1090</v>
      </c>
      <c r="AB392" s="17">
        <v>1948026507</v>
      </c>
      <c r="AC392" s="29"/>
      <c r="AD392" s="27"/>
      <c r="AE392" s="27">
        <f t="shared" si="99"/>
        <v>55657900.200000003</v>
      </c>
      <c r="AF392" s="27">
        <f t="shared" si="84"/>
        <v>5510132119.8000002</v>
      </c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>
        <f t="shared" si="167"/>
        <v>0</v>
      </c>
      <c r="AR392" s="17">
        <f t="shared" si="168"/>
        <v>0</v>
      </c>
      <c r="AS392" s="17">
        <f t="shared" si="169"/>
        <v>0</v>
      </c>
      <c r="AT392" s="17">
        <f t="shared" si="170"/>
        <v>0</v>
      </c>
      <c r="AU392" s="17">
        <f>SUBTOTAL(9,AV392:DH392)</f>
        <v>4369648085.0800009</v>
      </c>
      <c r="AV392" s="17"/>
      <c r="AW392" s="17"/>
      <c r="AX392" s="17"/>
      <c r="AY392" s="17"/>
      <c r="AZ392" s="17"/>
      <c r="BA392" s="17"/>
      <c r="BB392" s="17">
        <v>141973815.31</v>
      </c>
      <c r="BC392" s="17">
        <v>136918858.06999999</v>
      </c>
      <c r="BD392" s="17">
        <v>139669349.50999999</v>
      </c>
      <c r="BE392" s="17">
        <v>137290546.09999999</v>
      </c>
      <c r="BF392" s="17">
        <v>137364883.71000001</v>
      </c>
      <c r="BG392" s="17">
        <v>135060417.91</v>
      </c>
      <c r="BH392" s="17">
        <v>135060417.91</v>
      </c>
      <c r="BI392" s="17">
        <v>133908185.01000001</v>
      </c>
      <c r="BJ392" s="17">
        <v>131715225.62</v>
      </c>
      <c r="BK392" s="17">
        <v>131603719.20999999</v>
      </c>
      <c r="BL392" s="17">
        <v>129485097.42</v>
      </c>
      <c r="BM392" s="17">
        <v>129299253.41</v>
      </c>
      <c r="BN392" s="17">
        <v>128147020.51000001</v>
      </c>
      <c r="BO392" s="17">
        <v>124430140.19</v>
      </c>
      <c r="BP392" s="17">
        <v>125842554.70999999</v>
      </c>
      <c r="BQ392" s="17">
        <v>123909776.94</v>
      </c>
      <c r="BR392" s="17">
        <v>123538088.91</v>
      </c>
      <c r="BS392" s="17">
        <v>121679648.75</v>
      </c>
      <c r="BT392" s="17">
        <v>121233623.11</v>
      </c>
      <c r="BU392" s="17">
        <v>120081390.20999999</v>
      </c>
      <c r="BV392" s="17">
        <v>118334456.45999999</v>
      </c>
      <c r="BW392" s="17">
        <v>117776924.41</v>
      </c>
      <c r="BX392" s="17">
        <v>116104328.27</v>
      </c>
      <c r="BY392" s="17">
        <v>115472458.61</v>
      </c>
      <c r="BZ392" s="17">
        <v>114320225.70999999</v>
      </c>
      <c r="CA392" s="17">
        <v>111941422.31</v>
      </c>
      <c r="CB392" s="17">
        <v>112015759.91</v>
      </c>
      <c r="CC392" s="17">
        <v>110529007.78</v>
      </c>
      <c r="CD392" s="17">
        <v>109711294.11</v>
      </c>
      <c r="CE392" s="17">
        <v>108298879.59</v>
      </c>
      <c r="CF392" s="17">
        <v>107406828.31</v>
      </c>
      <c r="CG392" s="17">
        <v>106254595.42</v>
      </c>
      <c r="CH392" s="17">
        <v>104953687.3</v>
      </c>
      <c r="CI392" s="17">
        <v>103950129.62</v>
      </c>
      <c r="CJ392" s="17">
        <v>102723559.11</v>
      </c>
      <c r="CK392" s="17">
        <v>101642515.64</v>
      </c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</row>
    <row r="393" spans="1:112" ht="65.25" customHeight="1" x14ac:dyDescent="0.25">
      <c r="A393" s="6">
        <f t="shared" si="160"/>
        <v>9</v>
      </c>
      <c r="B393" s="13">
        <v>12613643</v>
      </c>
      <c r="C393" s="33" t="s">
        <v>300</v>
      </c>
      <c r="D393" s="32" t="s">
        <v>640</v>
      </c>
      <c r="E393" s="32" t="s">
        <v>1055</v>
      </c>
      <c r="F393" s="13" t="s">
        <v>711</v>
      </c>
      <c r="G393" s="48" t="s">
        <v>2297</v>
      </c>
      <c r="H393" s="42" t="s">
        <v>1924</v>
      </c>
      <c r="I393" s="13"/>
      <c r="J393" s="15">
        <v>2.75E-2</v>
      </c>
      <c r="K393" s="15" t="s">
        <v>1279</v>
      </c>
      <c r="L393" s="15" t="s">
        <v>537</v>
      </c>
      <c r="M393" s="15">
        <f t="shared" ref="M393:M400" si="172">+J393*10000*2*65%</f>
        <v>357.5</v>
      </c>
      <c r="N393" s="15">
        <f t="shared" ref="N393:N399" si="173">+M393*400</f>
        <v>143000</v>
      </c>
      <c r="O393" s="16">
        <v>447012244</v>
      </c>
      <c r="P393" s="12">
        <v>45663</v>
      </c>
      <c r="Q393" s="17">
        <v>894024488</v>
      </c>
      <c r="R393" s="9" t="s">
        <v>174</v>
      </c>
      <c r="S393" s="9" t="s">
        <v>1054</v>
      </c>
      <c r="T393" s="10">
        <v>904186272</v>
      </c>
      <c r="U393" s="9" t="s">
        <v>275</v>
      </c>
      <c r="V393" s="13" t="s">
        <v>707</v>
      </c>
      <c r="W393" s="13" t="s">
        <v>166</v>
      </c>
      <c r="X393" s="6" t="s">
        <v>601</v>
      </c>
      <c r="Y393" s="6" t="s">
        <v>552</v>
      </c>
      <c r="Z393" s="7">
        <v>45685</v>
      </c>
      <c r="AA393" s="6" t="s">
        <v>1130</v>
      </c>
      <c r="AB393" s="17">
        <v>312908570.80000001</v>
      </c>
      <c r="AC393" s="29"/>
      <c r="AD393" s="27"/>
      <c r="AE393" s="27">
        <f t="shared" si="99"/>
        <v>8940244.8800000008</v>
      </c>
      <c r="AF393" s="27">
        <f t="shared" si="84"/>
        <v>885084243.12</v>
      </c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>
        <f t="shared" si="167"/>
        <v>0</v>
      </c>
      <c r="AR393" s="17">
        <f t="shared" si="168"/>
        <v>0</v>
      </c>
      <c r="AS393" s="17">
        <f t="shared" si="169"/>
        <v>0</v>
      </c>
      <c r="AT393" s="17">
        <f t="shared" si="170"/>
        <v>0</v>
      </c>
      <c r="AU393" s="17">
        <f>SUBTOTAL(9,AV393:DH393)</f>
        <v>701890006.25000012</v>
      </c>
      <c r="AV393" s="17"/>
      <c r="AW393" s="17"/>
      <c r="AX393" s="17"/>
      <c r="AY393" s="17"/>
      <c r="AZ393" s="17"/>
      <c r="BA393" s="17"/>
      <c r="BB393" s="17">
        <v>22805040.629999999</v>
      </c>
      <c r="BC393" s="17">
        <v>21993070.440000001</v>
      </c>
      <c r="BD393" s="17">
        <v>22434877.75</v>
      </c>
      <c r="BE393" s="17">
        <v>22052774.129999999</v>
      </c>
      <c r="BF393" s="17">
        <v>22064714.870000001</v>
      </c>
      <c r="BG393" s="17">
        <v>21694551.989999998</v>
      </c>
      <c r="BH393" s="17">
        <v>21694551.989999998</v>
      </c>
      <c r="BI393" s="17">
        <v>21509470.550000001</v>
      </c>
      <c r="BJ393" s="17">
        <v>21157218.780000001</v>
      </c>
      <c r="BK393" s="17">
        <v>21139307.670000002</v>
      </c>
      <c r="BL393" s="17">
        <v>20798996.640000001</v>
      </c>
      <c r="BM393" s="17">
        <v>20769144.800000001</v>
      </c>
      <c r="BN393" s="17">
        <v>20584063.359999999</v>
      </c>
      <c r="BO393" s="17">
        <v>19987026.460000001</v>
      </c>
      <c r="BP393" s="17">
        <v>20213900.48</v>
      </c>
      <c r="BQ393" s="17">
        <v>19903441.289999999</v>
      </c>
      <c r="BR393" s="17">
        <v>19843737.600000001</v>
      </c>
      <c r="BS393" s="17">
        <v>19545219.149999999</v>
      </c>
      <c r="BT393" s="17">
        <v>19473574.719999999</v>
      </c>
      <c r="BU393" s="17">
        <v>19288493.280000001</v>
      </c>
      <c r="BV393" s="17">
        <v>19007885.940000001</v>
      </c>
      <c r="BW393" s="17">
        <v>18918330.399999999</v>
      </c>
      <c r="BX393" s="17">
        <v>18649663.800000001</v>
      </c>
      <c r="BY393" s="17">
        <v>18548167.52</v>
      </c>
      <c r="BZ393" s="17">
        <v>18363086.079999998</v>
      </c>
      <c r="CA393" s="17">
        <v>17980982.469999999</v>
      </c>
      <c r="CB393" s="17">
        <v>17992923.199999999</v>
      </c>
      <c r="CC393" s="17">
        <v>17754108.440000001</v>
      </c>
      <c r="CD393" s="17">
        <v>17622760.329999998</v>
      </c>
      <c r="CE393" s="17">
        <v>17395886.300000001</v>
      </c>
      <c r="CF393" s="17">
        <v>17252597.449999999</v>
      </c>
      <c r="CG393" s="17">
        <v>17067516.010000002</v>
      </c>
      <c r="CH393" s="17">
        <v>16858553.09</v>
      </c>
      <c r="CI393" s="17">
        <v>16697353.130000001</v>
      </c>
      <c r="CJ393" s="17">
        <v>16500330.949999999</v>
      </c>
      <c r="CK393" s="17">
        <v>16326684.560000001</v>
      </c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</row>
    <row r="394" spans="1:112" ht="65.25" customHeight="1" x14ac:dyDescent="0.25">
      <c r="A394" s="6">
        <f t="shared" si="160"/>
        <v>10</v>
      </c>
      <c r="B394" s="13">
        <v>12613633</v>
      </c>
      <c r="C394" s="33" t="s">
        <v>300</v>
      </c>
      <c r="D394" s="32" t="s">
        <v>1056</v>
      </c>
      <c r="E394" s="32" t="s">
        <v>1057</v>
      </c>
      <c r="F394" s="13" t="s">
        <v>712</v>
      </c>
      <c r="G394" s="48" t="s">
        <v>2298</v>
      </c>
      <c r="H394" s="42" t="s">
        <v>1924</v>
      </c>
      <c r="I394" s="13"/>
      <c r="J394" s="15">
        <v>1.1299999999999999E-2</v>
      </c>
      <c r="K394" s="15" t="s">
        <v>1279</v>
      </c>
      <c r="L394" s="15" t="s">
        <v>537</v>
      </c>
      <c r="M394" s="15">
        <f t="shared" si="172"/>
        <v>146.89999999999998</v>
      </c>
      <c r="N394" s="15">
        <f t="shared" si="173"/>
        <v>58759.999999999993</v>
      </c>
      <c r="O394" s="16">
        <v>185946338</v>
      </c>
      <c r="P394" s="12">
        <v>45663</v>
      </c>
      <c r="Q394" s="17">
        <v>278919507</v>
      </c>
      <c r="R394" s="9" t="s">
        <v>174</v>
      </c>
      <c r="S394" s="9" t="s">
        <v>1054</v>
      </c>
      <c r="T394" s="10">
        <v>904186272</v>
      </c>
      <c r="U394" s="9" t="s">
        <v>275</v>
      </c>
      <c r="V394" s="13" t="s">
        <v>707</v>
      </c>
      <c r="W394" s="13" t="s">
        <v>166</v>
      </c>
      <c r="X394" s="6" t="s">
        <v>601</v>
      </c>
      <c r="Y394" s="6" t="s">
        <v>552</v>
      </c>
      <c r="Z394" s="7">
        <v>45685</v>
      </c>
      <c r="AA394" s="6" t="s">
        <v>1131</v>
      </c>
      <c r="AB394" s="17">
        <v>97621827.450000003</v>
      </c>
      <c r="AC394" s="29"/>
      <c r="AD394" s="27"/>
      <c r="AE394" s="27">
        <f t="shared" si="99"/>
        <v>2789195.07</v>
      </c>
      <c r="AF394" s="27">
        <f t="shared" si="84"/>
        <v>276130311.93000001</v>
      </c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>
        <f t="shared" si="167"/>
        <v>0</v>
      </c>
      <c r="AR394" s="17">
        <f t="shared" si="168"/>
        <v>0</v>
      </c>
      <c r="AS394" s="17">
        <f t="shared" si="169"/>
        <v>0</v>
      </c>
      <c r="AT394" s="17">
        <f t="shared" si="170"/>
        <v>0</v>
      </c>
      <c r="AU394" s="17">
        <f>SUBTOTAL(9,AV394:DH394)</f>
        <v>218977015.89000008</v>
      </c>
      <c r="AV394" s="17"/>
      <c r="AW394" s="17"/>
      <c r="AX394" s="17"/>
      <c r="AY394" s="17"/>
      <c r="AZ394" s="17"/>
      <c r="BA394" s="17"/>
      <c r="BB394" s="17">
        <v>7114761.1399999997</v>
      </c>
      <c r="BC394" s="17">
        <v>6861441.0999999996</v>
      </c>
      <c r="BD394" s="17">
        <v>6999277.0099999998</v>
      </c>
      <c r="BE394" s="17">
        <v>6880067.5700000003</v>
      </c>
      <c r="BF394" s="17">
        <v>6883792.8700000001</v>
      </c>
      <c r="BG394" s="17">
        <v>6768308.7300000004</v>
      </c>
      <c r="BH394" s="17">
        <v>6768308.7300000004</v>
      </c>
      <c r="BI394" s="17">
        <v>6710566.6600000001</v>
      </c>
      <c r="BJ394" s="17">
        <v>6600670.46</v>
      </c>
      <c r="BK394" s="17">
        <v>6595082.5199999996</v>
      </c>
      <c r="BL394" s="17">
        <v>6488911.6200000001</v>
      </c>
      <c r="BM394" s="17">
        <v>6479598.3799999999</v>
      </c>
      <c r="BN394" s="17">
        <v>6421856.3099999996</v>
      </c>
      <c r="BO394" s="17">
        <v>6235591.5800000001</v>
      </c>
      <c r="BP394" s="17">
        <v>6306372.1799999997</v>
      </c>
      <c r="BQ394" s="17">
        <v>6209514.5099999998</v>
      </c>
      <c r="BR394" s="17">
        <v>6190888.04</v>
      </c>
      <c r="BS394" s="17">
        <v>6097755.6699999999</v>
      </c>
      <c r="BT394" s="17">
        <v>6075403.9000000004</v>
      </c>
      <c r="BU394" s="17">
        <v>6017661.8300000001</v>
      </c>
      <c r="BV394" s="17">
        <v>5930117.4000000004</v>
      </c>
      <c r="BW394" s="17">
        <v>5902177.6900000004</v>
      </c>
      <c r="BX394" s="17">
        <v>5818358.5599999996</v>
      </c>
      <c r="BY394" s="17">
        <v>5786693.5499999998</v>
      </c>
      <c r="BZ394" s="17">
        <v>5728951.4800000004</v>
      </c>
      <c r="CA394" s="17">
        <v>5609742.0499999998</v>
      </c>
      <c r="CB394" s="17">
        <v>5613467.3499999996</v>
      </c>
      <c r="CC394" s="17">
        <v>5538961.4500000002</v>
      </c>
      <c r="CD394" s="17">
        <v>5497983.21</v>
      </c>
      <c r="CE394" s="17">
        <v>5427202.6100000003</v>
      </c>
      <c r="CF394" s="17">
        <v>5382499.0700000003</v>
      </c>
      <c r="CG394" s="17">
        <v>5324757</v>
      </c>
      <c r="CH394" s="17">
        <v>5259564.34</v>
      </c>
      <c r="CI394" s="17">
        <v>5209272.8600000003</v>
      </c>
      <c r="CJ394" s="17">
        <v>5147805.5</v>
      </c>
      <c r="CK394" s="17">
        <v>5093630.96</v>
      </c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</row>
    <row r="395" spans="1:112" ht="65.25" hidden="1" customHeight="1" x14ac:dyDescent="0.25">
      <c r="A395" s="6">
        <f t="shared" si="160"/>
        <v>11</v>
      </c>
      <c r="B395" s="13">
        <v>12618822</v>
      </c>
      <c r="C395" s="33" t="s">
        <v>300</v>
      </c>
      <c r="D395" s="32" t="s">
        <v>1058</v>
      </c>
      <c r="E395" s="32" t="s">
        <v>1059</v>
      </c>
      <c r="F395" s="13" t="s">
        <v>711</v>
      </c>
      <c r="G395" s="48" t="s">
        <v>2299</v>
      </c>
      <c r="H395" s="42" t="s">
        <v>1924</v>
      </c>
      <c r="I395" s="13"/>
      <c r="J395" s="15">
        <v>4.0000000000000001E-3</v>
      </c>
      <c r="K395" s="15" t="s">
        <v>1279</v>
      </c>
      <c r="L395" s="15" t="s">
        <v>537</v>
      </c>
      <c r="M395" s="15">
        <f t="shared" si="172"/>
        <v>52</v>
      </c>
      <c r="N395" s="15">
        <f t="shared" si="173"/>
        <v>20800</v>
      </c>
      <c r="O395" s="16">
        <v>65821713</v>
      </c>
      <c r="P395" s="12">
        <v>45664</v>
      </c>
      <c r="Q395" s="17">
        <v>331375995.5</v>
      </c>
      <c r="R395" s="9" t="s">
        <v>174</v>
      </c>
      <c r="S395" s="9" t="s">
        <v>931</v>
      </c>
      <c r="T395" s="10">
        <v>977087677</v>
      </c>
      <c r="U395" s="9" t="s">
        <v>276</v>
      </c>
      <c r="V395" s="13" t="s">
        <v>707</v>
      </c>
      <c r="W395" s="13" t="s">
        <v>166</v>
      </c>
      <c r="X395" s="6" t="s">
        <v>601</v>
      </c>
      <c r="Y395" s="6"/>
      <c r="Z395" s="6"/>
      <c r="AA395" s="6"/>
      <c r="AB395" s="17">
        <v>265100796.40000001</v>
      </c>
      <c r="AC395" s="29"/>
      <c r="AD395" s="27">
        <f>+Q395*20%</f>
        <v>66275199.100000001</v>
      </c>
      <c r="AE395" s="27">
        <f t="shared" si="99"/>
        <v>3313759.9550000001</v>
      </c>
      <c r="AF395" s="27">
        <f t="shared" si="84"/>
        <v>261787036.44500002</v>
      </c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</row>
    <row r="396" spans="1:112" ht="65.25" hidden="1" customHeight="1" x14ac:dyDescent="0.25">
      <c r="A396" s="6">
        <f t="shared" si="160"/>
        <v>12</v>
      </c>
      <c r="B396" s="13">
        <v>12618832</v>
      </c>
      <c r="C396" s="33" t="s">
        <v>300</v>
      </c>
      <c r="D396" s="32" t="s">
        <v>1058</v>
      </c>
      <c r="E396" s="32" t="s">
        <v>1060</v>
      </c>
      <c r="F396" s="13" t="s">
        <v>711</v>
      </c>
      <c r="G396" s="48" t="s">
        <v>2300</v>
      </c>
      <c r="H396" s="42" t="s">
        <v>1924</v>
      </c>
      <c r="I396" s="13"/>
      <c r="J396" s="15">
        <v>4.0000000000000001E-3</v>
      </c>
      <c r="K396" s="15" t="s">
        <v>1279</v>
      </c>
      <c r="L396" s="15" t="s">
        <v>537</v>
      </c>
      <c r="M396" s="15">
        <f t="shared" si="172"/>
        <v>52</v>
      </c>
      <c r="N396" s="15">
        <f t="shared" si="173"/>
        <v>20800</v>
      </c>
      <c r="O396" s="16">
        <v>65821713</v>
      </c>
      <c r="P396" s="12">
        <v>45664</v>
      </c>
      <c r="Q396" s="17">
        <v>324793824.19999999</v>
      </c>
      <c r="R396" s="9" t="s">
        <v>174</v>
      </c>
      <c r="S396" s="9" t="s">
        <v>931</v>
      </c>
      <c r="T396" s="10">
        <v>977087677</v>
      </c>
      <c r="U396" s="9" t="s">
        <v>276</v>
      </c>
      <c r="V396" s="13" t="s">
        <v>707</v>
      </c>
      <c r="W396" s="13" t="s">
        <v>166</v>
      </c>
      <c r="X396" s="6" t="s">
        <v>601</v>
      </c>
      <c r="Y396" s="6"/>
      <c r="Z396" s="6"/>
      <c r="AA396" s="6"/>
      <c r="AB396" s="17">
        <v>259835059.36000001</v>
      </c>
      <c r="AC396" s="29"/>
      <c r="AD396" s="27">
        <f>+Q396*20%</f>
        <v>64958764.840000004</v>
      </c>
      <c r="AE396" s="27">
        <f t="shared" si="99"/>
        <v>3247938.2420000001</v>
      </c>
      <c r="AF396" s="27">
        <f t="shared" si="84"/>
        <v>256587121.118</v>
      </c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</row>
    <row r="397" spans="1:112" ht="65.25" hidden="1" customHeight="1" x14ac:dyDescent="0.25">
      <c r="A397" s="6">
        <f t="shared" si="160"/>
        <v>13</v>
      </c>
      <c r="B397" s="13">
        <v>12618820</v>
      </c>
      <c r="C397" s="33" t="s">
        <v>300</v>
      </c>
      <c r="D397" s="32" t="s">
        <v>1058</v>
      </c>
      <c r="E397" s="32" t="s">
        <v>1061</v>
      </c>
      <c r="F397" s="13" t="s">
        <v>711</v>
      </c>
      <c r="G397" s="48" t="s">
        <v>2301</v>
      </c>
      <c r="H397" s="42" t="s">
        <v>1924</v>
      </c>
      <c r="I397" s="13"/>
      <c r="J397" s="15">
        <v>4.0000000000000001E-3</v>
      </c>
      <c r="K397" s="15" t="s">
        <v>1279</v>
      </c>
      <c r="L397" s="15" t="s">
        <v>537</v>
      </c>
      <c r="M397" s="15">
        <f t="shared" si="172"/>
        <v>52</v>
      </c>
      <c r="N397" s="15">
        <f t="shared" si="173"/>
        <v>20800</v>
      </c>
      <c r="O397" s="16">
        <v>65821713</v>
      </c>
      <c r="P397" s="12">
        <v>45664</v>
      </c>
      <c r="Q397" s="17">
        <v>430108565</v>
      </c>
      <c r="R397" s="9" t="s">
        <v>174</v>
      </c>
      <c r="S397" s="9" t="s">
        <v>931</v>
      </c>
      <c r="T397" s="10">
        <v>977087677</v>
      </c>
      <c r="U397" s="9" t="s">
        <v>276</v>
      </c>
      <c r="V397" s="13" t="s">
        <v>707</v>
      </c>
      <c r="W397" s="13" t="s">
        <v>166</v>
      </c>
      <c r="X397" s="6" t="s">
        <v>601</v>
      </c>
      <c r="Y397" s="6"/>
      <c r="Z397" s="6"/>
      <c r="AA397" s="6"/>
      <c r="AB397" s="17">
        <v>344086852</v>
      </c>
      <c r="AC397" s="29"/>
      <c r="AD397" s="27">
        <f>+Q397*20%</f>
        <v>86021713</v>
      </c>
      <c r="AE397" s="27">
        <f t="shared" si="99"/>
        <v>4301085.6500000004</v>
      </c>
      <c r="AF397" s="27">
        <f t="shared" si="84"/>
        <v>339785766.35000002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</row>
    <row r="398" spans="1:112" ht="65.25" customHeight="1" x14ac:dyDescent="0.25">
      <c r="A398" s="6">
        <f t="shared" si="160"/>
        <v>14</v>
      </c>
      <c r="B398" s="13">
        <v>12618829</v>
      </c>
      <c r="C398" s="33" t="s">
        <v>300</v>
      </c>
      <c r="D398" s="32" t="s">
        <v>1058</v>
      </c>
      <c r="E398" s="32" t="s">
        <v>1062</v>
      </c>
      <c r="F398" s="13" t="s">
        <v>711</v>
      </c>
      <c r="G398" s="48" t="s">
        <v>2302</v>
      </c>
      <c r="H398" s="42" t="s">
        <v>1924</v>
      </c>
      <c r="I398" s="13"/>
      <c r="J398" s="15">
        <v>4.0000000000000001E-3</v>
      </c>
      <c r="K398" s="15" t="s">
        <v>1279</v>
      </c>
      <c r="L398" s="15" t="s">
        <v>537</v>
      </c>
      <c r="M398" s="15">
        <f t="shared" si="172"/>
        <v>52</v>
      </c>
      <c r="N398" s="15">
        <f t="shared" si="173"/>
        <v>20800</v>
      </c>
      <c r="O398" s="16">
        <v>65821713</v>
      </c>
      <c r="P398" s="12">
        <v>45664</v>
      </c>
      <c r="Q398" s="17">
        <v>456765935.39999998</v>
      </c>
      <c r="R398" s="9" t="s">
        <v>174</v>
      </c>
      <c r="S398" s="9" t="s">
        <v>1054</v>
      </c>
      <c r="T398" s="10">
        <v>904186272</v>
      </c>
      <c r="U398" s="9" t="s">
        <v>275</v>
      </c>
      <c r="V398" s="13" t="s">
        <v>707</v>
      </c>
      <c r="W398" s="13" t="s">
        <v>166</v>
      </c>
      <c r="X398" s="6" t="s">
        <v>601</v>
      </c>
      <c r="Y398" s="6" t="s">
        <v>552</v>
      </c>
      <c r="Z398" s="7">
        <v>45685</v>
      </c>
      <c r="AA398" s="6" t="s">
        <v>1132</v>
      </c>
      <c r="AB398" s="17">
        <v>159868077.38999999</v>
      </c>
      <c r="AC398" s="29"/>
      <c r="AD398" s="27"/>
      <c r="AE398" s="27">
        <f t="shared" si="99"/>
        <v>4567659.3540000003</v>
      </c>
      <c r="AF398" s="27">
        <f t="shared" si="84"/>
        <v>452198276.046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>
        <f t="shared" ref="AQ398:AQ399" si="174">+AI398-AM398</f>
        <v>0</v>
      </c>
      <c r="AR398" s="17">
        <f t="shared" ref="AR398:AR399" si="175">+AJ398-AN398</f>
        <v>0</v>
      </c>
      <c r="AS398" s="17">
        <f t="shared" ref="AS398:AS399" si="176">+AK398-AO398</f>
        <v>0</v>
      </c>
      <c r="AT398" s="17">
        <f t="shared" ref="AT398:AT399" si="177">+AL398-AP398</f>
        <v>0</v>
      </c>
      <c r="AU398" s="17">
        <f>SUBTOTAL(9,AV398:DH398)</f>
        <v>358602532.23999989</v>
      </c>
      <c r="AV398" s="17"/>
      <c r="AW398" s="17"/>
      <c r="AX398" s="17"/>
      <c r="AY398" s="17"/>
      <c r="AZ398" s="17"/>
      <c r="BA398" s="17"/>
      <c r="BB398" s="17">
        <v>11651320.35</v>
      </c>
      <c r="BC398" s="17">
        <v>11236476.77</v>
      </c>
      <c r="BD398" s="17">
        <v>11462200.49</v>
      </c>
      <c r="BE398" s="17">
        <v>11266979.98</v>
      </c>
      <c r="BF398" s="17">
        <v>11273080.619999999</v>
      </c>
      <c r="BG398" s="17">
        <v>11083960.75</v>
      </c>
      <c r="BH398" s="17">
        <v>11083960.75</v>
      </c>
      <c r="BI398" s="17">
        <v>10989400.82</v>
      </c>
      <c r="BJ398" s="17">
        <v>10809431.91</v>
      </c>
      <c r="BK398" s="17">
        <v>10800280.949999999</v>
      </c>
      <c r="BL398" s="17">
        <v>10626412.68</v>
      </c>
      <c r="BM398" s="17">
        <v>10611161.08</v>
      </c>
      <c r="BN398" s="17">
        <v>10516601.140000001</v>
      </c>
      <c r="BO398" s="17">
        <v>10211569.1</v>
      </c>
      <c r="BP398" s="17">
        <v>10327481.279999999</v>
      </c>
      <c r="BQ398" s="17">
        <v>10168864.609999999</v>
      </c>
      <c r="BR398" s="17">
        <v>10138361.41</v>
      </c>
      <c r="BS398" s="17">
        <v>9985845.3800000008</v>
      </c>
      <c r="BT398" s="17">
        <v>9949241.5399999991</v>
      </c>
      <c r="BU398" s="17">
        <v>9854681.5999999996</v>
      </c>
      <c r="BV398" s="17">
        <v>9711316.5399999991</v>
      </c>
      <c r="BW398" s="17">
        <v>9665561.7400000002</v>
      </c>
      <c r="BX398" s="17">
        <v>9528297.3200000003</v>
      </c>
      <c r="BY398" s="17">
        <v>9476441.8699999992</v>
      </c>
      <c r="BZ398" s="17">
        <v>9381881.9299999997</v>
      </c>
      <c r="CA398" s="17">
        <v>9186661.4199999999</v>
      </c>
      <c r="CB398" s="17">
        <v>9192762.0600000005</v>
      </c>
      <c r="CC398" s="17">
        <v>9070749.25</v>
      </c>
      <c r="CD398" s="17">
        <v>9003642.1999999993</v>
      </c>
      <c r="CE398" s="17">
        <v>8887730.0199999996</v>
      </c>
      <c r="CF398" s="17">
        <v>8814522.3300000001</v>
      </c>
      <c r="CG398" s="17">
        <v>8719962.3900000006</v>
      </c>
      <c r="CH398" s="17">
        <v>8613201.1799999997</v>
      </c>
      <c r="CI398" s="17">
        <v>8530842.5299999993</v>
      </c>
      <c r="CJ398" s="17">
        <v>8430181.9499999993</v>
      </c>
      <c r="CK398" s="17">
        <v>8341464.2999999998</v>
      </c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</row>
    <row r="399" spans="1:112" ht="65.25" customHeight="1" x14ac:dyDescent="0.25">
      <c r="A399" s="6">
        <f t="shared" si="160"/>
        <v>15</v>
      </c>
      <c r="B399" s="13">
        <v>12618830</v>
      </c>
      <c r="C399" s="33" t="s">
        <v>300</v>
      </c>
      <c r="D399" s="32" t="s">
        <v>1058</v>
      </c>
      <c r="E399" s="32" t="s">
        <v>1063</v>
      </c>
      <c r="F399" s="13" t="s">
        <v>711</v>
      </c>
      <c r="G399" s="48" t="s">
        <v>2303</v>
      </c>
      <c r="H399" s="42" t="s">
        <v>1924</v>
      </c>
      <c r="I399" s="13"/>
      <c r="J399" s="15">
        <v>4.0000000000000001E-3</v>
      </c>
      <c r="K399" s="15" t="s">
        <v>1279</v>
      </c>
      <c r="L399" s="15" t="s">
        <v>537</v>
      </c>
      <c r="M399" s="15">
        <f t="shared" si="172"/>
        <v>52</v>
      </c>
      <c r="N399" s="15">
        <f t="shared" si="173"/>
        <v>20800</v>
      </c>
      <c r="O399" s="16">
        <v>65821713</v>
      </c>
      <c r="P399" s="12">
        <v>45664</v>
      </c>
      <c r="Q399" s="17">
        <v>476183764.10000002</v>
      </c>
      <c r="R399" s="9" t="s">
        <v>174</v>
      </c>
      <c r="S399" s="9" t="s">
        <v>1054</v>
      </c>
      <c r="T399" s="10">
        <v>904186272</v>
      </c>
      <c r="U399" s="9" t="s">
        <v>275</v>
      </c>
      <c r="V399" s="13" t="s">
        <v>707</v>
      </c>
      <c r="W399" s="13" t="s">
        <v>166</v>
      </c>
      <c r="X399" s="6" t="s">
        <v>601</v>
      </c>
      <c r="Y399" s="6" t="s">
        <v>552</v>
      </c>
      <c r="Z399" s="7">
        <v>45689</v>
      </c>
      <c r="AA399" s="6" t="s">
        <v>1137</v>
      </c>
      <c r="AB399" s="17">
        <v>166664317.44</v>
      </c>
      <c r="AC399" s="29"/>
      <c r="AD399" s="27"/>
      <c r="AE399" s="27">
        <f t="shared" si="99"/>
        <v>4761837.6410000008</v>
      </c>
      <c r="AF399" s="27">
        <f t="shared" si="84"/>
        <v>471421926.45900005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>
        <f t="shared" si="174"/>
        <v>0</v>
      </c>
      <c r="AR399" s="17">
        <f t="shared" si="175"/>
        <v>0</v>
      </c>
      <c r="AS399" s="17">
        <f t="shared" si="176"/>
        <v>0</v>
      </c>
      <c r="AT399" s="17">
        <f t="shared" si="177"/>
        <v>0</v>
      </c>
      <c r="AU399" s="17">
        <f>SUBTOTAL(9,AV399:DH399)</f>
        <v>373779963.75999999</v>
      </c>
      <c r="AV399" s="17"/>
      <c r="AW399" s="17"/>
      <c r="AX399" s="17"/>
      <c r="AY399" s="17"/>
      <c r="AZ399" s="17"/>
      <c r="BA399" s="17"/>
      <c r="BB399" s="17"/>
      <c r="BC399" s="17">
        <v>11803196.68</v>
      </c>
      <c r="BD399" s="17">
        <v>12048056.24</v>
      </c>
      <c r="BE399" s="17">
        <v>11841356.609999999</v>
      </c>
      <c r="BF399" s="17">
        <v>11850896.59</v>
      </c>
      <c r="BG399" s="17">
        <v>11650556.949999999</v>
      </c>
      <c r="BH399" s="17">
        <v>11653736.939999999</v>
      </c>
      <c r="BI399" s="17">
        <v>11555157.119999999</v>
      </c>
      <c r="BJ399" s="17">
        <v>11364357.460000001</v>
      </c>
      <c r="BK399" s="17">
        <v>11357997.470000001</v>
      </c>
      <c r="BL399" s="17">
        <v>11173557.800000001</v>
      </c>
      <c r="BM399" s="17">
        <v>11160837.83</v>
      </c>
      <c r="BN399" s="17">
        <v>11062258</v>
      </c>
      <c r="BO399" s="17">
        <v>10734718.59</v>
      </c>
      <c r="BP399" s="17">
        <v>10865098.35</v>
      </c>
      <c r="BQ399" s="17">
        <v>10696558.66</v>
      </c>
      <c r="BR399" s="17">
        <v>10667938.710000001</v>
      </c>
      <c r="BS399" s="17">
        <v>10505759</v>
      </c>
      <c r="BT399" s="17">
        <v>10470779.060000001</v>
      </c>
      <c r="BU399" s="17">
        <v>10372199.23</v>
      </c>
      <c r="BV399" s="17">
        <v>10219559.51</v>
      </c>
      <c r="BW399" s="17">
        <v>10175039.59</v>
      </c>
      <c r="BX399" s="17">
        <v>10028759.85</v>
      </c>
      <c r="BY399" s="17">
        <v>9977879.9399999995</v>
      </c>
      <c r="BZ399" s="17">
        <v>9879300.1199999992</v>
      </c>
      <c r="CA399" s="17">
        <v>9666240.5</v>
      </c>
      <c r="CB399" s="17">
        <v>9682140.4700000007</v>
      </c>
      <c r="CC399" s="17">
        <v>9551760.6999999993</v>
      </c>
      <c r="CD399" s="17">
        <v>9484980.8200000003</v>
      </c>
      <c r="CE399" s="17">
        <v>9360961.0399999991</v>
      </c>
      <c r="CF399" s="17">
        <v>9287821.1699999999</v>
      </c>
      <c r="CG399" s="17">
        <v>9189241.3499999996</v>
      </c>
      <c r="CH399" s="17">
        <v>9074761.5500000007</v>
      </c>
      <c r="CI399" s="17">
        <v>8992081.6999999993</v>
      </c>
      <c r="CJ399" s="17">
        <v>8883961.9000000004</v>
      </c>
      <c r="CK399" s="17">
        <v>8794383.3699999992</v>
      </c>
      <c r="CL399" s="17">
        <v>8696072.8900000006</v>
      </c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</row>
    <row r="400" spans="1:112" ht="65.25" hidden="1" customHeight="1" x14ac:dyDescent="0.25">
      <c r="A400" s="6">
        <f t="shared" si="160"/>
        <v>16</v>
      </c>
      <c r="B400" s="13">
        <v>12662992</v>
      </c>
      <c r="C400" s="33" t="s">
        <v>298</v>
      </c>
      <c r="D400" s="32" t="s">
        <v>945</v>
      </c>
      <c r="E400" s="32" t="s">
        <v>1064</v>
      </c>
      <c r="F400" s="13" t="s">
        <v>712</v>
      </c>
      <c r="G400" s="48" t="s">
        <v>2304</v>
      </c>
      <c r="H400" s="42" t="s">
        <v>1921</v>
      </c>
      <c r="I400" s="13"/>
      <c r="J400" s="15">
        <v>0.86</v>
      </c>
      <c r="K400" s="15" t="s">
        <v>536</v>
      </c>
      <c r="L400" s="15" t="s">
        <v>538</v>
      </c>
      <c r="M400" s="15">
        <f t="shared" si="172"/>
        <v>11180</v>
      </c>
      <c r="N400" s="15">
        <f t="shared" ref="N400" si="178">+M400*200</f>
        <v>2236000</v>
      </c>
      <c r="O400" s="16">
        <v>9137835225</v>
      </c>
      <c r="P400" s="12">
        <v>45665</v>
      </c>
      <c r="Q400" s="17">
        <v>19189453972.5</v>
      </c>
      <c r="R400" s="9" t="s">
        <v>174</v>
      </c>
      <c r="S400" s="9" t="s">
        <v>946</v>
      </c>
      <c r="T400" s="10">
        <v>946802500</v>
      </c>
      <c r="U400" s="9" t="s">
        <v>276</v>
      </c>
      <c r="V400" s="13" t="s">
        <v>707</v>
      </c>
      <c r="W400" s="13" t="s">
        <v>166</v>
      </c>
      <c r="X400" s="6" t="s">
        <v>601</v>
      </c>
      <c r="Y400" s="6"/>
      <c r="Z400" s="6"/>
      <c r="AA400" s="6"/>
      <c r="AB400" s="17">
        <v>15351563178</v>
      </c>
      <c r="AC400" s="29"/>
      <c r="AD400" s="27">
        <f>+Q400*20%</f>
        <v>3837890794.5</v>
      </c>
      <c r="AE400" s="27">
        <f t="shared" si="99"/>
        <v>191894539.72499999</v>
      </c>
      <c r="AF400" s="27">
        <f t="shared" si="84"/>
        <v>15159668638.275002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</row>
    <row r="401" spans="1:112" ht="65.25" customHeight="1" x14ac:dyDescent="0.25">
      <c r="A401" s="6">
        <f t="shared" si="160"/>
        <v>17</v>
      </c>
      <c r="B401" s="13" t="s">
        <v>1068</v>
      </c>
      <c r="C401" s="33" t="s">
        <v>277</v>
      </c>
      <c r="D401" s="32" t="s">
        <v>1069</v>
      </c>
      <c r="E401" s="32" t="s">
        <v>1070</v>
      </c>
      <c r="F401" s="13" t="s">
        <v>712</v>
      </c>
      <c r="G401" s="48" t="s">
        <v>2598</v>
      </c>
      <c r="H401" s="42" t="s">
        <v>1923</v>
      </c>
      <c r="I401" s="13"/>
      <c r="J401" s="15">
        <v>0.77</v>
      </c>
      <c r="K401" s="15" t="s">
        <v>1280</v>
      </c>
      <c r="L401" s="15" t="s">
        <v>537</v>
      </c>
      <c r="M401" s="15">
        <f t="shared" ref="M401:M405" si="179">+J401*10000*2*65%</f>
        <v>10010</v>
      </c>
      <c r="N401" s="15">
        <f t="shared" ref="N401:N404" si="180">+M401*400</f>
        <v>4004000</v>
      </c>
      <c r="O401" s="16">
        <v>25084268750</v>
      </c>
      <c r="P401" s="12">
        <v>45665</v>
      </c>
      <c r="Q401" s="17">
        <v>26338482187.5</v>
      </c>
      <c r="R401" s="9" t="s">
        <v>174</v>
      </c>
      <c r="S401" s="9" t="s">
        <v>1071</v>
      </c>
      <c r="T401" s="10">
        <v>998580990</v>
      </c>
      <c r="U401" s="9" t="s">
        <v>275</v>
      </c>
      <c r="V401" s="13" t="s">
        <v>707</v>
      </c>
      <c r="W401" s="13" t="s">
        <v>165</v>
      </c>
      <c r="X401" s="6" t="s">
        <v>601</v>
      </c>
      <c r="Y401" s="6" t="s">
        <v>552</v>
      </c>
      <c r="Z401" s="7">
        <v>45673</v>
      </c>
      <c r="AA401" s="6" t="s">
        <v>1080</v>
      </c>
      <c r="AB401" s="17">
        <v>9218468765.6299992</v>
      </c>
      <c r="AC401" s="29"/>
      <c r="AD401" s="27"/>
      <c r="AE401" s="27">
        <f t="shared" ref="AE401" si="181">+Q401*1%</f>
        <v>263384821.875</v>
      </c>
      <c r="AF401" s="27">
        <f t="shared" ref="AF401" si="182">+Q401-AE401-AD401</f>
        <v>26075097365.625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>
        <f t="shared" ref="AQ401:AQ402" si="183">+AI401-AM401</f>
        <v>0</v>
      </c>
      <c r="AR401" s="17">
        <f t="shared" ref="AR401:AR402" si="184">+AJ401-AN401</f>
        <v>0</v>
      </c>
      <c r="AS401" s="17">
        <f t="shared" ref="AS401:AS402" si="185">+AK401-AO401</f>
        <v>0</v>
      </c>
      <c r="AT401" s="17">
        <f t="shared" ref="AT401:AT402" si="186">+AL401-AP401</f>
        <v>0</v>
      </c>
      <c r="AU401" s="17">
        <f>SUBTOTAL(9,AV401:DH401)</f>
        <v>20678088436.82</v>
      </c>
      <c r="AV401" s="17"/>
      <c r="AW401" s="17"/>
      <c r="AX401" s="17"/>
      <c r="AY401" s="17"/>
      <c r="AZ401" s="17"/>
      <c r="BA401" s="17"/>
      <c r="BB401" s="17">
        <v>671849780.90999997</v>
      </c>
      <c r="BC401" s="17">
        <v>647928666.25999999</v>
      </c>
      <c r="BD401" s="17">
        <v>660944566.88</v>
      </c>
      <c r="BE401" s="17">
        <v>649687571.75</v>
      </c>
      <c r="BF401" s="17">
        <v>650039352.85000002</v>
      </c>
      <c r="BG401" s="17">
        <v>639134138.82000005</v>
      </c>
      <c r="BH401" s="17">
        <v>639134138.82000005</v>
      </c>
      <c r="BI401" s="17">
        <v>633681531.80999994</v>
      </c>
      <c r="BJ401" s="17">
        <v>623303989.41999996</v>
      </c>
      <c r="BK401" s="17">
        <v>622776317.77999997</v>
      </c>
      <c r="BL401" s="17">
        <v>612750556.49000001</v>
      </c>
      <c r="BM401" s="17">
        <v>611871103.75</v>
      </c>
      <c r="BN401" s="17">
        <v>606418496.73000002</v>
      </c>
      <c r="BO401" s="17">
        <v>588829441.85000002</v>
      </c>
      <c r="BP401" s="17">
        <v>595513282.70000005</v>
      </c>
      <c r="BQ401" s="17">
        <v>586366974.15999997</v>
      </c>
      <c r="BR401" s="17">
        <v>584608068.67999995</v>
      </c>
      <c r="BS401" s="17">
        <v>575813541.23000002</v>
      </c>
      <c r="BT401" s="17">
        <v>573702854.64999998</v>
      </c>
      <c r="BU401" s="17">
        <v>568250247.63</v>
      </c>
      <c r="BV401" s="17">
        <v>559983391.84000003</v>
      </c>
      <c r="BW401" s="17">
        <v>557345033.60000002</v>
      </c>
      <c r="BX401" s="17">
        <v>549429958.89999998</v>
      </c>
      <c r="BY401" s="17">
        <v>546439819.57000005</v>
      </c>
      <c r="BZ401" s="17">
        <v>540987212.55999994</v>
      </c>
      <c r="CA401" s="17">
        <v>529730217.43000001</v>
      </c>
      <c r="CB401" s="17">
        <v>530081998.52999997</v>
      </c>
      <c r="CC401" s="17">
        <v>523046376.57999998</v>
      </c>
      <c r="CD401" s="17">
        <v>519176784.5</v>
      </c>
      <c r="CE401" s="17">
        <v>512492943.63999999</v>
      </c>
      <c r="CF401" s="17">
        <v>508271570.47000003</v>
      </c>
      <c r="CG401" s="17">
        <v>502818963.45999998</v>
      </c>
      <c r="CH401" s="17">
        <v>496662794.25</v>
      </c>
      <c r="CI401" s="17">
        <v>491913749.43000001</v>
      </c>
      <c r="CJ401" s="17">
        <v>486109361.31999999</v>
      </c>
      <c r="CK401" s="17">
        <v>480993637.56999999</v>
      </c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</row>
    <row r="402" spans="1:112" ht="65.25" customHeight="1" x14ac:dyDescent="0.25">
      <c r="A402" s="6">
        <f t="shared" si="160"/>
        <v>18</v>
      </c>
      <c r="B402" s="13">
        <v>12696475</v>
      </c>
      <c r="C402" s="33" t="s">
        <v>300</v>
      </c>
      <c r="D402" s="32" t="s">
        <v>1058</v>
      </c>
      <c r="E402" s="32" t="s">
        <v>1067</v>
      </c>
      <c r="F402" s="13" t="s">
        <v>711</v>
      </c>
      <c r="G402" s="48" t="s">
        <v>2305</v>
      </c>
      <c r="H402" s="42" t="s">
        <v>1924</v>
      </c>
      <c r="I402" s="13"/>
      <c r="J402" s="15">
        <v>4.0000000000000001E-3</v>
      </c>
      <c r="K402" s="15" t="s">
        <v>1279</v>
      </c>
      <c r="L402" s="15" t="s">
        <v>537</v>
      </c>
      <c r="M402" s="15">
        <f t="shared" si="179"/>
        <v>52</v>
      </c>
      <c r="N402" s="15">
        <f t="shared" si="180"/>
        <v>20800</v>
      </c>
      <c r="O402" s="16">
        <v>65821713</v>
      </c>
      <c r="P402" s="12">
        <v>45667</v>
      </c>
      <c r="Q402" s="17">
        <v>473916333.60000002</v>
      </c>
      <c r="R402" s="9" t="s">
        <v>174</v>
      </c>
      <c r="S402" s="9" t="s">
        <v>1066</v>
      </c>
      <c r="T402" s="10">
        <v>930072070</v>
      </c>
      <c r="U402" s="9" t="s">
        <v>275</v>
      </c>
      <c r="V402" s="13" t="s">
        <v>707</v>
      </c>
      <c r="W402" s="13" t="s">
        <v>166</v>
      </c>
      <c r="X402" s="6" t="s">
        <v>601</v>
      </c>
      <c r="Y402" s="6" t="s">
        <v>552</v>
      </c>
      <c r="Z402" s="7">
        <v>45685</v>
      </c>
      <c r="AA402" s="6" t="s">
        <v>1133</v>
      </c>
      <c r="AB402" s="17">
        <v>165870716.75999999</v>
      </c>
      <c r="AC402" s="29"/>
      <c r="AD402" s="27"/>
      <c r="AE402" s="27">
        <f t="shared" si="99"/>
        <v>4739163.3360000001</v>
      </c>
      <c r="AF402" s="27">
        <f t="shared" si="84"/>
        <v>469177170.264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>
        <f t="shared" si="183"/>
        <v>0</v>
      </c>
      <c r="AR402" s="17">
        <f t="shared" si="184"/>
        <v>0</v>
      </c>
      <c r="AS402" s="17">
        <f t="shared" si="185"/>
        <v>0</v>
      </c>
      <c r="AT402" s="17">
        <f t="shared" si="186"/>
        <v>0</v>
      </c>
      <c r="AU402" s="17">
        <f>SUBTOTAL(9,AV402:DH402)</f>
        <v>372067144.50000006</v>
      </c>
      <c r="AV402" s="17"/>
      <c r="AW402" s="17"/>
      <c r="AX402" s="17"/>
      <c r="AY402" s="17"/>
      <c r="AZ402" s="17"/>
      <c r="BA402" s="17"/>
      <c r="BB402" s="17">
        <v>12088797.779999999</v>
      </c>
      <c r="BC402" s="17">
        <v>11658377.869999999</v>
      </c>
      <c r="BD402" s="17">
        <v>11892576.939999999</v>
      </c>
      <c r="BE402" s="17">
        <v>11690026.4</v>
      </c>
      <c r="BF402" s="17">
        <v>11696356.1</v>
      </c>
      <c r="BG402" s="17">
        <v>11500135.26</v>
      </c>
      <c r="BH402" s="17">
        <v>11500135.26</v>
      </c>
      <c r="BI402" s="17">
        <v>11402024.84</v>
      </c>
      <c r="BJ402" s="17">
        <v>11215298.560000001</v>
      </c>
      <c r="BK402" s="17">
        <v>11205804</v>
      </c>
      <c r="BL402" s="17">
        <v>11025407.43</v>
      </c>
      <c r="BM402" s="17">
        <v>11009583.17</v>
      </c>
      <c r="BN402" s="17">
        <v>10911472.75</v>
      </c>
      <c r="BO402" s="17">
        <v>10594987.52</v>
      </c>
      <c r="BP402" s="17">
        <v>10715251.91</v>
      </c>
      <c r="BQ402" s="17">
        <v>10550679.59</v>
      </c>
      <c r="BR402" s="17">
        <v>10519031.07</v>
      </c>
      <c r="BS402" s="17">
        <v>10360788.460000001</v>
      </c>
      <c r="BT402" s="17">
        <v>10322810.23</v>
      </c>
      <c r="BU402" s="17">
        <v>10224699.810000001</v>
      </c>
      <c r="BV402" s="17">
        <v>10075951.76</v>
      </c>
      <c r="BW402" s="17">
        <v>10028478.98</v>
      </c>
      <c r="BX402" s="17">
        <v>9886060.6300000008</v>
      </c>
      <c r="BY402" s="17">
        <v>9832258.1400000006</v>
      </c>
      <c r="BZ402" s="17">
        <v>9734147.7200000007</v>
      </c>
      <c r="CA402" s="17">
        <v>9531597.1799999997</v>
      </c>
      <c r="CB402" s="17">
        <v>9537926.8800000008</v>
      </c>
      <c r="CC402" s="17">
        <v>9411332.7899999991</v>
      </c>
      <c r="CD402" s="17">
        <v>9341706.0399999991</v>
      </c>
      <c r="CE402" s="17">
        <v>9221441.6600000001</v>
      </c>
      <c r="CF402" s="17">
        <v>9145485.1999999993</v>
      </c>
      <c r="CG402" s="17">
        <v>9047374.7899999991</v>
      </c>
      <c r="CH402" s="17">
        <v>8936604.9600000009</v>
      </c>
      <c r="CI402" s="17">
        <v>8851153.9499999993</v>
      </c>
      <c r="CJ402" s="17">
        <v>8746713.8200000003</v>
      </c>
      <c r="CK402" s="17">
        <v>8654665.0500000007</v>
      </c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</row>
    <row r="403" spans="1:112" ht="65.25" hidden="1" customHeight="1" x14ac:dyDescent="0.25">
      <c r="A403" s="6">
        <f t="shared" si="160"/>
        <v>19</v>
      </c>
      <c r="B403" s="13">
        <v>12727793</v>
      </c>
      <c r="C403" s="33" t="s">
        <v>278</v>
      </c>
      <c r="D403" s="32" t="s">
        <v>323</v>
      </c>
      <c r="E403" s="32" t="s">
        <v>1073</v>
      </c>
      <c r="F403" s="13" t="s">
        <v>714</v>
      </c>
      <c r="G403" s="48" t="s">
        <v>2306</v>
      </c>
      <c r="H403" s="42" t="s">
        <v>1924</v>
      </c>
      <c r="I403" s="13"/>
      <c r="J403" s="15">
        <v>8.5000000000000006E-3</v>
      </c>
      <c r="K403" s="15" t="s">
        <v>533</v>
      </c>
      <c r="L403" s="15" t="s">
        <v>537</v>
      </c>
      <c r="M403" s="15">
        <f t="shared" si="179"/>
        <v>110.5</v>
      </c>
      <c r="N403" s="15">
        <f t="shared" si="180"/>
        <v>44200</v>
      </c>
      <c r="O403" s="16">
        <v>250964963</v>
      </c>
      <c r="P403" s="12">
        <v>45670</v>
      </c>
      <c r="Q403" s="17">
        <v>577219414.89999998</v>
      </c>
      <c r="R403" s="9" t="s">
        <v>174</v>
      </c>
      <c r="S403" s="9" t="s">
        <v>1072</v>
      </c>
      <c r="T403" s="10">
        <v>909776446</v>
      </c>
      <c r="U403" s="9" t="s">
        <v>276</v>
      </c>
      <c r="V403" s="13" t="s">
        <v>707</v>
      </c>
      <c r="W403" s="13" t="s">
        <v>166</v>
      </c>
      <c r="X403" s="6" t="s">
        <v>601</v>
      </c>
      <c r="Y403" s="6"/>
      <c r="Z403" s="6"/>
      <c r="AA403" s="6"/>
      <c r="AB403" s="17">
        <v>461775531.92000002</v>
      </c>
      <c r="AC403" s="29"/>
      <c r="AD403" s="27">
        <f>+Q403*20%</f>
        <v>115443882.98</v>
      </c>
      <c r="AE403" s="27">
        <f t="shared" si="99"/>
        <v>5772194.1490000002</v>
      </c>
      <c r="AF403" s="27">
        <f t="shared" si="84"/>
        <v>456003337.77099991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</row>
    <row r="404" spans="1:112" ht="65.25" customHeight="1" x14ac:dyDescent="0.25">
      <c r="A404" s="6">
        <f t="shared" si="160"/>
        <v>20</v>
      </c>
      <c r="B404" s="13">
        <v>12758641</v>
      </c>
      <c r="C404" s="33" t="s">
        <v>318</v>
      </c>
      <c r="D404" s="32" t="s">
        <v>1076</v>
      </c>
      <c r="E404" s="32" t="s">
        <v>1075</v>
      </c>
      <c r="F404" s="13" t="s">
        <v>715</v>
      </c>
      <c r="G404" s="48" t="s">
        <v>2307</v>
      </c>
      <c r="H404" s="42" t="s">
        <v>1924</v>
      </c>
      <c r="I404" s="13"/>
      <c r="J404" s="15">
        <v>0.15890000000000001</v>
      </c>
      <c r="K404" s="15" t="s">
        <v>983</v>
      </c>
      <c r="L404" s="15" t="s">
        <v>537</v>
      </c>
      <c r="M404" s="15">
        <f t="shared" si="179"/>
        <v>2065.7000000000003</v>
      </c>
      <c r="N404" s="15">
        <f t="shared" si="180"/>
        <v>826280.00000000012</v>
      </c>
      <c r="O404" s="16">
        <v>4920710582</v>
      </c>
      <c r="P404" s="12">
        <v>45671</v>
      </c>
      <c r="Q404" s="17">
        <v>6396923756.6000004</v>
      </c>
      <c r="R404" s="9" t="s">
        <v>174</v>
      </c>
      <c r="S404" s="9" t="s">
        <v>464</v>
      </c>
      <c r="T404" s="10">
        <v>909931122</v>
      </c>
      <c r="U404" s="9" t="s">
        <v>275</v>
      </c>
      <c r="V404" s="13" t="s">
        <v>707</v>
      </c>
      <c r="W404" s="13" t="s">
        <v>166</v>
      </c>
      <c r="X404" s="6" t="s">
        <v>601</v>
      </c>
      <c r="Y404" s="6" t="s">
        <v>552</v>
      </c>
      <c r="Z404" s="7">
        <v>45680</v>
      </c>
      <c r="AA404" s="6" t="s">
        <v>1176</v>
      </c>
      <c r="AB404" s="17">
        <v>2238923314.8099999</v>
      </c>
      <c r="AC404" s="29"/>
      <c r="AD404" s="27"/>
      <c r="AE404" s="27">
        <f t="shared" si="99"/>
        <v>63969237.566000007</v>
      </c>
      <c r="AF404" s="27">
        <f t="shared" si="84"/>
        <v>6332954519.0340004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>
        <f t="shared" ref="AQ404:AQ405" si="187">+AI404-AM404</f>
        <v>0</v>
      </c>
      <c r="AR404" s="17">
        <f t="shared" ref="AR404:AR405" si="188">+AJ404-AN404</f>
        <v>0</v>
      </c>
      <c r="AS404" s="17">
        <f t="shared" ref="AS404:AS405" si="189">+AK404-AO404</f>
        <v>0</v>
      </c>
      <c r="AT404" s="17">
        <f t="shared" ref="AT404:AT405" si="190">+AL404-AP404</f>
        <v>0</v>
      </c>
      <c r="AU404" s="17">
        <f t="shared" ref="AU404:AU410" si="191">SUBTOTAL(9,AV404:DH404)</f>
        <v>5022163168.7399998</v>
      </c>
      <c r="AV404" s="17"/>
      <c r="AW404" s="17"/>
      <c r="AX404" s="17"/>
      <c r="AY404" s="17"/>
      <c r="AZ404" s="17"/>
      <c r="BA404" s="17"/>
      <c r="BB404" s="17">
        <v>163174620.08000001</v>
      </c>
      <c r="BC404" s="17">
        <v>157364811.24000001</v>
      </c>
      <c r="BD404" s="17">
        <v>160526030.75</v>
      </c>
      <c r="BE404" s="17">
        <v>157792003.06999999</v>
      </c>
      <c r="BF404" s="17">
        <v>157877441.43000001</v>
      </c>
      <c r="BG404" s="17">
        <v>155228852.11000001</v>
      </c>
      <c r="BH404" s="17">
        <v>155228852.11000001</v>
      </c>
      <c r="BI404" s="17">
        <v>153904557.44999999</v>
      </c>
      <c r="BJ404" s="17">
        <v>151384125.66999999</v>
      </c>
      <c r="BK404" s="17">
        <v>151255968.13</v>
      </c>
      <c r="BL404" s="17">
        <v>148820974.72</v>
      </c>
      <c r="BM404" s="17">
        <v>148607378.80000001</v>
      </c>
      <c r="BN404" s="17">
        <v>147283084.13999999</v>
      </c>
      <c r="BO404" s="17">
        <v>143011165.88</v>
      </c>
      <c r="BP404" s="17">
        <v>144634494.81999999</v>
      </c>
      <c r="BQ404" s="17">
        <v>142413097.31999999</v>
      </c>
      <c r="BR404" s="17">
        <v>141985905.5</v>
      </c>
      <c r="BS404" s="17">
        <v>139849946.37</v>
      </c>
      <c r="BT404" s="17">
        <v>139337316.16999999</v>
      </c>
      <c r="BU404" s="17">
        <v>138013021.50999999</v>
      </c>
      <c r="BV404" s="17">
        <v>136005219.93000001</v>
      </c>
      <c r="BW404" s="17">
        <v>135364432.19</v>
      </c>
      <c r="BX404" s="17">
        <v>133442068.97</v>
      </c>
      <c r="BY404" s="17">
        <v>132715842.87</v>
      </c>
      <c r="BZ404" s="17">
        <v>131391548.20999999</v>
      </c>
      <c r="CA404" s="17">
        <v>128657520.52</v>
      </c>
      <c r="CB404" s="17">
        <v>128742958.88</v>
      </c>
      <c r="CC404" s="17">
        <v>127034191.58</v>
      </c>
      <c r="CD404" s="17">
        <v>126094369.56</v>
      </c>
      <c r="CE404" s="17">
        <v>124471040.62</v>
      </c>
      <c r="CF404" s="17">
        <v>123445780.23999999</v>
      </c>
      <c r="CG404" s="17">
        <v>122121485.58</v>
      </c>
      <c r="CH404" s="17">
        <v>120626314.19</v>
      </c>
      <c r="CI404" s="17">
        <v>119472896.26000001</v>
      </c>
      <c r="CJ404" s="17">
        <v>118063163.23</v>
      </c>
      <c r="CK404" s="17">
        <v>116820688.64</v>
      </c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</row>
    <row r="405" spans="1:112" ht="65.25" customHeight="1" x14ac:dyDescent="0.25">
      <c r="A405" s="6">
        <f t="shared" si="160"/>
        <v>21</v>
      </c>
      <c r="B405" s="13">
        <v>12794989</v>
      </c>
      <c r="C405" s="33" t="s">
        <v>300</v>
      </c>
      <c r="D405" s="32" t="s">
        <v>470</v>
      </c>
      <c r="E405" s="32" t="s">
        <v>1079</v>
      </c>
      <c r="F405" s="13" t="s">
        <v>711</v>
      </c>
      <c r="G405" s="48" t="s">
        <v>2308</v>
      </c>
      <c r="H405" s="42" t="s">
        <v>1926</v>
      </c>
      <c r="I405" s="13"/>
      <c r="J405" s="15">
        <v>0.32</v>
      </c>
      <c r="K405" s="15" t="s">
        <v>1281</v>
      </c>
      <c r="L405" s="15" t="s">
        <v>538</v>
      </c>
      <c r="M405" s="15">
        <f t="shared" si="179"/>
        <v>4160</v>
      </c>
      <c r="N405" s="15">
        <f t="shared" ref="N405" si="192">+M405*200</f>
        <v>832000</v>
      </c>
      <c r="O405" s="16">
        <v>3727337531</v>
      </c>
      <c r="P405" s="12">
        <v>45672</v>
      </c>
      <c r="Q405" s="17">
        <v>3913704407.5500002</v>
      </c>
      <c r="R405" s="9" t="s">
        <v>174</v>
      </c>
      <c r="S405" s="9" t="s">
        <v>1078</v>
      </c>
      <c r="T405" s="10">
        <v>998852233</v>
      </c>
      <c r="U405" s="9" t="s">
        <v>275</v>
      </c>
      <c r="V405" s="13" t="s">
        <v>707</v>
      </c>
      <c r="W405" s="13" t="s">
        <v>166</v>
      </c>
      <c r="X405" s="6" t="s">
        <v>1022</v>
      </c>
      <c r="Y405" s="6" t="s">
        <v>552</v>
      </c>
      <c r="Z405" s="7">
        <v>45681</v>
      </c>
      <c r="AA405" s="6" t="s">
        <v>1111</v>
      </c>
      <c r="AB405" s="17">
        <v>1369796542.6400001</v>
      </c>
      <c r="AC405" s="29"/>
      <c r="AD405" s="27"/>
      <c r="AE405" s="27">
        <f t="shared" si="99"/>
        <v>39137044.075500004</v>
      </c>
      <c r="AF405" s="27">
        <f t="shared" si="84"/>
        <v>3874567363.4745002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>
        <f t="shared" si="187"/>
        <v>0</v>
      </c>
      <c r="AR405" s="17">
        <f t="shared" si="188"/>
        <v>0</v>
      </c>
      <c r="AS405" s="17">
        <f t="shared" si="189"/>
        <v>0</v>
      </c>
      <c r="AT405" s="17">
        <f t="shared" si="190"/>
        <v>0</v>
      </c>
      <c r="AU405" s="17">
        <f t="shared" si="191"/>
        <v>3072611598.4400005</v>
      </c>
      <c r="AV405" s="17"/>
      <c r="AW405" s="17"/>
      <c r="AX405" s="17"/>
      <c r="AY405" s="17"/>
      <c r="AZ405" s="17"/>
      <c r="BA405" s="17"/>
      <c r="BB405" s="17">
        <v>99831927.670000002</v>
      </c>
      <c r="BC405" s="17">
        <v>96277426.269999996</v>
      </c>
      <c r="BD405" s="17">
        <v>98211493.209999993</v>
      </c>
      <c r="BE405" s="17">
        <v>96538786.670000002</v>
      </c>
      <c r="BF405" s="17">
        <v>96591058.75</v>
      </c>
      <c r="BG405" s="17">
        <v>94970624.290000007</v>
      </c>
      <c r="BH405" s="17">
        <v>94970624.290000007</v>
      </c>
      <c r="BI405" s="17">
        <v>94160407.060000002</v>
      </c>
      <c r="BJ405" s="17">
        <v>92618380.709999993</v>
      </c>
      <c r="BK405" s="17">
        <v>92539972.590000004</v>
      </c>
      <c r="BL405" s="17">
        <v>91050218.329999998</v>
      </c>
      <c r="BM405" s="17">
        <v>90919538.129999995</v>
      </c>
      <c r="BN405" s="17">
        <v>90109320.900000006</v>
      </c>
      <c r="BO405" s="17">
        <v>87495716.930000007</v>
      </c>
      <c r="BP405" s="17">
        <v>88488886.439999998</v>
      </c>
      <c r="BQ405" s="17">
        <v>87129812.370000005</v>
      </c>
      <c r="BR405" s="17">
        <v>86868451.980000004</v>
      </c>
      <c r="BS405" s="17">
        <v>85561649.989999995</v>
      </c>
      <c r="BT405" s="17">
        <v>85248017.519999996</v>
      </c>
      <c r="BU405" s="17">
        <v>84437800.280000001</v>
      </c>
      <c r="BV405" s="17">
        <v>83209406.420000002</v>
      </c>
      <c r="BW405" s="17">
        <v>82817365.819999993</v>
      </c>
      <c r="BX405" s="17">
        <v>81641244.040000007</v>
      </c>
      <c r="BY405" s="17">
        <v>81196931.359999999</v>
      </c>
      <c r="BZ405" s="17">
        <v>80386714.129999995</v>
      </c>
      <c r="CA405" s="17">
        <v>78714007.590000004</v>
      </c>
      <c r="CB405" s="17">
        <v>78766279.670000002</v>
      </c>
      <c r="CC405" s="17">
        <v>77720838.079999998</v>
      </c>
      <c r="CD405" s="17">
        <v>77145845.209999993</v>
      </c>
      <c r="CE405" s="17">
        <v>76152675.700000003</v>
      </c>
      <c r="CF405" s="17">
        <v>75525410.739999995</v>
      </c>
      <c r="CG405" s="17">
        <v>74715193.510000005</v>
      </c>
      <c r="CH405" s="17">
        <v>73800432.120000005</v>
      </c>
      <c r="CI405" s="17">
        <v>73094759.049999997</v>
      </c>
      <c r="CJ405" s="17">
        <v>72232269.739999995</v>
      </c>
      <c r="CK405" s="17">
        <v>71472110.879999995</v>
      </c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</row>
    <row r="406" spans="1:112" ht="65.25" customHeight="1" x14ac:dyDescent="0.25">
      <c r="A406" s="6">
        <f t="shared" si="160"/>
        <v>22</v>
      </c>
      <c r="B406" s="13">
        <v>12861421</v>
      </c>
      <c r="C406" s="33" t="s">
        <v>296</v>
      </c>
      <c r="D406" s="32" t="s">
        <v>1083</v>
      </c>
      <c r="E406" s="32" t="s">
        <v>1084</v>
      </c>
      <c r="F406" s="13" t="s">
        <v>715</v>
      </c>
      <c r="G406" s="48" t="s">
        <v>2309</v>
      </c>
      <c r="H406" s="42" t="s">
        <v>1924</v>
      </c>
      <c r="I406" s="13"/>
      <c r="J406" s="15">
        <v>1.21E-2</v>
      </c>
      <c r="K406" s="15" t="s">
        <v>1031</v>
      </c>
      <c r="L406" s="15" t="s">
        <v>537</v>
      </c>
      <c r="M406" s="15">
        <f t="shared" ref="M406:M408" si="193">+J406*10000*2*65%</f>
        <v>157.30000000000001</v>
      </c>
      <c r="N406" s="15">
        <f t="shared" ref="N406:N407" si="194">+M406*400</f>
        <v>62920.000000000007</v>
      </c>
      <c r="O406" s="16">
        <v>470599738</v>
      </c>
      <c r="P406" s="12">
        <v>45677</v>
      </c>
      <c r="Q406" s="17">
        <v>517659711.80000001</v>
      </c>
      <c r="R406" s="9" t="s">
        <v>174</v>
      </c>
      <c r="S406" s="9" t="s">
        <v>1082</v>
      </c>
      <c r="T406" s="10">
        <v>994418008</v>
      </c>
      <c r="U406" s="9" t="s">
        <v>275</v>
      </c>
      <c r="V406" s="13" t="s">
        <v>707</v>
      </c>
      <c r="W406" s="13" t="s">
        <v>166</v>
      </c>
      <c r="X406" s="9" t="s">
        <v>601</v>
      </c>
      <c r="Y406" s="6" t="s">
        <v>552</v>
      </c>
      <c r="Z406" s="7">
        <v>45712</v>
      </c>
      <c r="AA406" s="6" t="s">
        <v>1235</v>
      </c>
      <c r="AB406" s="17">
        <v>181180899.13</v>
      </c>
      <c r="AC406" s="29"/>
      <c r="AD406" s="27"/>
      <c r="AE406" s="27">
        <f t="shared" si="99"/>
        <v>5176597.1179999998</v>
      </c>
      <c r="AF406" s="27">
        <f t="shared" si="84"/>
        <v>512483114.68200004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>
        <f t="shared" ref="AQ406:AQ408" si="195">+AI406-AM406</f>
        <v>0</v>
      </c>
      <c r="AR406" s="17">
        <f t="shared" ref="AR406:AR408" si="196">+AJ406-AN406</f>
        <v>0</v>
      </c>
      <c r="AS406" s="17">
        <f t="shared" ref="AS406:AS408" si="197">+AK406-AO406</f>
        <v>0</v>
      </c>
      <c r="AT406" s="17">
        <f t="shared" ref="AT406:AT408" si="198">+AL406-AP406</f>
        <v>0</v>
      </c>
      <c r="AU406" s="17">
        <f t="shared" si="191"/>
        <v>406336466.91000021</v>
      </c>
      <c r="AV406" s="17"/>
      <c r="AW406" s="17"/>
      <c r="AX406" s="17"/>
      <c r="AY406" s="17"/>
      <c r="AZ406" s="17"/>
      <c r="BA406" s="17"/>
      <c r="BB406" s="17"/>
      <c r="BC406" s="17">
        <v>12831263.58</v>
      </c>
      <c r="BD406" s="17">
        <v>13097450.59</v>
      </c>
      <c r="BE406" s="17">
        <v>12872747.27</v>
      </c>
      <c r="BF406" s="17">
        <v>12883118.189999999</v>
      </c>
      <c r="BG406" s="17">
        <v>12665328.82</v>
      </c>
      <c r="BH406" s="17">
        <v>12668785.800000001</v>
      </c>
      <c r="BI406" s="17">
        <v>12561619.6</v>
      </c>
      <c r="BJ406" s="17">
        <v>12354201.15</v>
      </c>
      <c r="BK406" s="17">
        <v>12347287.210000001</v>
      </c>
      <c r="BL406" s="17">
        <v>12146782.710000001</v>
      </c>
      <c r="BM406" s="17">
        <v>12132954.810000001</v>
      </c>
      <c r="BN406" s="17">
        <v>12025788.609999999</v>
      </c>
      <c r="BO406" s="17">
        <v>11669720.279999999</v>
      </c>
      <c r="BP406" s="17">
        <v>11811456.220000001</v>
      </c>
      <c r="BQ406" s="17">
        <v>11628236.59</v>
      </c>
      <c r="BR406" s="17">
        <v>11597123.83</v>
      </c>
      <c r="BS406" s="17">
        <v>11420818.15</v>
      </c>
      <c r="BT406" s="17">
        <v>11382791.43</v>
      </c>
      <c r="BU406" s="17">
        <v>11275625.23</v>
      </c>
      <c r="BV406" s="17">
        <v>11109690.48</v>
      </c>
      <c r="BW406" s="17">
        <v>11061292.84</v>
      </c>
      <c r="BX406" s="17">
        <v>10902272.029999999</v>
      </c>
      <c r="BY406" s="17">
        <v>10846960.449999999</v>
      </c>
      <c r="BZ406" s="17">
        <v>10739794.25</v>
      </c>
      <c r="CA406" s="17">
        <v>10508176.98</v>
      </c>
      <c r="CB406" s="17">
        <v>10525461.85</v>
      </c>
      <c r="CC406" s="17">
        <v>10383725.92</v>
      </c>
      <c r="CD406" s="17">
        <v>10311129.460000001</v>
      </c>
      <c r="CE406" s="17">
        <v>10176307.470000001</v>
      </c>
      <c r="CF406" s="17">
        <v>10096797.07</v>
      </c>
      <c r="CG406" s="17">
        <v>9989630.8699999992</v>
      </c>
      <c r="CH406" s="17">
        <v>9865179.8000000007</v>
      </c>
      <c r="CI406" s="17">
        <v>9775298.4700000007</v>
      </c>
      <c r="CJ406" s="17">
        <v>9657761.3499999996</v>
      </c>
      <c r="CK406" s="17">
        <v>9560380.4700000007</v>
      </c>
      <c r="CL406" s="17">
        <v>9453507.0800000001</v>
      </c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</row>
    <row r="407" spans="1:112" ht="65.25" customHeight="1" x14ac:dyDescent="0.25">
      <c r="A407" s="6">
        <f t="shared" si="160"/>
        <v>23</v>
      </c>
      <c r="B407" s="13">
        <v>12861425</v>
      </c>
      <c r="C407" s="33" t="s">
        <v>278</v>
      </c>
      <c r="D407" s="32" t="s">
        <v>342</v>
      </c>
      <c r="E407" s="32" t="s">
        <v>1086</v>
      </c>
      <c r="F407" s="13" t="s">
        <v>712</v>
      </c>
      <c r="G407" s="48" t="s">
        <v>2310</v>
      </c>
      <c r="H407" s="42" t="s">
        <v>1923</v>
      </c>
      <c r="I407" s="13"/>
      <c r="J407" s="15">
        <v>1.2E-2</v>
      </c>
      <c r="K407" s="15" t="s">
        <v>533</v>
      </c>
      <c r="L407" s="15" t="s">
        <v>537</v>
      </c>
      <c r="M407" s="15">
        <f t="shared" si="193"/>
        <v>156</v>
      </c>
      <c r="N407" s="15">
        <f t="shared" si="194"/>
        <v>62400</v>
      </c>
      <c r="O407" s="16">
        <v>354303477</v>
      </c>
      <c r="P407" s="12">
        <v>45677</v>
      </c>
      <c r="Q407" s="17">
        <v>425164172.39999998</v>
      </c>
      <c r="R407" s="9" t="s">
        <v>174</v>
      </c>
      <c r="S407" s="9" t="s">
        <v>1085</v>
      </c>
      <c r="T407" s="10">
        <v>903971941</v>
      </c>
      <c r="U407" s="9" t="s">
        <v>275</v>
      </c>
      <c r="V407" s="13" t="s">
        <v>707</v>
      </c>
      <c r="W407" s="13" t="s">
        <v>166</v>
      </c>
      <c r="X407" s="6" t="s">
        <v>601</v>
      </c>
      <c r="Y407" s="6" t="s">
        <v>552</v>
      </c>
      <c r="Z407" s="7">
        <v>45679</v>
      </c>
      <c r="AA407" s="6" t="s">
        <v>1100</v>
      </c>
      <c r="AB407" s="17">
        <v>148807460.34</v>
      </c>
      <c r="AC407" s="29"/>
      <c r="AD407" s="27"/>
      <c r="AE407" s="27">
        <f t="shared" si="99"/>
        <v>4251641.7239999995</v>
      </c>
      <c r="AF407" s="27">
        <f t="shared" si="84"/>
        <v>420912530.676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>
        <f t="shared" si="195"/>
        <v>0</v>
      </c>
      <c r="AR407" s="17">
        <f t="shared" si="196"/>
        <v>0</v>
      </c>
      <c r="AS407" s="17">
        <f t="shared" si="197"/>
        <v>0</v>
      </c>
      <c r="AT407" s="17">
        <f t="shared" si="198"/>
        <v>0</v>
      </c>
      <c r="AU407" s="17">
        <f t="shared" si="191"/>
        <v>333792292.67999983</v>
      </c>
      <c r="AV407" s="17"/>
      <c r="AW407" s="17"/>
      <c r="AX407" s="17"/>
      <c r="AY407" s="17"/>
      <c r="AZ407" s="17"/>
      <c r="BA407" s="17"/>
      <c r="BB407" s="17">
        <v>10845213.25</v>
      </c>
      <c r="BC407" s="17">
        <v>10459071</v>
      </c>
      <c r="BD407" s="17">
        <v>10669177.810000001</v>
      </c>
      <c r="BE407" s="17">
        <v>10487463.810000001</v>
      </c>
      <c r="BF407" s="17">
        <v>10493142.369999999</v>
      </c>
      <c r="BG407" s="17">
        <v>10317106.93</v>
      </c>
      <c r="BH407" s="17">
        <v>10317106.93</v>
      </c>
      <c r="BI407" s="17">
        <v>10229089.210000001</v>
      </c>
      <c r="BJ407" s="17">
        <v>10061571.619999999</v>
      </c>
      <c r="BK407" s="17">
        <v>10053053.77</v>
      </c>
      <c r="BL407" s="17">
        <v>9891214.7400000002</v>
      </c>
      <c r="BM407" s="17">
        <v>9877018.3300000001</v>
      </c>
      <c r="BN407" s="17">
        <v>9789000.6099999994</v>
      </c>
      <c r="BO407" s="17">
        <v>9505072.4800000004</v>
      </c>
      <c r="BP407" s="17">
        <v>9612965.1699999999</v>
      </c>
      <c r="BQ407" s="17">
        <v>9465322.5500000007</v>
      </c>
      <c r="BR407" s="17">
        <v>9436929.7300000004</v>
      </c>
      <c r="BS407" s="17">
        <v>9294965.6699999999</v>
      </c>
      <c r="BT407" s="17">
        <v>9260894.2899999991</v>
      </c>
      <c r="BU407" s="17">
        <v>9172876.5700000003</v>
      </c>
      <c r="BV407" s="17">
        <v>9039430.3499999996</v>
      </c>
      <c r="BW407" s="17">
        <v>8996841.1300000008</v>
      </c>
      <c r="BX407" s="17">
        <v>8869073.4800000004</v>
      </c>
      <c r="BY407" s="17">
        <v>8820805.6899999995</v>
      </c>
      <c r="BZ407" s="17">
        <v>8732787.9700000007</v>
      </c>
      <c r="CA407" s="17">
        <v>8551073.9700000007</v>
      </c>
      <c r="CB407" s="17">
        <v>8556752.5299999993</v>
      </c>
      <c r="CC407" s="17">
        <v>8443181.2799999993</v>
      </c>
      <c r="CD407" s="17">
        <v>8380717.0899999999</v>
      </c>
      <c r="CE407" s="17">
        <v>8272824.4100000001</v>
      </c>
      <c r="CF407" s="17">
        <v>8204681.6500000004</v>
      </c>
      <c r="CG407" s="17">
        <v>8116663.9299999997</v>
      </c>
      <c r="CH407" s="17">
        <v>8017289.0899999999</v>
      </c>
      <c r="CI407" s="17">
        <v>7940628.4900000002</v>
      </c>
      <c r="CJ407" s="17">
        <v>7846932.21</v>
      </c>
      <c r="CK407" s="17">
        <v>7764352.5700000003</v>
      </c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</row>
    <row r="408" spans="1:112" ht="65.25" customHeight="1" x14ac:dyDescent="0.25">
      <c r="A408" s="6">
        <f t="shared" si="160"/>
        <v>24</v>
      </c>
      <c r="B408" s="13">
        <v>12615818</v>
      </c>
      <c r="C408" s="33" t="s">
        <v>298</v>
      </c>
      <c r="D408" s="32" t="s">
        <v>474</v>
      </c>
      <c r="E408" s="32" t="s">
        <v>1092</v>
      </c>
      <c r="F408" s="13" t="s">
        <v>711</v>
      </c>
      <c r="G408" s="48" t="s">
        <v>2311</v>
      </c>
      <c r="H408" s="42" t="s">
        <v>1926</v>
      </c>
      <c r="I408" s="13"/>
      <c r="J408" s="15">
        <v>0.18</v>
      </c>
      <c r="K408" s="15" t="s">
        <v>1282</v>
      </c>
      <c r="L408" s="15" t="s">
        <v>538</v>
      </c>
      <c r="M408" s="15">
        <f t="shared" si="193"/>
        <v>2340</v>
      </c>
      <c r="N408" s="15">
        <f t="shared" ref="N408" si="199">+M408*200</f>
        <v>468000</v>
      </c>
      <c r="O408" s="16">
        <v>1487169089</v>
      </c>
      <c r="P408" s="12">
        <v>45678</v>
      </c>
      <c r="Q408" s="17">
        <v>1561527543.45</v>
      </c>
      <c r="R408" s="9" t="s">
        <v>174</v>
      </c>
      <c r="S408" s="9" t="s">
        <v>1091</v>
      </c>
      <c r="T408" s="10">
        <v>948840043</v>
      </c>
      <c r="U408" s="9" t="s">
        <v>275</v>
      </c>
      <c r="V408" s="13" t="s">
        <v>707</v>
      </c>
      <c r="W408" s="13" t="s">
        <v>166</v>
      </c>
      <c r="X408" s="9" t="s">
        <v>601</v>
      </c>
      <c r="Y408" s="6" t="s">
        <v>552</v>
      </c>
      <c r="Z408" s="7">
        <v>45707</v>
      </c>
      <c r="AA408" s="6" t="s">
        <v>1205</v>
      </c>
      <c r="AB408" s="17">
        <v>546534640.21000004</v>
      </c>
      <c r="AC408" s="29"/>
      <c r="AD408" s="27"/>
      <c r="AE408" s="27">
        <f t="shared" si="99"/>
        <v>15615275.434500001</v>
      </c>
      <c r="AF408" s="27">
        <f t="shared" si="84"/>
        <v>1545912268.0155001</v>
      </c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>
        <f t="shared" si="195"/>
        <v>0</v>
      </c>
      <c r="AR408" s="17">
        <f t="shared" si="196"/>
        <v>0</v>
      </c>
      <c r="AS408" s="17">
        <f t="shared" si="197"/>
        <v>0</v>
      </c>
      <c r="AT408" s="17">
        <f t="shared" si="198"/>
        <v>0</v>
      </c>
      <c r="AU408" s="17">
        <f t="shared" si="191"/>
        <v>1225719465.04</v>
      </c>
      <c r="AV408" s="17"/>
      <c r="AW408" s="17"/>
      <c r="AX408" s="17"/>
      <c r="AY408" s="17"/>
      <c r="AZ408" s="17"/>
      <c r="BA408" s="17"/>
      <c r="BB408" s="17"/>
      <c r="BC408" s="17">
        <v>38705680.670000002</v>
      </c>
      <c r="BD408" s="17">
        <v>39508637.380000003</v>
      </c>
      <c r="BE408" s="17">
        <v>38830816.780000001</v>
      </c>
      <c r="BF408" s="17">
        <v>38862100.810000002</v>
      </c>
      <c r="BG408" s="17">
        <v>38205136.219999999</v>
      </c>
      <c r="BH408" s="17">
        <v>38215564.229999997</v>
      </c>
      <c r="BI408" s="17">
        <v>37892295.939999998</v>
      </c>
      <c r="BJ408" s="17">
        <v>37266615.390000001</v>
      </c>
      <c r="BK408" s="17">
        <v>37245759.369999997</v>
      </c>
      <c r="BL408" s="17">
        <v>36640934.829999998</v>
      </c>
      <c r="BM408" s="17">
        <v>36599222.789999999</v>
      </c>
      <c r="BN408" s="17">
        <v>36275954.5</v>
      </c>
      <c r="BO408" s="17">
        <v>35201869.549999997</v>
      </c>
      <c r="BP408" s="17">
        <v>35629417.93</v>
      </c>
      <c r="BQ408" s="17">
        <v>35076733.439999998</v>
      </c>
      <c r="BR408" s="17">
        <v>34982881.350000001</v>
      </c>
      <c r="BS408" s="17">
        <v>34451052.880000003</v>
      </c>
      <c r="BT408" s="17">
        <v>34336344.780000001</v>
      </c>
      <c r="BU408" s="17">
        <v>34013076.490000002</v>
      </c>
      <c r="BV408" s="17">
        <v>33512532.039999999</v>
      </c>
      <c r="BW408" s="17">
        <v>33366539.920000002</v>
      </c>
      <c r="BX408" s="17">
        <v>32886851.489999998</v>
      </c>
      <c r="BY408" s="17">
        <v>32720003.34</v>
      </c>
      <c r="BZ408" s="17">
        <v>32396735.050000001</v>
      </c>
      <c r="CA408" s="17">
        <v>31698058.43</v>
      </c>
      <c r="CB408" s="17">
        <v>31750198.48</v>
      </c>
      <c r="CC408" s="17">
        <v>31322650.100000001</v>
      </c>
      <c r="CD408" s="17">
        <v>31103661.899999999</v>
      </c>
      <c r="CE408" s="17">
        <v>30696969.539999999</v>
      </c>
      <c r="CF408" s="17">
        <v>30457125.329999998</v>
      </c>
      <c r="CG408" s="17">
        <v>30133857.039999999</v>
      </c>
      <c r="CH408" s="17">
        <v>29758448.699999999</v>
      </c>
      <c r="CI408" s="17">
        <v>29487320.460000001</v>
      </c>
      <c r="CJ408" s="17">
        <v>29132768.149999999</v>
      </c>
      <c r="CK408" s="17">
        <v>28839017.390000001</v>
      </c>
      <c r="CL408" s="17">
        <v>28516632.350000001</v>
      </c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</row>
    <row r="409" spans="1:112" ht="65.25" customHeight="1" x14ac:dyDescent="0.25">
      <c r="A409" s="6">
        <f t="shared" si="160"/>
        <v>25</v>
      </c>
      <c r="B409" s="13">
        <v>12640308</v>
      </c>
      <c r="C409" s="33" t="s">
        <v>296</v>
      </c>
      <c r="D409" s="32" t="s">
        <v>1095</v>
      </c>
      <c r="E409" s="32" t="s">
        <v>1096</v>
      </c>
      <c r="F409" s="13" t="s">
        <v>712</v>
      </c>
      <c r="G409" s="48" t="s">
        <v>2312</v>
      </c>
      <c r="H409" s="42" t="s">
        <v>1924</v>
      </c>
      <c r="I409" s="13"/>
      <c r="J409" s="15">
        <v>4.0099999999999997E-2</v>
      </c>
      <c r="K409" s="15" t="s">
        <v>1031</v>
      </c>
      <c r="L409" s="15" t="s">
        <v>537</v>
      </c>
      <c r="M409" s="15">
        <f t="shared" ref="M409" si="200">+J409*10000*2*65%</f>
        <v>521.29999999999995</v>
      </c>
      <c r="N409" s="15">
        <f t="shared" ref="N409:N410" si="201">+M409*400</f>
        <v>208519.99999999997</v>
      </c>
      <c r="O409" s="16">
        <v>1163291816</v>
      </c>
      <c r="P409" s="12">
        <v>45679</v>
      </c>
      <c r="Q409" s="17">
        <v>1686773133.2</v>
      </c>
      <c r="R409" s="9" t="s">
        <v>174</v>
      </c>
      <c r="S409" s="9" t="s">
        <v>1094</v>
      </c>
      <c r="T409" s="10">
        <v>972821710</v>
      </c>
      <c r="U409" s="9" t="s">
        <v>275</v>
      </c>
      <c r="V409" s="13" t="s">
        <v>707</v>
      </c>
      <c r="W409" s="13" t="s">
        <v>166</v>
      </c>
      <c r="X409" s="9" t="s">
        <v>601</v>
      </c>
      <c r="Y409" s="6" t="s">
        <v>552</v>
      </c>
      <c r="Z409" s="7">
        <v>45705</v>
      </c>
      <c r="AA409" s="6" t="s">
        <v>1255</v>
      </c>
      <c r="AB409" s="17">
        <v>590370596.62</v>
      </c>
      <c r="AC409" s="29"/>
      <c r="AD409" s="27"/>
      <c r="AE409" s="27">
        <f t="shared" si="99"/>
        <v>16867731.332000002</v>
      </c>
      <c r="AF409" s="27">
        <f t="shared" si="84"/>
        <v>1669905401.868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>
        <f t="shared" ref="AQ409" si="202">+AI409-AM409</f>
        <v>0</v>
      </c>
      <c r="AR409" s="17">
        <f t="shared" ref="AR409" si="203">+AJ409-AN409</f>
        <v>0</v>
      </c>
      <c r="AS409" s="17">
        <f t="shared" ref="AS409" si="204">+AK409-AO409</f>
        <v>0</v>
      </c>
      <c r="AT409" s="17">
        <f t="shared" ref="AT409" si="205">+AL409-AP409</f>
        <v>0</v>
      </c>
      <c r="AU409" s="17">
        <f t="shared" si="191"/>
        <v>1324030863.96</v>
      </c>
      <c r="AV409" s="17"/>
      <c r="AW409" s="17"/>
      <c r="AX409" s="17"/>
      <c r="AY409" s="17"/>
      <c r="AZ409" s="17"/>
      <c r="BA409" s="17"/>
      <c r="BB409" s="17"/>
      <c r="BC409" s="17">
        <v>41810150.920000002</v>
      </c>
      <c r="BD409" s="17">
        <v>42677510.460000001</v>
      </c>
      <c r="BE409" s="17">
        <v>41945323.829999998</v>
      </c>
      <c r="BF409" s="17">
        <v>41979117.060000002</v>
      </c>
      <c r="BG409" s="17">
        <v>41269459.25</v>
      </c>
      <c r="BH409" s="17">
        <v>41280723.659999996</v>
      </c>
      <c r="BI409" s="17">
        <v>40931526.960000001</v>
      </c>
      <c r="BJ409" s="17">
        <v>40255662.390000001</v>
      </c>
      <c r="BK409" s="17">
        <v>40233133.57</v>
      </c>
      <c r="BL409" s="17">
        <v>39579797.810000002</v>
      </c>
      <c r="BM409" s="17">
        <v>39534740.170000002</v>
      </c>
      <c r="BN409" s="17">
        <v>39185543.469999999</v>
      </c>
      <c r="BO409" s="17">
        <v>38025309.280000001</v>
      </c>
      <c r="BP409" s="17">
        <v>38487150.079999998</v>
      </c>
      <c r="BQ409" s="17">
        <v>37890136.369999997</v>
      </c>
      <c r="BR409" s="17">
        <v>37788756.68</v>
      </c>
      <c r="BS409" s="17">
        <v>37214271.789999999</v>
      </c>
      <c r="BT409" s="17">
        <v>37090363.280000001</v>
      </c>
      <c r="BU409" s="17">
        <v>36741166.590000004</v>
      </c>
      <c r="BV409" s="17">
        <v>36200474.920000002</v>
      </c>
      <c r="BW409" s="17">
        <v>36042773.189999998</v>
      </c>
      <c r="BX409" s="17">
        <v>35524610.350000001</v>
      </c>
      <c r="BY409" s="17">
        <v>35344379.789999999</v>
      </c>
      <c r="BZ409" s="17">
        <v>34995183.090000004</v>
      </c>
      <c r="CA409" s="17">
        <v>34240467.649999999</v>
      </c>
      <c r="CB409" s="17">
        <v>34296789.700000003</v>
      </c>
      <c r="CC409" s="17">
        <v>33834948.899999999</v>
      </c>
      <c r="CD409" s="17">
        <v>33598396.299999997</v>
      </c>
      <c r="CE409" s="17">
        <v>33159084.329999998</v>
      </c>
      <c r="CF409" s="17">
        <v>32900002.899999999</v>
      </c>
      <c r="CG409" s="17">
        <v>32550806.210000001</v>
      </c>
      <c r="CH409" s="17">
        <v>32145287.460000001</v>
      </c>
      <c r="CI409" s="17">
        <v>31852412.809999999</v>
      </c>
      <c r="CJ409" s="17">
        <v>31469422.879999999</v>
      </c>
      <c r="CK409" s="17">
        <v>31152111.23</v>
      </c>
      <c r="CL409" s="17">
        <v>30803868.629999999</v>
      </c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</row>
    <row r="410" spans="1:112" ht="65.25" customHeight="1" x14ac:dyDescent="0.25">
      <c r="A410" s="6">
        <f t="shared" si="160"/>
        <v>26</v>
      </c>
      <c r="B410" s="13">
        <v>12917159</v>
      </c>
      <c r="C410" s="33" t="s">
        <v>279</v>
      </c>
      <c r="D410" s="32" t="s">
        <v>325</v>
      </c>
      <c r="E410" s="32" t="s">
        <v>1098</v>
      </c>
      <c r="F410" s="13" t="s">
        <v>715</v>
      </c>
      <c r="G410" s="48" t="s">
        <v>2313</v>
      </c>
      <c r="H410" s="42" t="s">
        <v>1921</v>
      </c>
      <c r="I410" s="13"/>
      <c r="J410" s="15">
        <v>0.46029999999999999</v>
      </c>
      <c r="K410" s="15" t="s">
        <v>1283</v>
      </c>
      <c r="L410" s="15" t="s">
        <v>531</v>
      </c>
      <c r="M410" s="15">
        <f>+J410*10000*9*65%</f>
        <v>26927.55</v>
      </c>
      <c r="N410" s="15">
        <f t="shared" si="201"/>
        <v>10771020</v>
      </c>
      <c r="O410" s="16">
        <v>24409444336</v>
      </c>
      <c r="P410" s="12">
        <v>45679</v>
      </c>
      <c r="Q410" s="17">
        <v>25629916552.799999</v>
      </c>
      <c r="R410" s="9" t="s">
        <v>174</v>
      </c>
      <c r="S410" s="9" t="s">
        <v>1097</v>
      </c>
      <c r="T410" s="10">
        <v>993778794</v>
      </c>
      <c r="U410" s="9" t="s">
        <v>275</v>
      </c>
      <c r="V410" s="13" t="s">
        <v>707</v>
      </c>
      <c r="W410" s="13" t="s">
        <v>166</v>
      </c>
      <c r="X410" s="9" t="s">
        <v>601</v>
      </c>
      <c r="Y410" s="6" t="s">
        <v>552</v>
      </c>
      <c r="Z410" s="7">
        <v>45694</v>
      </c>
      <c r="AA410" s="6" t="s">
        <v>1256</v>
      </c>
      <c r="AB410" s="17">
        <v>8970470793.4799995</v>
      </c>
      <c r="AC410" s="29"/>
      <c r="AD410" s="27"/>
      <c r="AE410" s="27">
        <f t="shared" si="99"/>
        <v>256299165.528</v>
      </c>
      <c r="AF410" s="27">
        <f t="shared" si="84"/>
        <v>25373617387.271999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>
        <f t="shared" ref="AQ410" si="206">+AI410-AM410</f>
        <v>0</v>
      </c>
      <c r="AR410" s="17">
        <f t="shared" ref="AR410" si="207">+AJ410-AN410</f>
        <v>0</v>
      </c>
      <c r="AS410" s="17">
        <f t="shared" ref="AS410" si="208">+AK410-AO410</f>
        <v>0</v>
      </c>
      <c r="AT410" s="17">
        <f t="shared" ref="AT410" si="209">+AL410-AP410</f>
        <v>0</v>
      </c>
      <c r="AU410" s="17">
        <f t="shared" si="191"/>
        <v>20118177061.729996</v>
      </c>
      <c r="AV410" s="17"/>
      <c r="AW410" s="17"/>
      <c r="AX410" s="17"/>
      <c r="AY410" s="17"/>
      <c r="AZ410" s="17"/>
      <c r="BA410" s="17"/>
      <c r="BB410" s="17"/>
      <c r="BC410" s="17">
        <v>635290341.02999997</v>
      </c>
      <c r="BD410" s="17">
        <v>648469560.10000002</v>
      </c>
      <c r="BE410" s="17">
        <v>637344245.29999995</v>
      </c>
      <c r="BF410" s="17">
        <v>637857721.37</v>
      </c>
      <c r="BG410" s="17">
        <v>627074723.94000006</v>
      </c>
      <c r="BH410" s="17">
        <v>627245882.63</v>
      </c>
      <c r="BI410" s="17">
        <v>621939963.25999999</v>
      </c>
      <c r="BJ410" s="17">
        <v>611670441.89999998</v>
      </c>
      <c r="BK410" s="17">
        <v>611328124.51999998</v>
      </c>
      <c r="BL410" s="17">
        <v>601400920.53999996</v>
      </c>
      <c r="BM410" s="17">
        <v>600716285.78999996</v>
      </c>
      <c r="BN410" s="17">
        <v>595410366.41999996</v>
      </c>
      <c r="BO410" s="17">
        <v>577781021.41999996</v>
      </c>
      <c r="BP410" s="17">
        <v>584798527.67999995</v>
      </c>
      <c r="BQ410" s="17">
        <v>575727117.14999998</v>
      </c>
      <c r="BR410" s="17">
        <v>574186688.94000006</v>
      </c>
      <c r="BS410" s="17">
        <v>565457595.78999996</v>
      </c>
      <c r="BT410" s="17">
        <v>563574850.21000004</v>
      </c>
      <c r="BU410" s="17">
        <v>558268930.84000003</v>
      </c>
      <c r="BV410" s="17">
        <v>550053313.75</v>
      </c>
      <c r="BW410" s="17">
        <v>547657092.10000002</v>
      </c>
      <c r="BX410" s="17">
        <v>539783792.38999999</v>
      </c>
      <c r="BY410" s="17">
        <v>537045253.36000001</v>
      </c>
      <c r="BZ410" s="17">
        <v>531739333.99000001</v>
      </c>
      <c r="CA410" s="17">
        <v>520271701.81</v>
      </c>
      <c r="CB410" s="17">
        <v>521127495.25999999</v>
      </c>
      <c r="CC410" s="17">
        <v>514109989</v>
      </c>
      <c r="CD410" s="17">
        <v>510515656.51999998</v>
      </c>
      <c r="CE410" s="17">
        <v>503840467.63999999</v>
      </c>
      <c r="CF410" s="17">
        <v>499903817.77999997</v>
      </c>
      <c r="CG410" s="17">
        <v>494597898.41000003</v>
      </c>
      <c r="CH410" s="17">
        <v>488436185.60000002</v>
      </c>
      <c r="CI410" s="17">
        <v>483986059.68000001</v>
      </c>
      <c r="CJ410" s="17">
        <v>478166664.24000001</v>
      </c>
      <c r="CK410" s="17">
        <v>473345226.85000002</v>
      </c>
      <c r="CL410" s="17">
        <v>468053804.51999998</v>
      </c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</row>
    <row r="411" spans="1:112" ht="65.25" customHeight="1" x14ac:dyDescent="0.25">
      <c r="A411" s="6">
        <f t="shared" si="160"/>
        <v>27</v>
      </c>
      <c r="B411" s="13">
        <v>12640310</v>
      </c>
      <c r="C411" s="33" t="s">
        <v>300</v>
      </c>
      <c r="D411" s="32" t="s">
        <v>470</v>
      </c>
      <c r="E411" s="32" t="s">
        <v>1099</v>
      </c>
      <c r="F411" s="13" t="s">
        <v>711</v>
      </c>
      <c r="G411" s="48" t="s">
        <v>2314</v>
      </c>
      <c r="H411" s="42" t="s">
        <v>1932</v>
      </c>
      <c r="I411" s="13"/>
      <c r="J411" s="15">
        <v>1.04</v>
      </c>
      <c r="K411" s="15" t="s">
        <v>1284</v>
      </c>
      <c r="L411" s="15" t="s">
        <v>538</v>
      </c>
      <c r="M411" s="15">
        <f t="shared" ref="M411" si="210">+J411*10000*2*65%</f>
        <v>13520</v>
      </c>
      <c r="N411" s="15">
        <f t="shared" ref="N411" si="211">+M411*200</f>
        <v>2704000</v>
      </c>
      <c r="O411" s="16">
        <v>9602575440</v>
      </c>
      <c r="P411" s="12">
        <v>45679</v>
      </c>
      <c r="Q411" s="17">
        <v>12963476844</v>
      </c>
      <c r="R411" s="9" t="s">
        <v>174</v>
      </c>
      <c r="S411" s="9" t="s">
        <v>1016</v>
      </c>
      <c r="T411" s="10">
        <v>998220918</v>
      </c>
      <c r="U411" s="9" t="s">
        <v>275</v>
      </c>
      <c r="V411" s="13" t="s">
        <v>707</v>
      </c>
      <c r="W411" s="13" t="s">
        <v>166</v>
      </c>
      <c r="X411" s="6" t="s">
        <v>601</v>
      </c>
      <c r="Y411" s="6" t="s">
        <v>552</v>
      </c>
      <c r="Z411" s="7">
        <v>45692</v>
      </c>
      <c r="AA411" s="6" t="s">
        <v>1319</v>
      </c>
      <c r="AB411" s="17">
        <v>4537216895.3999996</v>
      </c>
      <c r="AC411" s="29"/>
      <c r="AD411" s="27"/>
      <c r="AE411" s="27">
        <f t="shared" si="99"/>
        <v>129634768.44</v>
      </c>
      <c r="AF411" s="27">
        <f t="shared" si="84"/>
        <v>12833842075.559999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>
        <f t="shared" ref="AQ411" si="212">+AI411-AM411</f>
        <v>0</v>
      </c>
      <c r="AR411" s="17">
        <f t="shared" ref="AR411" si="213">+AJ411-AN411</f>
        <v>0</v>
      </c>
      <c r="AS411" s="17">
        <f t="shared" ref="AS411" si="214">+AK411-AO411</f>
        <v>0</v>
      </c>
      <c r="AT411" s="17">
        <f t="shared" ref="AT411" si="215">+AL411-AP411</f>
        <v>0</v>
      </c>
      <c r="AU411" s="17">
        <f>SUBTOTAL(9,AV411:DH411)</f>
        <v>10175668030.210001</v>
      </c>
      <c r="AV411" s="17"/>
      <c r="AW411" s="17"/>
      <c r="AX411" s="17"/>
      <c r="AY411" s="17"/>
      <c r="AZ411" s="17"/>
      <c r="BA411" s="17"/>
      <c r="BB411" s="17"/>
      <c r="BC411" s="17">
        <v>321326509.51999998</v>
      </c>
      <c r="BD411" s="17">
        <v>327992489.13</v>
      </c>
      <c r="BE411" s="17">
        <v>322365363.48000002</v>
      </c>
      <c r="BF411" s="17">
        <v>322625076.97000003</v>
      </c>
      <c r="BG411" s="17">
        <v>317171093.64999998</v>
      </c>
      <c r="BH411" s="17">
        <v>317257664.81999999</v>
      </c>
      <c r="BI411" s="17">
        <v>314573958.74000001</v>
      </c>
      <c r="BJ411" s="17">
        <v>309379688.89999998</v>
      </c>
      <c r="BK411" s="17">
        <v>309206546.57999998</v>
      </c>
      <c r="BL411" s="17">
        <v>304185419.06999999</v>
      </c>
      <c r="BM411" s="17">
        <v>303839134.42000002</v>
      </c>
      <c r="BN411" s="17">
        <v>301155428.33999997</v>
      </c>
      <c r="BO411" s="17">
        <v>292238598.45999998</v>
      </c>
      <c r="BP411" s="17">
        <v>295788016.18000001</v>
      </c>
      <c r="BQ411" s="17">
        <v>291199744.49000001</v>
      </c>
      <c r="BR411" s="17">
        <v>290420604.01999998</v>
      </c>
      <c r="BS411" s="17">
        <v>286005474.66000003</v>
      </c>
      <c r="BT411" s="17">
        <v>285053191.86000001</v>
      </c>
      <c r="BU411" s="17">
        <v>282369485.77999997</v>
      </c>
      <c r="BV411" s="17">
        <v>278214069.92000002</v>
      </c>
      <c r="BW411" s="17">
        <v>277002073.62</v>
      </c>
      <c r="BX411" s="17">
        <v>273019800.07999998</v>
      </c>
      <c r="BY411" s="17">
        <v>271634661.45999998</v>
      </c>
      <c r="BZ411" s="17">
        <v>268950955.38</v>
      </c>
      <c r="CA411" s="17">
        <v>263150687.41</v>
      </c>
      <c r="CB411" s="17">
        <v>263583543.22</v>
      </c>
      <c r="CC411" s="17">
        <v>260034125.50999999</v>
      </c>
      <c r="CD411" s="17">
        <v>258216131.06999999</v>
      </c>
      <c r="CE411" s="17">
        <v>254839855.68000001</v>
      </c>
      <c r="CF411" s="17">
        <v>252848718.91</v>
      </c>
      <c r="CG411" s="17">
        <v>250165012.83000001</v>
      </c>
      <c r="CH411" s="17">
        <v>247048450.93000001</v>
      </c>
      <c r="CI411" s="17">
        <v>244797600.66999999</v>
      </c>
      <c r="CJ411" s="17">
        <v>241854181.09999999</v>
      </c>
      <c r="CK411" s="17">
        <v>239415523.44999999</v>
      </c>
      <c r="CL411" s="17">
        <v>236739149.90000001</v>
      </c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</row>
    <row r="412" spans="1:112" ht="65.25" hidden="1" customHeight="1" x14ac:dyDescent="0.25">
      <c r="A412" s="6">
        <f t="shared" si="160"/>
        <v>28</v>
      </c>
      <c r="B412" s="13">
        <v>12811419</v>
      </c>
      <c r="C412" s="33" t="s">
        <v>278</v>
      </c>
      <c r="D412" s="32" t="s">
        <v>692</v>
      </c>
      <c r="E412" s="32" t="s">
        <v>1104</v>
      </c>
      <c r="F412" s="13" t="s">
        <v>715</v>
      </c>
      <c r="G412" s="48" t="s">
        <v>2315</v>
      </c>
      <c r="H412" s="42" t="s">
        <v>1924</v>
      </c>
      <c r="I412" s="13"/>
      <c r="J412" s="15">
        <v>0.06</v>
      </c>
      <c r="K412" s="15" t="s">
        <v>987</v>
      </c>
      <c r="L412" s="15" t="s">
        <v>859</v>
      </c>
      <c r="M412" s="15">
        <f>+J412*10000*2*65%</f>
        <v>780</v>
      </c>
      <c r="N412" s="15">
        <f t="shared" ref="N412" si="216">+M412*400</f>
        <v>312000</v>
      </c>
      <c r="O412" s="16">
        <v>1576151605</v>
      </c>
      <c r="P412" s="12">
        <v>45680</v>
      </c>
      <c r="Q412" s="17">
        <v>2521842568</v>
      </c>
      <c r="R412" s="9" t="s">
        <v>174</v>
      </c>
      <c r="S412" s="9" t="s">
        <v>1105</v>
      </c>
      <c r="T412" s="10">
        <v>994299712</v>
      </c>
      <c r="U412" s="9" t="s">
        <v>276</v>
      </c>
      <c r="V412" s="13" t="s">
        <v>707</v>
      </c>
      <c r="W412" s="13" t="s">
        <v>166</v>
      </c>
      <c r="X412" s="9" t="s">
        <v>601</v>
      </c>
      <c r="Y412" s="6"/>
      <c r="Z412" s="6"/>
      <c r="AA412" s="6"/>
      <c r="AB412" s="17">
        <v>2017474054.4000001</v>
      </c>
      <c r="AC412" s="29"/>
      <c r="AD412" s="27">
        <f>+Q412*20%</f>
        <v>504368513.60000002</v>
      </c>
      <c r="AE412" s="27">
        <f t="shared" si="99"/>
        <v>25218425.68</v>
      </c>
      <c r="AF412" s="27">
        <f t="shared" si="84"/>
        <v>1992255628.7200003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</row>
    <row r="413" spans="1:112" ht="65.25" hidden="1" customHeight="1" x14ac:dyDescent="0.25">
      <c r="A413" s="6">
        <f t="shared" si="160"/>
        <v>29</v>
      </c>
      <c r="B413" s="13">
        <v>12686145</v>
      </c>
      <c r="C413" s="33" t="s">
        <v>298</v>
      </c>
      <c r="D413" s="32" t="s">
        <v>474</v>
      </c>
      <c r="E413" s="32" t="s">
        <v>1106</v>
      </c>
      <c r="F413" s="13" t="s">
        <v>711</v>
      </c>
      <c r="G413" s="48" t="s">
        <v>2316</v>
      </c>
      <c r="H413" s="42" t="s">
        <v>1921</v>
      </c>
      <c r="I413" s="13"/>
      <c r="J413" s="15">
        <v>0.16</v>
      </c>
      <c r="K413" s="15" t="s">
        <v>1285</v>
      </c>
      <c r="L413" s="15" t="s">
        <v>538</v>
      </c>
      <c r="M413" s="15">
        <f t="shared" ref="M413" si="217">+J413*10000*2*65%</f>
        <v>2080</v>
      </c>
      <c r="N413" s="15">
        <f t="shared" ref="N413" si="218">+M413*200</f>
        <v>416000</v>
      </c>
      <c r="O413" s="16">
        <v>1321928079</v>
      </c>
      <c r="P413" s="12">
        <v>45680</v>
      </c>
      <c r="Q413" s="17">
        <v>1916795714.55</v>
      </c>
      <c r="R413" s="9" t="s">
        <v>174</v>
      </c>
      <c r="S413" s="9" t="s">
        <v>1107</v>
      </c>
      <c r="T413" s="10">
        <v>933804448</v>
      </c>
      <c r="U413" s="9" t="s">
        <v>276</v>
      </c>
      <c r="V413" s="13" t="s">
        <v>707</v>
      </c>
      <c r="W413" s="13" t="s">
        <v>166</v>
      </c>
      <c r="X413" s="6" t="s">
        <v>601</v>
      </c>
      <c r="Y413" s="6"/>
      <c r="Z413" s="6"/>
      <c r="AA413" s="6"/>
      <c r="AB413" s="17">
        <v>1533436571.6400001</v>
      </c>
      <c r="AC413" s="29"/>
      <c r="AD413" s="27">
        <f>+Q413*20%</f>
        <v>383359142.91000003</v>
      </c>
      <c r="AE413" s="27">
        <f t="shared" si="99"/>
        <v>19167957.145500001</v>
      </c>
      <c r="AF413" s="27">
        <f t="shared" si="84"/>
        <v>1514268614.4944999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</row>
    <row r="414" spans="1:112" ht="65.25" customHeight="1" x14ac:dyDescent="0.25">
      <c r="A414" s="6">
        <f t="shared" si="160"/>
        <v>30</v>
      </c>
      <c r="B414" s="13">
        <v>12856462</v>
      </c>
      <c r="C414" s="33" t="s">
        <v>277</v>
      </c>
      <c r="D414" s="32" t="s">
        <v>1113</v>
      </c>
      <c r="E414" s="32" t="s">
        <v>1114</v>
      </c>
      <c r="F414" s="13" t="s">
        <v>712</v>
      </c>
      <c r="G414" s="48" t="s">
        <v>2317</v>
      </c>
      <c r="H414" s="42" t="s">
        <v>1921</v>
      </c>
      <c r="I414" s="13"/>
      <c r="J414" s="15">
        <v>1.7999999999999999E-2</v>
      </c>
      <c r="K414" s="15" t="s">
        <v>532</v>
      </c>
      <c r="L414" s="15" t="s">
        <v>537</v>
      </c>
      <c r="M414" s="15">
        <f t="shared" ref="M414:M420" si="219">+J414*10000*2*65%</f>
        <v>234</v>
      </c>
      <c r="N414" s="15">
        <f t="shared" ref="N414:N417" si="220">+M414*400</f>
        <v>93600</v>
      </c>
      <c r="O414" s="16">
        <v>492612092</v>
      </c>
      <c r="P414" s="12">
        <v>45684</v>
      </c>
      <c r="Q414" s="17">
        <v>591134510.39999998</v>
      </c>
      <c r="R414" s="9" t="s">
        <v>174</v>
      </c>
      <c r="S414" s="9" t="s">
        <v>1112</v>
      </c>
      <c r="T414" s="10">
        <v>991717766</v>
      </c>
      <c r="U414" s="9" t="s">
        <v>275</v>
      </c>
      <c r="V414" s="13" t="s">
        <v>707</v>
      </c>
      <c r="W414" s="13" t="s">
        <v>166</v>
      </c>
      <c r="X414" s="6" t="s">
        <v>601</v>
      </c>
      <c r="Y414" s="6" t="s">
        <v>552</v>
      </c>
      <c r="Z414" s="7">
        <v>45694</v>
      </c>
      <c r="AA414" s="6" t="s">
        <v>1320</v>
      </c>
      <c r="AB414" s="17">
        <v>206897078.63999999</v>
      </c>
      <c r="AC414" s="29"/>
      <c r="AD414" s="27"/>
      <c r="AE414" s="27">
        <f t="shared" si="99"/>
        <v>5911345.1040000003</v>
      </c>
      <c r="AF414" s="27">
        <f t="shared" si="84"/>
        <v>585223165.296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>
        <f t="shared" ref="AQ414" si="221">+AI414-AM414</f>
        <v>0</v>
      </c>
      <c r="AR414" s="17">
        <f t="shared" ref="AR414" si="222">+AJ414-AN414</f>
        <v>0</v>
      </c>
      <c r="AS414" s="17">
        <f t="shared" ref="AS414" si="223">+AK414-AO414</f>
        <v>0</v>
      </c>
      <c r="AT414" s="17">
        <f t="shared" ref="AT414" si="224">+AL414-AP414</f>
        <v>0</v>
      </c>
      <c r="AU414" s="17">
        <f>SUBTOTAL(9,AV414:DH414)</f>
        <v>464010435.76000005</v>
      </c>
      <c r="AV414" s="17"/>
      <c r="AW414" s="17"/>
      <c r="AX414" s="17"/>
      <c r="AY414" s="17"/>
      <c r="AZ414" s="17"/>
      <c r="BA414" s="17"/>
      <c r="BB414" s="17"/>
      <c r="BC414" s="17">
        <v>14652488</v>
      </c>
      <c r="BD414" s="17">
        <v>14956456.65</v>
      </c>
      <c r="BE414" s="17">
        <v>14699859.74</v>
      </c>
      <c r="BF414" s="17">
        <v>14711702.67</v>
      </c>
      <c r="BG414" s="17">
        <v>14463001.050000001</v>
      </c>
      <c r="BH414" s="17">
        <v>14466948.689999999</v>
      </c>
      <c r="BI414" s="17">
        <v>14344571.699999999</v>
      </c>
      <c r="BJ414" s="17">
        <v>14107713.01</v>
      </c>
      <c r="BK414" s="17">
        <v>14099817.720000001</v>
      </c>
      <c r="BL414" s="17">
        <v>13870854.32</v>
      </c>
      <c r="BM414" s="17">
        <v>13855063.74</v>
      </c>
      <c r="BN414" s="17">
        <v>13732686.75</v>
      </c>
      <c r="BO414" s="17">
        <v>13326079.33</v>
      </c>
      <c r="BP414" s="17">
        <v>13487932.77</v>
      </c>
      <c r="BQ414" s="17">
        <v>13278707.59</v>
      </c>
      <c r="BR414" s="17">
        <v>13243178.789999999</v>
      </c>
      <c r="BS414" s="17">
        <v>13041848.9</v>
      </c>
      <c r="BT414" s="17">
        <v>12998424.810000001</v>
      </c>
      <c r="BU414" s="17">
        <v>12876047.82</v>
      </c>
      <c r="BV414" s="17">
        <v>12686560.869999999</v>
      </c>
      <c r="BW414" s="17">
        <v>12631293.84</v>
      </c>
      <c r="BX414" s="17">
        <v>12449702.17</v>
      </c>
      <c r="BY414" s="17">
        <v>12386539.859999999</v>
      </c>
      <c r="BZ414" s="17">
        <v>12264162.869999999</v>
      </c>
      <c r="CA414" s="17">
        <v>11999670.66</v>
      </c>
      <c r="CB414" s="17">
        <v>12019408.890000001</v>
      </c>
      <c r="CC414" s="17">
        <v>11857555.449999999</v>
      </c>
      <c r="CD414" s="17">
        <v>11774654.91</v>
      </c>
      <c r="CE414" s="17">
        <v>11620696.76</v>
      </c>
      <c r="CF414" s="17">
        <v>11529900.93</v>
      </c>
      <c r="CG414" s="17">
        <v>11407523.93</v>
      </c>
      <c r="CH414" s="17">
        <v>11265408.720000001</v>
      </c>
      <c r="CI414" s="17">
        <v>11162769.949999999</v>
      </c>
      <c r="CJ414" s="17">
        <v>11028550.029999999</v>
      </c>
      <c r="CK414" s="17">
        <v>10917347.25</v>
      </c>
      <c r="CL414" s="17">
        <v>10795304.619999999</v>
      </c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</row>
    <row r="415" spans="1:112" ht="65.25" hidden="1" customHeight="1" x14ac:dyDescent="0.25">
      <c r="A415" s="6">
        <f t="shared" si="160"/>
        <v>31</v>
      </c>
      <c r="B415" s="13">
        <v>12856460</v>
      </c>
      <c r="C415" s="33" t="s">
        <v>277</v>
      </c>
      <c r="D415" s="32" t="s">
        <v>1113</v>
      </c>
      <c r="E415" s="32" t="s">
        <v>1116</v>
      </c>
      <c r="F415" s="13" t="s">
        <v>712</v>
      </c>
      <c r="G415" s="48" t="s">
        <v>2318</v>
      </c>
      <c r="H415" s="42" t="s">
        <v>1921</v>
      </c>
      <c r="I415" s="13"/>
      <c r="J415" s="15">
        <v>3.2000000000000001E-2</v>
      </c>
      <c r="K415" s="15" t="s">
        <v>532</v>
      </c>
      <c r="L415" s="15" t="s">
        <v>537</v>
      </c>
      <c r="M415" s="15">
        <f t="shared" si="219"/>
        <v>416</v>
      </c>
      <c r="N415" s="15">
        <f t="shared" si="220"/>
        <v>166400</v>
      </c>
      <c r="O415" s="16">
        <v>871172265</v>
      </c>
      <c r="P415" s="12">
        <v>45684</v>
      </c>
      <c r="Q415" s="17">
        <v>1480992850.5</v>
      </c>
      <c r="R415" s="9" t="s">
        <v>174</v>
      </c>
      <c r="S415" s="9" t="s">
        <v>1115</v>
      </c>
      <c r="T415" s="10">
        <v>977740800</v>
      </c>
      <c r="U415" s="9" t="s">
        <v>276</v>
      </c>
      <c r="V415" s="13" t="s">
        <v>707</v>
      </c>
      <c r="W415" s="13" t="s">
        <v>166</v>
      </c>
      <c r="X415" s="9" t="s">
        <v>601</v>
      </c>
      <c r="Y415" s="6"/>
      <c r="Z415" s="6"/>
      <c r="AA415" s="6"/>
      <c r="AB415" s="17">
        <v>1184794280.4000001</v>
      </c>
      <c r="AC415" s="29"/>
      <c r="AD415" s="27">
        <f>+Q415*20%</f>
        <v>296198570.10000002</v>
      </c>
      <c r="AE415" s="27">
        <f t="shared" ref="AE415:AE434" si="225">+Q415*1%</f>
        <v>14809928.505000001</v>
      </c>
      <c r="AF415" s="27">
        <f t="shared" ref="AF415:AF434" si="226">+Q415-AE415-AD415</f>
        <v>1169984351.895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</row>
    <row r="416" spans="1:112" ht="65.25" customHeight="1" x14ac:dyDescent="0.25">
      <c r="A416" s="6">
        <f t="shared" si="160"/>
        <v>32</v>
      </c>
      <c r="B416" s="13">
        <v>12856459</v>
      </c>
      <c r="C416" s="33" t="s">
        <v>277</v>
      </c>
      <c r="D416" s="32" t="s">
        <v>1117</v>
      </c>
      <c r="E416" s="32" t="s">
        <v>1118</v>
      </c>
      <c r="F416" s="13" t="s">
        <v>712</v>
      </c>
      <c r="G416" s="48" t="s">
        <v>2319</v>
      </c>
      <c r="H416" s="42" t="s">
        <v>1924</v>
      </c>
      <c r="I416" s="13"/>
      <c r="J416" s="15">
        <v>1.4E-2</v>
      </c>
      <c r="K416" s="15" t="s">
        <v>532</v>
      </c>
      <c r="L416" s="15" t="s">
        <v>537</v>
      </c>
      <c r="M416" s="15">
        <f t="shared" si="219"/>
        <v>182</v>
      </c>
      <c r="N416" s="15">
        <f t="shared" si="220"/>
        <v>72800</v>
      </c>
      <c r="O416" s="16">
        <v>383142738</v>
      </c>
      <c r="P416" s="12">
        <v>45684</v>
      </c>
      <c r="Q416" s="17">
        <v>689656928.39999998</v>
      </c>
      <c r="R416" s="9" t="s">
        <v>174</v>
      </c>
      <c r="S416" s="9" t="s">
        <v>314</v>
      </c>
      <c r="T416" s="10">
        <v>903483399</v>
      </c>
      <c r="U416" s="9" t="s">
        <v>275</v>
      </c>
      <c r="V416" s="13" t="s">
        <v>707</v>
      </c>
      <c r="W416" s="13" t="s">
        <v>166</v>
      </c>
      <c r="X416" s="9" t="s">
        <v>601</v>
      </c>
      <c r="Y416" s="6" t="s">
        <v>552</v>
      </c>
      <c r="Z416" s="7">
        <v>45721</v>
      </c>
      <c r="AA416" s="6" t="s">
        <v>1264</v>
      </c>
      <c r="AB416" s="17">
        <v>241379924.94</v>
      </c>
      <c r="AC416" s="29"/>
      <c r="AD416" s="27"/>
      <c r="AE416" s="27">
        <f t="shared" si="225"/>
        <v>6896569.284</v>
      </c>
      <c r="AF416" s="27">
        <f t="shared" si="226"/>
        <v>682760359.11599994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>
        <f t="shared" ref="AQ416" si="227">+AI416-AM416</f>
        <v>0</v>
      </c>
      <c r="AR416" s="17">
        <f t="shared" ref="AR416" si="228">+AJ416-AN416</f>
        <v>0</v>
      </c>
      <c r="AS416" s="17">
        <f t="shared" ref="AS416" si="229">+AK416-AO416</f>
        <v>0</v>
      </c>
      <c r="AT416" s="17">
        <f t="shared" ref="AT416" si="230">+AL416-AP416</f>
        <v>0</v>
      </c>
      <c r="AU416" s="17">
        <f>SUBTOTAL(9,AV416:DH416)</f>
        <v>541749654.47000015</v>
      </c>
      <c r="AV416" s="17"/>
      <c r="AW416" s="17"/>
      <c r="AX416" s="17"/>
      <c r="AY416" s="17"/>
      <c r="AZ416" s="17"/>
      <c r="BA416" s="17"/>
      <c r="BB416" s="17"/>
      <c r="BC416" s="17"/>
      <c r="BD416" s="17">
        <v>17591972.57</v>
      </c>
      <c r="BE416" s="17">
        <v>17288003.920000002</v>
      </c>
      <c r="BF416" s="17">
        <v>17306426.260000002</v>
      </c>
      <c r="BG416" s="17">
        <v>17011668.780000001</v>
      </c>
      <c r="BH416" s="17">
        <v>17020879.949999999</v>
      </c>
      <c r="BI416" s="17">
        <v>16878106.800000001</v>
      </c>
      <c r="BJ416" s="17">
        <v>16597166.07</v>
      </c>
      <c r="BK416" s="17">
        <v>16592560.49</v>
      </c>
      <c r="BL416" s="17">
        <v>16320830.93</v>
      </c>
      <c r="BM416" s="17">
        <v>16307014.18</v>
      </c>
      <c r="BN416" s="17">
        <v>16164241.02</v>
      </c>
      <c r="BO416" s="17">
        <v>15676048.939999999</v>
      </c>
      <c r="BP416" s="17">
        <v>15878694.710000001</v>
      </c>
      <c r="BQ416" s="17">
        <v>15629993.08</v>
      </c>
      <c r="BR416" s="17">
        <v>15593148.4</v>
      </c>
      <c r="BS416" s="17">
        <v>15353657.949999999</v>
      </c>
      <c r="BT416" s="17">
        <v>15307602.09</v>
      </c>
      <c r="BU416" s="17">
        <v>15164828.93</v>
      </c>
      <c r="BV416" s="17">
        <v>14939155.24</v>
      </c>
      <c r="BW416" s="17">
        <v>14879282.619999999</v>
      </c>
      <c r="BX416" s="17">
        <v>14662820.1</v>
      </c>
      <c r="BY416" s="17">
        <v>14593736.310000001</v>
      </c>
      <c r="BZ416" s="17">
        <v>14450963.16</v>
      </c>
      <c r="CA416" s="17">
        <v>14128572.16</v>
      </c>
      <c r="CB416" s="17">
        <v>14165416.85</v>
      </c>
      <c r="CC416" s="17">
        <v>13971982.25</v>
      </c>
      <c r="CD416" s="17">
        <v>13879870.539999999</v>
      </c>
      <c r="CE416" s="17">
        <v>13695647.109999999</v>
      </c>
      <c r="CF416" s="17">
        <v>13594324.23</v>
      </c>
      <c r="CG416" s="17">
        <v>13451551.07</v>
      </c>
      <c r="CH416" s="17">
        <v>13281144.4</v>
      </c>
      <c r="CI416" s="17">
        <v>13166004.76</v>
      </c>
      <c r="CJ416" s="17">
        <v>13004809.26</v>
      </c>
      <c r="CK416" s="17">
        <v>12879288.18</v>
      </c>
      <c r="CL416" s="17">
        <v>12736905.109999999</v>
      </c>
      <c r="CM416" s="17">
        <v>12585336.050000001</v>
      </c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</row>
    <row r="417" spans="1:112" ht="65.25" customHeight="1" x14ac:dyDescent="0.25">
      <c r="A417" s="6">
        <f t="shared" si="160"/>
        <v>33</v>
      </c>
      <c r="B417" s="13">
        <v>12986377</v>
      </c>
      <c r="C417" s="33" t="s">
        <v>296</v>
      </c>
      <c r="D417" s="32" t="s">
        <v>22</v>
      </c>
      <c r="E417" s="32" t="s">
        <v>1122</v>
      </c>
      <c r="F417" s="13" t="s">
        <v>714</v>
      </c>
      <c r="G417" s="48" t="s">
        <v>2320</v>
      </c>
      <c r="H417" s="42" t="s">
        <v>1924</v>
      </c>
      <c r="I417" s="13" t="s">
        <v>1693</v>
      </c>
      <c r="J417" s="15">
        <v>0.1</v>
      </c>
      <c r="K417" s="15" t="s">
        <v>1031</v>
      </c>
      <c r="L417" s="15" t="s">
        <v>537</v>
      </c>
      <c r="M417" s="15">
        <f t="shared" si="219"/>
        <v>1300</v>
      </c>
      <c r="N417" s="15">
        <f t="shared" si="220"/>
        <v>520000</v>
      </c>
      <c r="O417" s="16">
        <v>3244012845</v>
      </c>
      <c r="P417" s="12">
        <v>45685</v>
      </c>
      <c r="Q417" s="17">
        <v>4217216698.5</v>
      </c>
      <c r="R417" s="9" t="s">
        <v>174</v>
      </c>
      <c r="S417" s="9" t="s">
        <v>1121</v>
      </c>
      <c r="T417" s="10">
        <v>953336421</v>
      </c>
      <c r="U417" s="9" t="s">
        <v>275</v>
      </c>
      <c r="V417" s="13" t="s">
        <v>707</v>
      </c>
      <c r="W417" s="13" t="s">
        <v>166</v>
      </c>
      <c r="X417" s="9" t="s">
        <v>601</v>
      </c>
      <c r="Y417" s="6" t="s">
        <v>552</v>
      </c>
      <c r="Z417" s="7">
        <v>45708</v>
      </c>
      <c r="AA417" s="6" t="s">
        <v>1219</v>
      </c>
      <c r="AB417" s="17">
        <v>1476025844.48</v>
      </c>
      <c r="AC417" s="29"/>
      <c r="AD417" s="27"/>
      <c r="AE417" s="27">
        <f t="shared" si="225"/>
        <v>42172166.984999999</v>
      </c>
      <c r="AF417" s="27">
        <f t="shared" si="226"/>
        <v>4175044531.5149999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>
        <f t="shared" ref="AQ417:AQ419" si="231">+AI417-AM417</f>
        <v>0</v>
      </c>
      <c r="AR417" s="17">
        <f t="shared" ref="AR417:AR419" si="232">+AJ417-AN417</f>
        <v>0</v>
      </c>
      <c r="AS417" s="17">
        <f t="shared" ref="AS417:AS419" si="233">+AK417-AO417</f>
        <v>0</v>
      </c>
      <c r="AT417" s="17">
        <f t="shared" ref="AT417:AT419" si="234">+AL417-AP417</f>
        <v>0</v>
      </c>
      <c r="AU417" s="17">
        <f>SUBTOTAL(9,AV417:DH417)</f>
        <v>3310299979.8400002</v>
      </c>
      <c r="AV417" s="17"/>
      <c r="AW417" s="17"/>
      <c r="AX417" s="17"/>
      <c r="AY417" s="17"/>
      <c r="AZ417" s="17"/>
      <c r="BA417" s="17"/>
      <c r="BB417" s="17"/>
      <c r="BC417" s="17">
        <v>104532413.48</v>
      </c>
      <c r="BD417" s="17">
        <v>106700958.3</v>
      </c>
      <c r="BE417" s="17">
        <v>104870368.52</v>
      </c>
      <c r="BF417" s="17">
        <v>104954857.28</v>
      </c>
      <c r="BG417" s="17">
        <v>103180593.33</v>
      </c>
      <c r="BH417" s="17">
        <v>103208756.25</v>
      </c>
      <c r="BI417" s="17">
        <v>102335705.73999999</v>
      </c>
      <c r="BJ417" s="17">
        <v>100645930.56</v>
      </c>
      <c r="BK417" s="17">
        <v>100589604.72</v>
      </c>
      <c r="BL417" s="17">
        <v>98956155.370000005</v>
      </c>
      <c r="BM417" s="17">
        <v>98843503.689999998</v>
      </c>
      <c r="BN417" s="17">
        <v>97970453.180000007</v>
      </c>
      <c r="BO417" s="17">
        <v>95069672.450000003</v>
      </c>
      <c r="BP417" s="17">
        <v>96224352.159999996</v>
      </c>
      <c r="BQ417" s="17">
        <v>94731717.409999996</v>
      </c>
      <c r="BR417" s="17">
        <v>94478251.140000001</v>
      </c>
      <c r="BS417" s="17">
        <v>93041942.230000004</v>
      </c>
      <c r="BT417" s="17">
        <v>92732150.109999999</v>
      </c>
      <c r="BU417" s="17">
        <v>91859099.599999994</v>
      </c>
      <c r="BV417" s="17">
        <v>90507279.450000003</v>
      </c>
      <c r="BW417" s="17">
        <v>90112998.579999998</v>
      </c>
      <c r="BX417" s="17">
        <v>88817504.269999996</v>
      </c>
      <c r="BY417" s="17">
        <v>88366897.549999997</v>
      </c>
      <c r="BZ417" s="17">
        <v>87493847.040000007</v>
      </c>
      <c r="CA417" s="17">
        <v>85606931.420000002</v>
      </c>
      <c r="CB417" s="17">
        <v>85747746.019999996</v>
      </c>
      <c r="CC417" s="17">
        <v>84593066.310000002</v>
      </c>
      <c r="CD417" s="17">
        <v>84001644.989999995</v>
      </c>
      <c r="CE417" s="17">
        <v>82903291.129999995</v>
      </c>
      <c r="CF417" s="17">
        <v>82255543.969999999</v>
      </c>
      <c r="CG417" s="17">
        <v>81382493.459999993</v>
      </c>
      <c r="CH417" s="17">
        <v>80368628.349999994</v>
      </c>
      <c r="CI417" s="17">
        <v>79636392.439999998</v>
      </c>
      <c r="CJ417" s="17">
        <v>78678853.170000002</v>
      </c>
      <c r="CK417" s="17">
        <v>77885520.650000006</v>
      </c>
      <c r="CL417" s="17">
        <v>77014855.519999996</v>
      </c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</row>
    <row r="418" spans="1:112" ht="65.25" customHeight="1" x14ac:dyDescent="0.25">
      <c r="A418" s="6">
        <f t="shared" si="160"/>
        <v>34</v>
      </c>
      <c r="B418" s="13">
        <v>12981580</v>
      </c>
      <c r="C418" s="33" t="s">
        <v>298</v>
      </c>
      <c r="D418" s="32" t="s">
        <v>474</v>
      </c>
      <c r="E418" s="32" t="s">
        <v>1124</v>
      </c>
      <c r="F418" s="13" t="s">
        <v>711</v>
      </c>
      <c r="G418" s="48" t="s">
        <v>2321</v>
      </c>
      <c r="H418" s="42" t="s">
        <v>1926</v>
      </c>
      <c r="I418" s="13"/>
      <c r="J418" s="15">
        <v>1.4999999999999999E-2</v>
      </c>
      <c r="K418" s="15" t="s">
        <v>536</v>
      </c>
      <c r="L418" s="15" t="s">
        <v>538</v>
      </c>
      <c r="M418" s="15">
        <f t="shared" si="219"/>
        <v>195</v>
      </c>
      <c r="N418" s="15">
        <f t="shared" ref="N418:N420" si="235">+M418*200</f>
        <v>39000</v>
      </c>
      <c r="O418" s="16">
        <v>131264170</v>
      </c>
      <c r="P418" s="12">
        <v>45686</v>
      </c>
      <c r="Q418" s="17">
        <v>144390587</v>
      </c>
      <c r="R418" s="9" t="s">
        <v>174</v>
      </c>
      <c r="S418" s="9" t="s">
        <v>1091</v>
      </c>
      <c r="T418" s="10">
        <v>948840043</v>
      </c>
      <c r="U418" s="9" t="s">
        <v>275</v>
      </c>
      <c r="V418" s="13" t="s">
        <v>707</v>
      </c>
      <c r="W418" s="13" t="s">
        <v>166</v>
      </c>
      <c r="X418" s="9" t="s">
        <v>601</v>
      </c>
      <c r="Y418" s="6" t="s">
        <v>552</v>
      </c>
      <c r="Z418" s="7">
        <v>45714</v>
      </c>
      <c r="AA418" s="6" t="s">
        <v>1239</v>
      </c>
      <c r="AB418" s="17">
        <v>50536705.450000003</v>
      </c>
      <c r="AC418" s="29"/>
      <c r="AD418" s="27"/>
      <c r="AE418" s="27">
        <f t="shared" si="225"/>
        <v>1443905.87</v>
      </c>
      <c r="AF418" s="27">
        <f t="shared" si="226"/>
        <v>142946681.13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>
        <f t="shared" si="231"/>
        <v>0</v>
      </c>
      <c r="AR418" s="17">
        <f t="shared" si="232"/>
        <v>0</v>
      </c>
      <c r="AS418" s="17">
        <f t="shared" si="233"/>
        <v>0</v>
      </c>
      <c r="AT418" s="17">
        <f t="shared" si="234"/>
        <v>0</v>
      </c>
      <c r="AU418" s="17">
        <f>SUBTOTAL(9,AV418:DH418)</f>
        <v>113339245.15000001</v>
      </c>
      <c r="AV418" s="17"/>
      <c r="AW418" s="17"/>
      <c r="AX418" s="17"/>
      <c r="AY418" s="17"/>
      <c r="AZ418" s="17"/>
      <c r="BA418" s="17"/>
      <c r="BB418" s="17"/>
      <c r="BC418" s="17">
        <v>3579018.49</v>
      </c>
      <c r="BD418" s="17">
        <v>3653265.91</v>
      </c>
      <c r="BE418" s="17">
        <v>3590589.52</v>
      </c>
      <c r="BF418" s="17">
        <v>3593482.27</v>
      </c>
      <c r="BG418" s="17">
        <v>3532734.38</v>
      </c>
      <c r="BH418" s="17">
        <v>3533698.64</v>
      </c>
      <c r="BI418" s="17">
        <v>3503806.82</v>
      </c>
      <c r="BJ418" s="17">
        <v>3445951.69</v>
      </c>
      <c r="BK418" s="17">
        <v>3444023.18</v>
      </c>
      <c r="BL418" s="17">
        <v>3388096.55</v>
      </c>
      <c r="BM418" s="17">
        <v>3384239.54</v>
      </c>
      <c r="BN418" s="17">
        <v>3354347.73</v>
      </c>
      <c r="BO418" s="17">
        <v>3255029.75</v>
      </c>
      <c r="BP418" s="17">
        <v>3294564.09</v>
      </c>
      <c r="BQ418" s="17">
        <v>3243458.72</v>
      </c>
      <c r="BR418" s="17">
        <v>3234780.45</v>
      </c>
      <c r="BS418" s="17">
        <v>3185603.59</v>
      </c>
      <c r="BT418" s="17">
        <v>3174996.82</v>
      </c>
      <c r="BU418" s="17">
        <v>3145105</v>
      </c>
      <c r="BV418" s="17">
        <v>3098820.89</v>
      </c>
      <c r="BW418" s="17">
        <v>3085321.36</v>
      </c>
      <c r="BX418" s="17">
        <v>3040965.76</v>
      </c>
      <c r="BY418" s="17">
        <v>3025537.72</v>
      </c>
      <c r="BZ418" s="17">
        <v>2995645.9</v>
      </c>
      <c r="CA418" s="17">
        <v>2931041.01</v>
      </c>
      <c r="CB418" s="17">
        <v>2935862.27</v>
      </c>
      <c r="CC418" s="17">
        <v>2896327.93</v>
      </c>
      <c r="CD418" s="17">
        <v>2876078.63</v>
      </c>
      <c r="CE418" s="17">
        <v>2838472.8</v>
      </c>
      <c r="CF418" s="17">
        <v>2816294.99</v>
      </c>
      <c r="CG418" s="17">
        <v>2786403.18</v>
      </c>
      <c r="CH418" s="17">
        <v>2751690.1</v>
      </c>
      <c r="CI418" s="17">
        <v>2726619.54</v>
      </c>
      <c r="CJ418" s="17">
        <v>2693834.96</v>
      </c>
      <c r="CK418" s="17">
        <v>2666672.56</v>
      </c>
      <c r="CL418" s="17">
        <v>2636862.41</v>
      </c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</row>
    <row r="419" spans="1:112" ht="65.25" customHeight="1" x14ac:dyDescent="0.25">
      <c r="A419" s="6">
        <f t="shared" si="160"/>
        <v>35</v>
      </c>
      <c r="B419" s="13">
        <v>12981582</v>
      </c>
      <c r="C419" s="33" t="s">
        <v>298</v>
      </c>
      <c r="D419" s="32" t="s">
        <v>474</v>
      </c>
      <c r="E419" s="32" t="s">
        <v>1125</v>
      </c>
      <c r="F419" s="13" t="s">
        <v>711</v>
      </c>
      <c r="G419" s="48" t="s">
        <v>2322</v>
      </c>
      <c r="H419" s="42" t="s">
        <v>1926</v>
      </c>
      <c r="I419" s="13"/>
      <c r="J419" s="15">
        <v>1.4999999999999999E-2</v>
      </c>
      <c r="K419" s="15" t="s">
        <v>536</v>
      </c>
      <c r="L419" s="15" t="s">
        <v>538</v>
      </c>
      <c r="M419" s="15">
        <f t="shared" si="219"/>
        <v>195</v>
      </c>
      <c r="N419" s="15">
        <f t="shared" si="235"/>
        <v>39000</v>
      </c>
      <c r="O419" s="16">
        <v>131264170</v>
      </c>
      <c r="P419" s="12">
        <v>45686</v>
      </c>
      <c r="Q419" s="17">
        <v>144390587</v>
      </c>
      <c r="R419" s="9" t="s">
        <v>174</v>
      </c>
      <c r="S419" s="9" t="s">
        <v>1091</v>
      </c>
      <c r="T419" s="10">
        <v>948840043</v>
      </c>
      <c r="U419" s="9" t="s">
        <v>275</v>
      </c>
      <c r="V419" s="13" t="s">
        <v>707</v>
      </c>
      <c r="W419" s="13" t="s">
        <v>166</v>
      </c>
      <c r="X419" s="9" t="s">
        <v>601</v>
      </c>
      <c r="Y419" s="6" t="s">
        <v>552</v>
      </c>
      <c r="Z419" s="7">
        <v>45714</v>
      </c>
      <c r="AA419" s="6" t="s">
        <v>1240</v>
      </c>
      <c r="AB419" s="17">
        <v>50536705.450000003</v>
      </c>
      <c r="AC419" s="29"/>
      <c r="AD419" s="27"/>
      <c r="AE419" s="27">
        <f t="shared" si="225"/>
        <v>1443905.87</v>
      </c>
      <c r="AF419" s="27">
        <f t="shared" si="226"/>
        <v>142946681.13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>
        <f t="shared" si="231"/>
        <v>0</v>
      </c>
      <c r="AR419" s="17">
        <f t="shared" si="232"/>
        <v>0</v>
      </c>
      <c r="AS419" s="17">
        <f t="shared" si="233"/>
        <v>0</v>
      </c>
      <c r="AT419" s="17">
        <f t="shared" si="234"/>
        <v>0</v>
      </c>
      <c r="AU419" s="17">
        <f>SUBTOTAL(9,AV419:DH419)</f>
        <v>113339245.15000001</v>
      </c>
      <c r="AV419" s="17"/>
      <c r="AW419" s="17"/>
      <c r="AX419" s="17"/>
      <c r="AY419" s="17"/>
      <c r="AZ419" s="17"/>
      <c r="BA419" s="17"/>
      <c r="BB419" s="17"/>
      <c r="BC419" s="17">
        <v>3579018.49</v>
      </c>
      <c r="BD419" s="17">
        <v>3653265.91</v>
      </c>
      <c r="BE419" s="17">
        <v>3590589.52</v>
      </c>
      <c r="BF419" s="17">
        <v>3593482.27</v>
      </c>
      <c r="BG419" s="17">
        <v>3532734.38</v>
      </c>
      <c r="BH419" s="17">
        <v>3533698.64</v>
      </c>
      <c r="BI419" s="17">
        <v>3503806.82</v>
      </c>
      <c r="BJ419" s="17">
        <v>3445951.69</v>
      </c>
      <c r="BK419" s="17">
        <v>3444023.18</v>
      </c>
      <c r="BL419" s="17">
        <v>3388096.55</v>
      </c>
      <c r="BM419" s="17">
        <v>3384239.54</v>
      </c>
      <c r="BN419" s="17">
        <v>3354347.73</v>
      </c>
      <c r="BO419" s="17">
        <v>3255029.75</v>
      </c>
      <c r="BP419" s="17">
        <v>3294564.09</v>
      </c>
      <c r="BQ419" s="17">
        <v>3243458.72</v>
      </c>
      <c r="BR419" s="17">
        <v>3234780.45</v>
      </c>
      <c r="BS419" s="17">
        <v>3185603.59</v>
      </c>
      <c r="BT419" s="17">
        <v>3174996.82</v>
      </c>
      <c r="BU419" s="17">
        <v>3145105</v>
      </c>
      <c r="BV419" s="17">
        <v>3098820.89</v>
      </c>
      <c r="BW419" s="17">
        <v>3085321.36</v>
      </c>
      <c r="BX419" s="17">
        <v>3040965.76</v>
      </c>
      <c r="BY419" s="17">
        <v>3025537.72</v>
      </c>
      <c r="BZ419" s="17">
        <v>2995645.9</v>
      </c>
      <c r="CA419" s="17">
        <v>2931041.01</v>
      </c>
      <c r="CB419" s="17">
        <v>2935862.27</v>
      </c>
      <c r="CC419" s="17">
        <v>2896327.93</v>
      </c>
      <c r="CD419" s="17">
        <v>2876078.63</v>
      </c>
      <c r="CE419" s="17">
        <v>2838472.8</v>
      </c>
      <c r="CF419" s="17">
        <v>2816294.99</v>
      </c>
      <c r="CG419" s="17">
        <v>2786403.18</v>
      </c>
      <c r="CH419" s="17">
        <v>2751690.1</v>
      </c>
      <c r="CI419" s="17">
        <v>2726619.54</v>
      </c>
      <c r="CJ419" s="17">
        <v>2693834.96</v>
      </c>
      <c r="CK419" s="17">
        <v>2666672.56</v>
      </c>
      <c r="CL419" s="17">
        <v>2636862.41</v>
      </c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</row>
    <row r="420" spans="1:112" ht="65.25" customHeight="1" x14ac:dyDescent="0.25">
      <c r="A420" s="6">
        <f t="shared" si="160"/>
        <v>36</v>
      </c>
      <c r="B420" s="13">
        <v>12981579</v>
      </c>
      <c r="C420" s="33" t="s">
        <v>298</v>
      </c>
      <c r="D420" s="32" t="s">
        <v>474</v>
      </c>
      <c r="E420" s="32" t="s">
        <v>1127</v>
      </c>
      <c r="F420" s="13" t="s">
        <v>711</v>
      </c>
      <c r="G420" s="48" t="s">
        <v>2323</v>
      </c>
      <c r="H420" s="42" t="s">
        <v>1926</v>
      </c>
      <c r="I420" s="13"/>
      <c r="J420" s="15">
        <v>1.4999999999999999E-2</v>
      </c>
      <c r="K420" s="15" t="s">
        <v>536</v>
      </c>
      <c r="L420" s="15" t="s">
        <v>538</v>
      </c>
      <c r="M420" s="15">
        <f t="shared" si="219"/>
        <v>195</v>
      </c>
      <c r="N420" s="15">
        <f t="shared" si="235"/>
        <v>39000</v>
      </c>
      <c r="O420" s="16">
        <v>131264170</v>
      </c>
      <c r="P420" s="12">
        <v>45686</v>
      </c>
      <c r="Q420" s="17">
        <v>144400000</v>
      </c>
      <c r="R420" s="9" t="s">
        <v>174</v>
      </c>
      <c r="S420" s="9" t="s">
        <v>1126</v>
      </c>
      <c r="T420" s="10">
        <v>909115264</v>
      </c>
      <c r="U420" s="9" t="s">
        <v>275</v>
      </c>
      <c r="V420" s="13" t="s">
        <v>707</v>
      </c>
      <c r="W420" s="13" t="s">
        <v>166</v>
      </c>
      <c r="X420" s="6" t="s">
        <v>368</v>
      </c>
      <c r="Y420" s="6" t="s">
        <v>552</v>
      </c>
      <c r="Z420" s="7">
        <v>45699</v>
      </c>
      <c r="AA420" s="6" t="s">
        <v>1321</v>
      </c>
      <c r="AB420" s="17">
        <v>50540000</v>
      </c>
      <c r="AC420" s="29"/>
      <c r="AD420" s="27"/>
      <c r="AE420" s="27">
        <f t="shared" si="225"/>
        <v>1444000</v>
      </c>
      <c r="AF420" s="27">
        <f t="shared" si="226"/>
        <v>142956000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>
        <f t="shared" ref="AQ420" si="236">+AI420-AM420</f>
        <v>0</v>
      </c>
      <c r="AR420" s="17">
        <f t="shared" ref="AR420" si="237">+AJ420-AN420</f>
        <v>0</v>
      </c>
      <c r="AS420" s="17">
        <f t="shared" ref="AS420" si="238">+AK420-AO420</f>
        <v>0</v>
      </c>
      <c r="AT420" s="17">
        <f t="shared" ref="AT420" si="239">+AL420-AP420</f>
        <v>0</v>
      </c>
      <c r="AU420" s="17">
        <f>SUBTOTAL(9,AV420:DH420)</f>
        <v>113346633.86999999</v>
      </c>
      <c r="AV420" s="17"/>
      <c r="AW420" s="17"/>
      <c r="AX420" s="17"/>
      <c r="AY420" s="17"/>
      <c r="AZ420" s="17"/>
      <c r="BA420" s="17"/>
      <c r="BB420" s="17"/>
      <c r="BC420" s="17">
        <v>3579251.81</v>
      </c>
      <c r="BD420" s="17">
        <v>3653504.07</v>
      </c>
      <c r="BE420" s="17">
        <v>3590823.59</v>
      </c>
      <c r="BF420" s="17">
        <v>3593716.54</v>
      </c>
      <c r="BG420" s="17">
        <v>3532964.69</v>
      </c>
      <c r="BH420" s="17">
        <v>3533929</v>
      </c>
      <c r="BI420" s="17">
        <v>3504035.24</v>
      </c>
      <c r="BJ420" s="17">
        <v>3446176.33</v>
      </c>
      <c r="BK420" s="17">
        <v>3444247.7</v>
      </c>
      <c r="BL420" s="17">
        <v>3388317.43</v>
      </c>
      <c r="BM420" s="17">
        <v>3384460.17</v>
      </c>
      <c r="BN420" s="17">
        <v>3354566.4</v>
      </c>
      <c r="BO420" s="17">
        <v>3255241.95</v>
      </c>
      <c r="BP420" s="17">
        <v>3294778.87</v>
      </c>
      <c r="BQ420" s="17">
        <v>3243670.17</v>
      </c>
      <c r="BR420" s="17">
        <v>3234991.33</v>
      </c>
      <c r="BS420" s="17">
        <v>3185811.26</v>
      </c>
      <c r="BT420" s="17">
        <v>3175203.8</v>
      </c>
      <c r="BU420" s="17">
        <v>3145310.03</v>
      </c>
      <c r="BV420" s="17">
        <v>3099022.91</v>
      </c>
      <c r="BW420" s="17">
        <v>3085522.5</v>
      </c>
      <c r="BX420" s="17">
        <v>3041164</v>
      </c>
      <c r="BY420" s="17">
        <v>3025734.96</v>
      </c>
      <c r="BZ420" s="17">
        <v>2995841.19</v>
      </c>
      <c r="CA420" s="17">
        <v>2931232.09</v>
      </c>
      <c r="CB420" s="17">
        <v>2936053.66</v>
      </c>
      <c r="CC420" s="17">
        <v>2896516.74</v>
      </c>
      <c r="CD420" s="17">
        <v>2876266.13</v>
      </c>
      <c r="CE420" s="17">
        <v>2838657.84</v>
      </c>
      <c r="CF420" s="17">
        <v>2816478.59</v>
      </c>
      <c r="CG420" s="17">
        <v>2786584.82</v>
      </c>
      <c r="CH420" s="17">
        <v>2751869.48</v>
      </c>
      <c r="CI420" s="17">
        <v>2726797.29</v>
      </c>
      <c r="CJ420" s="17">
        <v>2694010.58</v>
      </c>
      <c r="CK420" s="17">
        <v>2666846.4</v>
      </c>
      <c r="CL420" s="17">
        <v>2637034.31</v>
      </c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</row>
    <row r="421" spans="1:112" ht="65.25" hidden="1" customHeight="1" x14ac:dyDescent="0.25">
      <c r="A421" s="6">
        <f t="shared" si="160"/>
        <v>37</v>
      </c>
      <c r="B421" s="13">
        <v>12879243</v>
      </c>
      <c r="C421" s="33" t="s">
        <v>459</v>
      </c>
      <c r="D421" s="32" t="s">
        <v>1129</v>
      </c>
      <c r="E421" s="32" t="s">
        <v>1128</v>
      </c>
      <c r="F421" s="13" t="s">
        <v>712</v>
      </c>
      <c r="G421" s="48" t="s">
        <v>2324</v>
      </c>
      <c r="H421" s="42" t="s">
        <v>1924</v>
      </c>
      <c r="I421" s="13"/>
      <c r="J421" s="15">
        <v>5.0000000000000001E-3</v>
      </c>
      <c r="K421" s="15" t="s">
        <v>1286</v>
      </c>
      <c r="L421" s="15" t="s">
        <v>537</v>
      </c>
      <c r="M421" s="15">
        <f t="shared" ref="M421:M424" si="240">+J421*10000*2*65%</f>
        <v>65</v>
      </c>
      <c r="N421" s="15">
        <f t="shared" ref="N421:N422" si="241">+M421*400</f>
        <v>26000</v>
      </c>
      <c r="O421" s="16">
        <v>307444163</v>
      </c>
      <c r="P421" s="12">
        <v>45686</v>
      </c>
      <c r="Q421" s="17">
        <v>1653722081.5</v>
      </c>
      <c r="R421" s="9" t="s">
        <v>174</v>
      </c>
      <c r="S421" s="9" t="s">
        <v>1134</v>
      </c>
      <c r="T421" s="10">
        <v>770216666</v>
      </c>
      <c r="U421" s="9" t="s">
        <v>276</v>
      </c>
      <c r="V421" s="13" t="s">
        <v>707</v>
      </c>
      <c r="W421" s="13" t="s">
        <v>166</v>
      </c>
      <c r="X421" s="9" t="s">
        <v>601</v>
      </c>
      <c r="Y421" s="6"/>
      <c r="Z421" s="6"/>
      <c r="AA421" s="6"/>
      <c r="AB421" s="17">
        <v>1322977665.2</v>
      </c>
      <c r="AC421" s="29"/>
      <c r="AD421" s="27">
        <f>+Q421*20%</f>
        <v>330744416.30000001</v>
      </c>
      <c r="AE421" s="27">
        <f t="shared" si="225"/>
        <v>16537220.814999999</v>
      </c>
      <c r="AF421" s="27">
        <f t="shared" si="226"/>
        <v>1306440444.385</v>
      </c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</row>
    <row r="422" spans="1:112" ht="65.25" hidden="1" customHeight="1" x14ac:dyDescent="0.25">
      <c r="A422" s="6">
        <f t="shared" si="160"/>
        <v>38</v>
      </c>
      <c r="B422" s="13">
        <v>13010484</v>
      </c>
      <c r="C422" s="33" t="s">
        <v>278</v>
      </c>
      <c r="D422" s="32" t="s">
        <v>692</v>
      </c>
      <c r="E422" s="32" t="s">
        <v>1135</v>
      </c>
      <c r="F422" s="13" t="s">
        <v>715</v>
      </c>
      <c r="G422" s="48" t="s">
        <v>2325</v>
      </c>
      <c r="H422" s="42" t="s">
        <v>1924</v>
      </c>
      <c r="I422" s="13"/>
      <c r="J422" s="15">
        <v>0.05</v>
      </c>
      <c r="K422" s="15" t="s">
        <v>532</v>
      </c>
      <c r="L422" s="15" t="s">
        <v>537</v>
      </c>
      <c r="M422" s="15">
        <f t="shared" si="240"/>
        <v>650</v>
      </c>
      <c r="N422" s="15">
        <f t="shared" si="241"/>
        <v>260000</v>
      </c>
      <c r="O422" s="16">
        <v>2011977683</v>
      </c>
      <c r="P422" s="12">
        <v>45687</v>
      </c>
      <c r="Q422" s="17">
        <v>2112576567.1500001</v>
      </c>
      <c r="R422" s="9" t="s">
        <v>174</v>
      </c>
      <c r="S422" s="9" t="s">
        <v>1136</v>
      </c>
      <c r="T422" s="10">
        <v>935432008</v>
      </c>
      <c r="U422" s="9" t="s">
        <v>276</v>
      </c>
      <c r="V422" s="13" t="s">
        <v>707</v>
      </c>
      <c r="W422" s="13" t="s">
        <v>166</v>
      </c>
      <c r="X422" s="6" t="s">
        <v>601</v>
      </c>
      <c r="Y422" s="6"/>
      <c r="Z422" s="6"/>
      <c r="AA422" s="6"/>
      <c r="AB422" s="17">
        <v>1690061253.72</v>
      </c>
      <c r="AC422" s="29"/>
      <c r="AD422" s="27">
        <f>+Q422*20%</f>
        <v>422515313.43000007</v>
      </c>
      <c r="AE422" s="27">
        <f t="shared" si="225"/>
        <v>21125765.671500001</v>
      </c>
      <c r="AF422" s="27">
        <f t="shared" si="226"/>
        <v>1668935488.0485001</v>
      </c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</row>
    <row r="423" spans="1:112" ht="65.25" hidden="1" customHeight="1" x14ac:dyDescent="0.25">
      <c r="A423" s="6">
        <f t="shared" si="160"/>
        <v>39</v>
      </c>
      <c r="B423" s="13">
        <v>13035897</v>
      </c>
      <c r="C423" s="33" t="s">
        <v>298</v>
      </c>
      <c r="D423" s="32" t="s">
        <v>474</v>
      </c>
      <c r="E423" s="32" t="s">
        <v>1139</v>
      </c>
      <c r="F423" s="13" t="s">
        <v>711</v>
      </c>
      <c r="G423" s="48" t="s">
        <v>2326</v>
      </c>
      <c r="H423" s="42" t="s">
        <v>1921</v>
      </c>
      <c r="I423" s="13"/>
      <c r="J423" s="15">
        <v>3.4000000000000002E-2</v>
      </c>
      <c r="K423" s="15" t="s">
        <v>536</v>
      </c>
      <c r="L423" s="15" t="s">
        <v>538</v>
      </c>
      <c r="M423" s="15">
        <f t="shared" si="240"/>
        <v>442</v>
      </c>
      <c r="N423" s="15">
        <f t="shared" ref="N423:N424" si="242">+M423*200</f>
        <v>88400</v>
      </c>
      <c r="O423" s="16">
        <v>293212157</v>
      </c>
      <c r="P423" s="12">
        <v>45691</v>
      </c>
      <c r="Q423" s="17">
        <v>322533372.69999999</v>
      </c>
      <c r="R423" s="9" t="s">
        <v>174</v>
      </c>
      <c r="S423" s="9" t="s">
        <v>1138</v>
      </c>
      <c r="T423" s="10">
        <v>909836595</v>
      </c>
      <c r="U423" s="9" t="s">
        <v>276</v>
      </c>
      <c r="V423" s="13" t="s">
        <v>707</v>
      </c>
      <c r="W423" s="13" t="s">
        <v>166</v>
      </c>
      <c r="X423" s="6" t="s">
        <v>601</v>
      </c>
      <c r="Y423" s="6"/>
      <c r="Z423" s="6"/>
      <c r="AA423" s="6"/>
      <c r="AB423" s="17">
        <v>258026698.16</v>
      </c>
      <c r="AC423" s="29"/>
      <c r="AD423" s="27">
        <f>+Q423*20%</f>
        <v>64506674.539999999</v>
      </c>
      <c r="AE423" s="27">
        <f t="shared" si="225"/>
        <v>3225333.727</v>
      </c>
      <c r="AF423" s="27">
        <f t="shared" si="226"/>
        <v>254801364.433</v>
      </c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</row>
    <row r="424" spans="1:112" ht="65.25" customHeight="1" x14ac:dyDescent="0.25">
      <c r="A424" s="6">
        <f t="shared" si="160"/>
        <v>40</v>
      </c>
      <c r="B424" s="13">
        <v>13035895</v>
      </c>
      <c r="C424" s="33" t="s">
        <v>298</v>
      </c>
      <c r="D424" s="32" t="s">
        <v>474</v>
      </c>
      <c r="E424" s="32" t="s">
        <v>1140</v>
      </c>
      <c r="F424" s="13" t="s">
        <v>711</v>
      </c>
      <c r="G424" s="48" t="s">
        <v>2327</v>
      </c>
      <c r="H424" s="42" t="s">
        <v>1921</v>
      </c>
      <c r="I424" s="13"/>
      <c r="J424" s="15">
        <v>1.4999999999999999E-2</v>
      </c>
      <c r="K424" s="15" t="s">
        <v>536</v>
      </c>
      <c r="L424" s="15" t="s">
        <v>538</v>
      </c>
      <c r="M424" s="15">
        <f t="shared" si="240"/>
        <v>195</v>
      </c>
      <c r="N424" s="15">
        <f t="shared" si="242"/>
        <v>39000</v>
      </c>
      <c r="O424" s="16">
        <v>131264170</v>
      </c>
      <c r="P424" s="12">
        <v>45691</v>
      </c>
      <c r="Q424" s="17">
        <v>158057004</v>
      </c>
      <c r="R424" s="9" t="s">
        <v>174</v>
      </c>
      <c r="S424" s="9" t="s">
        <v>1141</v>
      </c>
      <c r="T424" s="10">
        <v>935757372</v>
      </c>
      <c r="U424" s="9" t="s">
        <v>275</v>
      </c>
      <c r="V424" s="13" t="s">
        <v>707</v>
      </c>
      <c r="W424" s="13" t="s">
        <v>166</v>
      </c>
      <c r="X424" s="9" t="s">
        <v>601</v>
      </c>
      <c r="Y424" s="6" t="s">
        <v>552</v>
      </c>
      <c r="Z424" s="7">
        <v>45720</v>
      </c>
      <c r="AA424" s="6" t="s">
        <v>1263</v>
      </c>
      <c r="AB424" s="17">
        <v>55319951.399999999</v>
      </c>
      <c r="AC424" s="29"/>
      <c r="AD424" s="27"/>
      <c r="AE424" s="27">
        <f t="shared" si="225"/>
        <v>1580570.04</v>
      </c>
      <c r="AF424" s="27">
        <f t="shared" si="226"/>
        <v>156476433.96000001</v>
      </c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>
        <f t="shared" ref="AQ424" si="243">+AI424-AM424</f>
        <v>0</v>
      </c>
      <c r="AR424" s="17">
        <f t="shared" ref="AR424" si="244">+AJ424-AN424</f>
        <v>0</v>
      </c>
      <c r="AS424" s="17">
        <f t="shared" ref="AS424" si="245">+AK424-AO424</f>
        <v>0</v>
      </c>
      <c r="AT424" s="17">
        <f t="shared" ref="AT424" si="246">+AL424-AP424</f>
        <v>0</v>
      </c>
      <c r="AU424" s="17">
        <f>SUBTOTAL(9,AV424:DH424)</f>
        <v>124159308.46000004</v>
      </c>
      <c r="AV424" s="17"/>
      <c r="AW424" s="17"/>
      <c r="AX424" s="17"/>
      <c r="AY424" s="17"/>
      <c r="AZ424" s="17"/>
      <c r="BA424" s="17"/>
      <c r="BB424" s="17"/>
      <c r="BC424" s="17"/>
      <c r="BD424" s="17">
        <v>4031764.73</v>
      </c>
      <c r="BE424" s="17">
        <v>3962100.56</v>
      </c>
      <c r="BF424" s="17">
        <v>3966322.63</v>
      </c>
      <c r="BG424" s="17">
        <v>3898769.5</v>
      </c>
      <c r="BH424" s="17">
        <v>3900880.54</v>
      </c>
      <c r="BI424" s="17">
        <v>3868159.49</v>
      </c>
      <c r="BJ424" s="17">
        <v>3803772.91</v>
      </c>
      <c r="BK424" s="17">
        <v>3802717.4</v>
      </c>
      <c r="BL424" s="17">
        <v>3740441.85</v>
      </c>
      <c r="BM424" s="17">
        <v>3737275.3</v>
      </c>
      <c r="BN424" s="17">
        <v>3704554.25</v>
      </c>
      <c r="BO424" s="17">
        <v>3592669.38</v>
      </c>
      <c r="BP424" s="17">
        <v>3639112.16</v>
      </c>
      <c r="BQ424" s="17">
        <v>3582114.2</v>
      </c>
      <c r="BR424" s="17">
        <v>3573670.06</v>
      </c>
      <c r="BS424" s="17">
        <v>3518783.14</v>
      </c>
      <c r="BT424" s="17">
        <v>3508227.97</v>
      </c>
      <c r="BU424" s="17">
        <v>3475506.92</v>
      </c>
      <c r="BV424" s="17">
        <v>3423786.56</v>
      </c>
      <c r="BW424" s="17">
        <v>3410064.83</v>
      </c>
      <c r="BX424" s="17">
        <v>3360455.5</v>
      </c>
      <c r="BY424" s="17">
        <v>3344622.73</v>
      </c>
      <c r="BZ424" s="17">
        <v>3311901.68</v>
      </c>
      <c r="CA424" s="17">
        <v>3238015.45</v>
      </c>
      <c r="CB424" s="17">
        <v>3246459.59</v>
      </c>
      <c r="CC424" s="17">
        <v>3202127.85</v>
      </c>
      <c r="CD424" s="17">
        <v>3181017.49</v>
      </c>
      <c r="CE424" s="17">
        <v>3138796.79</v>
      </c>
      <c r="CF424" s="17">
        <v>3115575.4</v>
      </c>
      <c r="CG424" s="17">
        <v>3082854.35</v>
      </c>
      <c r="CH424" s="17">
        <v>3043800.2</v>
      </c>
      <c r="CI424" s="17">
        <v>3017412.25</v>
      </c>
      <c r="CJ424" s="17">
        <v>2980469.14</v>
      </c>
      <c r="CK424" s="17">
        <v>2951701.95</v>
      </c>
      <c r="CL424" s="17">
        <v>2919070.31</v>
      </c>
      <c r="CM424" s="17">
        <v>2884333.4</v>
      </c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</row>
    <row r="425" spans="1:112" ht="65.25" hidden="1" customHeight="1" x14ac:dyDescent="0.25">
      <c r="A425" s="6">
        <f t="shared" si="160"/>
        <v>41</v>
      </c>
      <c r="B425" s="13">
        <v>13035904</v>
      </c>
      <c r="C425" s="33" t="s">
        <v>298</v>
      </c>
      <c r="D425" s="32" t="s">
        <v>474</v>
      </c>
      <c r="E425" s="32" t="s">
        <v>1142</v>
      </c>
      <c r="F425" s="13" t="s">
        <v>711</v>
      </c>
      <c r="G425" s="48" t="s">
        <v>2328</v>
      </c>
      <c r="H425" s="42" t="s">
        <v>1921</v>
      </c>
      <c r="I425" s="13"/>
      <c r="J425" s="15">
        <v>0.01</v>
      </c>
      <c r="K425" s="15" t="s">
        <v>532</v>
      </c>
      <c r="L425" s="15" t="s">
        <v>537</v>
      </c>
      <c r="M425" s="15">
        <f t="shared" ref="M425:M437" si="247">+J425*10000*2*65%</f>
        <v>130</v>
      </c>
      <c r="N425" s="15">
        <f t="shared" ref="N425:N438" si="248">+M425*400</f>
        <v>52000</v>
      </c>
      <c r="O425" s="16">
        <v>117071955</v>
      </c>
      <c r="P425" s="12">
        <v>45691</v>
      </c>
      <c r="Q425" s="17">
        <v>128779150.5</v>
      </c>
      <c r="R425" s="9" t="s">
        <v>174</v>
      </c>
      <c r="S425" s="9" t="s">
        <v>1143</v>
      </c>
      <c r="T425" s="10">
        <v>909684460</v>
      </c>
      <c r="U425" s="9" t="s">
        <v>276</v>
      </c>
      <c r="V425" s="13" t="s">
        <v>707</v>
      </c>
      <c r="W425" s="13" t="s">
        <v>166</v>
      </c>
      <c r="X425" s="6" t="s">
        <v>601</v>
      </c>
      <c r="Y425" s="6"/>
      <c r="Z425" s="6"/>
      <c r="AA425" s="6"/>
      <c r="AB425" s="17">
        <v>103023320.40000001</v>
      </c>
      <c r="AC425" s="29"/>
      <c r="AD425" s="27">
        <f>+Q425*20%</f>
        <v>25755830.100000001</v>
      </c>
      <c r="AE425" s="27">
        <f t="shared" si="225"/>
        <v>1287791.5050000001</v>
      </c>
      <c r="AF425" s="27">
        <f t="shared" si="226"/>
        <v>101735528.89500001</v>
      </c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</row>
    <row r="426" spans="1:112" ht="65.25" hidden="1" customHeight="1" x14ac:dyDescent="0.25">
      <c r="A426" s="6">
        <f t="shared" si="160"/>
        <v>42</v>
      </c>
      <c r="B426" s="13">
        <v>13035905</v>
      </c>
      <c r="C426" s="33" t="s">
        <v>277</v>
      </c>
      <c r="D426" s="32" t="s">
        <v>1144</v>
      </c>
      <c r="E426" s="32" t="s">
        <v>1145</v>
      </c>
      <c r="F426" s="13" t="s">
        <v>712</v>
      </c>
      <c r="G426" s="48" t="s">
        <v>2329</v>
      </c>
      <c r="H426" s="42" t="s">
        <v>1921</v>
      </c>
      <c r="I426" s="13"/>
      <c r="J426" s="15">
        <v>0.06</v>
      </c>
      <c r="K426" s="15" t="s">
        <v>532</v>
      </c>
      <c r="L426" s="15" t="s">
        <v>537</v>
      </c>
      <c r="M426" s="15">
        <f t="shared" si="247"/>
        <v>780</v>
      </c>
      <c r="N426" s="15">
        <f t="shared" si="248"/>
        <v>312000</v>
      </c>
      <c r="O426" s="16">
        <v>1537805390</v>
      </c>
      <c r="P426" s="12">
        <v>45691</v>
      </c>
      <c r="Q426" s="17">
        <v>1614695659.5</v>
      </c>
      <c r="R426" s="9" t="s">
        <v>174</v>
      </c>
      <c r="S426" s="9" t="s">
        <v>892</v>
      </c>
      <c r="T426" s="10">
        <v>971530053</v>
      </c>
      <c r="U426" s="9" t="s">
        <v>276</v>
      </c>
      <c r="V426" s="13" t="s">
        <v>707</v>
      </c>
      <c r="W426" s="13" t="s">
        <v>166</v>
      </c>
      <c r="X426" s="9" t="s">
        <v>601</v>
      </c>
      <c r="Y426" s="6"/>
      <c r="Z426" s="6"/>
      <c r="AA426" s="6"/>
      <c r="AB426" s="17">
        <v>1291756527.5999999</v>
      </c>
      <c r="AC426" s="29"/>
      <c r="AD426" s="27">
        <f>+Q426*20%</f>
        <v>322939131.90000004</v>
      </c>
      <c r="AE426" s="27">
        <f t="shared" si="225"/>
        <v>16146956.595000001</v>
      </c>
      <c r="AF426" s="27">
        <f t="shared" si="226"/>
        <v>1275609571.0049999</v>
      </c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</row>
    <row r="427" spans="1:112" ht="65.25" customHeight="1" x14ac:dyDescent="0.25">
      <c r="A427" s="6">
        <f t="shared" si="160"/>
        <v>43</v>
      </c>
      <c r="B427" s="13">
        <v>12943198</v>
      </c>
      <c r="C427" s="33" t="s">
        <v>459</v>
      </c>
      <c r="D427" s="32" t="s">
        <v>1146</v>
      </c>
      <c r="E427" s="32" t="s">
        <v>1147</v>
      </c>
      <c r="F427" s="13" t="s">
        <v>715</v>
      </c>
      <c r="G427" s="48" t="s">
        <v>2330</v>
      </c>
      <c r="H427" s="42" t="s">
        <v>1924</v>
      </c>
      <c r="I427" s="13"/>
      <c r="J427" s="15">
        <v>0.03</v>
      </c>
      <c r="K427" s="15" t="s">
        <v>1287</v>
      </c>
      <c r="L427" s="15" t="s">
        <v>537</v>
      </c>
      <c r="M427" s="15">
        <f t="shared" si="247"/>
        <v>390</v>
      </c>
      <c r="N427" s="15">
        <f t="shared" si="248"/>
        <v>156000</v>
      </c>
      <c r="O427" s="16">
        <v>1773284832</v>
      </c>
      <c r="P427" s="12">
        <v>45691</v>
      </c>
      <c r="Q427" s="17">
        <v>2571263006.4000001</v>
      </c>
      <c r="R427" s="9" t="s">
        <v>174</v>
      </c>
      <c r="S427" s="9" t="s">
        <v>1148</v>
      </c>
      <c r="T427" s="10">
        <v>941163634</v>
      </c>
      <c r="U427" s="9" t="s">
        <v>275</v>
      </c>
      <c r="V427" s="13" t="s">
        <v>707</v>
      </c>
      <c r="W427" s="13" t="s">
        <v>166</v>
      </c>
      <c r="X427" s="9" t="s">
        <v>601</v>
      </c>
      <c r="Y427" s="6" t="s">
        <v>552</v>
      </c>
      <c r="Z427" s="7">
        <v>45702</v>
      </c>
      <c r="AA427" s="6" t="s">
        <v>1257</v>
      </c>
      <c r="AB427" s="17">
        <v>899942052.24000001</v>
      </c>
      <c r="AC427" s="29"/>
      <c r="AD427" s="27"/>
      <c r="AE427" s="27">
        <f t="shared" si="225"/>
        <v>25712630.064000003</v>
      </c>
      <c r="AF427" s="27">
        <f t="shared" si="226"/>
        <v>2545550376.336</v>
      </c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>
        <f t="shared" ref="AQ427" si="249">+AI427-AM427</f>
        <v>0</v>
      </c>
      <c r="AR427" s="17">
        <f t="shared" ref="AR427" si="250">+AJ427-AN427</f>
        <v>0</v>
      </c>
      <c r="AS427" s="17">
        <f t="shared" ref="AS427" si="251">+AK427-AO427</f>
        <v>0</v>
      </c>
      <c r="AT427" s="17">
        <f t="shared" ref="AT427" si="252">+AL427-AP427</f>
        <v>0</v>
      </c>
      <c r="AU427" s="17">
        <f>SUBTOTAL(9,AV427:DH427)</f>
        <v>2018310294.8600001</v>
      </c>
      <c r="AV427" s="17"/>
      <c r="AW427" s="17"/>
      <c r="AX427" s="17"/>
      <c r="AY427" s="17"/>
      <c r="AZ427" s="17"/>
      <c r="BA427" s="17"/>
      <c r="BB427" s="17"/>
      <c r="BC427" s="17">
        <v>63734056.600000001</v>
      </c>
      <c r="BD427" s="17">
        <v>65056231.740000002</v>
      </c>
      <c r="BE427" s="17">
        <v>63940109.869999997</v>
      </c>
      <c r="BF427" s="17">
        <v>63991623.18</v>
      </c>
      <c r="BG427" s="17">
        <v>62909843.530000001</v>
      </c>
      <c r="BH427" s="17">
        <v>62927014.630000003</v>
      </c>
      <c r="BI427" s="17">
        <v>62394710.350000001</v>
      </c>
      <c r="BJ427" s="17">
        <v>61364444.009999998</v>
      </c>
      <c r="BK427" s="17">
        <v>61330101.799999997</v>
      </c>
      <c r="BL427" s="17">
        <v>60334177.670000002</v>
      </c>
      <c r="BM427" s="17">
        <v>60265493.25</v>
      </c>
      <c r="BN427" s="17">
        <v>59733188.969999999</v>
      </c>
      <c r="BO427" s="17">
        <v>57964565.090000004</v>
      </c>
      <c r="BP427" s="17">
        <v>58668580.420000002</v>
      </c>
      <c r="BQ427" s="17">
        <v>57758511.82</v>
      </c>
      <c r="BR427" s="17">
        <v>57603971.869999997</v>
      </c>
      <c r="BS427" s="17">
        <v>56728245.479999997</v>
      </c>
      <c r="BT427" s="17">
        <v>56539363.310000002</v>
      </c>
      <c r="BU427" s="17">
        <v>56007059.039999999</v>
      </c>
      <c r="BV427" s="17">
        <v>55182845.960000001</v>
      </c>
      <c r="BW427" s="17">
        <v>54942450.479999997</v>
      </c>
      <c r="BX427" s="17">
        <v>54152579.619999997</v>
      </c>
      <c r="BY427" s="17">
        <v>53877841.93</v>
      </c>
      <c r="BZ427" s="17">
        <v>53345537.649999999</v>
      </c>
      <c r="CA427" s="17">
        <v>52195073.57</v>
      </c>
      <c r="CB427" s="17">
        <v>52280929.100000001</v>
      </c>
      <c r="CC427" s="17">
        <v>51576913.770000003</v>
      </c>
      <c r="CD427" s="17">
        <v>51216320.549999997</v>
      </c>
      <c r="CE427" s="17">
        <v>50546647.43</v>
      </c>
      <c r="CF427" s="17">
        <v>50151712</v>
      </c>
      <c r="CG427" s="17">
        <v>49619407.719999999</v>
      </c>
      <c r="CH427" s="17">
        <v>49001247.909999996</v>
      </c>
      <c r="CI427" s="17">
        <v>48554799.170000002</v>
      </c>
      <c r="CJ427" s="17">
        <v>47970981.57</v>
      </c>
      <c r="CK427" s="17">
        <v>47487281.850000001</v>
      </c>
      <c r="CL427" s="17">
        <v>46956431.950000003</v>
      </c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</row>
    <row r="428" spans="1:112" ht="65.25" hidden="1" customHeight="1" x14ac:dyDescent="0.25">
      <c r="A428" s="6">
        <f t="shared" si="160"/>
        <v>44</v>
      </c>
      <c r="B428" s="13">
        <v>13070383</v>
      </c>
      <c r="C428" s="33" t="s">
        <v>299</v>
      </c>
      <c r="D428" s="32" t="s">
        <v>465</v>
      </c>
      <c r="E428" s="32" t="s">
        <v>1150</v>
      </c>
      <c r="F428" s="13" t="s">
        <v>712</v>
      </c>
      <c r="G428" s="48" t="s">
        <v>2331</v>
      </c>
      <c r="H428" s="42" t="s">
        <v>1928</v>
      </c>
      <c r="I428" s="13"/>
      <c r="J428" s="15">
        <v>6.9500000000000006E-2</v>
      </c>
      <c r="K428" s="15" t="s">
        <v>983</v>
      </c>
      <c r="L428" s="15" t="s">
        <v>537</v>
      </c>
      <c r="M428" s="15">
        <f t="shared" si="247"/>
        <v>903.50000000000023</v>
      </c>
      <c r="N428" s="15">
        <f t="shared" si="248"/>
        <v>361400.00000000012</v>
      </c>
      <c r="O428" s="16">
        <v>1508162981</v>
      </c>
      <c r="P428" s="12">
        <v>45692</v>
      </c>
      <c r="Q428" s="17">
        <v>1734387428.1500001</v>
      </c>
      <c r="R428" s="9" t="s">
        <v>174</v>
      </c>
      <c r="S428" s="9" t="s">
        <v>1149</v>
      </c>
      <c r="T428" s="10">
        <v>935888420</v>
      </c>
      <c r="U428" s="9" t="s">
        <v>276</v>
      </c>
      <c r="V428" s="13" t="s">
        <v>707</v>
      </c>
      <c r="W428" s="13" t="s">
        <v>166</v>
      </c>
      <c r="X428" s="9" t="s">
        <v>601</v>
      </c>
      <c r="Y428" s="6"/>
      <c r="Z428" s="6"/>
      <c r="AA428" s="6"/>
      <c r="AB428" s="17">
        <v>1387509942.52</v>
      </c>
      <c r="AC428" s="29"/>
      <c r="AD428" s="27">
        <f>+Q428*20%</f>
        <v>346877485.63000005</v>
      </c>
      <c r="AE428" s="27">
        <f t="shared" si="225"/>
        <v>17343874.281500001</v>
      </c>
      <c r="AF428" s="27">
        <f t="shared" si="226"/>
        <v>1370166068.2384999</v>
      </c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</row>
    <row r="429" spans="1:112" ht="65.25" customHeight="1" x14ac:dyDescent="0.25">
      <c r="A429" s="6">
        <f t="shared" si="160"/>
        <v>45</v>
      </c>
      <c r="B429" s="13">
        <v>12962866</v>
      </c>
      <c r="C429" s="33" t="s">
        <v>302</v>
      </c>
      <c r="D429" s="32" t="s">
        <v>451</v>
      </c>
      <c r="E429" s="32" t="s">
        <v>1164</v>
      </c>
      <c r="F429" s="13" t="s">
        <v>712</v>
      </c>
      <c r="G429" s="48" t="s">
        <v>2332</v>
      </c>
      <c r="H429" s="42" t="s">
        <v>1924</v>
      </c>
      <c r="I429" s="13"/>
      <c r="J429" s="15">
        <v>4.4999999999999997E-3</v>
      </c>
      <c r="K429" s="15" t="s">
        <v>988</v>
      </c>
      <c r="L429" s="15" t="s">
        <v>537</v>
      </c>
      <c r="M429" s="15">
        <f t="shared" si="247"/>
        <v>58.5</v>
      </c>
      <c r="N429" s="15">
        <f t="shared" si="248"/>
        <v>23400</v>
      </c>
      <c r="O429" s="16">
        <v>146224606</v>
      </c>
      <c r="P429" s="12">
        <v>45693</v>
      </c>
      <c r="Q429" s="17">
        <v>686316593.79999995</v>
      </c>
      <c r="R429" s="9" t="s">
        <v>174</v>
      </c>
      <c r="S429" s="9" t="s">
        <v>1163</v>
      </c>
      <c r="T429" s="10">
        <v>334312111</v>
      </c>
      <c r="U429" s="9" t="s">
        <v>275</v>
      </c>
      <c r="V429" s="13" t="s">
        <v>707</v>
      </c>
      <c r="W429" s="13" t="s">
        <v>166</v>
      </c>
      <c r="X429" s="9" t="s">
        <v>601</v>
      </c>
      <c r="Y429" s="6" t="s">
        <v>552</v>
      </c>
      <c r="Z429" s="7">
        <v>45720</v>
      </c>
      <c r="AA429" s="6" t="s">
        <v>1258</v>
      </c>
      <c r="AB429" s="17">
        <v>240210807.83000001</v>
      </c>
      <c r="AC429" s="29"/>
      <c r="AD429" s="27"/>
      <c r="AE429" s="27">
        <f t="shared" si="225"/>
        <v>6863165.9380000001</v>
      </c>
      <c r="AF429" s="27">
        <f t="shared" si="226"/>
        <v>679453427.86199999</v>
      </c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>
        <f t="shared" ref="AQ429" si="253">+AI429-AM429</f>
        <v>0</v>
      </c>
      <c r="AR429" s="17">
        <f t="shared" ref="AR429" si="254">+AJ429-AN429</f>
        <v>0</v>
      </c>
      <c r="AS429" s="17">
        <f t="shared" ref="AS429" si="255">+AK429-AO429</f>
        <v>0</v>
      </c>
      <c r="AT429" s="17">
        <f t="shared" ref="AT429" si="256">+AL429-AP429</f>
        <v>0</v>
      </c>
      <c r="AU429" s="17">
        <f>SUBTOTAL(9,AV429:DH429)</f>
        <v>539125704.73000002</v>
      </c>
      <c r="AV429" s="17"/>
      <c r="AW429" s="17"/>
      <c r="AX429" s="17"/>
      <c r="AY429" s="17"/>
      <c r="AZ429" s="17"/>
      <c r="BA429" s="17"/>
      <c r="BB429" s="17"/>
      <c r="BC429" s="17"/>
      <c r="BD429" s="17">
        <v>17506766.329999998</v>
      </c>
      <c r="BE429" s="17">
        <v>17204269.940000001</v>
      </c>
      <c r="BF429" s="17">
        <v>17222603.059999999</v>
      </c>
      <c r="BG429" s="17">
        <v>16929273.219999999</v>
      </c>
      <c r="BH429" s="17">
        <v>16938439.780000001</v>
      </c>
      <c r="BI429" s="17">
        <v>16796358.140000001</v>
      </c>
      <c r="BJ429" s="17">
        <v>16516778.15</v>
      </c>
      <c r="BK429" s="17">
        <v>16512194.869999999</v>
      </c>
      <c r="BL429" s="17">
        <v>16241781.43</v>
      </c>
      <c r="BM429" s="17">
        <v>16228031.6</v>
      </c>
      <c r="BN429" s="17">
        <v>16085949.960000001</v>
      </c>
      <c r="BO429" s="17">
        <v>15600122.42</v>
      </c>
      <c r="BP429" s="17">
        <v>15801786.68</v>
      </c>
      <c r="BQ429" s="17">
        <v>15554289.640000001</v>
      </c>
      <c r="BR429" s="17">
        <v>15517623.41</v>
      </c>
      <c r="BS429" s="17">
        <v>15279292.92</v>
      </c>
      <c r="BT429" s="17">
        <v>15233460.130000001</v>
      </c>
      <c r="BU429" s="17">
        <v>15091378.5</v>
      </c>
      <c r="BV429" s="17">
        <v>14866797.84</v>
      </c>
      <c r="BW429" s="17">
        <v>14807215.220000001</v>
      </c>
      <c r="BX429" s="17">
        <v>14591801.130000001</v>
      </c>
      <c r="BY429" s="17">
        <v>14523051.949999999</v>
      </c>
      <c r="BZ429" s="17">
        <v>14380970.310000001</v>
      </c>
      <c r="CA429" s="17">
        <v>14060140.810000001</v>
      </c>
      <c r="CB429" s="17">
        <v>14096807.039999999</v>
      </c>
      <c r="CC429" s="17">
        <v>13904309.33</v>
      </c>
      <c r="CD429" s="17">
        <v>13812643.76</v>
      </c>
      <c r="CE429" s="17">
        <v>13629312.619999999</v>
      </c>
      <c r="CF429" s="17">
        <v>13528480.49</v>
      </c>
      <c r="CG429" s="17">
        <v>13386398.85</v>
      </c>
      <c r="CH429" s="17">
        <v>13216817.539999999</v>
      </c>
      <c r="CI429" s="17">
        <v>13102235.57</v>
      </c>
      <c r="CJ429" s="17">
        <v>12941820.82</v>
      </c>
      <c r="CK429" s="17">
        <v>12816907.699999999</v>
      </c>
      <c r="CL429" s="17">
        <v>12675214.26</v>
      </c>
      <c r="CM429" s="17">
        <v>12524379.310000001</v>
      </c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</row>
    <row r="430" spans="1:112" ht="65.25" customHeight="1" x14ac:dyDescent="0.25">
      <c r="A430" s="6">
        <f t="shared" si="160"/>
        <v>46</v>
      </c>
      <c r="B430" s="13">
        <v>12962868</v>
      </c>
      <c r="C430" s="33" t="s">
        <v>302</v>
      </c>
      <c r="D430" s="32" t="s">
        <v>451</v>
      </c>
      <c r="E430" s="32" t="s">
        <v>1165</v>
      </c>
      <c r="F430" s="13" t="s">
        <v>712</v>
      </c>
      <c r="G430" s="48" t="s">
        <v>2333</v>
      </c>
      <c r="H430" s="42" t="s">
        <v>1924</v>
      </c>
      <c r="I430" s="13"/>
      <c r="J430" s="15">
        <v>4.4999999999999997E-3</v>
      </c>
      <c r="K430" s="15" t="s">
        <v>988</v>
      </c>
      <c r="L430" s="15" t="s">
        <v>537</v>
      </c>
      <c r="M430" s="15">
        <f t="shared" si="247"/>
        <v>58.5</v>
      </c>
      <c r="N430" s="15">
        <f t="shared" si="248"/>
        <v>23400</v>
      </c>
      <c r="O430" s="16">
        <v>146224606</v>
      </c>
      <c r="P430" s="12">
        <v>45693</v>
      </c>
      <c r="Q430" s="17">
        <v>949520884.60000002</v>
      </c>
      <c r="R430" s="9" t="s">
        <v>175</v>
      </c>
      <c r="S430" s="9" t="s">
        <v>1126</v>
      </c>
      <c r="T430" s="10">
        <v>909115264</v>
      </c>
      <c r="U430" s="9" t="s">
        <v>275</v>
      </c>
      <c r="V430" s="13" t="s">
        <v>707</v>
      </c>
      <c r="W430" s="13" t="s">
        <v>166</v>
      </c>
      <c r="X430" s="9" t="s">
        <v>601</v>
      </c>
      <c r="Y430" s="6" t="s">
        <v>552</v>
      </c>
      <c r="Z430" s="7">
        <v>45743</v>
      </c>
      <c r="AA430" s="6" t="s">
        <v>1357</v>
      </c>
      <c r="AB430" s="17">
        <v>332332309.61000001</v>
      </c>
      <c r="AC430" s="29"/>
      <c r="AD430" s="27"/>
      <c r="AE430" s="27">
        <f t="shared" si="225"/>
        <v>9495208.8460000008</v>
      </c>
      <c r="AF430" s="27">
        <f t="shared" si="226"/>
        <v>940025675.75400007</v>
      </c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>
        <f>SUBTOTAL(9,AV430:DH430)</f>
        <v>750648305.98000026</v>
      </c>
      <c r="AV430" s="17"/>
      <c r="AW430" s="17"/>
      <c r="AX430" s="17"/>
      <c r="AY430" s="17"/>
      <c r="AZ430" s="17"/>
      <c r="BA430" s="17"/>
      <c r="BB430" s="17"/>
      <c r="BC430" s="17"/>
      <c r="BD430" s="17">
        <v>24482752.879999999</v>
      </c>
      <c r="BE430" s="17">
        <v>24048748.129999999</v>
      </c>
      <c r="BF430" s="17">
        <v>24075051.449999999</v>
      </c>
      <c r="BG430" s="17">
        <v>23654198.350000001</v>
      </c>
      <c r="BH430" s="17">
        <v>23667350.010000002</v>
      </c>
      <c r="BI430" s="17">
        <v>23463499.300000001</v>
      </c>
      <c r="BJ430" s="17">
        <v>23062373.690000001</v>
      </c>
      <c r="BK430" s="17">
        <v>23055797.859999999</v>
      </c>
      <c r="BL430" s="17">
        <v>22667823.920000002</v>
      </c>
      <c r="BM430" s="17">
        <v>22648096.43</v>
      </c>
      <c r="BN430" s="17">
        <v>22444245.710000001</v>
      </c>
      <c r="BO430" s="17">
        <v>21747207.780000001</v>
      </c>
      <c r="BP430" s="17">
        <v>22036544.280000001</v>
      </c>
      <c r="BQ430" s="17">
        <v>21681449.48</v>
      </c>
      <c r="BR430" s="17">
        <v>21628842.850000001</v>
      </c>
      <c r="BS430" s="17">
        <v>21286899.710000001</v>
      </c>
      <c r="BT430" s="17">
        <v>21221141.41</v>
      </c>
      <c r="BU430" s="17">
        <v>21017290.699999999</v>
      </c>
      <c r="BV430" s="17">
        <v>20695075.050000001</v>
      </c>
      <c r="BW430" s="17">
        <v>20609589.260000002</v>
      </c>
      <c r="BX430" s="17">
        <v>20300525.27</v>
      </c>
      <c r="BY430" s="17">
        <v>20201887.829999998</v>
      </c>
      <c r="BZ430" s="17">
        <v>19998037.109999999</v>
      </c>
      <c r="CA430" s="17">
        <v>19537729.050000001</v>
      </c>
      <c r="CB430" s="17">
        <v>19590335.68</v>
      </c>
      <c r="CC430" s="17">
        <v>19314150.84</v>
      </c>
      <c r="CD430" s="17">
        <v>19182634.25</v>
      </c>
      <c r="CE430" s="17">
        <v>18919601.07</v>
      </c>
      <c r="CF430" s="17">
        <v>18774932.82</v>
      </c>
      <c r="CG430" s="17">
        <v>18571082.100000001</v>
      </c>
      <c r="CH430" s="17">
        <v>18327776.399999999</v>
      </c>
      <c r="CI430" s="17">
        <v>18163380.670000002</v>
      </c>
      <c r="CJ430" s="17">
        <v>17933226.629999999</v>
      </c>
      <c r="CK430" s="17">
        <v>17754008.329999998</v>
      </c>
      <c r="CL430" s="17">
        <v>17550714.579999998</v>
      </c>
      <c r="CM430" s="17">
        <v>17334305.100000001</v>
      </c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</row>
    <row r="431" spans="1:112" ht="65.25" hidden="1" customHeight="1" x14ac:dyDescent="0.25">
      <c r="A431" s="6">
        <f t="shared" si="160"/>
        <v>47</v>
      </c>
      <c r="B431" s="13">
        <v>12962870</v>
      </c>
      <c r="C431" s="33" t="s">
        <v>302</v>
      </c>
      <c r="D431" s="32" t="s">
        <v>1167</v>
      </c>
      <c r="E431" s="32" t="s">
        <v>1168</v>
      </c>
      <c r="F431" s="13" t="s">
        <v>712</v>
      </c>
      <c r="G431" s="48" t="s">
        <v>2334</v>
      </c>
      <c r="H431" s="42" t="s">
        <v>1924</v>
      </c>
      <c r="I431" s="13"/>
      <c r="J431" s="15">
        <v>5.5999999999999999E-3</v>
      </c>
      <c r="K431" s="15" t="s">
        <v>988</v>
      </c>
      <c r="L431" s="15" t="s">
        <v>537</v>
      </c>
      <c r="M431" s="15">
        <f t="shared" si="247"/>
        <v>72.8</v>
      </c>
      <c r="N431" s="15">
        <f t="shared" si="248"/>
        <v>29120</v>
      </c>
      <c r="O431" s="16">
        <v>254028820</v>
      </c>
      <c r="P431" s="12">
        <v>45693</v>
      </c>
      <c r="Q431" s="17">
        <v>965309516</v>
      </c>
      <c r="R431" s="9" t="s">
        <v>174</v>
      </c>
      <c r="S431" s="9" t="s">
        <v>1166</v>
      </c>
      <c r="T431" s="10">
        <v>977755002</v>
      </c>
      <c r="U431" s="9" t="s">
        <v>276</v>
      </c>
      <c r="V431" s="13" t="s">
        <v>707</v>
      </c>
      <c r="W431" s="13" t="s">
        <v>166</v>
      </c>
      <c r="X431" s="6" t="s">
        <v>601</v>
      </c>
      <c r="Y431" s="6"/>
      <c r="Z431" s="6"/>
      <c r="AA431" s="6"/>
      <c r="AB431" s="17">
        <v>772247612.79999995</v>
      </c>
      <c r="AC431" s="29"/>
      <c r="AD431" s="27">
        <f>+Q431*20%</f>
        <v>193061903.20000002</v>
      </c>
      <c r="AE431" s="27">
        <f t="shared" si="225"/>
        <v>9653095.1600000001</v>
      </c>
      <c r="AF431" s="27">
        <f t="shared" si="226"/>
        <v>762594517.63999999</v>
      </c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</row>
    <row r="432" spans="1:112" ht="65.25" customHeight="1" x14ac:dyDescent="0.25">
      <c r="A432" s="6">
        <f t="shared" si="160"/>
        <v>48</v>
      </c>
      <c r="B432" s="13">
        <v>13092349</v>
      </c>
      <c r="C432" s="33" t="s">
        <v>277</v>
      </c>
      <c r="D432" s="32" t="s">
        <v>1170</v>
      </c>
      <c r="E432" s="32" t="s">
        <v>1171</v>
      </c>
      <c r="F432" s="13" t="s">
        <v>712</v>
      </c>
      <c r="G432" s="48" t="s">
        <v>2335</v>
      </c>
      <c r="H432" s="42" t="s">
        <v>1924</v>
      </c>
      <c r="I432" s="13"/>
      <c r="J432" s="15">
        <v>1.8499999999999999E-2</v>
      </c>
      <c r="K432" s="15" t="s">
        <v>532</v>
      </c>
      <c r="L432" s="15" t="s">
        <v>537</v>
      </c>
      <c r="M432" s="15">
        <f t="shared" si="247"/>
        <v>240.5</v>
      </c>
      <c r="N432" s="15">
        <f t="shared" si="248"/>
        <v>96200</v>
      </c>
      <c r="O432" s="16">
        <v>529972417</v>
      </c>
      <c r="P432" s="12">
        <v>45695</v>
      </c>
      <c r="Q432" s="17">
        <v>582969658.70000005</v>
      </c>
      <c r="R432" s="9" t="s">
        <v>174</v>
      </c>
      <c r="S432" s="9" t="s">
        <v>1169</v>
      </c>
      <c r="T432" s="10">
        <v>911818121</v>
      </c>
      <c r="U432" s="9" t="s">
        <v>275</v>
      </c>
      <c r="V432" s="13" t="s">
        <v>707</v>
      </c>
      <c r="W432" s="13" t="s">
        <v>166</v>
      </c>
      <c r="X432" s="9" t="s">
        <v>601</v>
      </c>
      <c r="Y432" s="6" t="s">
        <v>552</v>
      </c>
      <c r="Z432" s="7">
        <v>45719</v>
      </c>
      <c r="AA432" s="6" t="s">
        <v>1253</v>
      </c>
      <c r="AB432" s="17">
        <v>204039380.55000001</v>
      </c>
      <c r="AC432" s="29"/>
      <c r="AD432" s="27"/>
      <c r="AE432" s="27">
        <f t="shared" si="225"/>
        <v>5829696.5870000003</v>
      </c>
      <c r="AF432" s="27">
        <f t="shared" si="226"/>
        <v>577139962.11300004</v>
      </c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>
        <f t="shared" ref="AQ432:AQ433" si="257">+AI432-AM432</f>
        <v>0</v>
      </c>
      <c r="AR432" s="17">
        <f t="shared" ref="AR432:AR433" si="258">+AJ432-AN432</f>
        <v>0</v>
      </c>
      <c r="AS432" s="17">
        <f t="shared" ref="AS432:AS433" si="259">+AK432-AO432</f>
        <v>0</v>
      </c>
      <c r="AT432" s="17">
        <f t="shared" ref="AT432:AT433" si="260">+AL432-AP432</f>
        <v>0</v>
      </c>
      <c r="AU432" s="17">
        <f t="shared" ref="AU432:AU433" si="261">SUBTOTAL(9,AV432:DH432)</f>
        <v>457943070.19999999</v>
      </c>
      <c r="AV432" s="17"/>
      <c r="AW432" s="17"/>
      <c r="AX432" s="17"/>
      <c r="AY432" s="17"/>
      <c r="AZ432" s="17"/>
      <c r="BA432" s="17"/>
      <c r="BB432" s="17"/>
      <c r="BC432" s="17"/>
      <c r="BD432" s="17">
        <v>14870562.189999999</v>
      </c>
      <c r="BE432" s="17">
        <v>14613616.32</v>
      </c>
      <c r="BF432" s="17">
        <v>14629188.800000001</v>
      </c>
      <c r="BG432" s="17">
        <v>14380029.16</v>
      </c>
      <c r="BH432" s="17">
        <v>14387815.4</v>
      </c>
      <c r="BI432" s="17">
        <v>14267128.699999999</v>
      </c>
      <c r="BJ432" s="17">
        <v>14029648.43</v>
      </c>
      <c r="BK432" s="17">
        <v>14025755.310000001</v>
      </c>
      <c r="BL432" s="17">
        <v>13796061.27</v>
      </c>
      <c r="BM432" s="17">
        <v>13784381.91</v>
      </c>
      <c r="BN432" s="17">
        <v>13663695.210000001</v>
      </c>
      <c r="BO432" s="17">
        <v>13251024.57</v>
      </c>
      <c r="BP432" s="17">
        <v>13422321.82</v>
      </c>
      <c r="BQ432" s="17">
        <v>13212093.369999999</v>
      </c>
      <c r="BR432" s="17">
        <v>13180948.42</v>
      </c>
      <c r="BS432" s="17">
        <v>12978506.220000001</v>
      </c>
      <c r="BT432" s="17">
        <v>12939575.02</v>
      </c>
      <c r="BU432" s="17">
        <v>12818888.33</v>
      </c>
      <c r="BV432" s="17">
        <v>12628125.48</v>
      </c>
      <c r="BW432" s="17">
        <v>12577514.93</v>
      </c>
      <c r="BX432" s="17">
        <v>12394538.32</v>
      </c>
      <c r="BY432" s="17">
        <v>12336141.529999999</v>
      </c>
      <c r="BZ432" s="17">
        <v>12215454.83</v>
      </c>
      <c r="CA432" s="17">
        <v>11942936.48</v>
      </c>
      <c r="CB432" s="17">
        <v>11974081.439999999</v>
      </c>
      <c r="CC432" s="17">
        <v>11810570.43</v>
      </c>
      <c r="CD432" s="17">
        <v>11732708.039999999</v>
      </c>
      <c r="CE432" s="17">
        <v>11576983.27</v>
      </c>
      <c r="CF432" s="17">
        <v>11491334.65</v>
      </c>
      <c r="CG432" s="17">
        <v>11370647.949999999</v>
      </c>
      <c r="CH432" s="17">
        <v>11226602.529999999</v>
      </c>
      <c r="CI432" s="17">
        <v>11129274.550000001</v>
      </c>
      <c r="CJ432" s="17">
        <v>10993015.380000001</v>
      </c>
      <c r="CK432" s="17">
        <v>10886911.92</v>
      </c>
      <c r="CL432" s="17">
        <v>10766554.970000001</v>
      </c>
      <c r="CM432" s="17">
        <v>10638433.050000001</v>
      </c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</row>
    <row r="433" spans="1:112" ht="65.25" customHeight="1" x14ac:dyDescent="0.25">
      <c r="A433" s="6">
        <f t="shared" si="160"/>
        <v>49</v>
      </c>
      <c r="B433" s="13">
        <v>13092347</v>
      </c>
      <c r="C433" s="33" t="s">
        <v>301</v>
      </c>
      <c r="D433" s="32" t="s">
        <v>487</v>
      </c>
      <c r="E433" s="32" t="s">
        <v>1173</v>
      </c>
      <c r="F433" s="13" t="s">
        <v>712</v>
      </c>
      <c r="G433" s="48" t="s">
        <v>2336</v>
      </c>
      <c r="H433" s="42" t="s">
        <v>1926</v>
      </c>
      <c r="I433" s="13"/>
      <c r="J433" s="15">
        <v>0.02</v>
      </c>
      <c r="K433" s="15" t="s">
        <v>982</v>
      </c>
      <c r="L433" s="15" t="s">
        <v>537</v>
      </c>
      <c r="M433" s="15">
        <f t="shared" si="247"/>
        <v>260</v>
      </c>
      <c r="N433" s="15">
        <f t="shared" si="248"/>
        <v>104000</v>
      </c>
      <c r="O433" s="16">
        <v>912193307</v>
      </c>
      <c r="P433" s="12">
        <v>45695</v>
      </c>
      <c r="Q433" s="17">
        <v>1277070629.8</v>
      </c>
      <c r="R433" s="9" t="s">
        <v>174</v>
      </c>
      <c r="S433" s="9" t="s">
        <v>1172</v>
      </c>
      <c r="T433" s="10">
        <v>918207222</v>
      </c>
      <c r="U433" s="9" t="s">
        <v>275</v>
      </c>
      <c r="V433" s="13" t="s">
        <v>707</v>
      </c>
      <c r="W433" s="13" t="s">
        <v>166</v>
      </c>
      <c r="X433" s="9" t="s">
        <v>601</v>
      </c>
      <c r="Y433" s="6" t="s">
        <v>552</v>
      </c>
      <c r="Z433" s="7">
        <v>45716</v>
      </c>
      <c r="AA433" s="6" t="s">
        <v>1243</v>
      </c>
      <c r="AB433" s="17">
        <v>446974720.43000001</v>
      </c>
      <c r="AC433" s="29"/>
      <c r="AD433" s="27"/>
      <c r="AE433" s="27">
        <f t="shared" si="225"/>
        <v>12770706.298</v>
      </c>
      <c r="AF433" s="27">
        <f t="shared" si="226"/>
        <v>1264299923.5019999</v>
      </c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>
        <f t="shared" si="257"/>
        <v>0</v>
      </c>
      <c r="AR433" s="17">
        <f t="shared" si="258"/>
        <v>0</v>
      </c>
      <c r="AS433" s="17">
        <f t="shared" si="259"/>
        <v>0</v>
      </c>
      <c r="AT433" s="17">
        <f t="shared" si="260"/>
        <v>0</v>
      </c>
      <c r="AU433" s="17">
        <f t="shared" si="261"/>
        <v>1002435298.5200001</v>
      </c>
      <c r="AV433" s="17"/>
      <c r="AW433" s="17"/>
      <c r="AX433" s="17"/>
      <c r="AY433" s="17"/>
      <c r="AZ433" s="17"/>
      <c r="BA433" s="17"/>
      <c r="BB433" s="17"/>
      <c r="BC433" s="17">
        <v>31654829.399999999</v>
      </c>
      <c r="BD433" s="17">
        <v>32311514.859999999</v>
      </c>
      <c r="BE433" s="17">
        <v>31757169.989999998</v>
      </c>
      <c r="BF433" s="17">
        <v>31782755.140000001</v>
      </c>
      <c r="BG433" s="17">
        <v>31245467.030000001</v>
      </c>
      <c r="BH433" s="17">
        <v>31253995.41</v>
      </c>
      <c r="BI433" s="17">
        <v>30989615.550000001</v>
      </c>
      <c r="BJ433" s="17">
        <v>30477912.59</v>
      </c>
      <c r="BK433" s="17">
        <v>30460855.829999998</v>
      </c>
      <c r="BL433" s="17">
        <v>29966209.640000001</v>
      </c>
      <c r="BM433" s="17">
        <v>29932096.100000001</v>
      </c>
      <c r="BN433" s="17">
        <v>29667716.239999998</v>
      </c>
      <c r="BO433" s="17">
        <v>28789292.829999998</v>
      </c>
      <c r="BP433" s="17">
        <v>29138956.52</v>
      </c>
      <c r="BQ433" s="17">
        <v>28686952.239999998</v>
      </c>
      <c r="BR433" s="17">
        <v>28610196.800000001</v>
      </c>
      <c r="BS433" s="17">
        <v>28175249.280000001</v>
      </c>
      <c r="BT433" s="17">
        <v>28081437.07</v>
      </c>
      <c r="BU433" s="17">
        <v>27817057.210000001</v>
      </c>
      <c r="BV433" s="17">
        <v>27407694.850000001</v>
      </c>
      <c r="BW433" s="17">
        <v>27288297.489999998</v>
      </c>
      <c r="BX433" s="17">
        <v>26895991.890000001</v>
      </c>
      <c r="BY433" s="17">
        <v>26759537.77</v>
      </c>
      <c r="BZ433" s="17">
        <v>26495157.899999999</v>
      </c>
      <c r="CA433" s="17">
        <v>25923756.27</v>
      </c>
      <c r="CB433" s="17">
        <v>25966398.18</v>
      </c>
      <c r="CC433" s="17">
        <v>25616734.489999998</v>
      </c>
      <c r="CD433" s="17">
        <v>25437638.460000001</v>
      </c>
      <c r="CE433" s="17">
        <v>25105031.539999999</v>
      </c>
      <c r="CF433" s="17">
        <v>24908878.739999998</v>
      </c>
      <c r="CG433" s="17">
        <v>24644498.870000001</v>
      </c>
      <c r="CH433" s="17">
        <v>24337477.100000001</v>
      </c>
      <c r="CI433" s="17">
        <v>24115739.149999999</v>
      </c>
      <c r="CJ433" s="17">
        <v>23825774.140000001</v>
      </c>
      <c r="CK433" s="17">
        <v>23585534.73</v>
      </c>
      <c r="CL433" s="17">
        <v>23321877.219999999</v>
      </c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</row>
    <row r="434" spans="1:112" ht="65.25" customHeight="1" x14ac:dyDescent="0.25">
      <c r="A434" s="6">
        <f t="shared" si="160"/>
        <v>50</v>
      </c>
      <c r="B434" s="13">
        <v>13029361</v>
      </c>
      <c r="C434" s="33" t="s">
        <v>296</v>
      </c>
      <c r="D434" s="32" t="s">
        <v>22</v>
      </c>
      <c r="E434" s="32" t="s">
        <v>1175</v>
      </c>
      <c r="F434" s="13" t="s">
        <v>714</v>
      </c>
      <c r="G434" s="48" t="s">
        <v>2337</v>
      </c>
      <c r="H434" s="42" t="s">
        <v>1921</v>
      </c>
      <c r="I434" s="13" t="s">
        <v>1692</v>
      </c>
      <c r="J434" s="15">
        <v>3.5900000000000001E-2</v>
      </c>
      <c r="K434" s="15" t="s">
        <v>1031</v>
      </c>
      <c r="L434" s="15" t="s">
        <v>537</v>
      </c>
      <c r="M434" s="15">
        <f t="shared" si="247"/>
        <v>466.7</v>
      </c>
      <c r="N434" s="15">
        <f t="shared" si="248"/>
        <v>186680</v>
      </c>
      <c r="O434" s="16">
        <v>1041450778</v>
      </c>
      <c r="P434" s="12">
        <v>45698</v>
      </c>
      <c r="Q434" s="17">
        <v>1093523316.9000001</v>
      </c>
      <c r="R434" s="9" t="s">
        <v>174</v>
      </c>
      <c r="S434" s="9" t="s">
        <v>1174</v>
      </c>
      <c r="T434" s="10">
        <v>935145324</v>
      </c>
      <c r="U434" s="9" t="s">
        <v>275</v>
      </c>
      <c r="V434" s="13" t="s">
        <v>707</v>
      </c>
      <c r="W434" s="13" t="s">
        <v>166</v>
      </c>
      <c r="X434" s="9" t="s">
        <v>601</v>
      </c>
      <c r="Y434" s="6" t="s">
        <v>552</v>
      </c>
      <c r="Z434" s="7">
        <v>45736</v>
      </c>
      <c r="AA434" s="6" t="s">
        <v>1340</v>
      </c>
      <c r="AB434" s="17">
        <v>382733160.92000002</v>
      </c>
      <c r="AC434" s="29"/>
      <c r="AD434" s="27"/>
      <c r="AE434" s="27">
        <f t="shared" si="225"/>
        <v>10935233.169000002</v>
      </c>
      <c r="AF434" s="27">
        <f t="shared" si="226"/>
        <v>1082588083.7310002</v>
      </c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>
        <f>SUBTOTAL(9,AV434:DH434)</f>
        <v>859000837.49000001</v>
      </c>
      <c r="AV434" s="17"/>
      <c r="AW434" s="17"/>
      <c r="AX434" s="17"/>
      <c r="AY434" s="17"/>
      <c r="AZ434" s="17"/>
      <c r="BA434" s="17"/>
      <c r="BB434" s="17"/>
      <c r="BC434" s="17"/>
      <c r="BD434" s="17">
        <v>27893915.66</v>
      </c>
      <c r="BE434" s="17">
        <v>27411941.52</v>
      </c>
      <c r="BF434" s="17">
        <v>27441152.07</v>
      </c>
      <c r="BG434" s="17">
        <v>26973783.199999999</v>
      </c>
      <c r="BH434" s="17">
        <v>26988388.48</v>
      </c>
      <c r="BI434" s="17">
        <v>26762006.68</v>
      </c>
      <c r="BJ434" s="17">
        <v>26316545.73</v>
      </c>
      <c r="BK434" s="17">
        <v>26309243.09</v>
      </c>
      <c r="BL434" s="17">
        <v>25878387.41</v>
      </c>
      <c r="BM434" s="17">
        <v>25856479.5</v>
      </c>
      <c r="BN434" s="17">
        <v>25630097.699999999</v>
      </c>
      <c r="BO434" s="17">
        <v>24856018.010000002</v>
      </c>
      <c r="BP434" s="17">
        <v>25177334.109999999</v>
      </c>
      <c r="BQ434" s="17">
        <v>24782991.629999999</v>
      </c>
      <c r="BR434" s="17">
        <v>24724570.52</v>
      </c>
      <c r="BS434" s="17">
        <v>24344833.309999999</v>
      </c>
      <c r="BT434" s="17">
        <v>24271806.920000002</v>
      </c>
      <c r="BU434" s="17">
        <v>24045425.129999999</v>
      </c>
      <c r="BV434" s="17">
        <v>23687595.84</v>
      </c>
      <c r="BW434" s="17">
        <v>23592661.539999999</v>
      </c>
      <c r="BX434" s="17">
        <v>23249437.52</v>
      </c>
      <c r="BY434" s="17">
        <v>23139897.940000001</v>
      </c>
      <c r="BZ434" s="17">
        <v>22913516.149999999</v>
      </c>
      <c r="CA434" s="17">
        <v>22402331.449999999</v>
      </c>
      <c r="CB434" s="17">
        <v>22460752.550000001</v>
      </c>
      <c r="CC434" s="17">
        <v>22154041.73</v>
      </c>
      <c r="CD434" s="17">
        <v>22007988.960000001</v>
      </c>
      <c r="CE434" s="17">
        <v>21715883.420000002</v>
      </c>
      <c r="CF434" s="17">
        <v>21555225.370000001</v>
      </c>
      <c r="CG434" s="17">
        <v>21328843.57</v>
      </c>
      <c r="CH434" s="17">
        <v>21058645.949999999</v>
      </c>
      <c r="CI434" s="17">
        <v>20876079.98</v>
      </c>
      <c r="CJ434" s="17">
        <v>20620487.629999999</v>
      </c>
      <c r="CK434" s="17">
        <v>20421460.800000001</v>
      </c>
      <c r="CL434" s="17">
        <v>20195697.530000001</v>
      </c>
      <c r="CM434" s="17">
        <v>19955368.890000001</v>
      </c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</row>
    <row r="435" spans="1:112" ht="65.25" hidden="1" customHeight="1" x14ac:dyDescent="0.25">
      <c r="A435" s="6">
        <f t="shared" si="160"/>
        <v>51</v>
      </c>
      <c r="B435" s="13">
        <v>13138327</v>
      </c>
      <c r="C435" s="33" t="s">
        <v>298</v>
      </c>
      <c r="D435" s="32" t="s">
        <v>474</v>
      </c>
      <c r="E435" s="32" t="s">
        <v>1177</v>
      </c>
      <c r="F435" s="13" t="s">
        <v>711</v>
      </c>
      <c r="G435" s="48" t="s">
        <v>2338</v>
      </c>
      <c r="H435" s="42" t="s">
        <v>1921</v>
      </c>
      <c r="I435" s="13"/>
      <c r="J435" s="15">
        <v>1.2E-2</v>
      </c>
      <c r="K435" s="15" t="s">
        <v>532</v>
      </c>
      <c r="L435" s="15" t="s">
        <v>537</v>
      </c>
      <c r="M435" s="15">
        <f t="shared" si="247"/>
        <v>156</v>
      </c>
      <c r="N435" s="15">
        <f t="shared" si="248"/>
        <v>62400</v>
      </c>
      <c r="O435" s="16">
        <v>140486346</v>
      </c>
      <c r="P435" s="12">
        <v>45700</v>
      </c>
      <c r="Q435" s="17">
        <v>154534980.59999999</v>
      </c>
      <c r="R435" s="9" t="s">
        <v>174</v>
      </c>
      <c r="S435" s="9" t="s">
        <v>1143</v>
      </c>
      <c r="T435" s="10">
        <v>909684460</v>
      </c>
      <c r="U435" s="9" t="s">
        <v>276</v>
      </c>
      <c r="V435" s="13" t="s">
        <v>707</v>
      </c>
      <c r="W435" s="13" t="s">
        <v>166</v>
      </c>
      <c r="X435" s="9" t="s">
        <v>601</v>
      </c>
      <c r="Y435" s="6"/>
      <c r="Z435" s="35"/>
      <c r="AA435" s="35"/>
      <c r="AB435" s="17">
        <v>123627984.48</v>
      </c>
      <c r="AC435" s="36"/>
      <c r="AD435" s="27">
        <f>+Q435*20%</f>
        <v>30906996.120000001</v>
      </c>
      <c r="AE435" s="27">
        <f t="shared" ref="AE435:AE492" si="262">+Q435*1%</f>
        <v>1545349.8059999999</v>
      </c>
      <c r="AF435" s="27">
        <f t="shared" ref="AF435:AF492" si="263">+Q435-AE435-AD435</f>
        <v>122082634.67399999</v>
      </c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</row>
    <row r="436" spans="1:112" ht="65.25" hidden="1" customHeight="1" x14ac:dyDescent="0.25">
      <c r="A436" s="6">
        <f t="shared" si="160"/>
        <v>52</v>
      </c>
      <c r="B436" s="13">
        <v>13138326</v>
      </c>
      <c r="C436" s="33" t="s">
        <v>298</v>
      </c>
      <c r="D436" s="32" t="s">
        <v>474</v>
      </c>
      <c r="E436" s="32" t="s">
        <v>1178</v>
      </c>
      <c r="F436" s="13" t="s">
        <v>711</v>
      </c>
      <c r="G436" s="48" t="s">
        <v>2339</v>
      </c>
      <c r="H436" s="42" t="s">
        <v>1921</v>
      </c>
      <c r="I436" s="13"/>
      <c r="J436" s="15">
        <v>0.01</v>
      </c>
      <c r="K436" s="15" t="s">
        <v>532</v>
      </c>
      <c r="L436" s="15" t="s">
        <v>537</v>
      </c>
      <c r="M436" s="15">
        <f t="shared" si="247"/>
        <v>130</v>
      </c>
      <c r="N436" s="15">
        <f t="shared" si="248"/>
        <v>52000</v>
      </c>
      <c r="O436" s="16">
        <v>117071955</v>
      </c>
      <c r="P436" s="12">
        <v>45700</v>
      </c>
      <c r="Q436" s="17">
        <v>128779150.5</v>
      </c>
      <c r="R436" s="9" t="s">
        <v>174</v>
      </c>
      <c r="S436" s="9" t="s">
        <v>1143</v>
      </c>
      <c r="T436" s="10">
        <v>909684460</v>
      </c>
      <c r="U436" s="9" t="s">
        <v>276</v>
      </c>
      <c r="V436" s="13" t="s">
        <v>707</v>
      </c>
      <c r="W436" s="13" t="s">
        <v>166</v>
      </c>
      <c r="X436" s="9" t="s">
        <v>601</v>
      </c>
      <c r="Y436" s="6"/>
      <c r="Z436" s="35"/>
      <c r="AA436" s="35"/>
      <c r="AB436" s="17">
        <v>103023320.40000001</v>
      </c>
      <c r="AC436" s="36"/>
      <c r="AD436" s="27">
        <f>+Q436*20%</f>
        <v>25755830.100000001</v>
      </c>
      <c r="AE436" s="27">
        <f t="shared" si="262"/>
        <v>1287791.5050000001</v>
      </c>
      <c r="AF436" s="27">
        <f t="shared" si="263"/>
        <v>101735528.89500001</v>
      </c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</row>
    <row r="437" spans="1:112" ht="65.25" hidden="1" customHeight="1" x14ac:dyDescent="0.25">
      <c r="A437" s="6">
        <f t="shared" si="160"/>
        <v>53</v>
      </c>
      <c r="B437" s="13">
        <v>13138324</v>
      </c>
      <c r="C437" s="33" t="s">
        <v>298</v>
      </c>
      <c r="D437" s="32" t="s">
        <v>474</v>
      </c>
      <c r="E437" s="32" t="s">
        <v>1179</v>
      </c>
      <c r="F437" s="13" t="s">
        <v>711</v>
      </c>
      <c r="G437" s="48" t="s">
        <v>2340</v>
      </c>
      <c r="H437" s="42" t="s">
        <v>1921</v>
      </c>
      <c r="I437" s="13"/>
      <c r="J437" s="15">
        <v>1.4999999999999999E-2</v>
      </c>
      <c r="K437" s="15" t="s">
        <v>532</v>
      </c>
      <c r="L437" s="15" t="s">
        <v>537</v>
      </c>
      <c r="M437" s="15">
        <f t="shared" si="247"/>
        <v>195</v>
      </c>
      <c r="N437" s="15">
        <f t="shared" si="248"/>
        <v>78000</v>
      </c>
      <c r="O437" s="16">
        <v>175607932</v>
      </c>
      <c r="P437" s="12">
        <v>45700</v>
      </c>
      <c r="Q437" s="17">
        <v>193168725.19999999</v>
      </c>
      <c r="R437" s="9" t="s">
        <v>174</v>
      </c>
      <c r="S437" s="9" t="s">
        <v>1143</v>
      </c>
      <c r="T437" s="10">
        <v>909684460</v>
      </c>
      <c r="U437" s="9" t="s">
        <v>276</v>
      </c>
      <c r="V437" s="13" t="s">
        <v>707</v>
      </c>
      <c r="W437" s="13" t="s">
        <v>166</v>
      </c>
      <c r="X437" s="9" t="s">
        <v>601</v>
      </c>
      <c r="Y437" s="6"/>
      <c r="Z437" s="35"/>
      <c r="AA437" s="35"/>
      <c r="AB437" s="17">
        <v>154534980.16</v>
      </c>
      <c r="AC437" s="36"/>
      <c r="AD437" s="27">
        <f>+Q437*20%</f>
        <v>38633745.039999999</v>
      </c>
      <c r="AE437" s="27">
        <f t="shared" si="262"/>
        <v>1931687.2519999999</v>
      </c>
      <c r="AF437" s="27">
        <f t="shared" si="263"/>
        <v>152603292.90799999</v>
      </c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</row>
    <row r="438" spans="1:112" ht="65.25" hidden="1" customHeight="1" x14ac:dyDescent="0.25">
      <c r="A438" s="6">
        <f t="shared" si="160"/>
        <v>54</v>
      </c>
      <c r="B438" s="13">
        <v>13183967</v>
      </c>
      <c r="C438" s="33" t="s">
        <v>296</v>
      </c>
      <c r="D438" s="32" t="s">
        <v>976</v>
      </c>
      <c r="E438" s="32" t="s">
        <v>1181</v>
      </c>
      <c r="F438" s="13" t="s">
        <v>714</v>
      </c>
      <c r="G438" s="48" t="s">
        <v>2341</v>
      </c>
      <c r="H438" s="42" t="s">
        <v>1921</v>
      </c>
      <c r="I438" s="13" t="s">
        <v>1692</v>
      </c>
      <c r="J438" s="15">
        <v>0.73</v>
      </c>
      <c r="K438" s="15" t="s">
        <v>981</v>
      </c>
      <c r="L438" s="15" t="s">
        <v>531</v>
      </c>
      <c r="M438" s="15">
        <f>+J438*10000*9*65%</f>
        <v>42705</v>
      </c>
      <c r="N438" s="15">
        <f t="shared" si="248"/>
        <v>17082000</v>
      </c>
      <c r="O438" s="16">
        <v>24482312125</v>
      </c>
      <c r="P438" s="12">
        <v>45700</v>
      </c>
      <c r="Q438" s="17">
        <v>39171699400</v>
      </c>
      <c r="R438" s="9" t="s">
        <v>174</v>
      </c>
      <c r="S438" s="9" t="s">
        <v>1180</v>
      </c>
      <c r="T438" s="10">
        <v>944198782</v>
      </c>
      <c r="U438" s="9" t="s">
        <v>276</v>
      </c>
      <c r="V438" s="13" t="s">
        <v>707</v>
      </c>
      <c r="W438" s="13" t="s">
        <v>166</v>
      </c>
      <c r="X438" s="9" t="s">
        <v>601</v>
      </c>
      <c r="Y438" s="6"/>
      <c r="Z438" s="35"/>
      <c r="AA438" s="35"/>
      <c r="AB438" s="17">
        <v>31337359520</v>
      </c>
      <c r="AC438" s="36"/>
      <c r="AD438" s="27">
        <f>+Q438*20%</f>
        <v>7834339880</v>
      </c>
      <c r="AE438" s="27">
        <f t="shared" si="262"/>
        <v>391716994</v>
      </c>
      <c r="AF438" s="27">
        <f t="shared" si="263"/>
        <v>30945642526</v>
      </c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</row>
    <row r="439" spans="1:112" ht="65.25" customHeight="1" x14ac:dyDescent="0.25">
      <c r="A439" s="6">
        <f t="shared" si="160"/>
        <v>55</v>
      </c>
      <c r="B439" s="13">
        <v>13162747</v>
      </c>
      <c r="C439" s="33" t="s">
        <v>278</v>
      </c>
      <c r="D439" s="32" t="s">
        <v>1183</v>
      </c>
      <c r="E439" s="32" t="s">
        <v>1184</v>
      </c>
      <c r="F439" s="13" t="s">
        <v>712</v>
      </c>
      <c r="G439" s="48" t="s">
        <v>2342</v>
      </c>
      <c r="H439" s="42" t="s">
        <v>1923</v>
      </c>
      <c r="I439" s="13"/>
      <c r="J439" s="15">
        <v>0.01</v>
      </c>
      <c r="K439" s="15" t="s">
        <v>532</v>
      </c>
      <c r="L439" s="15" t="s">
        <v>537</v>
      </c>
      <c r="M439" s="15">
        <f t="shared" ref="M439:M442" si="264">+J439*10000*2*65%</f>
        <v>130</v>
      </c>
      <c r="N439" s="15">
        <f t="shared" ref="N439:N443" si="265">+M439*400</f>
        <v>52000</v>
      </c>
      <c r="O439" s="16">
        <v>354362931</v>
      </c>
      <c r="P439" s="12">
        <v>45700</v>
      </c>
      <c r="Q439" s="17">
        <v>673289568.89999998</v>
      </c>
      <c r="R439" s="9" t="s">
        <v>174</v>
      </c>
      <c r="S439" s="9" t="s">
        <v>1182</v>
      </c>
      <c r="T439" s="10">
        <v>998447744</v>
      </c>
      <c r="U439" s="9" t="s">
        <v>275</v>
      </c>
      <c r="V439" s="13" t="s">
        <v>707</v>
      </c>
      <c r="W439" s="13" t="s">
        <v>166</v>
      </c>
      <c r="X439" s="9" t="s">
        <v>601</v>
      </c>
      <c r="Y439" s="6" t="s">
        <v>552</v>
      </c>
      <c r="Z439" s="37">
        <v>45709</v>
      </c>
      <c r="AA439" s="35" t="s">
        <v>1226</v>
      </c>
      <c r="AB439" s="17">
        <v>235651349.12</v>
      </c>
      <c r="AC439" s="36"/>
      <c r="AD439" s="27"/>
      <c r="AE439" s="27">
        <f t="shared" si="262"/>
        <v>6732895.6890000002</v>
      </c>
      <c r="AF439" s="27">
        <f t="shared" si="263"/>
        <v>666556673.21099997</v>
      </c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>
        <f t="shared" ref="AQ439" si="266">+AI439-AM439</f>
        <v>0</v>
      </c>
      <c r="AR439" s="17">
        <f t="shared" ref="AR439" si="267">+AJ439-AN439</f>
        <v>0</v>
      </c>
      <c r="AS439" s="17">
        <f t="shared" ref="AS439" si="268">+AK439-AO439</f>
        <v>0</v>
      </c>
      <c r="AT439" s="17">
        <f t="shared" ref="AT439" si="269">+AL439-AP439</f>
        <v>0</v>
      </c>
      <c r="AU439" s="17">
        <f>SUBTOTAL(9,AV439:DH439)</f>
        <v>528497965.77000004</v>
      </c>
      <c r="AV439" s="17"/>
      <c r="AW439" s="17"/>
      <c r="AX439" s="17"/>
      <c r="AY439" s="17"/>
      <c r="AZ439" s="17"/>
      <c r="BA439" s="17"/>
      <c r="BB439" s="17"/>
      <c r="BC439" s="17">
        <v>16688870.560000001</v>
      </c>
      <c r="BD439" s="17">
        <v>17035084.359999999</v>
      </c>
      <c r="BE439" s="17">
        <v>16742825.960000001</v>
      </c>
      <c r="BF439" s="17">
        <v>16756314.810000001</v>
      </c>
      <c r="BG439" s="17">
        <v>16473048.970000001</v>
      </c>
      <c r="BH439" s="17">
        <v>16477545.26</v>
      </c>
      <c r="BI439" s="17">
        <v>16338160.48</v>
      </c>
      <c r="BJ439" s="17">
        <v>16068383.5</v>
      </c>
      <c r="BK439" s="17">
        <v>16059390.93</v>
      </c>
      <c r="BL439" s="17">
        <v>15798606.51</v>
      </c>
      <c r="BM439" s="17">
        <v>15780621.380000001</v>
      </c>
      <c r="BN439" s="17">
        <v>15641236.6</v>
      </c>
      <c r="BO439" s="17">
        <v>15178119.449999999</v>
      </c>
      <c r="BP439" s="17">
        <v>15362467.050000001</v>
      </c>
      <c r="BQ439" s="17">
        <v>15124164.050000001</v>
      </c>
      <c r="BR439" s="17">
        <v>15083697.5</v>
      </c>
      <c r="BS439" s="17">
        <v>14854387.060000001</v>
      </c>
      <c r="BT439" s="17">
        <v>14804927.949999999</v>
      </c>
      <c r="BU439" s="17">
        <v>14665543.17</v>
      </c>
      <c r="BV439" s="17">
        <v>14449721.59</v>
      </c>
      <c r="BW439" s="17">
        <v>14386773.619999999</v>
      </c>
      <c r="BX439" s="17">
        <v>14179944.6</v>
      </c>
      <c r="BY439" s="17">
        <v>14108004.07</v>
      </c>
      <c r="BZ439" s="17">
        <v>13968619.300000001</v>
      </c>
      <c r="CA439" s="17">
        <v>13667368.33</v>
      </c>
      <c r="CB439" s="17">
        <v>13689849.75</v>
      </c>
      <c r="CC439" s="17">
        <v>13505502.140000001</v>
      </c>
      <c r="CD439" s="17">
        <v>13411080.199999999</v>
      </c>
      <c r="CE439" s="17">
        <v>13235725.16</v>
      </c>
      <c r="CF439" s="17">
        <v>13132310.640000001</v>
      </c>
      <c r="CG439" s="17">
        <v>12992925.869999999</v>
      </c>
      <c r="CH439" s="17">
        <v>12831059.68</v>
      </c>
      <c r="CI439" s="17">
        <v>12714156.32</v>
      </c>
      <c r="CJ439" s="17">
        <v>12561282.689999999</v>
      </c>
      <c r="CK439" s="17">
        <v>12434625.1</v>
      </c>
      <c r="CL439" s="17">
        <v>12295621.16</v>
      </c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</row>
    <row r="440" spans="1:112" ht="65.25" hidden="1" customHeight="1" x14ac:dyDescent="0.25">
      <c r="A440" s="6">
        <f t="shared" si="160"/>
        <v>56</v>
      </c>
      <c r="B440" s="13">
        <v>13070417</v>
      </c>
      <c r="C440" s="33" t="s">
        <v>459</v>
      </c>
      <c r="D440" s="32" t="s">
        <v>1187</v>
      </c>
      <c r="E440" s="32" t="s">
        <v>1188</v>
      </c>
      <c r="F440" s="13" t="s">
        <v>714</v>
      </c>
      <c r="G440" s="48" t="s">
        <v>2343</v>
      </c>
      <c r="H440" s="42" t="s">
        <v>1924</v>
      </c>
      <c r="I440" s="13"/>
      <c r="J440" s="15">
        <v>1.95E-2</v>
      </c>
      <c r="K440" s="15" t="s">
        <v>1288</v>
      </c>
      <c r="L440" s="15" t="s">
        <v>1620</v>
      </c>
      <c r="M440" s="15">
        <f t="shared" si="264"/>
        <v>253.5</v>
      </c>
      <c r="N440" s="15">
        <f t="shared" si="265"/>
        <v>101400</v>
      </c>
      <c r="O440" s="16">
        <v>682960225</v>
      </c>
      <c r="P440" s="12">
        <v>45701</v>
      </c>
      <c r="Q440" s="17">
        <v>1980584652.5</v>
      </c>
      <c r="R440" s="9" t="s">
        <v>174</v>
      </c>
      <c r="S440" s="9" t="s">
        <v>1186</v>
      </c>
      <c r="T440" s="10">
        <v>958000072</v>
      </c>
      <c r="U440" s="9" t="s">
        <v>276</v>
      </c>
      <c r="V440" s="13" t="s">
        <v>707</v>
      </c>
      <c r="W440" s="13" t="s">
        <v>166</v>
      </c>
      <c r="X440" s="9" t="s">
        <v>601</v>
      </c>
      <c r="Y440" s="6"/>
      <c r="Z440" s="35"/>
      <c r="AA440" s="35"/>
      <c r="AB440" s="17">
        <v>1584467722</v>
      </c>
      <c r="AC440" s="36"/>
      <c r="AD440" s="27">
        <f>+Q440*20%</f>
        <v>396116930.5</v>
      </c>
      <c r="AE440" s="27">
        <f t="shared" si="262"/>
        <v>19805846.525000002</v>
      </c>
      <c r="AF440" s="27">
        <f t="shared" si="263"/>
        <v>1564661875.4749999</v>
      </c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</row>
    <row r="441" spans="1:112" ht="65.25" customHeight="1" x14ac:dyDescent="0.25">
      <c r="A441" s="6">
        <f t="shared" si="160"/>
        <v>57</v>
      </c>
      <c r="B441" s="13">
        <v>13198368</v>
      </c>
      <c r="C441" s="33" t="s">
        <v>278</v>
      </c>
      <c r="D441" s="32" t="s">
        <v>612</v>
      </c>
      <c r="E441" s="32" t="s">
        <v>1189</v>
      </c>
      <c r="F441" s="13" t="s">
        <v>712</v>
      </c>
      <c r="G441" s="48" t="s">
        <v>2344</v>
      </c>
      <c r="H441" s="42" t="s">
        <v>1924</v>
      </c>
      <c r="I441" s="13"/>
      <c r="J441" s="15">
        <v>0.02</v>
      </c>
      <c r="K441" s="15" t="s">
        <v>533</v>
      </c>
      <c r="L441" s="15" t="s">
        <v>537</v>
      </c>
      <c r="M441" s="15">
        <f t="shared" si="264"/>
        <v>260</v>
      </c>
      <c r="N441" s="15">
        <f t="shared" si="265"/>
        <v>104000</v>
      </c>
      <c r="O441" s="16">
        <v>940435155</v>
      </c>
      <c r="P441" s="12">
        <v>45702</v>
      </c>
      <c r="Q441" s="17">
        <v>987456912.75</v>
      </c>
      <c r="R441" s="9" t="s">
        <v>174</v>
      </c>
      <c r="S441" s="9" t="s">
        <v>780</v>
      </c>
      <c r="T441" s="10">
        <v>935700509</v>
      </c>
      <c r="U441" s="9" t="s">
        <v>275</v>
      </c>
      <c r="V441" s="13" t="s">
        <v>707</v>
      </c>
      <c r="W441" s="13" t="s">
        <v>166</v>
      </c>
      <c r="X441" s="9" t="s">
        <v>601</v>
      </c>
      <c r="Y441" s="6" t="s">
        <v>552</v>
      </c>
      <c r="Z441" s="37">
        <v>45733</v>
      </c>
      <c r="AA441" s="35" t="s">
        <v>1327</v>
      </c>
      <c r="AB441" s="17">
        <v>345609919.45999998</v>
      </c>
      <c r="AC441" s="36"/>
      <c r="AD441" s="27"/>
      <c r="AE441" s="27">
        <f t="shared" si="262"/>
        <v>9874569.1274999995</v>
      </c>
      <c r="AF441" s="27">
        <f t="shared" si="263"/>
        <v>977582343.62249994</v>
      </c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>
        <f>SUBTOTAL(9,AV441:DH441)</f>
        <v>775681964.83000016</v>
      </c>
      <c r="AV441" s="17"/>
      <c r="AW441" s="17"/>
      <c r="AX441" s="17"/>
      <c r="AY441" s="17"/>
      <c r="AZ441" s="17"/>
      <c r="BA441" s="17"/>
      <c r="BB441" s="17"/>
      <c r="BC441" s="17"/>
      <c r="BD441" s="17">
        <v>25188342.510000002</v>
      </c>
      <c r="BE441" s="17">
        <v>24753117.489999998</v>
      </c>
      <c r="BF441" s="17">
        <v>24779494.77</v>
      </c>
      <c r="BG441" s="17">
        <v>24357458.390000001</v>
      </c>
      <c r="BH441" s="17">
        <v>24370647.02</v>
      </c>
      <c r="BI441" s="17">
        <v>24166223.149999999</v>
      </c>
      <c r="BJ441" s="17">
        <v>23763969.73</v>
      </c>
      <c r="BK441" s="17">
        <v>23757375.41</v>
      </c>
      <c r="BL441" s="17">
        <v>23368310.620000001</v>
      </c>
      <c r="BM441" s="17">
        <v>23348527.670000002</v>
      </c>
      <c r="BN441" s="17">
        <v>23144103.800000001</v>
      </c>
      <c r="BO441" s="17">
        <v>22445106.039999999</v>
      </c>
      <c r="BP441" s="17">
        <v>22735256.050000001</v>
      </c>
      <c r="BQ441" s="17">
        <v>22379162.859999999</v>
      </c>
      <c r="BR441" s="17">
        <v>22326408.309999999</v>
      </c>
      <c r="BS441" s="17">
        <v>21983503.75</v>
      </c>
      <c r="BT441" s="17">
        <v>21917560.57</v>
      </c>
      <c r="BU441" s="17">
        <v>21713136.699999999</v>
      </c>
      <c r="BV441" s="17">
        <v>21390015.100000001</v>
      </c>
      <c r="BW441" s="17">
        <v>21304288.960000001</v>
      </c>
      <c r="BX441" s="17">
        <v>20994355.989999998</v>
      </c>
      <c r="BY441" s="17">
        <v>20895441.210000001</v>
      </c>
      <c r="BZ441" s="17">
        <v>20691017.34</v>
      </c>
      <c r="CA441" s="17">
        <v>20229415.050000001</v>
      </c>
      <c r="CB441" s="17">
        <v>20282169.600000001</v>
      </c>
      <c r="CC441" s="17">
        <v>20005208.23</v>
      </c>
      <c r="CD441" s="17">
        <v>19873321.859999999</v>
      </c>
      <c r="CE441" s="17">
        <v>19609549.120000001</v>
      </c>
      <c r="CF441" s="17">
        <v>19464474.120000001</v>
      </c>
      <c r="CG441" s="17">
        <v>19260050.239999998</v>
      </c>
      <c r="CH441" s="17">
        <v>19016060.460000001</v>
      </c>
      <c r="CI441" s="17">
        <v>18851202.5</v>
      </c>
      <c r="CJ441" s="17">
        <v>18620401.359999999</v>
      </c>
      <c r="CK441" s="17">
        <v>18440679.149999999</v>
      </c>
      <c r="CL441" s="17">
        <v>18236813.82</v>
      </c>
      <c r="CM441" s="17">
        <v>18019795.879999999</v>
      </c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</row>
    <row r="442" spans="1:112" ht="65.25" customHeight="1" x14ac:dyDescent="0.25">
      <c r="A442" s="6">
        <f t="shared" si="160"/>
        <v>58</v>
      </c>
      <c r="B442" s="13">
        <v>13075327</v>
      </c>
      <c r="C442" s="33" t="s">
        <v>299</v>
      </c>
      <c r="D442" s="32" t="s">
        <v>1190</v>
      </c>
      <c r="E442" s="32" t="s">
        <v>1191</v>
      </c>
      <c r="F442" s="13" t="s">
        <v>712</v>
      </c>
      <c r="G442" s="48" t="s">
        <v>2345</v>
      </c>
      <c r="H442" s="42" t="s">
        <v>1931</v>
      </c>
      <c r="I442" s="13"/>
      <c r="J442" s="15">
        <v>0.12</v>
      </c>
      <c r="K442" s="15" t="s">
        <v>1289</v>
      </c>
      <c r="L442" s="15" t="s">
        <v>537</v>
      </c>
      <c r="M442" s="15">
        <f t="shared" si="264"/>
        <v>1560</v>
      </c>
      <c r="N442" s="15">
        <f t="shared" si="265"/>
        <v>624000</v>
      </c>
      <c r="O442" s="16">
        <v>3014204574</v>
      </c>
      <c r="P442" s="12">
        <v>45702</v>
      </c>
      <c r="Q442" s="17">
        <v>3466335260.0999999</v>
      </c>
      <c r="R442" s="9" t="s">
        <v>174</v>
      </c>
      <c r="S442" s="9" t="s">
        <v>1195</v>
      </c>
      <c r="T442" s="10">
        <v>903281070</v>
      </c>
      <c r="U442" s="9" t="s">
        <v>275</v>
      </c>
      <c r="V442" s="13" t="s">
        <v>707</v>
      </c>
      <c r="W442" s="13" t="s">
        <v>166</v>
      </c>
      <c r="X442" s="9" t="s">
        <v>601</v>
      </c>
      <c r="Y442" s="6" t="s">
        <v>552</v>
      </c>
      <c r="Z442" s="37">
        <v>45727</v>
      </c>
      <c r="AA442" s="35" t="s">
        <v>1299</v>
      </c>
      <c r="AB442" s="17">
        <v>1213217341.04</v>
      </c>
      <c r="AC442" s="36"/>
      <c r="AD442" s="27"/>
      <c r="AE442" s="27">
        <f t="shared" si="262"/>
        <v>34663352.600999996</v>
      </c>
      <c r="AF442" s="27">
        <f t="shared" si="263"/>
        <v>3431671907.4990001</v>
      </c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>
        <f t="shared" ref="AQ442" si="270">+AI442-AM442</f>
        <v>0</v>
      </c>
      <c r="AR442" s="17">
        <f t="shared" ref="AR442" si="271">+AJ442-AN442</f>
        <v>0</v>
      </c>
      <c r="AS442" s="17">
        <f t="shared" ref="AS442" si="272">+AK442-AO442</f>
        <v>0</v>
      </c>
      <c r="AT442" s="17">
        <f t="shared" ref="AT442" si="273">+AL442-AP442</f>
        <v>0</v>
      </c>
      <c r="AU442" s="17">
        <f>SUBTOTAL(9,AV442:DH442)</f>
        <v>2722927664.6699996</v>
      </c>
      <c r="AV442" s="17"/>
      <c r="AW442" s="17"/>
      <c r="AX442" s="17"/>
      <c r="AY442" s="17"/>
      <c r="AZ442" s="17"/>
      <c r="BA442" s="17"/>
      <c r="BB442" s="17"/>
      <c r="BC442" s="17"/>
      <c r="BD442" s="17">
        <v>88420303.359999999</v>
      </c>
      <c r="BE442" s="17">
        <v>86892504.219999999</v>
      </c>
      <c r="BF442" s="17">
        <v>86985098.109999999</v>
      </c>
      <c r="BG442" s="17">
        <v>85503595.920000002</v>
      </c>
      <c r="BH442" s="17">
        <v>85549892.859999999</v>
      </c>
      <c r="BI442" s="17">
        <v>84832290.230000004</v>
      </c>
      <c r="BJ442" s="17">
        <v>83420233.459999993</v>
      </c>
      <c r="BK442" s="17">
        <v>83397084.989999995</v>
      </c>
      <c r="BL442" s="17">
        <v>82031325.150000006</v>
      </c>
      <c r="BM442" s="17">
        <v>81961879.739999995</v>
      </c>
      <c r="BN442" s="17">
        <v>81244277.109999999</v>
      </c>
      <c r="BO442" s="17">
        <v>78790539.099999994</v>
      </c>
      <c r="BP442" s="17">
        <v>79809071.859999999</v>
      </c>
      <c r="BQ442" s="17">
        <v>78559054.379999995</v>
      </c>
      <c r="BR442" s="17">
        <v>78373866.609999999</v>
      </c>
      <c r="BS442" s="17">
        <v>77170146.079999998</v>
      </c>
      <c r="BT442" s="17">
        <v>76938661.359999999</v>
      </c>
      <c r="BU442" s="17">
        <v>76221058.739999995</v>
      </c>
      <c r="BV442" s="17">
        <v>75086783.620000005</v>
      </c>
      <c r="BW442" s="17">
        <v>74785853.489999995</v>
      </c>
      <c r="BX442" s="17">
        <v>73697875.310000002</v>
      </c>
      <c r="BY442" s="17">
        <v>73350648.239999995</v>
      </c>
      <c r="BZ442" s="17">
        <v>72633045.609999999</v>
      </c>
      <c r="CA442" s="17">
        <v>71012652.590000004</v>
      </c>
      <c r="CB442" s="17">
        <v>71197840.359999999</v>
      </c>
      <c r="CC442" s="17">
        <v>70225604.549999997</v>
      </c>
      <c r="CD442" s="17">
        <v>69762635.109999999</v>
      </c>
      <c r="CE442" s="17">
        <v>68836696.239999995</v>
      </c>
      <c r="CF442" s="17">
        <v>68327429.859999999</v>
      </c>
      <c r="CG442" s="17">
        <v>67609827.239999995</v>
      </c>
      <c r="CH442" s="17">
        <v>66753333.780000001</v>
      </c>
      <c r="CI442" s="17">
        <v>66174621.990000002</v>
      </c>
      <c r="CJ442" s="17">
        <v>65364425.479999997</v>
      </c>
      <c r="CK442" s="17">
        <v>64733534.75</v>
      </c>
      <c r="CL442" s="17">
        <v>64017892.789999999</v>
      </c>
      <c r="CM442" s="17">
        <v>63256080.380000003</v>
      </c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</row>
    <row r="443" spans="1:112" ht="65.25" customHeight="1" x14ac:dyDescent="0.25">
      <c r="A443" s="6">
        <f t="shared" si="160"/>
        <v>59</v>
      </c>
      <c r="B443" s="13">
        <v>13075326</v>
      </c>
      <c r="C443" s="33" t="s">
        <v>299</v>
      </c>
      <c r="D443" s="32" t="s">
        <v>1190</v>
      </c>
      <c r="E443" s="46" t="s">
        <v>1192</v>
      </c>
      <c r="F443" s="13" t="s">
        <v>712</v>
      </c>
      <c r="G443" s="48" t="s">
        <v>2423</v>
      </c>
      <c r="H443" s="42"/>
      <c r="I443" s="13"/>
      <c r="J443" s="15">
        <v>0.56000000000000005</v>
      </c>
      <c r="K443" s="15" t="s">
        <v>1290</v>
      </c>
      <c r="L443" s="15" t="s">
        <v>531</v>
      </c>
      <c r="M443" s="15">
        <f>+J443*10000*9*65%</f>
        <v>32760.000000000007</v>
      </c>
      <c r="N443" s="15">
        <f t="shared" si="265"/>
        <v>13104000.000000004</v>
      </c>
      <c r="O443" s="16">
        <v>13957221553</v>
      </c>
      <c r="P443" s="12">
        <v>45702</v>
      </c>
      <c r="Q443" s="17">
        <v>55131025134.349998</v>
      </c>
      <c r="R443" s="9" t="s">
        <v>174</v>
      </c>
      <c r="S443" s="9" t="s">
        <v>1196</v>
      </c>
      <c r="T443" s="10">
        <v>903253333</v>
      </c>
      <c r="U443" s="6" t="s">
        <v>275</v>
      </c>
      <c r="V443" s="13" t="s">
        <v>704</v>
      </c>
      <c r="W443" s="13" t="s">
        <v>166</v>
      </c>
      <c r="X443" s="6" t="s">
        <v>368</v>
      </c>
      <c r="Y443" s="6" t="s">
        <v>552</v>
      </c>
      <c r="Z443" s="37">
        <v>45922</v>
      </c>
      <c r="AA443" s="35" t="s">
        <v>636</v>
      </c>
      <c r="AB443" s="17">
        <v>551310251.34000003</v>
      </c>
      <c r="AC443" s="36"/>
      <c r="AD443" s="27"/>
      <c r="AE443" s="27">
        <f t="shared" si="262"/>
        <v>551310251.34350002</v>
      </c>
      <c r="AF443" s="27">
        <f t="shared" si="263"/>
        <v>54579714883.0065</v>
      </c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>
        <f>SUBTOTAL(9,AV443:DH443)</f>
        <v>54579714883.010002</v>
      </c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>
        <v>4200714883.0100002</v>
      </c>
      <c r="BJ443" s="17"/>
      <c r="BK443" s="17"/>
      <c r="BL443" s="17">
        <v>4198250000</v>
      </c>
      <c r="BM443" s="17"/>
      <c r="BN443" s="17"/>
      <c r="BO443" s="17">
        <v>4198250000</v>
      </c>
      <c r="BP443" s="17"/>
      <c r="BQ443" s="17"/>
      <c r="BR443" s="17">
        <v>4198250000</v>
      </c>
      <c r="BS443" s="17"/>
      <c r="BT443" s="17"/>
      <c r="BU443" s="17">
        <v>4198250000</v>
      </c>
      <c r="BV443" s="17"/>
      <c r="BW443" s="17"/>
      <c r="BX443" s="17">
        <v>4198250000</v>
      </c>
      <c r="BY443" s="17"/>
      <c r="BZ443" s="17"/>
      <c r="CA443" s="17">
        <v>4198250000</v>
      </c>
      <c r="CB443" s="17"/>
      <c r="CC443" s="17"/>
      <c r="CD443" s="17">
        <v>4198250000</v>
      </c>
      <c r="CE443" s="17"/>
      <c r="CF443" s="17"/>
      <c r="CG443" s="17">
        <v>4198250000</v>
      </c>
      <c r="CH443" s="17"/>
      <c r="CI443" s="17"/>
      <c r="CJ443" s="17">
        <v>4198250000</v>
      </c>
      <c r="CK443" s="17"/>
      <c r="CL443" s="17"/>
      <c r="CM443" s="17">
        <v>4198250000</v>
      </c>
      <c r="CN443" s="17"/>
      <c r="CO443" s="17"/>
      <c r="CP443" s="17">
        <v>4198250000</v>
      </c>
      <c r="CQ443" s="17"/>
      <c r="CR443" s="17"/>
      <c r="CS443" s="17">
        <v>4198250000</v>
      </c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</row>
    <row r="444" spans="1:112" ht="65.25" customHeight="1" x14ac:dyDescent="0.25">
      <c r="A444" s="6">
        <f t="shared" si="160"/>
        <v>60</v>
      </c>
      <c r="B444" s="13">
        <v>13085323</v>
      </c>
      <c r="C444" s="33" t="s">
        <v>300</v>
      </c>
      <c r="D444" s="32" t="s">
        <v>640</v>
      </c>
      <c r="E444" s="32" t="s">
        <v>1193</v>
      </c>
      <c r="F444" s="13" t="s">
        <v>711</v>
      </c>
      <c r="G444" s="48" t="s">
        <v>2346</v>
      </c>
      <c r="H444" s="42" t="s">
        <v>1926</v>
      </c>
      <c r="I444" s="13"/>
      <c r="J444" s="15">
        <v>3.9100000000000003E-2</v>
      </c>
      <c r="K444" s="15" t="s">
        <v>1279</v>
      </c>
      <c r="L444" s="15" t="s">
        <v>537</v>
      </c>
      <c r="M444" s="15">
        <f t="shared" ref="M444" si="274">+J444*10000*2*65%</f>
        <v>508.3</v>
      </c>
      <c r="N444" s="15">
        <f t="shared" ref="N444:N445" si="275">+M444*400</f>
        <v>203320</v>
      </c>
      <c r="O444" s="16">
        <v>581052926</v>
      </c>
      <c r="P444" s="12">
        <v>45702</v>
      </c>
      <c r="Q444" s="17">
        <v>639158218.60000002</v>
      </c>
      <c r="R444" s="9" t="s">
        <v>174</v>
      </c>
      <c r="S444" s="9" t="s">
        <v>1194</v>
      </c>
      <c r="T444" s="10">
        <v>941557626</v>
      </c>
      <c r="U444" s="9" t="s">
        <v>275</v>
      </c>
      <c r="V444" s="13" t="s">
        <v>707</v>
      </c>
      <c r="W444" s="13" t="s">
        <v>166</v>
      </c>
      <c r="X444" s="9" t="s">
        <v>601</v>
      </c>
      <c r="Y444" s="6" t="s">
        <v>552</v>
      </c>
      <c r="Z444" s="37">
        <v>45727</v>
      </c>
      <c r="AA444" s="35" t="s">
        <v>1300</v>
      </c>
      <c r="AB444" s="17">
        <v>223705376.50999999</v>
      </c>
      <c r="AC444" s="36"/>
      <c r="AD444" s="27"/>
      <c r="AE444" s="27">
        <f t="shared" si="262"/>
        <v>6391582.1860000007</v>
      </c>
      <c r="AF444" s="27">
        <f t="shared" si="263"/>
        <v>632766636.41400003</v>
      </c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>
        <f t="shared" ref="AQ444" si="276">+AI444-AM444</f>
        <v>0</v>
      </c>
      <c r="AR444" s="17">
        <f t="shared" ref="AR444" si="277">+AJ444-AN444</f>
        <v>0</v>
      </c>
      <c r="AS444" s="17">
        <f t="shared" ref="AS444" si="278">+AK444-AO444</f>
        <v>0</v>
      </c>
      <c r="AT444" s="17">
        <f t="shared" ref="AT444" si="279">+AL444-AP444</f>
        <v>0</v>
      </c>
      <c r="AU444" s="17">
        <f>SUBTOTAL(9,AV444:DH444)</f>
        <v>502081150.5399999</v>
      </c>
      <c r="AV444" s="17"/>
      <c r="AW444" s="17"/>
      <c r="AX444" s="17"/>
      <c r="AY444" s="17"/>
      <c r="AZ444" s="17"/>
      <c r="BA444" s="17"/>
      <c r="BB444" s="17"/>
      <c r="BC444" s="17"/>
      <c r="BD444" s="17">
        <v>16303836.57</v>
      </c>
      <c r="BE444" s="17">
        <v>16022125.4</v>
      </c>
      <c r="BF444" s="17">
        <v>16039198.800000001</v>
      </c>
      <c r="BG444" s="17">
        <v>15766024.33</v>
      </c>
      <c r="BH444" s="17">
        <v>15774561.029999999</v>
      </c>
      <c r="BI444" s="17">
        <v>15642242.15</v>
      </c>
      <c r="BJ444" s="17">
        <v>15381872.73</v>
      </c>
      <c r="BK444" s="17">
        <v>15377604.380000001</v>
      </c>
      <c r="BL444" s="17">
        <v>15125771.66</v>
      </c>
      <c r="BM444" s="17">
        <v>15112966.609999999</v>
      </c>
      <c r="BN444" s="17">
        <v>14980647.73</v>
      </c>
      <c r="BO444" s="17">
        <v>14528202.51</v>
      </c>
      <c r="BP444" s="17">
        <v>14716009.960000001</v>
      </c>
      <c r="BQ444" s="17">
        <v>14485519</v>
      </c>
      <c r="BR444" s="17">
        <v>14451372.189999999</v>
      </c>
      <c r="BS444" s="17">
        <v>14229417.93</v>
      </c>
      <c r="BT444" s="17">
        <v>14186734.42</v>
      </c>
      <c r="BU444" s="17">
        <v>14054415.529999999</v>
      </c>
      <c r="BV444" s="17">
        <v>13845266.33</v>
      </c>
      <c r="BW444" s="17">
        <v>13789777.76</v>
      </c>
      <c r="BX444" s="17">
        <v>13589165.26</v>
      </c>
      <c r="BY444" s="17">
        <v>13525139.99</v>
      </c>
      <c r="BZ444" s="17">
        <v>13392821.109999999</v>
      </c>
      <c r="CA444" s="17">
        <v>13094036.529999999</v>
      </c>
      <c r="CB444" s="17">
        <v>13128183.34</v>
      </c>
      <c r="CC444" s="17">
        <v>12948912.59</v>
      </c>
      <c r="CD444" s="17">
        <v>12863545.57</v>
      </c>
      <c r="CE444" s="17">
        <v>12692811.529999999</v>
      </c>
      <c r="CF444" s="17">
        <v>12598907.800000001</v>
      </c>
      <c r="CG444" s="17">
        <v>12466588.92</v>
      </c>
      <c r="CH444" s="17">
        <v>12308659.93</v>
      </c>
      <c r="CI444" s="17">
        <v>12201951.15</v>
      </c>
      <c r="CJ444" s="17">
        <v>12052558.859999999</v>
      </c>
      <c r="CK444" s="17">
        <v>11936228.800000001</v>
      </c>
      <c r="CL444" s="17">
        <v>11804271.439999999</v>
      </c>
      <c r="CM444" s="17">
        <v>11663800.699999999</v>
      </c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</row>
    <row r="445" spans="1:112" ht="65.25" customHeight="1" x14ac:dyDescent="0.25">
      <c r="A445" s="6">
        <f t="shared" si="160"/>
        <v>61</v>
      </c>
      <c r="B445" s="13">
        <v>13075328</v>
      </c>
      <c r="C445" s="33" t="s">
        <v>299</v>
      </c>
      <c r="D445" s="32" t="s">
        <v>1190</v>
      </c>
      <c r="E445" s="32" t="s">
        <v>1199</v>
      </c>
      <c r="F445" s="13" t="s">
        <v>712</v>
      </c>
      <c r="G445" s="48" t="s">
        <v>2347</v>
      </c>
      <c r="H445" s="42" t="s">
        <v>1931</v>
      </c>
      <c r="I445" s="13"/>
      <c r="J445" s="15">
        <v>0.32</v>
      </c>
      <c r="K445" s="15" t="s">
        <v>1291</v>
      </c>
      <c r="L445" s="15" t="s">
        <v>859</v>
      </c>
      <c r="M445" s="15">
        <f>+J445*10000*2*65%</f>
        <v>4160</v>
      </c>
      <c r="N445" s="15">
        <f t="shared" si="275"/>
        <v>1664000</v>
      </c>
      <c r="O445" s="16">
        <v>7975555173</v>
      </c>
      <c r="P445" s="12">
        <v>45702</v>
      </c>
      <c r="Q445" s="17">
        <v>8374332931.6499996</v>
      </c>
      <c r="R445" s="9" t="s">
        <v>174</v>
      </c>
      <c r="S445" s="9" t="s">
        <v>1198</v>
      </c>
      <c r="T445" s="10">
        <v>904400086</v>
      </c>
      <c r="U445" s="9" t="s">
        <v>275</v>
      </c>
      <c r="V445" s="13" t="s">
        <v>707</v>
      </c>
      <c r="W445" s="13" t="s">
        <v>166</v>
      </c>
      <c r="X445" s="9" t="s">
        <v>601</v>
      </c>
      <c r="Y445" s="6" t="s">
        <v>552</v>
      </c>
      <c r="Z445" s="37">
        <v>45734</v>
      </c>
      <c r="AA445" s="35" t="s">
        <v>1331</v>
      </c>
      <c r="AB445" s="17">
        <v>2931016526.0799999</v>
      </c>
      <c r="AC445" s="36"/>
      <c r="AD445" s="27"/>
      <c r="AE445" s="27">
        <f t="shared" si="262"/>
        <v>83743329.316499993</v>
      </c>
      <c r="AF445" s="27">
        <f t="shared" si="263"/>
        <v>8290589602.3334999</v>
      </c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>
        <f>SUBTOTAL(9,AV445:DH445)</f>
        <v>6578331610.1000013</v>
      </c>
      <c r="AV445" s="17"/>
      <c r="AW445" s="17"/>
      <c r="AX445" s="17"/>
      <c r="AY445" s="17"/>
      <c r="AZ445" s="17"/>
      <c r="BA445" s="17"/>
      <c r="BB445" s="17"/>
      <c r="BC445" s="17"/>
      <c r="BD445" s="17">
        <v>213614957.21000001</v>
      </c>
      <c r="BE445" s="17">
        <v>209923941.28999999</v>
      </c>
      <c r="BF445" s="17">
        <v>210147639.22</v>
      </c>
      <c r="BG445" s="17">
        <v>206568472.27000001</v>
      </c>
      <c r="BH445" s="17">
        <v>206680321.24000001</v>
      </c>
      <c r="BI445" s="17">
        <v>204946662.25</v>
      </c>
      <c r="BJ445" s="17">
        <v>201535268.75</v>
      </c>
      <c r="BK445" s="17">
        <v>201479344.25999999</v>
      </c>
      <c r="BL445" s="17">
        <v>198179799.72999999</v>
      </c>
      <c r="BM445" s="17">
        <v>198012026.28</v>
      </c>
      <c r="BN445" s="17">
        <v>196278367.28</v>
      </c>
      <c r="BO445" s="17">
        <v>190350372.02000001</v>
      </c>
      <c r="BP445" s="17">
        <v>192811049.30000001</v>
      </c>
      <c r="BQ445" s="17">
        <v>189791127.19</v>
      </c>
      <c r="BR445" s="17">
        <v>189343731.31999999</v>
      </c>
      <c r="BS445" s="17">
        <v>186435658.16999999</v>
      </c>
      <c r="BT445" s="17">
        <v>185876413.33000001</v>
      </c>
      <c r="BU445" s="17">
        <v>184142754.34</v>
      </c>
      <c r="BV445" s="17">
        <v>181402454.63999999</v>
      </c>
      <c r="BW445" s="17">
        <v>180675436.36000001</v>
      </c>
      <c r="BX445" s="17">
        <v>178046985.63</v>
      </c>
      <c r="BY445" s="17">
        <v>177208118.37</v>
      </c>
      <c r="BZ445" s="17">
        <v>175474459.38</v>
      </c>
      <c r="CA445" s="17">
        <v>171559745.53</v>
      </c>
      <c r="CB445" s="17">
        <v>172007141.38999999</v>
      </c>
      <c r="CC445" s="17">
        <v>169658313.08000001</v>
      </c>
      <c r="CD445" s="17">
        <v>168539823.41</v>
      </c>
      <c r="CE445" s="17">
        <v>166302844.06999999</v>
      </c>
      <c r="CF445" s="17">
        <v>165072505.43000001</v>
      </c>
      <c r="CG445" s="17">
        <v>163338846.43000001</v>
      </c>
      <c r="CH445" s="17">
        <v>161269640.53999999</v>
      </c>
      <c r="CI445" s="17">
        <v>159871528.44999999</v>
      </c>
      <c r="CJ445" s="17">
        <v>157914171.52000001</v>
      </c>
      <c r="CK445" s="17">
        <v>156390000.15000001</v>
      </c>
      <c r="CL445" s="17">
        <v>154661077.93000001</v>
      </c>
      <c r="CM445" s="17">
        <v>152820612.34</v>
      </c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</row>
    <row r="446" spans="1:112" ht="65.25" hidden="1" customHeight="1" x14ac:dyDescent="0.25">
      <c r="A446" s="6">
        <f t="shared" si="160"/>
        <v>62</v>
      </c>
      <c r="B446" s="13">
        <v>13211970</v>
      </c>
      <c r="C446" s="33" t="s">
        <v>296</v>
      </c>
      <c r="D446" s="32" t="s">
        <v>22</v>
      </c>
      <c r="E446" s="32" t="s">
        <v>1201</v>
      </c>
      <c r="F446" s="13" t="s">
        <v>714</v>
      </c>
      <c r="G446" s="48" t="s">
        <v>2348</v>
      </c>
      <c r="H446" s="42" t="s">
        <v>1921</v>
      </c>
      <c r="I446" s="13" t="s">
        <v>1692</v>
      </c>
      <c r="J446" s="15">
        <v>3.5299999999999998E-2</v>
      </c>
      <c r="K446" s="15" t="s">
        <v>1031</v>
      </c>
      <c r="L446" s="15" t="s">
        <v>537</v>
      </c>
      <c r="M446" s="15">
        <f t="shared" ref="M446:M447" si="280">+J446*10000*2*65%</f>
        <v>458.90000000000003</v>
      </c>
      <c r="N446" s="15">
        <f t="shared" ref="N446" si="281">+M446*400</f>
        <v>183560</v>
      </c>
      <c r="O446" s="16">
        <v>1024044915</v>
      </c>
      <c r="P446" s="12">
        <v>45705</v>
      </c>
      <c r="Q446" s="17">
        <v>1075247160.75</v>
      </c>
      <c r="R446" s="9" t="s">
        <v>174</v>
      </c>
      <c r="S446" s="9" t="s">
        <v>1200</v>
      </c>
      <c r="T446" s="10">
        <v>903557714</v>
      </c>
      <c r="U446" s="9" t="s">
        <v>276</v>
      </c>
      <c r="V446" s="13" t="s">
        <v>707</v>
      </c>
      <c r="W446" s="13" t="s">
        <v>166</v>
      </c>
      <c r="X446" s="9" t="s">
        <v>601</v>
      </c>
      <c r="Y446" s="6"/>
      <c r="Z446" s="35"/>
      <c r="AA446" s="35"/>
      <c r="AB446" s="17">
        <v>860197728.60000002</v>
      </c>
      <c r="AC446" s="36"/>
      <c r="AD446" s="27">
        <f>+Q446*20%</f>
        <v>215049432.15000001</v>
      </c>
      <c r="AE446" s="27">
        <f t="shared" si="262"/>
        <v>10752471.6075</v>
      </c>
      <c r="AF446" s="27">
        <f t="shared" si="263"/>
        <v>849445256.99250007</v>
      </c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</row>
    <row r="447" spans="1:112" ht="65.25" customHeight="1" x14ac:dyDescent="0.25">
      <c r="A447" s="6">
        <f t="shared" si="160"/>
        <v>63</v>
      </c>
      <c r="B447" s="13">
        <v>13116064</v>
      </c>
      <c r="C447" s="33" t="s">
        <v>300</v>
      </c>
      <c r="D447" s="32" t="s">
        <v>1202</v>
      </c>
      <c r="E447" s="32" t="s">
        <v>1203</v>
      </c>
      <c r="F447" s="13" t="s">
        <v>711</v>
      </c>
      <c r="G447" s="48" t="s">
        <v>2349</v>
      </c>
      <c r="H447" s="42" t="s">
        <v>1921</v>
      </c>
      <c r="I447" s="13"/>
      <c r="J447" s="15">
        <v>4.0599999999999997E-2</v>
      </c>
      <c r="K447" s="15" t="s">
        <v>1292</v>
      </c>
      <c r="L447" s="15" t="s">
        <v>538</v>
      </c>
      <c r="M447" s="15">
        <f t="shared" si="280"/>
        <v>527.80000000000007</v>
      </c>
      <c r="N447" s="15">
        <f t="shared" ref="N447" si="282">+M447*200</f>
        <v>105560.00000000001</v>
      </c>
      <c r="O447" s="16">
        <v>607354894</v>
      </c>
      <c r="P447" s="12">
        <v>45705</v>
      </c>
      <c r="Q447" s="17">
        <v>668090383.39999998</v>
      </c>
      <c r="R447" s="9" t="s">
        <v>174</v>
      </c>
      <c r="S447" s="9" t="s">
        <v>1204</v>
      </c>
      <c r="T447" s="10">
        <v>985555585</v>
      </c>
      <c r="U447" s="9" t="s">
        <v>275</v>
      </c>
      <c r="V447" s="13" t="s">
        <v>707</v>
      </c>
      <c r="W447" s="13" t="s">
        <v>166</v>
      </c>
      <c r="X447" s="9" t="s">
        <v>601</v>
      </c>
      <c r="Y447" s="6" t="s">
        <v>552</v>
      </c>
      <c r="Z447" s="37">
        <v>45727</v>
      </c>
      <c r="AA447" s="35" t="s">
        <v>1301</v>
      </c>
      <c r="AB447" s="17">
        <v>233831634.19</v>
      </c>
      <c r="AC447" s="36"/>
      <c r="AD447" s="27"/>
      <c r="AE447" s="27">
        <f t="shared" si="262"/>
        <v>6680903.8339999998</v>
      </c>
      <c r="AF447" s="27">
        <f t="shared" si="263"/>
        <v>661409479.56599998</v>
      </c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>
        <f t="shared" ref="AQ447" si="283">+AI447-AM447</f>
        <v>0</v>
      </c>
      <c r="AR447" s="17">
        <f t="shared" ref="AR447" si="284">+AJ447-AN447</f>
        <v>0</v>
      </c>
      <c r="AS447" s="17">
        <f t="shared" ref="AS447" si="285">+AK447-AO447</f>
        <v>0</v>
      </c>
      <c r="AT447" s="17">
        <f t="shared" ref="AT447" si="286">+AL447-AP447</f>
        <v>0</v>
      </c>
      <c r="AU447" s="17">
        <f>SUBTOTAL(9,AV447:DH447)</f>
        <v>524808378.56999993</v>
      </c>
      <c r="AV447" s="17"/>
      <c r="AW447" s="17"/>
      <c r="AX447" s="17"/>
      <c r="AY447" s="17"/>
      <c r="AZ447" s="17"/>
      <c r="BA447" s="17"/>
      <c r="BB447" s="17"/>
      <c r="BC447" s="17"/>
      <c r="BD447" s="17">
        <v>17041846.77</v>
      </c>
      <c r="BE447" s="17">
        <v>16747383.65</v>
      </c>
      <c r="BF447" s="17">
        <v>16765229.9</v>
      </c>
      <c r="BG447" s="17">
        <v>16479689.9</v>
      </c>
      <c r="BH447" s="17">
        <v>16488613.029999999</v>
      </c>
      <c r="BI447" s="17">
        <v>16350304.59</v>
      </c>
      <c r="BJ447" s="17">
        <v>16078149.279999999</v>
      </c>
      <c r="BK447" s="17">
        <v>16073687.710000001</v>
      </c>
      <c r="BL447" s="17">
        <v>15810455.529999999</v>
      </c>
      <c r="BM447" s="17">
        <v>15797070.84</v>
      </c>
      <c r="BN447" s="17">
        <v>15658762.4</v>
      </c>
      <c r="BO447" s="17">
        <v>15185836.779999999</v>
      </c>
      <c r="BP447" s="17">
        <v>15382145.529999999</v>
      </c>
      <c r="BQ447" s="17">
        <v>15141221.15</v>
      </c>
      <c r="BR447" s="17">
        <v>15105528.65</v>
      </c>
      <c r="BS447" s="17">
        <v>14873527.4</v>
      </c>
      <c r="BT447" s="17">
        <v>14828911.779999999</v>
      </c>
      <c r="BU447" s="17">
        <v>14690603.34</v>
      </c>
      <c r="BV447" s="17">
        <v>14471986.779999999</v>
      </c>
      <c r="BW447" s="17">
        <v>14413986.470000001</v>
      </c>
      <c r="BX447" s="17">
        <v>14204293.029999999</v>
      </c>
      <c r="BY447" s="17">
        <v>14137369.59</v>
      </c>
      <c r="BZ447" s="17">
        <v>13999061.16</v>
      </c>
      <c r="CA447" s="17">
        <v>13686751.779999999</v>
      </c>
      <c r="CB447" s="17">
        <v>13722444.279999999</v>
      </c>
      <c r="CC447" s="17">
        <v>13535058.66</v>
      </c>
      <c r="CD447" s="17">
        <v>13445827.41</v>
      </c>
      <c r="CE447" s="17">
        <v>13267364.91</v>
      </c>
      <c r="CF447" s="17">
        <v>13169210.529999999</v>
      </c>
      <c r="CG447" s="17">
        <v>13030902.09</v>
      </c>
      <c r="CH447" s="17">
        <v>12865824.279999999</v>
      </c>
      <c r="CI447" s="17">
        <v>12754285.220000001</v>
      </c>
      <c r="CJ447" s="17">
        <v>12598130.529999999</v>
      </c>
      <c r="CK447" s="17">
        <v>12476534.67</v>
      </c>
      <c r="CL447" s="17">
        <v>12338604.119999999</v>
      </c>
      <c r="CM447" s="17">
        <v>12191774.83</v>
      </c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</row>
    <row r="448" spans="1:112" ht="65.25" hidden="1" customHeight="1" x14ac:dyDescent="0.25">
      <c r="A448" s="6">
        <f t="shared" si="160"/>
        <v>64</v>
      </c>
      <c r="B448" s="13">
        <v>13249897</v>
      </c>
      <c r="C448" s="33" t="s">
        <v>299</v>
      </c>
      <c r="D448" s="32" t="s">
        <v>21</v>
      </c>
      <c r="E448" s="32" t="s">
        <v>1207</v>
      </c>
      <c r="F448" s="13" t="s">
        <v>712</v>
      </c>
      <c r="G448" s="48" t="s">
        <v>2350</v>
      </c>
      <c r="H448" s="42" t="s">
        <v>1924</v>
      </c>
      <c r="I448" s="13"/>
      <c r="J448" s="15">
        <v>0.04</v>
      </c>
      <c r="K448" s="15" t="s">
        <v>1293</v>
      </c>
      <c r="L448" s="15" t="s">
        <v>859</v>
      </c>
      <c r="M448" s="15">
        <f>+J448*10000*2*65%</f>
        <v>520</v>
      </c>
      <c r="N448" s="15">
        <f t="shared" ref="N448" si="287">+M448*400</f>
        <v>208000</v>
      </c>
      <c r="O448" s="16">
        <v>1792281395</v>
      </c>
      <c r="P448" s="12">
        <v>45707</v>
      </c>
      <c r="Q448" s="17">
        <v>1881895464.75</v>
      </c>
      <c r="R448" s="9" t="s">
        <v>174</v>
      </c>
      <c r="S448" s="9" t="s">
        <v>1206</v>
      </c>
      <c r="T448" s="10">
        <v>901695353</v>
      </c>
      <c r="U448" s="9" t="s">
        <v>276</v>
      </c>
      <c r="V448" s="13" t="s">
        <v>707</v>
      </c>
      <c r="W448" s="13" t="s">
        <v>166</v>
      </c>
      <c r="X448" s="9" t="s">
        <v>601</v>
      </c>
      <c r="Y448" s="6"/>
      <c r="Z448" s="35"/>
      <c r="AA448" s="35"/>
      <c r="AB448" s="17">
        <v>1505516371.8</v>
      </c>
      <c r="AC448" s="36"/>
      <c r="AD448" s="27">
        <f>+Q448*20%</f>
        <v>376379092.95000005</v>
      </c>
      <c r="AE448" s="27">
        <f t="shared" si="262"/>
        <v>18818954.647500001</v>
      </c>
      <c r="AF448" s="27">
        <f t="shared" si="263"/>
        <v>1486697417.1524999</v>
      </c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</row>
    <row r="449" spans="1:112" ht="65.25" customHeight="1" x14ac:dyDescent="0.25">
      <c r="A449" s="6">
        <f t="shared" si="160"/>
        <v>65</v>
      </c>
      <c r="B449" s="13">
        <v>13243806</v>
      </c>
      <c r="C449" s="33" t="s">
        <v>301</v>
      </c>
      <c r="D449" s="32" t="s">
        <v>1209</v>
      </c>
      <c r="E449" s="32" t="s">
        <v>1208</v>
      </c>
      <c r="F449" s="13" t="s">
        <v>712</v>
      </c>
      <c r="G449" s="48" t="s">
        <v>2351</v>
      </c>
      <c r="H449" s="42" t="s">
        <v>1924</v>
      </c>
      <c r="I449" s="13"/>
      <c r="J449" s="15">
        <v>1.4999999999999999E-2</v>
      </c>
      <c r="K449" s="15" t="s">
        <v>982</v>
      </c>
      <c r="L449" s="15" t="s">
        <v>537</v>
      </c>
      <c r="M449" s="15">
        <f t="shared" ref="M449:M453" si="288">+J449*10000*2*65%</f>
        <v>195</v>
      </c>
      <c r="N449" s="15">
        <f t="shared" ref="N449:N454" si="289">+M449*400</f>
        <v>78000</v>
      </c>
      <c r="O449" s="16">
        <v>733148367</v>
      </c>
      <c r="P449" s="12">
        <v>45707</v>
      </c>
      <c r="Q449" s="17">
        <v>2932593468</v>
      </c>
      <c r="R449" s="9" t="s">
        <v>174</v>
      </c>
      <c r="S449" s="9" t="s">
        <v>1212</v>
      </c>
      <c r="T449" s="10">
        <v>959440700</v>
      </c>
      <c r="U449" s="9" t="s">
        <v>275</v>
      </c>
      <c r="V449" s="13" t="s">
        <v>707</v>
      </c>
      <c r="W449" s="13" t="s">
        <v>166</v>
      </c>
      <c r="X449" s="9" t="s">
        <v>601</v>
      </c>
      <c r="Y449" s="6" t="s">
        <v>552</v>
      </c>
      <c r="Z449" s="37">
        <v>45735</v>
      </c>
      <c r="AA449" s="35" t="s">
        <v>1334</v>
      </c>
      <c r="AB449" s="17">
        <v>1026407713.8</v>
      </c>
      <c r="AC449" s="36"/>
      <c r="AD449" s="27"/>
      <c r="AE449" s="27">
        <f t="shared" si="262"/>
        <v>29325934.68</v>
      </c>
      <c r="AF449" s="27">
        <f t="shared" si="263"/>
        <v>2903267533.3200002</v>
      </c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>
        <f>SUBTOTAL(9,AV449:DH449)</f>
        <v>2303654806.6099997</v>
      </c>
      <c r="AV449" s="17"/>
      <c r="AW449" s="17"/>
      <c r="AX449" s="17"/>
      <c r="AY449" s="17"/>
      <c r="AZ449" s="17"/>
      <c r="BA449" s="17"/>
      <c r="BB449" s="17"/>
      <c r="BC449" s="17"/>
      <c r="BD449" s="17">
        <v>74805460.120000005</v>
      </c>
      <c r="BE449" s="17">
        <v>73512909.510000005</v>
      </c>
      <c r="BF449" s="17">
        <v>73591245.909999996</v>
      </c>
      <c r="BG449" s="17">
        <v>72337863.5</v>
      </c>
      <c r="BH449" s="17">
        <v>72377031.700000003</v>
      </c>
      <c r="BI449" s="17">
        <v>71769924.590000004</v>
      </c>
      <c r="BJ449" s="17">
        <v>70575294.480000004</v>
      </c>
      <c r="BK449" s="17">
        <v>70555710.379999995</v>
      </c>
      <c r="BL449" s="17">
        <v>69400248.459999993</v>
      </c>
      <c r="BM449" s="17">
        <v>69341496.159999996</v>
      </c>
      <c r="BN449" s="17">
        <v>68734389.060000002</v>
      </c>
      <c r="BO449" s="17">
        <v>66658474.43</v>
      </c>
      <c r="BP449" s="17">
        <v>67520174.840000004</v>
      </c>
      <c r="BQ449" s="17">
        <v>66462633.43</v>
      </c>
      <c r="BR449" s="17">
        <v>66305960.630000003</v>
      </c>
      <c r="BS449" s="17">
        <v>65287587.420000002</v>
      </c>
      <c r="BT449" s="17">
        <v>65091746.420000002</v>
      </c>
      <c r="BU449" s="17">
        <v>64484639.310000002</v>
      </c>
      <c r="BV449" s="17">
        <v>63525018.399999999</v>
      </c>
      <c r="BW449" s="17">
        <v>63270425.100000001</v>
      </c>
      <c r="BX449" s="17">
        <v>62349972.390000001</v>
      </c>
      <c r="BY449" s="17">
        <v>62056210.880000003</v>
      </c>
      <c r="BZ449" s="17">
        <v>61449103.780000001</v>
      </c>
      <c r="CA449" s="17">
        <v>60078216.759999998</v>
      </c>
      <c r="CB449" s="17">
        <v>60234889.560000002</v>
      </c>
      <c r="CC449" s="17">
        <v>59412357.350000001</v>
      </c>
      <c r="CD449" s="17">
        <v>59020675.350000001</v>
      </c>
      <c r="CE449" s="17">
        <v>58237311.340000004</v>
      </c>
      <c r="CF449" s="17">
        <v>57806461.140000001</v>
      </c>
      <c r="CG449" s="17">
        <v>57199354.030000001</v>
      </c>
      <c r="CH449" s="17">
        <v>56474742.32</v>
      </c>
      <c r="CI449" s="17">
        <v>55985139.82</v>
      </c>
      <c r="CJ449" s="17">
        <v>55299696.310000002</v>
      </c>
      <c r="CK449" s="17">
        <v>54765949.32</v>
      </c>
      <c r="CL449" s="17">
        <v>54160500.969999999</v>
      </c>
      <c r="CM449" s="17">
        <v>53515991.439999998</v>
      </c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</row>
    <row r="450" spans="1:112" ht="65.25" hidden="1" customHeight="1" x14ac:dyDescent="0.25">
      <c r="A450" s="6">
        <f t="shared" ref="A450:A509" si="290">+A449+1</f>
        <v>66</v>
      </c>
      <c r="B450" s="13">
        <v>13243797</v>
      </c>
      <c r="C450" s="33" t="s">
        <v>277</v>
      </c>
      <c r="D450" s="32" t="s">
        <v>327</v>
      </c>
      <c r="E450" s="32" t="s">
        <v>1210</v>
      </c>
      <c r="F450" s="13" t="s">
        <v>712</v>
      </c>
      <c r="G450" s="48" t="s">
        <v>2352</v>
      </c>
      <c r="H450" s="42" t="s">
        <v>1921</v>
      </c>
      <c r="I450" s="13"/>
      <c r="J450" s="15">
        <v>0.08</v>
      </c>
      <c r="K450" s="15" t="s">
        <v>1294</v>
      </c>
      <c r="L450" s="15" t="s">
        <v>537</v>
      </c>
      <c r="M450" s="15">
        <f t="shared" si="288"/>
        <v>1040</v>
      </c>
      <c r="N450" s="15">
        <f t="shared" si="289"/>
        <v>416000</v>
      </c>
      <c r="O450" s="16">
        <v>2015023685</v>
      </c>
      <c r="P450" s="12">
        <v>45707</v>
      </c>
      <c r="Q450" s="17">
        <v>2115774869.25</v>
      </c>
      <c r="R450" s="9" t="s">
        <v>174</v>
      </c>
      <c r="S450" s="9" t="s">
        <v>1211</v>
      </c>
      <c r="T450" s="10">
        <v>977049093</v>
      </c>
      <c r="U450" s="9" t="s">
        <v>276</v>
      </c>
      <c r="V450" s="13" t="s">
        <v>707</v>
      </c>
      <c r="W450" s="13" t="s">
        <v>166</v>
      </c>
      <c r="X450" s="6" t="s">
        <v>601</v>
      </c>
      <c r="Y450" s="6"/>
      <c r="Z450" s="35"/>
      <c r="AA450" s="35"/>
      <c r="AB450" s="17">
        <v>1692619895.4000001</v>
      </c>
      <c r="AC450" s="36"/>
      <c r="AD450" s="27">
        <f>+Q450*20%</f>
        <v>423154973.85000002</v>
      </c>
      <c r="AE450" s="27">
        <f t="shared" si="262"/>
        <v>21157748.692499999</v>
      </c>
      <c r="AF450" s="27">
        <f t="shared" si="263"/>
        <v>1671462146.7075</v>
      </c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</row>
    <row r="451" spans="1:112" ht="65.25" hidden="1" customHeight="1" x14ac:dyDescent="0.25">
      <c r="A451" s="6">
        <f t="shared" si="290"/>
        <v>67</v>
      </c>
      <c r="B451" s="13">
        <v>13158848</v>
      </c>
      <c r="C451" s="33" t="s">
        <v>296</v>
      </c>
      <c r="D451" s="32" t="s">
        <v>1214</v>
      </c>
      <c r="E451" s="32" t="s">
        <v>1215</v>
      </c>
      <c r="F451" s="13" t="s">
        <v>712</v>
      </c>
      <c r="G451" s="48" t="s">
        <v>2353</v>
      </c>
      <c r="H451" s="42" t="s">
        <v>1921</v>
      </c>
      <c r="I451" s="13"/>
      <c r="J451" s="15">
        <v>6.0000000000000001E-3</v>
      </c>
      <c r="K451" s="15" t="s">
        <v>1295</v>
      </c>
      <c r="L451" s="15" t="s">
        <v>537</v>
      </c>
      <c r="M451" s="15">
        <f t="shared" si="288"/>
        <v>78</v>
      </c>
      <c r="N451" s="15">
        <f t="shared" si="289"/>
        <v>31200</v>
      </c>
      <c r="O451" s="16">
        <v>190629165</v>
      </c>
      <c r="P451" s="12">
        <v>45708</v>
      </c>
      <c r="Q451" s="17">
        <v>209692081.5</v>
      </c>
      <c r="R451" s="9" t="s">
        <v>174</v>
      </c>
      <c r="S451" s="9" t="s">
        <v>1213</v>
      </c>
      <c r="T451" s="10">
        <v>981151295</v>
      </c>
      <c r="U451" s="9" t="s">
        <v>276</v>
      </c>
      <c r="V451" s="13" t="s">
        <v>707</v>
      </c>
      <c r="W451" s="13" t="s">
        <v>166</v>
      </c>
      <c r="X451" s="9" t="s">
        <v>601</v>
      </c>
      <c r="Y451" s="6"/>
      <c r="Z451" s="35"/>
      <c r="AA451" s="35"/>
      <c r="AB451" s="17">
        <v>167753665.19999999</v>
      </c>
      <c r="AC451" s="36"/>
      <c r="AD451" s="27">
        <f>+Q451*20%</f>
        <v>41938416.300000004</v>
      </c>
      <c r="AE451" s="27">
        <f t="shared" si="262"/>
        <v>2096920.8149999999</v>
      </c>
      <c r="AF451" s="27">
        <f t="shared" si="263"/>
        <v>165656744.38499999</v>
      </c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</row>
    <row r="452" spans="1:112" ht="65.25" hidden="1" customHeight="1" x14ac:dyDescent="0.25">
      <c r="A452" s="6">
        <f t="shared" si="290"/>
        <v>68</v>
      </c>
      <c r="B452" s="13">
        <v>13158851</v>
      </c>
      <c r="C452" s="33" t="s">
        <v>296</v>
      </c>
      <c r="D452" s="32" t="s">
        <v>1217</v>
      </c>
      <c r="E452" s="32" t="s">
        <v>1216</v>
      </c>
      <c r="F452" s="13" t="s">
        <v>713</v>
      </c>
      <c r="G452" s="48" t="s">
        <v>2354</v>
      </c>
      <c r="H452" s="42" t="s">
        <v>1924</v>
      </c>
      <c r="I452" s="13"/>
      <c r="J452" s="15">
        <v>5.0000000000000001E-3</v>
      </c>
      <c r="K452" s="15" t="s">
        <v>1295</v>
      </c>
      <c r="L452" s="15" t="s">
        <v>537</v>
      </c>
      <c r="M452" s="15">
        <f t="shared" si="288"/>
        <v>65</v>
      </c>
      <c r="N452" s="15">
        <f t="shared" si="289"/>
        <v>26000</v>
      </c>
      <c r="O452" s="16">
        <v>158857637</v>
      </c>
      <c r="P452" s="12">
        <v>45708</v>
      </c>
      <c r="Q452" s="17">
        <v>3705488530.9000001</v>
      </c>
      <c r="R452" s="9" t="s">
        <v>174</v>
      </c>
      <c r="S452" s="9" t="s">
        <v>1218</v>
      </c>
      <c r="T452" s="10">
        <v>909924782</v>
      </c>
      <c r="U452" s="9" t="s">
        <v>276</v>
      </c>
      <c r="V452" s="13" t="s">
        <v>707</v>
      </c>
      <c r="W452" s="13" t="s">
        <v>166</v>
      </c>
      <c r="X452" s="9" t="s">
        <v>601</v>
      </c>
      <c r="Y452" s="6"/>
      <c r="Z452" s="35"/>
      <c r="AA452" s="35"/>
      <c r="AB452" s="17">
        <v>2964390824.7199998</v>
      </c>
      <c r="AC452" s="36"/>
      <c r="AD452" s="27">
        <f>+Q452*20%</f>
        <v>741097706.18000007</v>
      </c>
      <c r="AE452" s="27">
        <f t="shared" si="262"/>
        <v>37054885.309</v>
      </c>
      <c r="AF452" s="27">
        <f t="shared" si="263"/>
        <v>2927335939.4110003</v>
      </c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</row>
    <row r="453" spans="1:112" ht="65.25" hidden="1" customHeight="1" x14ac:dyDescent="0.25">
      <c r="A453" s="6">
        <f t="shared" si="290"/>
        <v>69</v>
      </c>
      <c r="B453" s="13">
        <v>13172904</v>
      </c>
      <c r="C453" s="33" t="s">
        <v>302</v>
      </c>
      <c r="D453" s="32" t="s">
        <v>1221</v>
      </c>
      <c r="E453" s="32" t="s">
        <v>1222</v>
      </c>
      <c r="F453" s="13" t="s">
        <v>712</v>
      </c>
      <c r="G453" s="48" t="s">
        <v>2355</v>
      </c>
      <c r="H453" s="42" t="s">
        <v>1921</v>
      </c>
      <c r="I453" s="13"/>
      <c r="J453" s="15">
        <v>6.0699999999999997E-2</v>
      </c>
      <c r="K453" s="15" t="s">
        <v>988</v>
      </c>
      <c r="L453" s="15" t="s">
        <v>537</v>
      </c>
      <c r="M453" s="15">
        <f t="shared" si="288"/>
        <v>789.1</v>
      </c>
      <c r="N453" s="15">
        <f t="shared" si="289"/>
        <v>315640</v>
      </c>
      <c r="O453" s="16">
        <v>1955980487</v>
      </c>
      <c r="P453" s="12">
        <v>45709</v>
      </c>
      <c r="Q453" s="17">
        <v>2836171706.1500001</v>
      </c>
      <c r="R453" s="9" t="s">
        <v>174</v>
      </c>
      <c r="S453" s="9" t="s">
        <v>1220</v>
      </c>
      <c r="T453" s="10">
        <v>959828404</v>
      </c>
      <c r="U453" s="9" t="s">
        <v>276</v>
      </c>
      <c r="V453" s="13" t="s">
        <v>707</v>
      </c>
      <c r="W453" s="13" t="s">
        <v>166</v>
      </c>
      <c r="X453" s="9" t="s">
        <v>601</v>
      </c>
      <c r="Y453" s="6"/>
      <c r="Z453" s="35"/>
      <c r="AA453" s="35"/>
      <c r="AB453" s="17">
        <v>2268937364.9200001</v>
      </c>
      <c r="AC453" s="36"/>
      <c r="AD453" s="27">
        <f>+Q453*20%</f>
        <v>567234341.23000002</v>
      </c>
      <c r="AE453" s="27">
        <f t="shared" si="262"/>
        <v>28361717.061500002</v>
      </c>
      <c r="AF453" s="27">
        <f t="shared" si="263"/>
        <v>2240575647.8585</v>
      </c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</row>
    <row r="454" spans="1:112" ht="65.25" customHeight="1" x14ac:dyDescent="0.25">
      <c r="A454" s="6">
        <f t="shared" si="290"/>
        <v>70</v>
      </c>
      <c r="B454" s="13">
        <v>13301981</v>
      </c>
      <c r="C454" s="33" t="s">
        <v>300</v>
      </c>
      <c r="D454" s="32" t="s">
        <v>640</v>
      </c>
      <c r="E454" s="32" t="s">
        <v>1224</v>
      </c>
      <c r="F454" s="13" t="s">
        <v>711</v>
      </c>
      <c r="G454" s="48" t="s">
        <v>2356</v>
      </c>
      <c r="H454" s="42" t="s">
        <v>1928</v>
      </c>
      <c r="I454" s="13"/>
      <c r="J454" s="15">
        <v>5.2999999999999999E-2</v>
      </c>
      <c r="K454" s="15" t="s">
        <v>1296</v>
      </c>
      <c r="L454" s="15" t="s">
        <v>859</v>
      </c>
      <c r="M454" s="15">
        <f>+J454*10000*2*65%</f>
        <v>689</v>
      </c>
      <c r="N454" s="15">
        <f t="shared" si="289"/>
        <v>275600</v>
      </c>
      <c r="O454" s="16">
        <v>893181054</v>
      </c>
      <c r="P454" s="12">
        <v>45709</v>
      </c>
      <c r="Q454" s="17">
        <v>1563066844.5</v>
      </c>
      <c r="R454" s="9" t="s">
        <v>174</v>
      </c>
      <c r="S454" s="9" t="s">
        <v>1223</v>
      </c>
      <c r="T454" s="10">
        <v>939830210</v>
      </c>
      <c r="U454" s="9" t="s">
        <v>275</v>
      </c>
      <c r="V454" s="13" t="s">
        <v>707</v>
      </c>
      <c r="W454" s="13" t="s">
        <v>166</v>
      </c>
      <c r="X454" s="9" t="s">
        <v>601</v>
      </c>
      <c r="Y454" s="6" t="s">
        <v>552</v>
      </c>
      <c r="Z454" s="37">
        <v>45751</v>
      </c>
      <c r="AA454" s="35" t="s">
        <v>1400</v>
      </c>
      <c r="AB454" s="17">
        <v>547073395.58000004</v>
      </c>
      <c r="AC454" s="36"/>
      <c r="AD454" s="27"/>
      <c r="AE454" s="27">
        <f t="shared" si="262"/>
        <v>15630668.445</v>
      </c>
      <c r="AF454" s="27">
        <f t="shared" si="263"/>
        <v>1547436176.0550001</v>
      </c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>
        <f>SUBTOTAL(9,AV454:DH454)</f>
        <v>1235469911.8200002</v>
      </c>
      <c r="AV454" s="17"/>
      <c r="AW454" s="17"/>
      <c r="AX454" s="17"/>
      <c r="AY454" s="17"/>
      <c r="AZ454" s="17"/>
      <c r="BA454" s="17"/>
      <c r="BB454" s="17"/>
      <c r="BC454" s="17"/>
      <c r="BD454" s="17"/>
      <c r="BE454" s="17">
        <v>39912923.770000003</v>
      </c>
      <c r="BF454" s="17">
        <v>39967048.229999997</v>
      </c>
      <c r="BG454" s="17">
        <v>39263430.240000002</v>
      </c>
      <c r="BH454" s="17">
        <v>39295904.920000002</v>
      </c>
      <c r="BI454" s="17">
        <v>38960333.259999998</v>
      </c>
      <c r="BJ454" s="17">
        <v>38289189.950000003</v>
      </c>
      <c r="BK454" s="17">
        <v>38289189.950000003</v>
      </c>
      <c r="BL454" s="17">
        <v>37639696.420000002</v>
      </c>
      <c r="BM454" s="17">
        <v>37618046.630000003</v>
      </c>
      <c r="BN454" s="17">
        <v>37282474.979999997</v>
      </c>
      <c r="BO454" s="17">
        <v>36102561.729999997</v>
      </c>
      <c r="BP454" s="17">
        <v>36611331.659999996</v>
      </c>
      <c r="BQ454" s="17">
        <v>36015962.600000001</v>
      </c>
      <c r="BR454" s="17">
        <v>35940188.350000001</v>
      </c>
      <c r="BS454" s="17">
        <v>35366469.07</v>
      </c>
      <c r="BT454" s="17">
        <v>35269045.039999999</v>
      </c>
      <c r="BU454" s="17">
        <v>34933473.380000003</v>
      </c>
      <c r="BV454" s="17">
        <v>34392228.770000003</v>
      </c>
      <c r="BW454" s="17">
        <v>34262330.07</v>
      </c>
      <c r="BX454" s="17">
        <v>33742735.240000002</v>
      </c>
      <c r="BY454" s="17">
        <v>33591186.75</v>
      </c>
      <c r="BZ454" s="17">
        <v>33255615.100000001</v>
      </c>
      <c r="CA454" s="17">
        <v>32465397.969999999</v>
      </c>
      <c r="CB454" s="17">
        <v>32584471.780000001</v>
      </c>
      <c r="CC454" s="17">
        <v>32119001.420000002</v>
      </c>
      <c r="CD454" s="17">
        <v>31913328.469999999</v>
      </c>
      <c r="CE454" s="17">
        <v>31469507.890000001</v>
      </c>
      <c r="CF454" s="17">
        <v>31242185.16</v>
      </c>
      <c r="CG454" s="17">
        <v>30906613.5</v>
      </c>
      <c r="CH454" s="17">
        <v>30495267.600000001</v>
      </c>
      <c r="CI454" s="17">
        <v>30235470.190000001</v>
      </c>
      <c r="CJ454" s="17">
        <v>29845774.07</v>
      </c>
      <c r="CK454" s="17">
        <v>29560659.420000002</v>
      </c>
      <c r="CL454" s="17">
        <v>29226004.629999999</v>
      </c>
      <c r="CM454" s="17">
        <v>28848168.57</v>
      </c>
      <c r="CN454" s="17">
        <v>28556695.039999999</v>
      </c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</row>
    <row r="455" spans="1:112" ht="65.25" hidden="1" customHeight="1" x14ac:dyDescent="0.25">
      <c r="A455" s="6">
        <f t="shared" si="290"/>
        <v>71</v>
      </c>
      <c r="B455" s="13">
        <v>13172925</v>
      </c>
      <c r="C455" s="33" t="s">
        <v>296</v>
      </c>
      <c r="D455" s="32" t="s">
        <v>1214</v>
      </c>
      <c r="E455" s="32" t="s">
        <v>1225</v>
      </c>
      <c r="F455" s="13" t="s">
        <v>712</v>
      </c>
      <c r="G455" s="48" t="s">
        <v>2357</v>
      </c>
      <c r="H455" s="42" t="s">
        <v>1924</v>
      </c>
      <c r="I455" s="13"/>
      <c r="J455" s="15">
        <v>5.0000000000000001E-3</v>
      </c>
      <c r="K455" s="15" t="s">
        <v>1295</v>
      </c>
      <c r="L455" s="15" t="s">
        <v>537</v>
      </c>
      <c r="M455" s="15">
        <f t="shared" ref="M455:M457" si="291">+J455*10000*2*65%</f>
        <v>65</v>
      </c>
      <c r="N455" s="15">
        <f t="shared" ref="N455:N456" si="292">+M455*400</f>
        <v>26000</v>
      </c>
      <c r="O455" s="16">
        <v>158857637</v>
      </c>
      <c r="P455" s="12">
        <v>45709</v>
      </c>
      <c r="Q455" s="17">
        <v>174743400.69999999</v>
      </c>
      <c r="R455" s="9" t="s">
        <v>174</v>
      </c>
      <c r="S455" s="9" t="s">
        <v>931</v>
      </c>
      <c r="T455" s="10">
        <v>977087677</v>
      </c>
      <c r="U455" s="9" t="s">
        <v>276</v>
      </c>
      <c r="V455" s="13" t="s">
        <v>707</v>
      </c>
      <c r="W455" s="13" t="s">
        <v>166</v>
      </c>
      <c r="X455" s="9" t="s">
        <v>601</v>
      </c>
      <c r="Y455" s="6"/>
      <c r="Z455" s="35"/>
      <c r="AA455" s="35"/>
      <c r="AB455" s="17">
        <v>139794720.56</v>
      </c>
      <c r="AC455" s="36"/>
      <c r="AD455" s="27">
        <f>+Q455*20%</f>
        <v>34948680.140000001</v>
      </c>
      <c r="AE455" s="27">
        <f t="shared" si="262"/>
        <v>1747434.007</v>
      </c>
      <c r="AF455" s="27">
        <f t="shared" si="263"/>
        <v>138047286.55299997</v>
      </c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</row>
    <row r="456" spans="1:112" ht="65.25" hidden="1" customHeight="1" x14ac:dyDescent="0.25">
      <c r="A456" s="6">
        <f t="shared" si="290"/>
        <v>72</v>
      </c>
      <c r="B456" s="13">
        <v>13276430</v>
      </c>
      <c r="C456" s="33" t="s">
        <v>299</v>
      </c>
      <c r="D456" s="32" t="s">
        <v>547</v>
      </c>
      <c r="E456" s="32" t="s">
        <v>1228</v>
      </c>
      <c r="F456" s="13" t="s">
        <v>711</v>
      </c>
      <c r="G456" s="48" t="s">
        <v>2358</v>
      </c>
      <c r="H456" s="42" t="s">
        <v>1924</v>
      </c>
      <c r="I456" s="13"/>
      <c r="J456" s="15">
        <v>3.9E-2</v>
      </c>
      <c r="K456" s="15" t="s">
        <v>983</v>
      </c>
      <c r="L456" s="15" t="s">
        <v>537</v>
      </c>
      <c r="M456" s="15">
        <f t="shared" si="291"/>
        <v>507</v>
      </c>
      <c r="N456" s="15">
        <f t="shared" si="292"/>
        <v>202800</v>
      </c>
      <c r="O456" s="16">
        <v>871392127</v>
      </c>
      <c r="P456" s="12">
        <v>45712</v>
      </c>
      <c r="Q456" s="17">
        <v>914961733.35000002</v>
      </c>
      <c r="R456" s="9" t="s">
        <v>174</v>
      </c>
      <c r="S456" s="9" t="s">
        <v>1227</v>
      </c>
      <c r="T456" s="10">
        <v>777050099</v>
      </c>
      <c r="U456" s="9" t="s">
        <v>276</v>
      </c>
      <c r="V456" s="13" t="s">
        <v>707</v>
      </c>
      <c r="W456" s="13" t="s">
        <v>166</v>
      </c>
      <c r="X456" s="9" t="s">
        <v>601</v>
      </c>
      <c r="Y456" s="6"/>
      <c r="Z456" s="35"/>
      <c r="AA456" s="35"/>
      <c r="AB456" s="17">
        <v>731969386.67999995</v>
      </c>
      <c r="AC456" s="36"/>
      <c r="AD456" s="27"/>
      <c r="AE456" s="27">
        <f t="shared" si="262"/>
        <v>9149617.3334999997</v>
      </c>
      <c r="AF456" s="27">
        <f t="shared" si="263"/>
        <v>905812116.0165</v>
      </c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</row>
    <row r="457" spans="1:112" ht="65.25" customHeight="1" x14ac:dyDescent="0.25">
      <c r="A457" s="6">
        <f t="shared" si="290"/>
        <v>73</v>
      </c>
      <c r="B457" s="13">
        <v>13276103</v>
      </c>
      <c r="C457" s="33" t="s">
        <v>298</v>
      </c>
      <c r="D457" s="32" t="s">
        <v>474</v>
      </c>
      <c r="E457" s="32" t="s">
        <v>1229</v>
      </c>
      <c r="F457" s="13" t="s">
        <v>711</v>
      </c>
      <c r="G457" s="48" t="s">
        <v>2359</v>
      </c>
      <c r="H457" s="42" t="s">
        <v>1921</v>
      </c>
      <c r="I457" s="13"/>
      <c r="J457" s="15">
        <v>0.14000000000000001</v>
      </c>
      <c r="K457" s="15" t="s">
        <v>536</v>
      </c>
      <c r="L457" s="15" t="s">
        <v>538</v>
      </c>
      <c r="M457" s="15">
        <f t="shared" si="291"/>
        <v>1820.0000000000005</v>
      </c>
      <c r="N457" s="15">
        <f t="shared" ref="N457" si="293">+M457*200</f>
        <v>364000.00000000012</v>
      </c>
      <c r="O457" s="16">
        <v>1098254723</v>
      </c>
      <c r="P457" s="12">
        <v>45712</v>
      </c>
      <c r="Q457" s="17">
        <v>1208080195.3</v>
      </c>
      <c r="R457" s="9" t="s">
        <v>175</v>
      </c>
      <c r="S457" s="9" t="s">
        <v>292</v>
      </c>
      <c r="T457" s="10">
        <v>770076666</v>
      </c>
      <c r="U457" s="9" t="s">
        <v>275</v>
      </c>
      <c r="V457" s="13" t="s">
        <v>707</v>
      </c>
      <c r="W457" s="13" t="s">
        <v>166</v>
      </c>
      <c r="X457" s="9" t="s">
        <v>601</v>
      </c>
      <c r="Y457" s="6" t="s">
        <v>552</v>
      </c>
      <c r="Z457" s="37">
        <v>45741</v>
      </c>
      <c r="AA457" s="35" t="s">
        <v>1348</v>
      </c>
      <c r="AB457" s="17">
        <v>422828068.36000001</v>
      </c>
      <c r="AC457" s="36"/>
      <c r="AD457" s="27"/>
      <c r="AE457" s="27">
        <f t="shared" si="262"/>
        <v>12080801.953</v>
      </c>
      <c r="AF457" s="27">
        <f t="shared" si="263"/>
        <v>1195999393.3469999</v>
      </c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>
        <f>SUBTOTAL(9,AV457:DH457)</f>
        <v>955053613.63999975</v>
      </c>
      <c r="AV457" s="17"/>
      <c r="AW457" s="17"/>
      <c r="AX457" s="17"/>
      <c r="AY457" s="17"/>
      <c r="AZ457" s="17"/>
      <c r="BA457" s="17"/>
      <c r="BB457" s="17"/>
      <c r="BC457" s="17"/>
      <c r="BD457" s="17">
        <v>31149529.579999998</v>
      </c>
      <c r="BE457" s="17">
        <v>30597343.149999999</v>
      </c>
      <c r="BF457" s="17">
        <v>30630808.989999998</v>
      </c>
      <c r="BG457" s="17">
        <v>30095355.489999998</v>
      </c>
      <c r="BH457" s="17">
        <v>30112088.41</v>
      </c>
      <c r="BI457" s="17">
        <v>29852728.120000001</v>
      </c>
      <c r="BJ457" s="17">
        <v>29342374</v>
      </c>
      <c r="BK457" s="17">
        <v>29334007.539999999</v>
      </c>
      <c r="BL457" s="17">
        <v>28840386.34</v>
      </c>
      <c r="BM457" s="17">
        <v>28815286.949999999</v>
      </c>
      <c r="BN457" s="17">
        <v>28555926.66</v>
      </c>
      <c r="BO457" s="17">
        <v>27669081.789999999</v>
      </c>
      <c r="BP457" s="17">
        <v>28037206.079999998</v>
      </c>
      <c r="BQ457" s="17">
        <v>27585417.18</v>
      </c>
      <c r="BR457" s="17">
        <v>27518485.5</v>
      </c>
      <c r="BS457" s="17">
        <v>27083429.52</v>
      </c>
      <c r="BT457" s="17">
        <v>26999764.91</v>
      </c>
      <c r="BU457" s="17">
        <v>26740404.620000001</v>
      </c>
      <c r="BV457" s="17">
        <v>26330448.030000001</v>
      </c>
      <c r="BW457" s="17">
        <v>26221684.039999999</v>
      </c>
      <c r="BX457" s="17">
        <v>25828460.370000001</v>
      </c>
      <c r="BY457" s="17">
        <v>25702963.449999999</v>
      </c>
      <c r="BZ457" s="17">
        <v>25443603.16</v>
      </c>
      <c r="CA457" s="17">
        <v>24857950.890000001</v>
      </c>
      <c r="CB457" s="17">
        <v>24924882.579999998</v>
      </c>
      <c r="CC457" s="17">
        <v>24573491.219999999</v>
      </c>
      <c r="CD457" s="17">
        <v>24406162</v>
      </c>
      <c r="CE457" s="17">
        <v>24071503.559999999</v>
      </c>
      <c r="CF457" s="17">
        <v>23887441.41</v>
      </c>
      <c r="CG457" s="17">
        <v>23628081.120000001</v>
      </c>
      <c r="CH457" s="17">
        <v>23318522.059999999</v>
      </c>
      <c r="CI457" s="17">
        <v>23109360.539999999</v>
      </c>
      <c r="CJ457" s="17">
        <v>22816534.399999999</v>
      </c>
      <c r="CK457" s="17">
        <v>22588514.050000001</v>
      </c>
      <c r="CL457" s="17">
        <v>22329862.399999999</v>
      </c>
      <c r="CM457" s="17">
        <v>22054523.530000001</v>
      </c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</row>
    <row r="458" spans="1:112" ht="65.25" customHeight="1" x14ac:dyDescent="0.25">
      <c r="A458" s="6">
        <f t="shared" si="290"/>
        <v>74</v>
      </c>
      <c r="B458" s="13">
        <v>13331936</v>
      </c>
      <c r="C458" s="33" t="s">
        <v>318</v>
      </c>
      <c r="D458" s="32" t="s">
        <v>1231</v>
      </c>
      <c r="E458" s="32" t="s">
        <v>1232</v>
      </c>
      <c r="F458" s="13" t="s">
        <v>712</v>
      </c>
      <c r="G458" s="48" t="s">
        <v>2360</v>
      </c>
      <c r="H458" s="42" t="s">
        <v>1924</v>
      </c>
      <c r="I458" s="13"/>
      <c r="J458" s="15">
        <v>3.2599999999999997E-2</v>
      </c>
      <c r="K458" s="15" t="s">
        <v>983</v>
      </c>
      <c r="L458" s="15" t="s">
        <v>537</v>
      </c>
      <c r="M458" s="15">
        <f t="shared" ref="M458:M461" si="294">+J458*10000*2*65%</f>
        <v>423.79999999999995</v>
      </c>
      <c r="N458" s="15">
        <f t="shared" ref="N458:N460" si="295">+M458*400</f>
        <v>169519.99999999997</v>
      </c>
      <c r="O458" s="16">
        <v>1127698394</v>
      </c>
      <c r="P458" s="12">
        <v>45712</v>
      </c>
      <c r="Q458" s="17">
        <v>1409622992.5</v>
      </c>
      <c r="R458" s="9" t="s">
        <v>174</v>
      </c>
      <c r="S458" s="9" t="s">
        <v>1230</v>
      </c>
      <c r="T458" s="10">
        <v>901753501</v>
      </c>
      <c r="U458" s="9" t="s">
        <v>275</v>
      </c>
      <c r="V458" s="13" t="s">
        <v>707</v>
      </c>
      <c r="W458" s="13" t="s">
        <v>166</v>
      </c>
      <c r="X458" s="9" t="s">
        <v>601</v>
      </c>
      <c r="Y458" s="6" t="s">
        <v>552</v>
      </c>
      <c r="Z458" s="7">
        <v>45719</v>
      </c>
      <c r="AA458" s="6" t="s">
        <v>1254</v>
      </c>
      <c r="AB458" s="17">
        <v>493368047.38</v>
      </c>
      <c r="AC458" s="29"/>
      <c r="AD458" s="27"/>
      <c r="AE458" s="27">
        <f t="shared" si="262"/>
        <v>14096229.925000001</v>
      </c>
      <c r="AF458" s="27">
        <f t="shared" si="263"/>
        <v>1395526762.575</v>
      </c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>
        <f t="shared" ref="AQ458" si="296">+AI458-AM458</f>
        <v>0</v>
      </c>
      <c r="AR458" s="17">
        <f t="shared" ref="AR458" si="297">+AJ458-AN458</f>
        <v>0</v>
      </c>
      <c r="AS458" s="17">
        <f t="shared" ref="AS458" si="298">+AK458-AO458</f>
        <v>0</v>
      </c>
      <c r="AT458" s="17">
        <f t="shared" ref="AT458" si="299">+AL458-AP458</f>
        <v>0</v>
      </c>
      <c r="AU458" s="17">
        <f>SUBTOTAL(9,AV458:DH458)</f>
        <v>1107308195.8400002</v>
      </c>
      <c r="AV458" s="17"/>
      <c r="AW458" s="17"/>
      <c r="AX458" s="17"/>
      <c r="AY458" s="17"/>
      <c r="AZ458" s="17"/>
      <c r="BA458" s="17"/>
      <c r="BB458" s="17"/>
      <c r="BC458" s="17"/>
      <c r="BD458" s="17">
        <v>35957079.530000001</v>
      </c>
      <c r="BE458" s="17">
        <v>35335783.369999997</v>
      </c>
      <c r="BF458" s="17">
        <v>35373437.68</v>
      </c>
      <c r="BG458" s="17">
        <v>34770968.670000002</v>
      </c>
      <c r="BH458" s="17">
        <v>34789795.829999998</v>
      </c>
      <c r="BI458" s="17">
        <v>34497974.909999996</v>
      </c>
      <c r="BJ458" s="17">
        <v>33923746.640000001</v>
      </c>
      <c r="BK458" s="17">
        <v>33914333.060000002</v>
      </c>
      <c r="BL458" s="17">
        <v>33358931.940000001</v>
      </c>
      <c r="BM458" s="17">
        <v>33330691.210000001</v>
      </c>
      <c r="BN458" s="17">
        <v>33038870.289999999</v>
      </c>
      <c r="BO458" s="17">
        <v>32041031</v>
      </c>
      <c r="BP458" s="17">
        <v>32455228.440000001</v>
      </c>
      <c r="BQ458" s="17">
        <v>31946895.210000001</v>
      </c>
      <c r="BR458" s="17">
        <v>31871586.59</v>
      </c>
      <c r="BS458" s="17">
        <v>31382080.52</v>
      </c>
      <c r="BT458" s="17">
        <v>31287944.739999998</v>
      </c>
      <c r="BU458" s="17">
        <v>30996123.82</v>
      </c>
      <c r="BV458" s="17">
        <v>30534858.48</v>
      </c>
      <c r="BW458" s="17">
        <v>30412481.969999999</v>
      </c>
      <c r="BX458" s="17">
        <v>29970043.789999999</v>
      </c>
      <c r="BY458" s="17">
        <v>29828840.120000001</v>
      </c>
      <c r="BZ458" s="17">
        <v>29537019.190000001</v>
      </c>
      <c r="CA458" s="17">
        <v>28878068.719999999</v>
      </c>
      <c r="CB458" s="17">
        <v>28953377.34</v>
      </c>
      <c r="CC458" s="17">
        <v>28558007.059999999</v>
      </c>
      <c r="CD458" s="17">
        <v>28369735.5</v>
      </c>
      <c r="CE458" s="17">
        <v>27993192.370000001</v>
      </c>
      <c r="CF458" s="17">
        <v>27786093.649999999</v>
      </c>
      <c r="CG458" s="17">
        <v>27494272.719999999</v>
      </c>
      <c r="CH458" s="17">
        <v>27145970.329999998</v>
      </c>
      <c r="CI458" s="17">
        <v>26910630.870000001</v>
      </c>
      <c r="CJ458" s="17">
        <v>26581155.640000001</v>
      </c>
      <c r="CK458" s="17">
        <v>26324597.050000001</v>
      </c>
      <c r="CL458" s="17">
        <v>26033573.449999999</v>
      </c>
      <c r="CM458" s="17">
        <v>25723774.140000001</v>
      </c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</row>
    <row r="459" spans="1:112" ht="65.25" customHeight="1" x14ac:dyDescent="0.25">
      <c r="A459" s="6">
        <f t="shared" si="290"/>
        <v>75</v>
      </c>
      <c r="B459" s="13">
        <v>13307323</v>
      </c>
      <c r="C459" s="33" t="s">
        <v>296</v>
      </c>
      <c r="D459" s="32" t="s">
        <v>22</v>
      </c>
      <c r="E459" s="32" t="s">
        <v>1234</v>
      </c>
      <c r="F459" s="13" t="s">
        <v>714</v>
      </c>
      <c r="G459" s="48" t="s">
        <v>2361</v>
      </c>
      <c r="H459" s="42" t="s">
        <v>1921</v>
      </c>
      <c r="I459" s="13" t="s">
        <v>1692</v>
      </c>
      <c r="J459" s="15">
        <v>3.5000000000000003E-2</v>
      </c>
      <c r="K459" s="15" t="s">
        <v>1297</v>
      </c>
      <c r="L459" s="15" t="s">
        <v>537</v>
      </c>
      <c r="M459" s="15">
        <f t="shared" si="294"/>
        <v>455.00000000000011</v>
      </c>
      <c r="N459" s="15">
        <f t="shared" si="295"/>
        <v>182000.00000000006</v>
      </c>
      <c r="O459" s="16">
        <v>1015341984</v>
      </c>
      <c r="P459" s="12">
        <v>45713</v>
      </c>
      <c r="Q459" s="17">
        <v>1066109083.2</v>
      </c>
      <c r="R459" s="9" t="s">
        <v>174</v>
      </c>
      <c r="S459" s="9" t="s">
        <v>1233</v>
      </c>
      <c r="T459" s="10">
        <v>998488618</v>
      </c>
      <c r="U459" s="9" t="s">
        <v>275</v>
      </c>
      <c r="V459" s="13" t="s">
        <v>707</v>
      </c>
      <c r="W459" s="13" t="s">
        <v>166</v>
      </c>
      <c r="X459" s="6" t="s">
        <v>601</v>
      </c>
      <c r="Y459" s="35" t="s">
        <v>552</v>
      </c>
      <c r="Z459" s="37">
        <v>45748</v>
      </c>
      <c r="AA459" s="35" t="s">
        <v>1364</v>
      </c>
      <c r="AB459" s="17">
        <v>373138179.12</v>
      </c>
      <c r="AC459" s="36"/>
      <c r="AD459" s="27"/>
      <c r="AE459" s="27">
        <f t="shared" si="262"/>
        <v>10661090.832</v>
      </c>
      <c r="AF459" s="27">
        <f t="shared" si="263"/>
        <v>1055447992.368</v>
      </c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>
        <f>SUBTOTAL(9,AV459:DH459)</f>
        <v>842667541.47000015</v>
      </c>
      <c r="AV459" s="17"/>
      <c r="AW459" s="17"/>
      <c r="AX459" s="17"/>
      <c r="AY459" s="17"/>
      <c r="AZ459" s="17"/>
      <c r="BA459" s="17"/>
      <c r="BB459" s="17"/>
      <c r="BC459" s="17"/>
      <c r="BD459" s="17"/>
      <c r="BE459" s="17">
        <v>27223103.550000001</v>
      </c>
      <c r="BF459" s="17">
        <v>27260019.809999999</v>
      </c>
      <c r="BG459" s="17">
        <v>26780108.449999999</v>
      </c>
      <c r="BH459" s="17">
        <v>26802258.210000001</v>
      </c>
      <c r="BI459" s="17">
        <v>26573377.41</v>
      </c>
      <c r="BJ459" s="17">
        <v>26115615.809999999</v>
      </c>
      <c r="BK459" s="17">
        <v>26115615.809999999</v>
      </c>
      <c r="BL459" s="17">
        <v>25672620.710000001</v>
      </c>
      <c r="BM459" s="17">
        <v>25657854.199999999</v>
      </c>
      <c r="BN459" s="17">
        <v>25428973.399999999</v>
      </c>
      <c r="BO459" s="17">
        <v>24624198.98</v>
      </c>
      <c r="BP459" s="17">
        <v>24971211.800000001</v>
      </c>
      <c r="BQ459" s="17">
        <v>24565132.960000001</v>
      </c>
      <c r="BR459" s="17">
        <v>24513450.199999999</v>
      </c>
      <c r="BS459" s="17">
        <v>24122137.859999999</v>
      </c>
      <c r="BT459" s="17">
        <v>24055688.600000001</v>
      </c>
      <c r="BU459" s="17">
        <v>23826807.800000001</v>
      </c>
      <c r="BV459" s="17">
        <v>23457645.219999999</v>
      </c>
      <c r="BW459" s="17">
        <v>23369046.199999999</v>
      </c>
      <c r="BX459" s="17">
        <v>23014650.120000001</v>
      </c>
      <c r="BY459" s="17">
        <v>22911284.59</v>
      </c>
      <c r="BZ459" s="17">
        <v>22682403.789999999</v>
      </c>
      <c r="CA459" s="17">
        <v>22143426.420000002</v>
      </c>
      <c r="CB459" s="17">
        <v>22224642.190000001</v>
      </c>
      <c r="CC459" s="17">
        <v>21907162.370000001</v>
      </c>
      <c r="CD459" s="17">
        <v>21766880.59</v>
      </c>
      <c r="CE459" s="17">
        <v>21464167.27</v>
      </c>
      <c r="CF459" s="17">
        <v>21309118.989999998</v>
      </c>
      <c r="CG459" s="17">
        <v>21080238.190000001</v>
      </c>
      <c r="CH459" s="17">
        <v>20799674.620000001</v>
      </c>
      <c r="CI459" s="17">
        <v>20622476.59</v>
      </c>
      <c r="CJ459" s="17">
        <v>20356679.530000001</v>
      </c>
      <c r="CK459" s="17">
        <v>20162213.550000001</v>
      </c>
      <c r="CL459" s="17">
        <v>19933958.109999999</v>
      </c>
      <c r="CM459" s="17">
        <v>19676250.350000001</v>
      </c>
      <c r="CN459" s="17">
        <v>19477447.219999999</v>
      </c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</row>
    <row r="460" spans="1:112" ht="65.25" hidden="1" customHeight="1" x14ac:dyDescent="0.25">
      <c r="A460" s="6">
        <f t="shared" si="290"/>
        <v>76</v>
      </c>
      <c r="B460" s="13">
        <v>13381114</v>
      </c>
      <c r="C460" s="33" t="s">
        <v>297</v>
      </c>
      <c r="D460" s="32" t="s">
        <v>971</v>
      </c>
      <c r="E460" s="32" t="s">
        <v>1237</v>
      </c>
      <c r="F460" s="13" t="s">
        <v>711</v>
      </c>
      <c r="G460" s="48" t="s">
        <v>2362</v>
      </c>
      <c r="H460" s="42" t="s">
        <v>1924</v>
      </c>
      <c r="I460" s="13"/>
      <c r="J460" s="15">
        <v>5.2999999999999999E-2</v>
      </c>
      <c r="K460" s="15" t="s">
        <v>1298</v>
      </c>
      <c r="L460" s="15" t="s">
        <v>537</v>
      </c>
      <c r="M460" s="15">
        <f t="shared" si="294"/>
        <v>689</v>
      </c>
      <c r="N460" s="15">
        <f t="shared" si="295"/>
        <v>275600</v>
      </c>
      <c r="O460" s="16">
        <v>747926615</v>
      </c>
      <c r="P460" s="12">
        <v>45714</v>
      </c>
      <c r="Q460" s="17">
        <v>822719276.5</v>
      </c>
      <c r="R460" s="9" t="s">
        <v>174</v>
      </c>
      <c r="S460" s="9" t="s">
        <v>1236</v>
      </c>
      <c r="T460" s="10">
        <v>908119977</v>
      </c>
      <c r="U460" s="9" t="s">
        <v>276</v>
      </c>
      <c r="V460" s="13" t="s">
        <v>707</v>
      </c>
      <c r="W460" s="13" t="s">
        <v>166</v>
      </c>
      <c r="X460" s="9" t="s">
        <v>601</v>
      </c>
      <c r="Y460" s="35"/>
      <c r="Z460" s="35"/>
      <c r="AA460" s="35"/>
      <c r="AB460" s="17">
        <v>658175421.20000005</v>
      </c>
      <c r="AC460" s="36"/>
      <c r="AD460" s="27">
        <f>+Q460*20%</f>
        <v>164543855.30000001</v>
      </c>
      <c r="AE460" s="27">
        <f t="shared" si="262"/>
        <v>8227192.7650000006</v>
      </c>
      <c r="AF460" s="27">
        <f t="shared" si="263"/>
        <v>649948228.43499994</v>
      </c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</row>
    <row r="461" spans="1:112" ht="65.25" hidden="1" customHeight="1" x14ac:dyDescent="0.25">
      <c r="A461" s="6">
        <f t="shared" si="290"/>
        <v>77</v>
      </c>
      <c r="B461" s="13">
        <v>13222047</v>
      </c>
      <c r="C461" s="33" t="s">
        <v>298</v>
      </c>
      <c r="D461" s="32" t="s">
        <v>474</v>
      </c>
      <c r="E461" s="32" t="s">
        <v>1238</v>
      </c>
      <c r="F461" s="13" t="s">
        <v>711</v>
      </c>
      <c r="G461" s="48" t="s">
        <v>2363</v>
      </c>
      <c r="H461" s="42" t="s">
        <v>1921</v>
      </c>
      <c r="I461" s="13"/>
      <c r="J461" s="15">
        <v>0.96</v>
      </c>
      <c r="K461" s="15" t="s">
        <v>536</v>
      </c>
      <c r="L461" s="15" t="s">
        <v>538</v>
      </c>
      <c r="M461" s="15">
        <f t="shared" si="294"/>
        <v>12480</v>
      </c>
      <c r="N461" s="15">
        <f t="shared" ref="N461" si="300">+M461*200</f>
        <v>2496000</v>
      </c>
      <c r="O461" s="16">
        <v>7798801728</v>
      </c>
      <c r="P461" s="12">
        <v>45714</v>
      </c>
      <c r="Q461" s="17">
        <v>9748502160</v>
      </c>
      <c r="R461" s="9" t="s">
        <v>174</v>
      </c>
      <c r="S461" s="9" t="s">
        <v>1143</v>
      </c>
      <c r="T461" s="10">
        <v>909684460</v>
      </c>
      <c r="U461" s="9" t="s">
        <v>276</v>
      </c>
      <c r="V461" s="13" t="s">
        <v>707</v>
      </c>
      <c r="W461" s="13" t="s">
        <v>166</v>
      </c>
      <c r="X461" s="9" t="s">
        <v>601</v>
      </c>
      <c r="Y461" s="35"/>
      <c r="Z461" s="35"/>
      <c r="AA461" s="35"/>
      <c r="AB461" s="17">
        <v>7798801728</v>
      </c>
      <c r="AC461" s="36"/>
      <c r="AD461" s="27">
        <f>+Q461*20%</f>
        <v>1949700432</v>
      </c>
      <c r="AE461" s="27">
        <f t="shared" si="262"/>
        <v>97485021.600000009</v>
      </c>
      <c r="AF461" s="27">
        <f t="shared" si="263"/>
        <v>7701316706.3999996</v>
      </c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</row>
    <row r="462" spans="1:112" ht="65.25" customHeight="1" x14ac:dyDescent="0.25">
      <c r="A462" s="6">
        <f t="shared" si="290"/>
        <v>78</v>
      </c>
      <c r="B462" s="13">
        <v>13385966</v>
      </c>
      <c r="C462" s="33" t="s">
        <v>300</v>
      </c>
      <c r="D462" s="32" t="s">
        <v>1242</v>
      </c>
      <c r="E462" s="32" t="s">
        <v>1241</v>
      </c>
      <c r="F462" s="13" t="s">
        <v>712</v>
      </c>
      <c r="G462" s="48" t="s">
        <v>2364</v>
      </c>
      <c r="H462" s="42" t="s">
        <v>1924</v>
      </c>
      <c r="I462" s="13"/>
      <c r="J462" s="15">
        <v>0.05</v>
      </c>
      <c r="K462" s="15" t="s">
        <v>987</v>
      </c>
      <c r="L462" s="15" t="s">
        <v>859</v>
      </c>
      <c r="M462" s="15">
        <f>+J462*10000*2*65%</f>
        <v>650</v>
      </c>
      <c r="N462" s="15">
        <f t="shared" ref="N462" si="301">+M462*400</f>
        <v>260000</v>
      </c>
      <c r="O462" s="16">
        <v>1413654577</v>
      </c>
      <c r="P462" s="12">
        <v>45716</v>
      </c>
      <c r="Q462" s="17">
        <v>1979116407.8</v>
      </c>
      <c r="R462" s="9" t="s">
        <v>174</v>
      </c>
      <c r="S462" s="9" t="s">
        <v>1223</v>
      </c>
      <c r="T462" s="10">
        <v>939830210</v>
      </c>
      <c r="U462" s="9" t="s">
        <v>275</v>
      </c>
      <c r="V462" s="13" t="s">
        <v>707</v>
      </c>
      <c r="W462" s="13" t="s">
        <v>166</v>
      </c>
      <c r="X462" s="9" t="s">
        <v>601</v>
      </c>
      <c r="Y462" s="35" t="s">
        <v>552</v>
      </c>
      <c r="Z462" s="37">
        <v>45756</v>
      </c>
      <c r="AA462" s="35" t="s">
        <v>1410</v>
      </c>
      <c r="AB462" s="17">
        <v>692690742.73000002</v>
      </c>
      <c r="AC462" s="36"/>
      <c r="AD462" s="27"/>
      <c r="AE462" s="27">
        <f t="shared" si="262"/>
        <v>19791164.078000002</v>
      </c>
      <c r="AF462" s="27">
        <f t="shared" si="263"/>
        <v>1959325243.7219999</v>
      </c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>
        <f>SUBTOTAL(9,AV462:DH462)</f>
        <v>1564321310.03</v>
      </c>
      <c r="AV462" s="17"/>
      <c r="AW462" s="17"/>
      <c r="AX462" s="17"/>
      <c r="AY462" s="17"/>
      <c r="AZ462" s="17"/>
      <c r="BA462" s="17"/>
      <c r="BB462" s="17"/>
      <c r="BC462" s="17"/>
      <c r="BD462" s="17"/>
      <c r="BE462" s="17">
        <v>50536752.530000001</v>
      </c>
      <c r="BF462" s="17">
        <v>50605283.579999998</v>
      </c>
      <c r="BG462" s="17">
        <v>49714379.960000001</v>
      </c>
      <c r="BH462" s="17">
        <v>49755498.590000004</v>
      </c>
      <c r="BI462" s="17">
        <v>49330606.100000001</v>
      </c>
      <c r="BJ462" s="17">
        <v>48480821.109999999</v>
      </c>
      <c r="BK462" s="17">
        <v>48480821.109999999</v>
      </c>
      <c r="BL462" s="17">
        <v>47658448.539999999</v>
      </c>
      <c r="BM462" s="17">
        <v>47631036.119999997</v>
      </c>
      <c r="BN462" s="17">
        <v>47206143.619999997</v>
      </c>
      <c r="BO462" s="17">
        <v>45712166.780000001</v>
      </c>
      <c r="BP462" s="17">
        <v>46356358.630000003</v>
      </c>
      <c r="BQ462" s="17">
        <v>45602517.109999999</v>
      </c>
      <c r="BR462" s="17">
        <v>45506573.640000001</v>
      </c>
      <c r="BS462" s="17">
        <v>44780144.539999999</v>
      </c>
      <c r="BT462" s="17">
        <v>44656788.649999999</v>
      </c>
      <c r="BU462" s="17">
        <v>44231896.159999996</v>
      </c>
      <c r="BV462" s="17">
        <v>43546585.68</v>
      </c>
      <c r="BW462" s="17">
        <v>43382111.159999996</v>
      </c>
      <c r="BX462" s="17">
        <v>42724213.109999999</v>
      </c>
      <c r="BY462" s="17">
        <v>42532326.170000002</v>
      </c>
      <c r="BZ462" s="17">
        <v>42107433.68</v>
      </c>
      <c r="CA462" s="17">
        <v>41106880.380000003</v>
      </c>
      <c r="CB462" s="17">
        <v>41257648.689999998</v>
      </c>
      <c r="CC462" s="17">
        <v>40668281.68</v>
      </c>
      <c r="CD462" s="17">
        <v>40407863.700000003</v>
      </c>
      <c r="CE462" s="17">
        <v>39845909.109999999</v>
      </c>
      <c r="CF462" s="17">
        <v>39558078.710000001</v>
      </c>
      <c r="CG462" s="17">
        <v>39133186.210000001</v>
      </c>
      <c r="CH462" s="17">
        <v>38612350.25</v>
      </c>
      <c r="CI462" s="17">
        <v>38283401.219999999</v>
      </c>
      <c r="CJ462" s="17">
        <v>37789977.68</v>
      </c>
      <c r="CK462" s="17">
        <v>37428972.600000001</v>
      </c>
      <c r="CL462" s="17">
        <v>37005241.009999998</v>
      </c>
      <c r="CM462" s="17">
        <v>36526834.380000003</v>
      </c>
      <c r="CN462" s="17">
        <v>36157777.840000004</v>
      </c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</row>
    <row r="463" spans="1:112" ht="65.25" hidden="1" customHeight="1" x14ac:dyDescent="0.25">
      <c r="A463" s="6">
        <f t="shared" si="290"/>
        <v>79</v>
      </c>
      <c r="B463" s="13">
        <v>13280266</v>
      </c>
      <c r="C463" s="33" t="s">
        <v>296</v>
      </c>
      <c r="D463" s="32" t="s">
        <v>1244</v>
      </c>
      <c r="E463" s="32" t="s">
        <v>1245</v>
      </c>
      <c r="F463" s="13" t="s">
        <v>712</v>
      </c>
      <c r="G463" s="48" t="s">
        <v>2365</v>
      </c>
      <c r="H463" s="42" t="s">
        <v>1921</v>
      </c>
      <c r="I463" s="13"/>
      <c r="J463" s="15">
        <v>0.18310000000000001</v>
      </c>
      <c r="K463" s="15" t="s">
        <v>1295</v>
      </c>
      <c r="L463" s="15" t="s">
        <v>537</v>
      </c>
      <c r="M463" s="15">
        <f t="shared" ref="M463:M472" si="302">+J463*10000*2*65%</f>
        <v>2380.3000000000002</v>
      </c>
      <c r="N463" s="15">
        <f t="shared" ref="N463:N472" si="303">+M463*400</f>
        <v>952120.00000000012</v>
      </c>
      <c r="O463" s="16">
        <v>5500819465</v>
      </c>
      <c r="P463" s="12">
        <v>45719</v>
      </c>
      <c r="Q463" s="17">
        <v>18152704234.5</v>
      </c>
      <c r="R463" s="9" t="s">
        <v>174</v>
      </c>
      <c r="S463" s="9" t="s">
        <v>1246</v>
      </c>
      <c r="T463" s="10">
        <v>909013017</v>
      </c>
      <c r="U463" s="9" t="s">
        <v>276</v>
      </c>
      <c r="V463" s="13" t="s">
        <v>707</v>
      </c>
      <c r="W463" s="13" t="s">
        <v>166</v>
      </c>
      <c r="X463" s="9" t="s">
        <v>601</v>
      </c>
      <c r="Y463" s="35"/>
      <c r="Z463" s="35"/>
      <c r="AA463" s="35"/>
      <c r="AB463" s="17">
        <v>14522163387.6</v>
      </c>
      <c r="AC463" s="36"/>
      <c r="AD463" s="27"/>
      <c r="AE463" s="27">
        <f t="shared" si="262"/>
        <v>181527042.345</v>
      </c>
      <c r="AF463" s="27">
        <f t="shared" si="263"/>
        <v>17971177192.154999</v>
      </c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</row>
    <row r="464" spans="1:112" ht="65.25" hidden="1" customHeight="1" x14ac:dyDescent="0.25">
      <c r="A464" s="6">
        <f t="shared" si="290"/>
        <v>80</v>
      </c>
      <c r="B464" s="13">
        <v>13300570</v>
      </c>
      <c r="C464" s="33" t="s">
        <v>299</v>
      </c>
      <c r="D464" s="32" t="s">
        <v>1247</v>
      </c>
      <c r="E464" s="32" t="s">
        <v>1248</v>
      </c>
      <c r="F464" s="13" t="s">
        <v>712</v>
      </c>
      <c r="G464" s="48" t="s">
        <v>2366</v>
      </c>
      <c r="H464" s="42" t="s">
        <v>1924</v>
      </c>
      <c r="I464" s="13"/>
      <c r="J464" s="15">
        <v>1.2E-2</v>
      </c>
      <c r="K464" s="15" t="s">
        <v>983</v>
      </c>
      <c r="L464" s="15" t="s">
        <v>537</v>
      </c>
      <c r="M464" s="15">
        <f t="shared" si="302"/>
        <v>156</v>
      </c>
      <c r="N464" s="15">
        <f t="shared" si="303"/>
        <v>62400</v>
      </c>
      <c r="O464" s="16">
        <v>576576420</v>
      </c>
      <c r="P464" s="12">
        <v>45719</v>
      </c>
      <c r="Q464" s="17">
        <v>1153152840</v>
      </c>
      <c r="R464" s="9" t="s">
        <v>174</v>
      </c>
      <c r="S464" s="9" t="s">
        <v>1007</v>
      </c>
      <c r="T464" s="10">
        <v>901181171</v>
      </c>
      <c r="U464" s="9" t="s">
        <v>276</v>
      </c>
      <c r="V464" s="13" t="s">
        <v>707</v>
      </c>
      <c r="W464" s="13" t="s">
        <v>166</v>
      </c>
      <c r="X464" s="9" t="s">
        <v>601</v>
      </c>
      <c r="Y464" s="35"/>
      <c r="Z464" s="35"/>
      <c r="AA464" s="35"/>
      <c r="AB464" s="17">
        <v>922522272</v>
      </c>
      <c r="AC464" s="36"/>
      <c r="AD464" s="27">
        <f>+Q464*20%</f>
        <v>230630568</v>
      </c>
      <c r="AE464" s="27">
        <f t="shared" si="262"/>
        <v>11531528.4</v>
      </c>
      <c r="AF464" s="27">
        <f t="shared" si="263"/>
        <v>910990743.5999999</v>
      </c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</row>
    <row r="465" spans="1:112" ht="65.25" customHeight="1" x14ac:dyDescent="0.25">
      <c r="A465" s="6">
        <f t="shared" si="290"/>
        <v>81</v>
      </c>
      <c r="B465" s="13">
        <v>13300571</v>
      </c>
      <c r="C465" s="33" t="s">
        <v>299</v>
      </c>
      <c r="D465" s="32" t="s">
        <v>1190</v>
      </c>
      <c r="E465" s="32" t="s">
        <v>1249</v>
      </c>
      <c r="F465" s="13" t="s">
        <v>712</v>
      </c>
      <c r="G465" s="48" t="s">
        <v>2367</v>
      </c>
      <c r="H465" s="42" t="s">
        <v>1924</v>
      </c>
      <c r="I465" s="13"/>
      <c r="J465" s="15">
        <v>1.7999999999999999E-2</v>
      </c>
      <c r="K465" s="15" t="s">
        <v>983</v>
      </c>
      <c r="L465" s="15" t="s">
        <v>537</v>
      </c>
      <c r="M465" s="15">
        <f t="shared" si="302"/>
        <v>234</v>
      </c>
      <c r="N465" s="15">
        <f t="shared" si="303"/>
        <v>93600</v>
      </c>
      <c r="O465" s="16">
        <v>864864630</v>
      </c>
      <c r="P465" s="12">
        <v>45719</v>
      </c>
      <c r="Q465" s="17">
        <v>908107861.5</v>
      </c>
      <c r="R465" s="9" t="s">
        <v>174</v>
      </c>
      <c r="S465" s="9" t="s">
        <v>1250</v>
      </c>
      <c r="T465" s="10">
        <v>998945525</v>
      </c>
      <c r="U465" s="9" t="s">
        <v>275</v>
      </c>
      <c r="V465" s="13" t="s">
        <v>707</v>
      </c>
      <c r="W465" s="13" t="s">
        <v>166</v>
      </c>
      <c r="X465" s="9" t="s">
        <v>601</v>
      </c>
      <c r="Y465" s="35" t="s">
        <v>552</v>
      </c>
      <c r="Z465" s="37">
        <v>45761</v>
      </c>
      <c r="AA465" s="35" t="s">
        <v>1416</v>
      </c>
      <c r="AB465" s="17">
        <v>317837751.52999997</v>
      </c>
      <c r="AC465" s="36"/>
      <c r="AD465" s="27"/>
      <c r="AE465" s="27">
        <f t="shared" si="262"/>
        <v>9081078.6150000002</v>
      </c>
      <c r="AF465" s="27">
        <f t="shared" si="263"/>
        <v>899026782.88499999</v>
      </c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>
        <f>SUBTOTAL(9,AV465:DH465)</f>
        <v>717781164.30999994</v>
      </c>
      <c r="AV465" s="17"/>
      <c r="AW465" s="17"/>
      <c r="AX465" s="17"/>
      <c r="AY465" s="17"/>
      <c r="AZ465" s="17"/>
      <c r="BA465" s="17"/>
      <c r="BB465" s="17"/>
      <c r="BC465" s="17"/>
      <c r="BD465" s="17"/>
      <c r="BE465" s="17">
        <v>23188541.149999999</v>
      </c>
      <c r="BF465" s="17">
        <v>23219986.289999999</v>
      </c>
      <c r="BG465" s="17">
        <v>22811199.530000001</v>
      </c>
      <c r="BH465" s="17">
        <v>22830066.609999999</v>
      </c>
      <c r="BI465" s="17">
        <v>22635106.77</v>
      </c>
      <c r="BJ465" s="17">
        <v>22245187.100000001</v>
      </c>
      <c r="BK465" s="17">
        <v>22245187.100000001</v>
      </c>
      <c r="BL465" s="17">
        <v>21867845.469999999</v>
      </c>
      <c r="BM465" s="17">
        <v>21855267.420000002</v>
      </c>
      <c r="BN465" s="17">
        <v>21660307.579999998</v>
      </c>
      <c r="BO465" s="17">
        <v>20974803.629999999</v>
      </c>
      <c r="BP465" s="17">
        <v>21270387.899999999</v>
      </c>
      <c r="BQ465" s="17">
        <v>20924491.420000002</v>
      </c>
      <c r="BR465" s="17">
        <v>20880468.23</v>
      </c>
      <c r="BS465" s="17">
        <v>20547149.789999999</v>
      </c>
      <c r="BT465" s="17">
        <v>20490548.550000001</v>
      </c>
      <c r="BU465" s="17">
        <v>20295588.710000001</v>
      </c>
      <c r="BV465" s="17">
        <v>19981137.359999999</v>
      </c>
      <c r="BW465" s="17">
        <v>19905669.039999999</v>
      </c>
      <c r="BX465" s="17">
        <v>19603795.739999998</v>
      </c>
      <c r="BY465" s="17">
        <v>19515749.359999999</v>
      </c>
      <c r="BZ465" s="17">
        <v>19320789.52</v>
      </c>
      <c r="CA465" s="17">
        <v>18861690.550000001</v>
      </c>
      <c r="CB465" s="17">
        <v>18930869.84</v>
      </c>
      <c r="CC465" s="17">
        <v>18660441.68</v>
      </c>
      <c r="CD465" s="17">
        <v>18540950.170000002</v>
      </c>
      <c r="CE465" s="17">
        <v>18283100.059999999</v>
      </c>
      <c r="CF465" s="17">
        <v>18151030.489999998</v>
      </c>
      <c r="CG465" s="17">
        <v>17956070.649999999</v>
      </c>
      <c r="CH465" s="17">
        <v>17717087.620000001</v>
      </c>
      <c r="CI465" s="17">
        <v>17566150.969999999</v>
      </c>
      <c r="CJ465" s="17">
        <v>17339746</v>
      </c>
      <c r="CK465" s="17">
        <v>17174100.59</v>
      </c>
      <c r="CL465" s="17">
        <v>16979673.43</v>
      </c>
      <c r="CM465" s="17">
        <v>16760158.890000001</v>
      </c>
      <c r="CN465" s="17">
        <v>16590819.1</v>
      </c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</row>
    <row r="466" spans="1:112" ht="65.25" hidden="1" customHeight="1" x14ac:dyDescent="0.25">
      <c r="A466" s="6">
        <f t="shared" si="290"/>
        <v>82</v>
      </c>
      <c r="B466" s="13">
        <v>13300569</v>
      </c>
      <c r="C466" s="33" t="s">
        <v>300</v>
      </c>
      <c r="D466" s="32" t="s">
        <v>329</v>
      </c>
      <c r="E466" s="32" t="s">
        <v>1251</v>
      </c>
      <c r="F466" s="13" t="s">
        <v>711</v>
      </c>
      <c r="G466" s="48" t="s">
        <v>2368</v>
      </c>
      <c r="H466" s="42" t="s">
        <v>1921</v>
      </c>
      <c r="I466" s="13"/>
      <c r="J466" s="15">
        <v>2.18E-2</v>
      </c>
      <c r="K466" s="15" t="s">
        <v>986</v>
      </c>
      <c r="L466" s="15" t="s">
        <v>537</v>
      </c>
      <c r="M466" s="15">
        <f t="shared" si="302"/>
        <v>283.40000000000003</v>
      </c>
      <c r="N466" s="15">
        <f t="shared" si="303"/>
        <v>113360.00000000001</v>
      </c>
      <c r="O466" s="16">
        <v>333848649</v>
      </c>
      <c r="P466" s="12">
        <v>45719</v>
      </c>
      <c r="Q466" s="17">
        <v>984003243.70000005</v>
      </c>
      <c r="R466" s="9" t="s">
        <v>174</v>
      </c>
      <c r="S466" s="9" t="s">
        <v>1252</v>
      </c>
      <c r="T466" s="10">
        <v>774073047</v>
      </c>
      <c r="U466" s="9" t="s">
        <v>276</v>
      </c>
      <c r="V466" s="13" t="s">
        <v>707</v>
      </c>
      <c r="W466" s="13" t="s">
        <v>166</v>
      </c>
      <c r="X466" s="9" t="s">
        <v>601</v>
      </c>
      <c r="Y466" s="35"/>
      <c r="Z466" s="35"/>
      <c r="AA466" s="35"/>
      <c r="AB466" s="17">
        <v>787202594.96000004</v>
      </c>
      <c r="AC466" s="36"/>
      <c r="AD466" s="27"/>
      <c r="AE466" s="27">
        <f t="shared" si="262"/>
        <v>9840032.4370000008</v>
      </c>
      <c r="AF466" s="27">
        <f t="shared" si="263"/>
        <v>974163211.26300001</v>
      </c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</row>
    <row r="467" spans="1:112" ht="65.25" hidden="1" customHeight="1" x14ac:dyDescent="0.25">
      <c r="A467" s="6">
        <f t="shared" si="290"/>
        <v>83</v>
      </c>
      <c r="B467" s="13">
        <v>13450796</v>
      </c>
      <c r="C467" s="33" t="s">
        <v>296</v>
      </c>
      <c r="D467" s="32" t="s">
        <v>1259</v>
      </c>
      <c r="E467" s="32" t="s">
        <v>1260</v>
      </c>
      <c r="F467" s="13" t="s">
        <v>712</v>
      </c>
      <c r="G467" s="48" t="s">
        <v>2369</v>
      </c>
      <c r="H467" s="42" t="s">
        <v>1924</v>
      </c>
      <c r="I467" s="13"/>
      <c r="J467" s="15">
        <v>5.0000000000000001E-3</v>
      </c>
      <c r="K467" s="15" t="s">
        <v>1295</v>
      </c>
      <c r="L467" s="15" t="s">
        <v>537</v>
      </c>
      <c r="M467" s="15">
        <f t="shared" si="302"/>
        <v>65</v>
      </c>
      <c r="N467" s="15">
        <f t="shared" si="303"/>
        <v>26000</v>
      </c>
      <c r="O467" s="16">
        <v>158857637</v>
      </c>
      <c r="P467" s="12">
        <v>45721</v>
      </c>
      <c r="Q467" s="17">
        <v>190885763.69999999</v>
      </c>
      <c r="R467" s="9" t="s">
        <v>174</v>
      </c>
      <c r="S467" s="9" t="s">
        <v>931</v>
      </c>
      <c r="T467" s="10">
        <v>977087677</v>
      </c>
      <c r="U467" s="9" t="s">
        <v>276</v>
      </c>
      <c r="V467" s="13" t="s">
        <v>707</v>
      </c>
      <c r="W467" s="13" t="s">
        <v>166</v>
      </c>
      <c r="X467" s="9" t="s">
        <v>601</v>
      </c>
      <c r="Y467" s="35"/>
      <c r="Z467" s="35"/>
      <c r="AA467" s="35"/>
      <c r="AB467" s="17">
        <v>152708610.96000001</v>
      </c>
      <c r="AC467" s="36"/>
      <c r="AD467" s="27">
        <f>+Q467*20%</f>
        <v>38177152.740000002</v>
      </c>
      <c r="AE467" s="27">
        <f t="shared" si="262"/>
        <v>1908857.6369999999</v>
      </c>
      <c r="AF467" s="27">
        <f t="shared" si="263"/>
        <v>150799753.32299998</v>
      </c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</row>
    <row r="468" spans="1:112" ht="65.25" customHeight="1" x14ac:dyDescent="0.25">
      <c r="A468" s="6">
        <f t="shared" si="290"/>
        <v>84</v>
      </c>
      <c r="B468" s="13">
        <v>13450799</v>
      </c>
      <c r="C468" s="33" t="s">
        <v>296</v>
      </c>
      <c r="D468" s="32" t="s">
        <v>1259</v>
      </c>
      <c r="E468" s="32" t="s">
        <v>1262</v>
      </c>
      <c r="F468" s="13" t="s">
        <v>712</v>
      </c>
      <c r="G468" s="48" t="s">
        <v>2370</v>
      </c>
      <c r="H468" s="42" t="s">
        <v>1924</v>
      </c>
      <c r="I468" s="13"/>
      <c r="J468" s="15">
        <v>5.0000000000000001E-3</v>
      </c>
      <c r="K468" s="15" t="s">
        <v>1295</v>
      </c>
      <c r="L468" s="15" t="s">
        <v>537</v>
      </c>
      <c r="M468" s="15">
        <f t="shared" si="302"/>
        <v>65</v>
      </c>
      <c r="N468" s="15">
        <f t="shared" si="303"/>
        <v>26000</v>
      </c>
      <c r="O468" s="16">
        <v>158857637</v>
      </c>
      <c r="P468" s="12">
        <v>45721</v>
      </c>
      <c r="Q468" s="17">
        <v>190629164.40000001</v>
      </c>
      <c r="R468" s="9" t="s">
        <v>174</v>
      </c>
      <c r="S468" s="9" t="s">
        <v>1261</v>
      </c>
      <c r="T468" s="10">
        <v>906495643</v>
      </c>
      <c r="U468" s="9" t="s">
        <v>275</v>
      </c>
      <c r="V468" s="13" t="s">
        <v>707</v>
      </c>
      <c r="W468" s="13" t="s">
        <v>166</v>
      </c>
      <c r="X468" s="9" t="s">
        <v>601</v>
      </c>
      <c r="Y468" s="35" t="s">
        <v>552</v>
      </c>
      <c r="Z468" s="37">
        <v>45750</v>
      </c>
      <c r="AA468" s="34" t="s">
        <v>1365</v>
      </c>
      <c r="AB468" s="17">
        <v>66720207.539999999</v>
      </c>
      <c r="AC468" s="36"/>
      <c r="AD468" s="27"/>
      <c r="AE468" s="27">
        <f t="shared" si="262"/>
        <v>1906291.6440000001</v>
      </c>
      <c r="AF468" s="27">
        <f t="shared" si="263"/>
        <v>188722872.75600001</v>
      </c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>
        <f>SUBTOTAL(9,AV468:DH468)</f>
        <v>150675959.74000001</v>
      </c>
      <c r="AV468" s="17"/>
      <c r="AW468" s="17"/>
      <c r="AX468" s="17"/>
      <c r="AY468" s="17"/>
      <c r="AZ468" s="17"/>
      <c r="BA468" s="17"/>
      <c r="BB468" s="17"/>
      <c r="BC468" s="17"/>
      <c r="BD468" s="17"/>
      <c r="BE468" s="17">
        <v>4867717.16</v>
      </c>
      <c r="BF468" s="17">
        <v>4874318.0999999996</v>
      </c>
      <c r="BG468" s="17">
        <v>4788505.96</v>
      </c>
      <c r="BH468" s="17">
        <v>4792466.5199999996</v>
      </c>
      <c r="BI468" s="17">
        <v>4751540.7300000004</v>
      </c>
      <c r="BJ468" s="17">
        <v>4669689.1500000004</v>
      </c>
      <c r="BK468" s="17">
        <v>4669689.1500000004</v>
      </c>
      <c r="BL468" s="17">
        <v>4590477.95</v>
      </c>
      <c r="BM468" s="17">
        <v>4587837.57</v>
      </c>
      <c r="BN468" s="17">
        <v>4546911.78</v>
      </c>
      <c r="BO468" s="17">
        <v>4403011.43</v>
      </c>
      <c r="BP468" s="17">
        <v>4465060.2</v>
      </c>
      <c r="BQ468" s="17">
        <v>4392449.93</v>
      </c>
      <c r="BR468" s="17">
        <v>4383208.62</v>
      </c>
      <c r="BS468" s="17">
        <v>4313238.7300000004</v>
      </c>
      <c r="BT468" s="17">
        <v>4301357.05</v>
      </c>
      <c r="BU468" s="17">
        <v>4260431.26</v>
      </c>
      <c r="BV468" s="17">
        <v>4194421.92</v>
      </c>
      <c r="BW468" s="17">
        <v>4178579.68</v>
      </c>
      <c r="BX468" s="17">
        <v>4115210.71</v>
      </c>
      <c r="BY468" s="17">
        <v>4096728.1</v>
      </c>
      <c r="BZ468" s="17">
        <v>4055802.31</v>
      </c>
      <c r="CA468" s="17">
        <v>3959428.68</v>
      </c>
      <c r="CB468" s="17">
        <v>3973950.73</v>
      </c>
      <c r="CC468" s="17">
        <v>3917182.7</v>
      </c>
      <c r="CD468" s="17">
        <v>3892099.15</v>
      </c>
      <c r="CE468" s="17">
        <v>3837971.49</v>
      </c>
      <c r="CF468" s="17">
        <v>3810247.57</v>
      </c>
      <c r="CG468" s="17">
        <v>3769321.78</v>
      </c>
      <c r="CH468" s="17">
        <v>3719154.69</v>
      </c>
      <c r="CI468" s="17">
        <v>3687470.2</v>
      </c>
      <c r="CJ468" s="17">
        <v>3639943.48</v>
      </c>
      <c r="CK468" s="17">
        <v>3605171.35</v>
      </c>
      <c r="CL468" s="17">
        <v>3564357.38</v>
      </c>
      <c r="CM468" s="17">
        <v>3518277.09</v>
      </c>
      <c r="CN468" s="17">
        <v>3482729.44</v>
      </c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</row>
    <row r="469" spans="1:112" ht="65.25" customHeight="1" x14ac:dyDescent="0.25">
      <c r="A469" s="6">
        <f t="shared" si="290"/>
        <v>85</v>
      </c>
      <c r="B469" s="13">
        <v>13470292</v>
      </c>
      <c r="C469" s="33" t="s">
        <v>296</v>
      </c>
      <c r="D469" s="32" t="s">
        <v>1095</v>
      </c>
      <c r="E469" s="32" t="s">
        <v>1266</v>
      </c>
      <c r="F469" s="13" t="s">
        <v>712</v>
      </c>
      <c r="G469" s="48" t="s">
        <v>2371</v>
      </c>
      <c r="H469" s="42" t="s">
        <v>1924</v>
      </c>
      <c r="I469" s="13"/>
      <c r="J469" s="15">
        <v>5.0000000000000001E-3</v>
      </c>
      <c r="K469" s="15" t="s">
        <v>1295</v>
      </c>
      <c r="L469" s="15" t="s">
        <v>537</v>
      </c>
      <c r="M469" s="15">
        <f t="shared" si="302"/>
        <v>65</v>
      </c>
      <c r="N469" s="15">
        <f t="shared" si="303"/>
        <v>26000</v>
      </c>
      <c r="O469" s="16">
        <v>158857637</v>
      </c>
      <c r="P469" s="12">
        <v>45722</v>
      </c>
      <c r="Q469" s="17">
        <v>206771527.40000001</v>
      </c>
      <c r="R469" s="9" t="s">
        <v>174</v>
      </c>
      <c r="S469" s="9" t="s">
        <v>1265</v>
      </c>
      <c r="T469" s="10">
        <v>770002529</v>
      </c>
      <c r="U469" s="9" t="s">
        <v>275</v>
      </c>
      <c r="V469" s="13" t="s">
        <v>707</v>
      </c>
      <c r="W469" s="13" t="s">
        <v>166</v>
      </c>
      <c r="X469" s="9" t="s">
        <v>601</v>
      </c>
      <c r="Y469" s="35" t="s">
        <v>552</v>
      </c>
      <c r="Z469" s="37">
        <v>45761</v>
      </c>
      <c r="AA469" s="35" t="s">
        <v>1417</v>
      </c>
      <c r="AB469" s="17">
        <v>72370034.590000004</v>
      </c>
      <c r="AC469" s="36"/>
      <c r="AD469" s="27"/>
      <c r="AE469" s="27">
        <f t="shared" si="262"/>
        <v>2067715.2740000002</v>
      </c>
      <c r="AF469" s="27">
        <f t="shared" si="263"/>
        <v>204703812.12600002</v>
      </c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>
        <f>SUBTOTAL(9,AV469:DH469)</f>
        <v>163435109.41000006</v>
      </c>
      <c r="AV469" s="17"/>
      <c r="AW469" s="17"/>
      <c r="AX469" s="17"/>
      <c r="AY469" s="17"/>
      <c r="AZ469" s="17"/>
      <c r="BA469" s="17"/>
      <c r="BB469" s="17"/>
      <c r="BC469" s="17"/>
      <c r="BD469" s="17"/>
      <c r="BE469" s="17">
        <v>5279912.53</v>
      </c>
      <c r="BF469" s="17">
        <v>5287072.42</v>
      </c>
      <c r="BG469" s="17">
        <v>5193993.76</v>
      </c>
      <c r="BH469" s="17">
        <v>5198289.7</v>
      </c>
      <c r="BI469" s="17">
        <v>5153898.34</v>
      </c>
      <c r="BJ469" s="17">
        <v>5065115.62</v>
      </c>
      <c r="BK469" s="17">
        <v>5065115.62</v>
      </c>
      <c r="BL469" s="17">
        <v>4979196.8600000003</v>
      </c>
      <c r="BM469" s="17">
        <v>4976332.9000000004</v>
      </c>
      <c r="BN469" s="17">
        <v>4931941.54</v>
      </c>
      <c r="BO469" s="17">
        <v>4775855.79</v>
      </c>
      <c r="BP469" s="17">
        <v>4843158.82</v>
      </c>
      <c r="BQ469" s="17">
        <v>4764399.95</v>
      </c>
      <c r="BR469" s="17">
        <v>4754376.09</v>
      </c>
      <c r="BS469" s="17">
        <v>4678481.1900000004</v>
      </c>
      <c r="BT469" s="17">
        <v>4665593.37</v>
      </c>
      <c r="BU469" s="17">
        <v>4621202.01</v>
      </c>
      <c r="BV469" s="17">
        <v>4549603.04</v>
      </c>
      <c r="BW469" s="17">
        <v>4532419.29</v>
      </c>
      <c r="BX469" s="17">
        <v>4463684.28</v>
      </c>
      <c r="BY469" s="17">
        <v>4443636.57</v>
      </c>
      <c r="BZ469" s="17">
        <v>4399245.21</v>
      </c>
      <c r="CA469" s="17">
        <v>4294710.72</v>
      </c>
      <c r="CB469" s="17">
        <v>4310462.49</v>
      </c>
      <c r="CC469" s="17">
        <v>4248887.38</v>
      </c>
      <c r="CD469" s="17">
        <v>4221679.7699999996</v>
      </c>
      <c r="CE469" s="17">
        <v>4162968.61</v>
      </c>
      <c r="CF469" s="17">
        <v>4132897.05</v>
      </c>
      <c r="CG469" s="17">
        <v>4088505.69</v>
      </c>
      <c r="CH469" s="17">
        <v>4034090.47</v>
      </c>
      <c r="CI469" s="17">
        <v>3999722.96</v>
      </c>
      <c r="CJ469" s="17">
        <v>3948171.71</v>
      </c>
      <c r="CK469" s="17">
        <v>3910455.09</v>
      </c>
      <c r="CL469" s="17">
        <v>3866185.02</v>
      </c>
      <c r="CM469" s="17">
        <v>3816202.68</v>
      </c>
      <c r="CN469" s="17">
        <v>3777644.87</v>
      </c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</row>
    <row r="470" spans="1:112" ht="65.25" hidden="1" customHeight="1" x14ac:dyDescent="0.25">
      <c r="A470" s="6">
        <f t="shared" si="290"/>
        <v>86</v>
      </c>
      <c r="B470" s="13">
        <v>13345837</v>
      </c>
      <c r="C470" s="33" t="s">
        <v>296</v>
      </c>
      <c r="D470" s="32" t="s">
        <v>1267</v>
      </c>
      <c r="E470" s="32" t="s">
        <v>1268</v>
      </c>
      <c r="F470" s="13" t="s">
        <v>712</v>
      </c>
      <c r="G470" s="48" t="s">
        <v>2372</v>
      </c>
      <c r="H470" s="42" t="s">
        <v>1924</v>
      </c>
      <c r="I470" s="13"/>
      <c r="J470" s="15">
        <v>1.0999999999999999E-2</v>
      </c>
      <c r="K470" s="15" t="s">
        <v>1295</v>
      </c>
      <c r="L470" s="15" t="s">
        <v>537</v>
      </c>
      <c r="M470" s="15">
        <f t="shared" si="302"/>
        <v>143</v>
      </c>
      <c r="N470" s="15">
        <f t="shared" si="303"/>
        <v>57200</v>
      </c>
      <c r="O470" s="16">
        <v>491516593</v>
      </c>
      <c r="P470" s="12">
        <v>45722</v>
      </c>
      <c r="Q470" s="17">
        <v>786426548.79999995</v>
      </c>
      <c r="R470" s="9" t="s">
        <v>174</v>
      </c>
      <c r="S470" s="9" t="s">
        <v>931</v>
      </c>
      <c r="T470" s="10">
        <v>977087677</v>
      </c>
      <c r="U470" s="9" t="s">
        <v>276</v>
      </c>
      <c r="V470" s="13" t="s">
        <v>707</v>
      </c>
      <c r="W470" s="13" t="s">
        <v>166</v>
      </c>
      <c r="X470" s="9" t="s">
        <v>601</v>
      </c>
      <c r="Y470" s="35"/>
      <c r="Z470" s="35"/>
      <c r="AA470" s="35"/>
      <c r="AB470" s="17">
        <v>629141239.03999996</v>
      </c>
      <c r="AC470" s="36"/>
      <c r="AD470" s="27">
        <f>+Q470*20%</f>
        <v>157285309.75999999</v>
      </c>
      <c r="AE470" s="27">
        <f t="shared" si="262"/>
        <v>7864265.4879999999</v>
      </c>
      <c r="AF470" s="27">
        <f t="shared" si="263"/>
        <v>621276973.55199993</v>
      </c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</row>
    <row r="471" spans="1:112" ht="65.25" hidden="1" customHeight="1" x14ac:dyDescent="0.25">
      <c r="A471" s="6">
        <f t="shared" si="290"/>
        <v>87</v>
      </c>
      <c r="B471" s="13">
        <v>13362684</v>
      </c>
      <c r="C471" s="33" t="s">
        <v>277</v>
      </c>
      <c r="D471" s="32" t="s">
        <v>1270</v>
      </c>
      <c r="E471" s="32" t="s">
        <v>1271</v>
      </c>
      <c r="F471" s="13" t="s">
        <v>712</v>
      </c>
      <c r="G471" s="48" t="s">
        <v>2373</v>
      </c>
      <c r="H471" s="42" t="s">
        <v>1924</v>
      </c>
      <c r="I471" s="13"/>
      <c r="J471" s="15">
        <v>3.6299999999999999E-2</v>
      </c>
      <c r="K471" s="15" t="s">
        <v>532</v>
      </c>
      <c r="L471" s="15" t="s">
        <v>537</v>
      </c>
      <c r="M471" s="15">
        <f t="shared" si="302"/>
        <v>471.90000000000003</v>
      </c>
      <c r="N471" s="15">
        <f t="shared" si="303"/>
        <v>188760</v>
      </c>
      <c r="O471" s="16">
        <v>985673697</v>
      </c>
      <c r="P471" s="12">
        <v>45723</v>
      </c>
      <c r="Q471" s="17">
        <v>1034957381.85</v>
      </c>
      <c r="R471" s="9" t="s">
        <v>174</v>
      </c>
      <c r="S471" s="9" t="s">
        <v>1269</v>
      </c>
      <c r="T471" s="10">
        <v>977524640</v>
      </c>
      <c r="U471" s="9" t="s">
        <v>276</v>
      </c>
      <c r="V471" s="13" t="s">
        <v>707</v>
      </c>
      <c r="W471" s="13" t="s">
        <v>166</v>
      </c>
      <c r="X471" s="9" t="s">
        <v>601</v>
      </c>
      <c r="Y471" s="35"/>
      <c r="Z471" s="35"/>
      <c r="AA471" s="35"/>
      <c r="AB471" s="17">
        <v>827965905.48000002</v>
      </c>
      <c r="AC471" s="36"/>
      <c r="AD471" s="27">
        <f>+Q471*20%</f>
        <v>206991476.37</v>
      </c>
      <c r="AE471" s="27">
        <f t="shared" si="262"/>
        <v>10349573.818500001</v>
      </c>
      <c r="AF471" s="27">
        <f t="shared" si="263"/>
        <v>817616331.66149998</v>
      </c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</row>
    <row r="472" spans="1:112" ht="65.25" hidden="1" customHeight="1" x14ac:dyDescent="0.25">
      <c r="A472" s="6">
        <f t="shared" si="290"/>
        <v>88</v>
      </c>
      <c r="B472" s="13">
        <v>13362685</v>
      </c>
      <c r="C472" s="33" t="s">
        <v>277</v>
      </c>
      <c r="D472" s="32" t="s">
        <v>1270</v>
      </c>
      <c r="E472" s="32" t="s">
        <v>1272</v>
      </c>
      <c r="F472" s="13" t="s">
        <v>712</v>
      </c>
      <c r="G472" s="48" t="s">
        <v>2374</v>
      </c>
      <c r="H472" s="42" t="s">
        <v>1924</v>
      </c>
      <c r="I472" s="13"/>
      <c r="J472" s="15">
        <v>1.8499999999999999E-2</v>
      </c>
      <c r="K472" s="15" t="s">
        <v>532</v>
      </c>
      <c r="L472" s="15" t="s">
        <v>537</v>
      </c>
      <c r="M472" s="15">
        <f t="shared" si="302"/>
        <v>240.5</v>
      </c>
      <c r="N472" s="15">
        <f t="shared" si="303"/>
        <v>96200</v>
      </c>
      <c r="O472" s="16">
        <v>510778372</v>
      </c>
      <c r="P472" s="12">
        <v>45723</v>
      </c>
      <c r="Q472" s="17">
        <v>1072634581.2</v>
      </c>
      <c r="R472" s="9" t="s">
        <v>174</v>
      </c>
      <c r="S472" s="9" t="s">
        <v>1273</v>
      </c>
      <c r="T472" s="10">
        <v>993883333</v>
      </c>
      <c r="U472" s="9" t="s">
        <v>276</v>
      </c>
      <c r="V472" s="13" t="s">
        <v>707</v>
      </c>
      <c r="W472" s="13" t="s">
        <v>166</v>
      </c>
      <c r="X472" s="9" t="s">
        <v>601</v>
      </c>
      <c r="Y472" s="35"/>
      <c r="Z472" s="35"/>
      <c r="AA472" s="35"/>
      <c r="AB472" s="17">
        <v>858107664.96000004</v>
      </c>
      <c r="AC472" s="36"/>
      <c r="AD472" s="27">
        <f>+Q472*20%</f>
        <v>214526916.24000001</v>
      </c>
      <c r="AE472" s="27">
        <f t="shared" si="262"/>
        <v>10726345.812000001</v>
      </c>
      <c r="AF472" s="27">
        <f t="shared" si="263"/>
        <v>847381319.148</v>
      </c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</row>
    <row r="473" spans="1:112" ht="65.25" hidden="1" customHeight="1" x14ac:dyDescent="0.25">
      <c r="A473" s="6">
        <f t="shared" si="290"/>
        <v>89</v>
      </c>
      <c r="B473" s="13">
        <v>13566930</v>
      </c>
      <c r="C473" s="33" t="s">
        <v>296</v>
      </c>
      <c r="D473" s="32" t="s">
        <v>444</v>
      </c>
      <c r="E473" s="32" t="s">
        <v>1303</v>
      </c>
      <c r="F473" s="13" t="s">
        <v>714</v>
      </c>
      <c r="G473" s="48" t="s">
        <v>2375</v>
      </c>
      <c r="H473" s="42" t="s">
        <v>1921</v>
      </c>
      <c r="I473" s="13" t="s">
        <v>1693</v>
      </c>
      <c r="J473" s="15">
        <v>5.0000000000000001E-3</v>
      </c>
      <c r="K473" s="15" t="s">
        <v>532</v>
      </c>
      <c r="L473" s="15" t="s">
        <v>537</v>
      </c>
      <c r="M473" s="15">
        <f t="shared" ref="M473:M475" si="304">+J473*10000*2*65%</f>
        <v>65</v>
      </c>
      <c r="N473" s="15">
        <f t="shared" ref="N473:N475" si="305">+M473*400</f>
        <v>26000</v>
      </c>
      <c r="O473" s="16">
        <v>191761457</v>
      </c>
      <c r="P473" s="12">
        <v>45728</v>
      </c>
      <c r="Q473" s="17">
        <v>249289894.09999999</v>
      </c>
      <c r="R473" s="9" t="s">
        <v>174</v>
      </c>
      <c r="S473" s="9" t="s">
        <v>1302</v>
      </c>
      <c r="T473" s="10">
        <v>337939999</v>
      </c>
      <c r="U473" s="9" t="s">
        <v>276</v>
      </c>
      <c r="V473" s="13" t="s">
        <v>707</v>
      </c>
      <c r="W473" s="13" t="s">
        <v>166</v>
      </c>
      <c r="X473" s="9" t="s">
        <v>601</v>
      </c>
      <c r="Y473" s="35"/>
      <c r="Z473" s="35"/>
      <c r="AA473" s="35"/>
      <c r="AB473" s="17">
        <v>199431915.28</v>
      </c>
      <c r="AC473" s="36"/>
      <c r="AD473" s="27"/>
      <c r="AE473" s="27">
        <f t="shared" si="262"/>
        <v>2492898.9410000001</v>
      </c>
      <c r="AF473" s="27">
        <f t="shared" si="263"/>
        <v>246796995.15899998</v>
      </c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</row>
    <row r="474" spans="1:112" ht="65.25" hidden="1" customHeight="1" x14ac:dyDescent="0.25">
      <c r="A474" s="6">
        <f t="shared" si="290"/>
        <v>90</v>
      </c>
      <c r="B474" s="13">
        <v>13566931</v>
      </c>
      <c r="C474" s="33" t="s">
        <v>296</v>
      </c>
      <c r="D474" s="32" t="s">
        <v>1305</v>
      </c>
      <c r="E474" s="32" t="s">
        <v>1306</v>
      </c>
      <c r="F474" s="13" t="s">
        <v>712</v>
      </c>
      <c r="G474" s="48" t="s">
        <v>2376</v>
      </c>
      <c r="H474" s="42" t="s">
        <v>1924</v>
      </c>
      <c r="I474" s="13"/>
      <c r="J474" s="15">
        <v>5.0000000000000001E-3</v>
      </c>
      <c r="K474" s="15" t="s">
        <v>532</v>
      </c>
      <c r="L474" s="15" t="s">
        <v>537</v>
      </c>
      <c r="M474" s="15">
        <f t="shared" si="304"/>
        <v>65</v>
      </c>
      <c r="N474" s="15">
        <f t="shared" si="305"/>
        <v>26000</v>
      </c>
      <c r="O474" s="16">
        <v>227185107</v>
      </c>
      <c r="P474" s="12">
        <v>45728</v>
      </c>
      <c r="Q474" s="17">
        <v>249903617.69999999</v>
      </c>
      <c r="R474" s="9" t="s">
        <v>174</v>
      </c>
      <c r="S474" s="9" t="s">
        <v>1304</v>
      </c>
      <c r="T474" s="10">
        <v>971560001</v>
      </c>
      <c r="U474" s="9" t="s">
        <v>276</v>
      </c>
      <c r="V474" s="13" t="s">
        <v>707</v>
      </c>
      <c r="W474" s="13" t="s">
        <v>166</v>
      </c>
      <c r="X474" s="9" t="s">
        <v>601</v>
      </c>
      <c r="Y474" s="35"/>
      <c r="Z474" s="35"/>
      <c r="AA474" s="35"/>
      <c r="AB474" s="17">
        <v>199922894.16</v>
      </c>
      <c r="AC474" s="36"/>
      <c r="AD474" s="27">
        <f>+Q474*20%</f>
        <v>49980723.539999999</v>
      </c>
      <c r="AE474" s="27">
        <f t="shared" si="262"/>
        <v>2499036.1770000001</v>
      </c>
      <c r="AF474" s="27">
        <f t="shared" si="263"/>
        <v>197423857.98300001</v>
      </c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</row>
    <row r="475" spans="1:112" ht="65.25" hidden="1" customHeight="1" x14ac:dyDescent="0.25">
      <c r="A475" s="6">
        <f t="shared" si="290"/>
        <v>91</v>
      </c>
      <c r="B475" s="13">
        <v>13420833</v>
      </c>
      <c r="C475" s="33" t="s">
        <v>297</v>
      </c>
      <c r="D475" s="32" t="s">
        <v>1308</v>
      </c>
      <c r="E475" s="32" t="s">
        <v>1309</v>
      </c>
      <c r="F475" s="13" t="s">
        <v>712</v>
      </c>
      <c r="G475" s="48" t="s">
        <v>2377</v>
      </c>
      <c r="H475" s="42" t="s">
        <v>1924</v>
      </c>
      <c r="I475" s="13"/>
      <c r="J475" s="15">
        <v>2.7E-2</v>
      </c>
      <c r="K475" s="15" t="s">
        <v>532</v>
      </c>
      <c r="L475" s="15" t="s">
        <v>537</v>
      </c>
      <c r="M475" s="15">
        <f t="shared" si="304"/>
        <v>351</v>
      </c>
      <c r="N475" s="15">
        <f t="shared" si="305"/>
        <v>140400</v>
      </c>
      <c r="O475" s="16">
        <v>338151859</v>
      </c>
      <c r="P475" s="12">
        <v>45728</v>
      </c>
      <c r="Q475" s="17">
        <v>371967044.89999998</v>
      </c>
      <c r="R475" s="9" t="s">
        <v>174</v>
      </c>
      <c r="S475" s="9" t="s">
        <v>1307</v>
      </c>
      <c r="T475" s="10">
        <v>903606699</v>
      </c>
      <c r="U475" s="9" t="s">
        <v>276</v>
      </c>
      <c r="V475" s="13" t="s">
        <v>707</v>
      </c>
      <c r="W475" s="13" t="s">
        <v>166</v>
      </c>
      <c r="X475" s="9" t="s">
        <v>601</v>
      </c>
      <c r="Y475" s="35"/>
      <c r="Z475" s="35"/>
      <c r="AA475" s="35"/>
      <c r="AB475" s="17">
        <v>297573635.92000002</v>
      </c>
      <c r="AC475" s="36"/>
      <c r="AD475" s="27"/>
      <c r="AE475" s="27">
        <f t="shared" si="262"/>
        <v>3719670.449</v>
      </c>
      <c r="AF475" s="27">
        <f t="shared" si="263"/>
        <v>368247374.45099998</v>
      </c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</row>
    <row r="476" spans="1:112" ht="65.25" hidden="1" customHeight="1" x14ac:dyDescent="0.25">
      <c r="A476" s="6">
        <f t="shared" si="290"/>
        <v>92</v>
      </c>
      <c r="B476" s="13">
        <v>13445685</v>
      </c>
      <c r="C476" s="33" t="s">
        <v>298</v>
      </c>
      <c r="D476" s="32" t="s">
        <v>945</v>
      </c>
      <c r="E476" s="46" t="s">
        <v>1310</v>
      </c>
      <c r="F476" s="13" t="s">
        <v>712</v>
      </c>
      <c r="G476" s="48" t="s">
        <v>2424</v>
      </c>
      <c r="H476" s="42" t="s">
        <v>1934</v>
      </c>
      <c r="I476" s="13"/>
      <c r="J476" s="15">
        <v>0.03</v>
      </c>
      <c r="K476" s="15" t="s">
        <v>1311</v>
      </c>
      <c r="L476" s="15" t="s">
        <v>584</v>
      </c>
      <c r="M476" s="15"/>
      <c r="N476" s="15"/>
      <c r="O476" s="16">
        <v>489187361</v>
      </c>
      <c r="P476" s="12">
        <v>45728</v>
      </c>
      <c r="Q476" s="17">
        <v>1222968402.5</v>
      </c>
      <c r="R476" s="9" t="s">
        <v>175</v>
      </c>
      <c r="S476" s="9" t="s">
        <v>1318</v>
      </c>
      <c r="T476" s="10">
        <v>909939959</v>
      </c>
      <c r="U476" s="9" t="s">
        <v>276</v>
      </c>
      <c r="V476" s="13" t="s">
        <v>707</v>
      </c>
      <c r="W476" s="13" t="s">
        <v>166</v>
      </c>
      <c r="X476" s="9" t="s">
        <v>601</v>
      </c>
      <c r="Y476" s="35"/>
      <c r="Z476" s="35"/>
      <c r="AA476" s="35"/>
      <c r="AB476" s="17">
        <v>978374722</v>
      </c>
      <c r="AC476" s="36"/>
      <c r="AD476" s="27">
        <f>+Q476*20%</f>
        <v>244593680.5</v>
      </c>
      <c r="AE476" s="27">
        <f t="shared" si="262"/>
        <v>12229684.025</v>
      </c>
      <c r="AF476" s="27">
        <f t="shared" si="263"/>
        <v>966145037.9749999</v>
      </c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</row>
    <row r="477" spans="1:112" ht="65.25" hidden="1" customHeight="1" x14ac:dyDescent="0.25">
      <c r="A477" s="6">
        <f t="shared" si="290"/>
        <v>93</v>
      </c>
      <c r="B477" s="13">
        <v>13445687</v>
      </c>
      <c r="C477" s="33" t="s">
        <v>298</v>
      </c>
      <c r="D477" s="32" t="s">
        <v>945</v>
      </c>
      <c r="E477" s="46" t="s">
        <v>1313</v>
      </c>
      <c r="F477" s="13" t="s">
        <v>712</v>
      </c>
      <c r="G477" s="48" t="s">
        <v>2425</v>
      </c>
      <c r="H477" s="42" t="s">
        <v>1934</v>
      </c>
      <c r="I477" s="13"/>
      <c r="J477" s="15">
        <v>0.03</v>
      </c>
      <c r="K477" s="15" t="s">
        <v>1311</v>
      </c>
      <c r="L477" s="15" t="s">
        <v>584</v>
      </c>
      <c r="M477" s="15"/>
      <c r="N477" s="15"/>
      <c r="O477" s="16">
        <v>489187361</v>
      </c>
      <c r="P477" s="12">
        <v>45729</v>
      </c>
      <c r="Q477" s="17">
        <v>1320805874.7</v>
      </c>
      <c r="R477" s="9" t="s">
        <v>174</v>
      </c>
      <c r="S477" s="9" t="s">
        <v>1312</v>
      </c>
      <c r="T477" s="10">
        <v>335559994</v>
      </c>
      <c r="U477" s="6" t="s">
        <v>276</v>
      </c>
      <c r="V477" s="13" t="s">
        <v>707</v>
      </c>
      <c r="W477" s="13" t="s">
        <v>166</v>
      </c>
      <c r="X477" s="6" t="s">
        <v>601</v>
      </c>
      <c r="Y477" s="35"/>
      <c r="Z477" s="35"/>
      <c r="AA477" s="35"/>
      <c r="AB477" s="17">
        <v>1056644699.76</v>
      </c>
      <c r="AC477" s="36"/>
      <c r="AD477" s="27">
        <f>+Q477*20%</f>
        <v>264161174.94000003</v>
      </c>
      <c r="AE477" s="27">
        <f t="shared" si="262"/>
        <v>13208058.747000001</v>
      </c>
      <c r="AF477" s="27">
        <f t="shared" si="263"/>
        <v>1043436641.013</v>
      </c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</row>
    <row r="478" spans="1:112" ht="65.25" customHeight="1" x14ac:dyDescent="0.25">
      <c r="A478" s="6">
        <f t="shared" si="290"/>
        <v>94</v>
      </c>
      <c r="B478" s="13">
        <v>13450750</v>
      </c>
      <c r="C478" s="33" t="s">
        <v>318</v>
      </c>
      <c r="D478" s="32" t="s">
        <v>1315</v>
      </c>
      <c r="E478" s="32" t="s">
        <v>1316</v>
      </c>
      <c r="F478" s="13" t="s">
        <v>712</v>
      </c>
      <c r="G478" s="48" t="s">
        <v>2378</v>
      </c>
      <c r="H478" s="42" t="s">
        <v>1924</v>
      </c>
      <c r="I478" s="13"/>
      <c r="J478" s="15">
        <v>0.01</v>
      </c>
      <c r="K478" s="15" t="s">
        <v>1330</v>
      </c>
      <c r="L478" s="15" t="s">
        <v>537</v>
      </c>
      <c r="M478" s="15">
        <f t="shared" ref="M478" si="306">+J478*10000*2*65%</f>
        <v>130</v>
      </c>
      <c r="N478" s="15">
        <f t="shared" ref="N478" si="307">+M478*400</f>
        <v>52000</v>
      </c>
      <c r="O478" s="16">
        <v>396367893</v>
      </c>
      <c r="P478" s="12">
        <v>45730</v>
      </c>
      <c r="Q478" s="17">
        <v>594551839.5</v>
      </c>
      <c r="R478" s="9" t="s">
        <v>174</v>
      </c>
      <c r="S478" s="9" t="s">
        <v>1314</v>
      </c>
      <c r="T478" s="10">
        <v>909060052</v>
      </c>
      <c r="U478" s="9" t="s">
        <v>275</v>
      </c>
      <c r="V478" s="13" t="s">
        <v>707</v>
      </c>
      <c r="W478" s="13" t="s">
        <v>166</v>
      </c>
      <c r="X478" s="9" t="s">
        <v>601</v>
      </c>
      <c r="Y478" s="35" t="s">
        <v>552</v>
      </c>
      <c r="Z478" s="37">
        <v>45736</v>
      </c>
      <c r="AA478" s="35" t="s">
        <v>1341</v>
      </c>
      <c r="AB478" s="17">
        <v>208093143.83000001</v>
      </c>
      <c r="AC478" s="36"/>
      <c r="AD478" s="27"/>
      <c r="AE478" s="27">
        <f t="shared" si="262"/>
        <v>5945518.3950000005</v>
      </c>
      <c r="AF478" s="27">
        <f t="shared" si="263"/>
        <v>588606321.10500002</v>
      </c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>
        <f>SUBTOTAL(9,AV478:DH478)</f>
        <v>467041278.53000009</v>
      </c>
      <c r="AV478" s="17"/>
      <c r="AW478" s="17"/>
      <c r="AX478" s="17"/>
      <c r="AY478" s="17"/>
      <c r="AZ478" s="17"/>
      <c r="BA478" s="17"/>
      <c r="BB478" s="17"/>
      <c r="BC478" s="17"/>
      <c r="BD478" s="17">
        <v>15166003.880000001</v>
      </c>
      <c r="BE478" s="17">
        <v>14903953.119999999</v>
      </c>
      <c r="BF478" s="17">
        <v>14919834.99</v>
      </c>
      <c r="BG478" s="17">
        <v>14665725.16</v>
      </c>
      <c r="BH478" s="17">
        <v>14673666.09</v>
      </c>
      <c r="BI478" s="17">
        <v>14550581.640000001</v>
      </c>
      <c r="BJ478" s="17">
        <v>14308383.210000001</v>
      </c>
      <c r="BK478" s="17">
        <v>14304412.75</v>
      </c>
      <c r="BL478" s="17">
        <v>14070155.25</v>
      </c>
      <c r="BM478" s="17">
        <v>14058243.85</v>
      </c>
      <c r="BN478" s="17">
        <v>13935159.41</v>
      </c>
      <c r="BO478" s="17">
        <v>13514290</v>
      </c>
      <c r="BP478" s="17">
        <v>13688990.51</v>
      </c>
      <c r="BQ478" s="17">
        <v>13474585.34</v>
      </c>
      <c r="BR478" s="17">
        <v>13442821.619999999</v>
      </c>
      <c r="BS478" s="17">
        <v>13236357.380000001</v>
      </c>
      <c r="BT478" s="17">
        <v>13196652.720000001</v>
      </c>
      <c r="BU478" s="17">
        <v>13073568.27</v>
      </c>
      <c r="BV478" s="17">
        <v>12879015.439999999</v>
      </c>
      <c r="BW478" s="17">
        <v>12827399.380000001</v>
      </c>
      <c r="BX478" s="17">
        <v>12640787.470000001</v>
      </c>
      <c r="BY478" s="17">
        <v>12581230.48</v>
      </c>
      <c r="BZ478" s="17">
        <v>12458146.029999999</v>
      </c>
      <c r="CA478" s="17">
        <v>12180213.41</v>
      </c>
      <c r="CB478" s="17">
        <v>12211977.140000001</v>
      </c>
      <c r="CC478" s="17">
        <v>12045217.57</v>
      </c>
      <c r="CD478" s="17">
        <v>11965808.24</v>
      </c>
      <c r="CE478" s="17">
        <v>11806989.6</v>
      </c>
      <c r="CF478" s="17">
        <v>11719639.35</v>
      </c>
      <c r="CG478" s="17">
        <v>11596554.9</v>
      </c>
      <c r="CH478" s="17">
        <v>11449647.66</v>
      </c>
      <c r="CI478" s="17">
        <v>11350386.01</v>
      </c>
      <c r="CJ478" s="17">
        <v>11211419.689999999</v>
      </c>
      <c r="CK478" s="17">
        <v>11103208.220000001</v>
      </c>
      <c r="CL478" s="17">
        <v>10980460.07</v>
      </c>
      <c r="CM478" s="17">
        <v>10849792.68</v>
      </c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</row>
    <row r="479" spans="1:112" ht="65.25" hidden="1" customHeight="1" x14ac:dyDescent="0.25">
      <c r="A479" s="6">
        <f t="shared" si="290"/>
        <v>95</v>
      </c>
      <c r="B479" s="13">
        <v>13445691</v>
      </c>
      <c r="C479" s="33" t="s">
        <v>298</v>
      </c>
      <c r="D479" s="32" t="s">
        <v>945</v>
      </c>
      <c r="E479" s="46" t="s">
        <v>1317</v>
      </c>
      <c r="F479" s="13" t="s">
        <v>712</v>
      </c>
      <c r="G479" s="48" t="s">
        <v>2426</v>
      </c>
      <c r="H479" s="42" t="s">
        <v>1934</v>
      </c>
      <c r="I479" s="13"/>
      <c r="J479" s="15">
        <v>0.03</v>
      </c>
      <c r="K479" s="15" t="s">
        <v>1311</v>
      </c>
      <c r="L479" s="15" t="s">
        <v>584</v>
      </c>
      <c r="M479" s="15"/>
      <c r="N479" s="15"/>
      <c r="O479" s="16">
        <v>489187361</v>
      </c>
      <c r="P479" s="12">
        <v>45730</v>
      </c>
      <c r="Q479" s="17">
        <v>1431618513.7</v>
      </c>
      <c r="R479" s="9" t="s">
        <v>174</v>
      </c>
      <c r="S479" s="9" t="s">
        <v>1318</v>
      </c>
      <c r="T479" s="10">
        <v>909939959</v>
      </c>
      <c r="U479" s="9" t="s">
        <v>276</v>
      </c>
      <c r="V479" s="13" t="s">
        <v>707</v>
      </c>
      <c r="W479" s="13" t="s">
        <v>166</v>
      </c>
      <c r="X479" s="6" t="s">
        <v>601</v>
      </c>
      <c r="Y479" s="35"/>
      <c r="Z479" s="35"/>
      <c r="AA479" s="35"/>
      <c r="AB479" s="17">
        <v>1145294810.96</v>
      </c>
      <c r="AC479" s="36"/>
      <c r="AD479" s="27">
        <f>+Q479*20%</f>
        <v>286323702.74000001</v>
      </c>
      <c r="AE479" s="27">
        <f t="shared" si="262"/>
        <v>14316185.137</v>
      </c>
      <c r="AF479" s="27">
        <f t="shared" si="263"/>
        <v>1130978625.823</v>
      </c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</row>
    <row r="480" spans="1:112" ht="65.25" hidden="1" customHeight="1" x14ac:dyDescent="0.25">
      <c r="A480" s="6">
        <f t="shared" si="290"/>
        <v>96</v>
      </c>
      <c r="B480" s="13">
        <v>13620352</v>
      </c>
      <c r="C480" s="33" t="s">
        <v>296</v>
      </c>
      <c r="D480" s="32" t="s">
        <v>1214</v>
      </c>
      <c r="E480" s="32" t="s">
        <v>1322</v>
      </c>
      <c r="F480" s="13" t="s">
        <v>712</v>
      </c>
      <c r="G480" s="48" t="s">
        <v>2379</v>
      </c>
      <c r="H480" s="42" t="s">
        <v>1924</v>
      </c>
      <c r="I480" s="13"/>
      <c r="J480" s="15">
        <v>5.0000000000000001E-3</v>
      </c>
      <c r="K480" s="15" t="s">
        <v>532</v>
      </c>
      <c r="L480" s="15" t="s">
        <v>537</v>
      </c>
      <c r="M480" s="15">
        <f t="shared" ref="M480" si="308">+J480*10000*2*65%</f>
        <v>65</v>
      </c>
      <c r="N480" s="15">
        <f t="shared" ref="N480" si="309">+M480*400</f>
        <v>26000</v>
      </c>
      <c r="O480" s="16">
        <v>227185107</v>
      </c>
      <c r="P480" s="12">
        <v>45733</v>
      </c>
      <c r="Q480" s="17">
        <v>249903617.69999999</v>
      </c>
      <c r="R480" s="9" t="s">
        <v>174</v>
      </c>
      <c r="S480" s="9" t="s">
        <v>501</v>
      </c>
      <c r="T480" s="10">
        <v>973193333</v>
      </c>
      <c r="U480" s="9" t="s">
        <v>276</v>
      </c>
      <c r="V480" s="13" t="s">
        <v>707</v>
      </c>
      <c r="W480" s="13" t="s">
        <v>166</v>
      </c>
      <c r="X480" s="9" t="s">
        <v>601</v>
      </c>
      <c r="Y480" s="35"/>
      <c r="Z480" s="35"/>
      <c r="AA480" s="35"/>
      <c r="AB480" s="17">
        <v>199922894.16</v>
      </c>
      <c r="AC480" s="36"/>
      <c r="AD480" s="27">
        <f>+Q480*20%</f>
        <v>49980723.539999999</v>
      </c>
      <c r="AE480" s="27">
        <f t="shared" si="262"/>
        <v>2499036.1770000001</v>
      </c>
      <c r="AF480" s="27">
        <f t="shared" si="263"/>
        <v>197423857.98300001</v>
      </c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</row>
    <row r="481" spans="1:112" ht="65.25" hidden="1" customHeight="1" x14ac:dyDescent="0.25">
      <c r="A481" s="6">
        <f t="shared" si="290"/>
        <v>97</v>
      </c>
      <c r="B481" s="13">
        <v>13445692</v>
      </c>
      <c r="C481" s="33" t="s">
        <v>298</v>
      </c>
      <c r="D481" s="32" t="s">
        <v>945</v>
      </c>
      <c r="E481" s="46" t="s">
        <v>1323</v>
      </c>
      <c r="F481" s="13" t="s">
        <v>712</v>
      </c>
      <c r="G481" s="48" t="s">
        <v>2427</v>
      </c>
      <c r="H481" s="42" t="s">
        <v>1934</v>
      </c>
      <c r="I481" s="13"/>
      <c r="J481" s="15">
        <v>0.03</v>
      </c>
      <c r="K481" s="15" t="s">
        <v>1311</v>
      </c>
      <c r="L481" s="15" t="s">
        <v>584</v>
      </c>
      <c r="M481" s="15"/>
      <c r="N481" s="15"/>
      <c r="O481" s="16">
        <v>489187361</v>
      </c>
      <c r="P481" s="12">
        <v>45733</v>
      </c>
      <c r="Q481" s="17">
        <v>1174049666.4000001</v>
      </c>
      <c r="R481" s="9" t="s">
        <v>175</v>
      </c>
      <c r="S481" s="9" t="s">
        <v>1318</v>
      </c>
      <c r="T481" s="10">
        <v>909939959</v>
      </c>
      <c r="U481" s="9" t="s">
        <v>276</v>
      </c>
      <c r="V481" s="13" t="s">
        <v>707</v>
      </c>
      <c r="W481" s="13" t="s">
        <v>166</v>
      </c>
      <c r="X481" s="6" t="s">
        <v>601</v>
      </c>
      <c r="Y481" s="35"/>
      <c r="Z481" s="35"/>
      <c r="AA481" s="35"/>
      <c r="AB481" s="17">
        <v>939239733.12</v>
      </c>
      <c r="AC481" s="36"/>
      <c r="AD481" s="27">
        <f>+Q481*20%</f>
        <v>234809933.28000003</v>
      </c>
      <c r="AE481" s="27">
        <f t="shared" si="262"/>
        <v>11740496.664000001</v>
      </c>
      <c r="AF481" s="27">
        <f t="shared" si="263"/>
        <v>927499236.45600009</v>
      </c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</row>
    <row r="482" spans="1:112" ht="65.25" customHeight="1" x14ac:dyDescent="0.25">
      <c r="A482" s="6">
        <f t="shared" si="290"/>
        <v>98</v>
      </c>
      <c r="B482" s="13">
        <v>13620341</v>
      </c>
      <c r="C482" s="33" t="s">
        <v>277</v>
      </c>
      <c r="D482" s="32" t="s">
        <v>1325</v>
      </c>
      <c r="E482" s="32" t="s">
        <v>1326</v>
      </c>
      <c r="F482" s="13" t="s">
        <v>712</v>
      </c>
      <c r="G482" s="48" t="s">
        <v>2380</v>
      </c>
      <c r="H482" s="42" t="s">
        <v>1924</v>
      </c>
      <c r="I482" s="13"/>
      <c r="J482" s="15">
        <v>2.2499999999999999E-2</v>
      </c>
      <c r="K482" s="15" t="s">
        <v>987</v>
      </c>
      <c r="L482" s="15" t="s">
        <v>859</v>
      </c>
      <c r="M482" s="15">
        <f>+J482*10000*2*65%</f>
        <v>292.5</v>
      </c>
      <c r="N482" s="15">
        <f t="shared" ref="N482" si="310">+M482*400</f>
        <v>117000</v>
      </c>
      <c r="O482" s="16">
        <v>582253569</v>
      </c>
      <c r="P482" s="12">
        <v>45733</v>
      </c>
      <c r="Q482" s="17">
        <v>640478925.89999998</v>
      </c>
      <c r="R482" s="9" t="s">
        <v>174</v>
      </c>
      <c r="S482" s="9" t="s">
        <v>1324</v>
      </c>
      <c r="T482" s="10">
        <v>988088999</v>
      </c>
      <c r="U482" s="9" t="s">
        <v>275</v>
      </c>
      <c r="V482" s="13" t="s">
        <v>707</v>
      </c>
      <c r="W482" s="13" t="s">
        <v>166</v>
      </c>
      <c r="X482" s="9" t="s">
        <v>601</v>
      </c>
      <c r="Y482" s="35" t="s">
        <v>552</v>
      </c>
      <c r="Z482" s="37">
        <v>45761</v>
      </c>
      <c r="AA482" s="35" t="s">
        <v>1418</v>
      </c>
      <c r="AB482" s="17">
        <v>224167624.06999999</v>
      </c>
      <c r="AC482" s="36"/>
      <c r="AD482" s="27"/>
      <c r="AE482" s="27">
        <f t="shared" si="262"/>
        <v>6404789.2589999996</v>
      </c>
      <c r="AF482" s="27">
        <f t="shared" si="263"/>
        <v>634074136.64100003</v>
      </c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>
        <f>SUBTOTAL(9,AV482:DH482)</f>
        <v>506243507.68000001</v>
      </c>
      <c r="AV482" s="17"/>
      <c r="AW482" s="17"/>
      <c r="AX482" s="17"/>
      <c r="AY482" s="17"/>
      <c r="AZ482" s="17"/>
      <c r="BA482" s="17"/>
      <c r="BB482" s="17"/>
      <c r="BC482" s="17"/>
      <c r="BD482" s="17"/>
      <c r="BE482" s="17">
        <v>16354634.25</v>
      </c>
      <c r="BF482" s="17">
        <v>16376812.17</v>
      </c>
      <c r="BG482" s="17">
        <v>16088499.17</v>
      </c>
      <c r="BH482" s="17">
        <v>16101805.92</v>
      </c>
      <c r="BI482" s="17">
        <v>15964302.800000001</v>
      </c>
      <c r="BJ482" s="17">
        <v>15689296.550000001</v>
      </c>
      <c r="BK482" s="17">
        <v>15689296.550000001</v>
      </c>
      <c r="BL482" s="17">
        <v>15423161.470000001</v>
      </c>
      <c r="BM482" s="17">
        <v>15414290.300000001</v>
      </c>
      <c r="BN482" s="17">
        <v>15276787.18</v>
      </c>
      <c r="BO482" s="17">
        <v>14793308.449999999</v>
      </c>
      <c r="BP482" s="17">
        <v>15001780.93</v>
      </c>
      <c r="BQ482" s="17">
        <v>14757823.77</v>
      </c>
      <c r="BR482" s="17">
        <v>14726774.68</v>
      </c>
      <c r="BS482" s="17">
        <v>14491688.699999999</v>
      </c>
      <c r="BT482" s="17">
        <v>14451768.43</v>
      </c>
      <c r="BU482" s="17">
        <v>14314265.310000001</v>
      </c>
      <c r="BV482" s="17">
        <v>14092486.08</v>
      </c>
      <c r="BW482" s="17">
        <v>14039259.060000001</v>
      </c>
      <c r="BX482" s="17">
        <v>13826351</v>
      </c>
      <c r="BY482" s="17">
        <v>13764252.810000001</v>
      </c>
      <c r="BZ482" s="17">
        <v>13626749.689999999</v>
      </c>
      <c r="CA482" s="17">
        <v>13302952.01</v>
      </c>
      <c r="CB482" s="17">
        <v>13351743.439999999</v>
      </c>
      <c r="CC482" s="17">
        <v>13161013.300000001</v>
      </c>
      <c r="CD482" s="17">
        <v>13076737.189999999</v>
      </c>
      <c r="CE482" s="17">
        <v>12894878.220000001</v>
      </c>
      <c r="CF482" s="17">
        <v>12801730.949999999</v>
      </c>
      <c r="CG482" s="17">
        <v>12664227.82</v>
      </c>
      <c r="CH482" s="17">
        <v>12495675.6</v>
      </c>
      <c r="CI482" s="17">
        <v>12389221.57</v>
      </c>
      <c r="CJ482" s="17">
        <v>12229540.529999999</v>
      </c>
      <c r="CK482" s="17">
        <v>12112712.560000001</v>
      </c>
      <c r="CL482" s="17">
        <v>11975585.130000001</v>
      </c>
      <c r="CM482" s="17">
        <v>11820763.83</v>
      </c>
      <c r="CN482" s="17">
        <v>11701330.26</v>
      </c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</row>
    <row r="483" spans="1:112" ht="65.25" customHeight="1" x14ac:dyDescent="0.25">
      <c r="A483" s="6">
        <f t="shared" si="290"/>
        <v>99</v>
      </c>
      <c r="B483" s="13">
        <v>13445694</v>
      </c>
      <c r="C483" s="33" t="s">
        <v>298</v>
      </c>
      <c r="D483" s="32" t="s">
        <v>945</v>
      </c>
      <c r="E483" s="46" t="s">
        <v>1329</v>
      </c>
      <c r="F483" s="13" t="s">
        <v>712</v>
      </c>
      <c r="G483" s="48" t="s">
        <v>2428</v>
      </c>
      <c r="H483" s="42" t="s">
        <v>1934</v>
      </c>
      <c r="I483" s="13"/>
      <c r="J483" s="15">
        <v>0.03</v>
      </c>
      <c r="K483" s="15" t="s">
        <v>1311</v>
      </c>
      <c r="L483" s="15" t="s">
        <v>584</v>
      </c>
      <c r="M483" s="15"/>
      <c r="N483" s="15"/>
      <c r="O483" s="16">
        <v>489187361</v>
      </c>
      <c r="P483" s="12">
        <v>45734</v>
      </c>
      <c r="Q483" s="17">
        <v>1494593680.5</v>
      </c>
      <c r="R483" s="9" t="s">
        <v>174</v>
      </c>
      <c r="S483" s="9" t="s">
        <v>1328</v>
      </c>
      <c r="T483" s="10">
        <v>913222245</v>
      </c>
      <c r="U483" s="9" t="s">
        <v>275</v>
      </c>
      <c r="V483" s="13" t="s">
        <v>707</v>
      </c>
      <c r="W483" s="13" t="s">
        <v>166</v>
      </c>
      <c r="X483" s="6" t="s">
        <v>601</v>
      </c>
      <c r="Y483" s="35" t="s">
        <v>552</v>
      </c>
      <c r="Z483" s="37">
        <v>45761</v>
      </c>
      <c r="AA483" s="35" t="s">
        <v>1708</v>
      </c>
      <c r="AB483" s="17">
        <v>523107788.18000001</v>
      </c>
      <c r="AC483" s="36"/>
      <c r="AD483" s="27"/>
      <c r="AE483" s="27">
        <f t="shared" si="262"/>
        <v>14945936.805</v>
      </c>
      <c r="AF483" s="27">
        <f t="shared" si="263"/>
        <v>1479647743.6949999</v>
      </c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>
        <f>SUBTOTAL(9,AV483:DH483)</f>
        <v>1181347764.6099999</v>
      </c>
      <c r="AV483" s="17"/>
      <c r="AW483" s="17"/>
      <c r="AX483" s="17"/>
      <c r="AY483" s="17"/>
      <c r="AZ483" s="17"/>
      <c r="BA483" s="17"/>
      <c r="BB483" s="17"/>
      <c r="BC483" s="17"/>
      <c r="BD483" s="17"/>
      <c r="BE483" s="17">
        <v>38164461.009999998</v>
      </c>
      <c r="BF483" s="17">
        <v>38216214.439999998</v>
      </c>
      <c r="BG483" s="17">
        <v>37543419.799999997</v>
      </c>
      <c r="BH483" s="17">
        <v>37574471.859999999</v>
      </c>
      <c r="BI483" s="17">
        <v>37253600.560000002</v>
      </c>
      <c r="BJ483" s="17">
        <v>36611857.979999997</v>
      </c>
      <c r="BK483" s="17">
        <v>36611857.979999997</v>
      </c>
      <c r="BL483" s="17">
        <v>35990816.770000003</v>
      </c>
      <c r="BM483" s="17">
        <v>35970115.399999999</v>
      </c>
      <c r="BN483" s="17">
        <v>35649244.109999999</v>
      </c>
      <c r="BO483" s="17">
        <v>34521019.240000002</v>
      </c>
      <c r="BP483" s="17">
        <v>35007501.520000003</v>
      </c>
      <c r="BQ483" s="17">
        <v>34438213.75</v>
      </c>
      <c r="BR483" s="17">
        <v>34365758.939999998</v>
      </c>
      <c r="BS483" s="17">
        <v>33817172.539999999</v>
      </c>
      <c r="BT483" s="17">
        <v>33724016.359999999</v>
      </c>
      <c r="BU483" s="17">
        <v>33403145.059999999</v>
      </c>
      <c r="BV483" s="17">
        <v>32885610.719999999</v>
      </c>
      <c r="BW483" s="17">
        <v>32761402.48</v>
      </c>
      <c r="BX483" s="17">
        <v>32264569.510000002</v>
      </c>
      <c r="BY483" s="17">
        <v>32119659.899999999</v>
      </c>
      <c r="BZ483" s="17">
        <v>31798788.609999999</v>
      </c>
      <c r="CA483" s="17">
        <v>31043188.469999999</v>
      </c>
      <c r="CB483" s="17">
        <v>31157046.02</v>
      </c>
      <c r="CC483" s="17">
        <v>30711966.489999998</v>
      </c>
      <c r="CD483" s="17">
        <v>30515303.440000001</v>
      </c>
      <c r="CE483" s="17">
        <v>30090925.280000001</v>
      </c>
      <c r="CF483" s="17">
        <v>29873560.859999999</v>
      </c>
      <c r="CG483" s="17">
        <v>29552689.559999999</v>
      </c>
      <c r="CH483" s="17">
        <v>29159363.469999999</v>
      </c>
      <c r="CI483" s="17">
        <v>28910946.98</v>
      </c>
      <c r="CJ483" s="17">
        <v>28538322.260000002</v>
      </c>
      <c r="CK483" s="17">
        <v>28265697.609999999</v>
      </c>
      <c r="CL483" s="17">
        <v>27945703.010000002</v>
      </c>
      <c r="CM483" s="17">
        <v>27584418.789999999</v>
      </c>
      <c r="CN483" s="17">
        <v>27305713.829999998</v>
      </c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</row>
    <row r="484" spans="1:112" ht="65.25" hidden="1" customHeight="1" x14ac:dyDescent="0.25">
      <c r="A484" s="6">
        <f t="shared" si="290"/>
        <v>100</v>
      </c>
      <c r="B484" s="13">
        <v>13445697</v>
      </c>
      <c r="C484" s="33" t="s">
        <v>298</v>
      </c>
      <c r="D484" s="32" t="s">
        <v>945</v>
      </c>
      <c r="E484" s="46" t="s">
        <v>1333</v>
      </c>
      <c r="F484" s="13" t="s">
        <v>712</v>
      </c>
      <c r="G484" s="48" t="s">
        <v>2429</v>
      </c>
      <c r="H484" s="42" t="s">
        <v>1934</v>
      </c>
      <c r="I484" s="13"/>
      <c r="J484" s="15">
        <v>0.03</v>
      </c>
      <c r="K484" s="15" t="s">
        <v>1311</v>
      </c>
      <c r="L484" s="15" t="s">
        <v>584</v>
      </c>
      <c r="M484" s="15"/>
      <c r="N484" s="15"/>
      <c r="O484" s="16">
        <v>489187361</v>
      </c>
      <c r="P484" s="12">
        <v>45735</v>
      </c>
      <c r="Q484" s="17">
        <v>1222968402.5</v>
      </c>
      <c r="R484" s="9" t="s">
        <v>174</v>
      </c>
      <c r="S484" s="9" t="s">
        <v>1332</v>
      </c>
      <c r="T484" s="10">
        <v>905515151</v>
      </c>
      <c r="U484" s="9" t="s">
        <v>276</v>
      </c>
      <c r="V484" s="13" t="s">
        <v>707</v>
      </c>
      <c r="W484" s="13" t="s">
        <v>166</v>
      </c>
      <c r="X484" s="6" t="s">
        <v>601</v>
      </c>
      <c r="Y484" s="35"/>
      <c r="Z484" s="35"/>
      <c r="AA484" s="35"/>
      <c r="AB484" s="17">
        <v>978374722</v>
      </c>
      <c r="AC484" s="36"/>
      <c r="AD484" s="27">
        <f>+Q484*20%</f>
        <v>244593680.5</v>
      </c>
      <c r="AE484" s="27">
        <f t="shared" si="262"/>
        <v>12229684.025</v>
      </c>
      <c r="AF484" s="27">
        <f t="shared" si="263"/>
        <v>966145037.9749999</v>
      </c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</row>
    <row r="485" spans="1:112" ht="65.25" hidden="1" customHeight="1" x14ac:dyDescent="0.25">
      <c r="A485" s="6">
        <f t="shared" si="290"/>
        <v>101</v>
      </c>
      <c r="B485" s="13">
        <v>13549168</v>
      </c>
      <c r="C485" s="33" t="s">
        <v>298</v>
      </c>
      <c r="D485" s="32" t="s">
        <v>1336</v>
      </c>
      <c r="E485" s="46" t="s">
        <v>1337</v>
      </c>
      <c r="F485" s="13" t="s">
        <v>712</v>
      </c>
      <c r="G485" s="48" t="s">
        <v>2430</v>
      </c>
      <c r="H485" s="42" t="s">
        <v>1934</v>
      </c>
      <c r="I485" s="13"/>
      <c r="J485" s="15">
        <v>0.04</v>
      </c>
      <c r="K485" s="15" t="s">
        <v>1311</v>
      </c>
      <c r="L485" s="15" t="s">
        <v>584</v>
      </c>
      <c r="M485" s="15"/>
      <c r="N485" s="15"/>
      <c r="O485" s="16">
        <v>719270292</v>
      </c>
      <c r="P485" s="12">
        <v>45736</v>
      </c>
      <c r="Q485" s="17">
        <v>1078905438</v>
      </c>
      <c r="R485" s="9" t="s">
        <v>174</v>
      </c>
      <c r="S485" s="9" t="s">
        <v>1335</v>
      </c>
      <c r="T485" s="10">
        <v>999951906</v>
      </c>
      <c r="U485" s="9" t="s">
        <v>276</v>
      </c>
      <c r="V485" s="13" t="s">
        <v>707</v>
      </c>
      <c r="W485" s="13" t="s">
        <v>166</v>
      </c>
      <c r="X485" s="6" t="s">
        <v>601</v>
      </c>
      <c r="Y485" s="35"/>
      <c r="Z485" s="35"/>
      <c r="AA485" s="35"/>
      <c r="AB485" s="17">
        <v>863124350.39999998</v>
      </c>
      <c r="AC485" s="36"/>
      <c r="AD485" s="27">
        <f>+Q485*20%</f>
        <v>215781087.60000002</v>
      </c>
      <c r="AE485" s="27">
        <f t="shared" si="262"/>
        <v>10789054.380000001</v>
      </c>
      <c r="AF485" s="27">
        <f t="shared" si="263"/>
        <v>852335296.01999998</v>
      </c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</row>
    <row r="486" spans="1:112" ht="65.25" customHeight="1" x14ac:dyDescent="0.25">
      <c r="A486" s="6">
        <f t="shared" si="290"/>
        <v>102</v>
      </c>
      <c r="B486" s="13">
        <v>13549169</v>
      </c>
      <c r="C486" s="33" t="s">
        <v>298</v>
      </c>
      <c r="D486" s="32" t="s">
        <v>1336</v>
      </c>
      <c r="E486" s="46" t="s">
        <v>1339</v>
      </c>
      <c r="F486" s="13" t="s">
        <v>712</v>
      </c>
      <c r="G486" s="48" t="s">
        <v>2431</v>
      </c>
      <c r="H486" s="42" t="s">
        <v>1934</v>
      </c>
      <c r="I486" s="13"/>
      <c r="J486" s="15">
        <v>0.04</v>
      </c>
      <c r="K486" s="15" t="s">
        <v>1311</v>
      </c>
      <c r="L486" s="15" t="s">
        <v>584</v>
      </c>
      <c r="M486" s="15"/>
      <c r="N486" s="15"/>
      <c r="O486" s="16">
        <v>719270292</v>
      </c>
      <c r="P486" s="12">
        <v>45736</v>
      </c>
      <c r="Q486" s="17">
        <v>1150832467.2</v>
      </c>
      <c r="R486" s="9" t="s">
        <v>174</v>
      </c>
      <c r="S486" s="9" t="s">
        <v>1338</v>
      </c>
      <c r="T486" s="10">
        <v>995599090</v>
      </c>
      <c r="U486" s="9" t="s">
        <v>275</v>
      </c>
      <c r="V486" s="13" t="s">
        <v>707</v>
      </c>
      <c r="W486" s="13" t="s">
        <v>166</v>
      </c>
      <c r="X486" s="9" t="s">
        <v>601</v>
      </c>
      <c r="Y486" s="35" t="s">
        <v>552</v>
      </c>
      <c r="Z486" s="37">
        <v>45772</v>
      </c>
      <c r="AA486" s="35" t="s">
        <v>1709</v>
      </c>
      <c r="AB486" s="17">
        <v>402791363.51999998</v>
      </c>
      <c r="AC486" s="36"/>
      <c r="AD486" s="27"/>
      <c r="AE486" s="27">
        <f t="shared" si="262"/>
        <v>11508324.672</v>
      </c>
      <c r="AF486" s="27">
        <f t="shared" si="263"/>
        <v>1139324142.5280001</v>
      </c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>
        <f>SUBTOTAL(9,AV486:DH486)</f>
        <v>909634090.07000005</v>
      </c>
      <c r="AV486" s="17"/>
      <c r="AW486" s="17"/>
      <c r="AX486" s="17"/>
      <c r="AY486" s="17"/>
      <c r="AZ486" s="17"/>
      <c r="BA486" s="17"/>
      <c r="BB486" s="17"/>
      <c r="BC486" s="17"/>
      <c r="BD486" s="17"/>
      <c r="BE486" s="17">
        <v>29386515.809999999</v>
      </c>
      <c r="BF486" s="17">
        <v>29426365.789999999</v>
      </c>
      <c r="BG486" s="17">
        <v>28908316.02</v>
      </c>
      <c r="BH486" s="17">
        <v>28932226.010000002</v>
      </c>
      <c r="BI486" s="17">
        <v>28685156.109999999</v>
      </c>
      <c r="BJ486" s="17">
        <v>28191016.329999998</v>
      </c>
      <c r="BK486" s="17">
        <v>28191016.329999998</v>
      </c>
      <c r="BL486" s="17">
        <v>27712816.539999999</v>
      </c>
      <c r="BM486" s="17">
        <v>27696876.539999999</v>
      </c>
      <c r="BN486" s="17">
        <v>27449806.649999999</v>
      </c>
      <c r="BO486" s="17">
        <v>26581077.030000001</v>
      </c>
      <c r="BP486" s="17">
        <v>26955666.859999999</v>
      </c>
      <c r="BQ486" s="17">
        <v>26517317.050000001</v>
      </c>
      <c r="BR486" s="17">
        <v>26461527.079999998</v>
      </c>
      <c r="BS486" s="17">
        <v>26039117.260000002</v>
      </c>
      <c r="BT486" s="17">
        <v>25967387.289999999</v>
      </c>
      <c r="BU486" s="17">
        <v>25720317.399999999</v>
      </c>
      <c r="BV486" s="17">
        <v>25321817.57</v>
      </c>
      <c r="BW486" s="17">
        <v>25226177.620000001</v>
      </c>
      <c r="BX486" s="17">
        <v>24843617.780000001</v>
      </c>
      <c r="BY486" s="17">
        <v>24732037.829999998</v>
      </c>
      <c r="BZ486" s="17">
        <v>24484967.940000001</v>
      </c>
      <c r="CA486" s="17">
        <v>23903158.190000001</v>
      </c>
      <c r="CB486" s="17">
        <v>23990828.149999999</v>
      </c>
      <c r="CC486" s="17">
        <v>23648118.300000001</v>
      </c>
      <c r="CD486" s="17">
        <v>23496688.370000001</v>
      </c>
      <c r="CE486" s="17">
        <v>23169918.510000002</v>
      </c>
      <c r="CF486" s="17">
        <v>23002548.579999998</v>
      </c>
      <c r="CG486" s="17">
        <v>22755478.690000001</v>
      </c>
      <c r="CH486" s="17">
        <v>22452618.82</v>
      </c>
      <c r="CI486" s="17">
        <v>22261338.899999999</v>
      </c>
      <c r="CJ486" s="17">
        <v>21974419.030000001</v>
      </c>
      <c r="CK486" s="17">
        <v>21764498.899999999</v>
      </c>
      <c r="CL486" s="17">
        <v>21518104.059999999</v>
      </c>
      <c r="CM486" s="17">
        <v>21239916.34</v>
      </c>
      <c r="CN486" s="17">
        <v>21025314.390000001</v>
      </c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</row>
    <row r="487" spans="1:112" ht="65.25" hidden="1" customHeight="1" x14ac:dyDescent="0.25">
      <c r="A487" s="6">
        <f t="shared" si="290"/>
        <v>103</v>
      </c>
      <c r="B487" s="13">
        <v>13549178</v>
      </c>
      <c r="C487" s="33" t="s">
        <v>298</v>
      </c>
      <c r="D487" s="32" t="s">
        <v>1336</v>
      </c>
      <c r="E487" s="46" t="s">
        <v>1342</v>
      </c>
      <c r="F487" s="13" t="s">
        <v>712</v>
      </c>
      <c r="G487" s="48" t="s">
        <v>2432</v>
      </c>
      <c r="H487" s="42" t="s">
        <v>1934</v>
      </c>
      <c r="I487" s="13"/>
      <c r="J487" s="15">
        <v>0.04</v>
      </c>
      <c r="K487" s="15" t="s">
        <v>1311</v>
      </c>
      <c r="L487" s="15" t="s">
        <v>584</v>
      </c>
      <c r="M487" s="15"/>
      <c r="N487" s="15"/>
      <c r="O487" s="16">
        <v>719270292</v>
      </c>
      <c r="P487" s="12">
        <v>45740</v>
      </c>
      <c r="Q487" s="17">
        <v>1078905438</v>
      </c>
      <c r="R487" s="9" t="s">
        <v>174</v>
      </c>
      <c r="S487" s="9" t="s">
        <v>1344</v>
      </c>
      <c r="T487" s="10">
        <v>945750204</v>
      </c>
      <c r="U487" s="9" t="s">
        <v>276</v>
      </c>
      <c r="V487" s="13" t="s">
        <v>707</v>
      </c>
      <c r="W487" s="13" t="s">
        <v>166</v>
      </c>
      <c r="X487" s="6" t="s">
        <v>601</v>
      </c>
      <c r="Y487" s="35"/>
      <c r="Z487" s="35"/>
      <c r="AA487" s="35"/>
      <c r="AB487" s="17">
        <v>863124350.39999998</v>
      </c>
      <c r="AC487" s="36"/>
      <c r="AD487" s="27">
        <f>+Q487*20%</f>
        <v>215781087.60000002</v>
      </c>
      <c r="AE487" s="27">
        <f t="shared" si="262"/>
        <v>10789054.380000001</v>
      </c>
      <c r="AF487" s="27">
        <f t="shared" si="263"/>
        <v>852335296.01999998</v>
      </c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</row>
    <row r="488" spans="1:112" ht="65.25" customHeight="1" x14ac:dyDescent="0.25">
      <c r="A488" s="6">
        <f t="shared" si="290"/>
        <v>104</v>
      </c>
      <c r="B488" s="13">
        <v>13549177</v>
      </c>
      <c r="C488" s="33" t="s">
        <v>298</v>
      </c>
      <c r="D488" s="32" t="s">
        <v>1336</v>
      </c>
      <c r="E488" s="46" t="s">
        <v>1343</v>
      </c>
      <c r="F488" s="13" t="s">
        <v>712</v>
      </c>
      <c r="G488" s="48" t="s">
        <v>2433</v>
      </c>
      <c r="H488" s="42" t="s">
        <v>1934</v>
      </c>
      <c r="I488" s="13"/>
      <c r="J488" s="15">
        <v>0.04</v>
      </c>
      <c r="K488" s="15" t="s">
        <v>1311</v>
      </c>
      <c r="L488" s="15" t="s">
        <v>584</v>
      </c>
      <c r="M488" s="15"/>
      <c r="N488" s="15"/>
      <c r="O488" s="16">
        <v>719270292</v>
      </c>
      <c r="P488" s="12">
        <v>45740</v>
      </c>
      <c r="Q488" s="17">
        <v>1078905438</v>
      </c>
      <c r="R488" s="9" t="s">
        <v>174</v>
      </c>
      <c r="S488" s="9" t="s">
        <v>1328</v>
      </c>
      <c r="T488" s="10">
        <v>913222245</v>
      </c>
      <c r="U488" s="9" t="s">
        <v>275</v>
      </c>
      <c r="V488" s="13" t="s">
        <v>707</v>
      </c>
      <c r="W488" s="13" t="s">
        <v>166</v>
      </c>
      <c r="X488" s="9" t="s">
        <v>601</v>
      </c>
      <c r="Y488" s="35" t="s">
        <v>552</v>
      </c>
      <c r="Z488" s="37">
        <v>45764</v>
      </c>
      <c r="AA488" s="35" t="s">
        <v>1710</v>
      </c>
      <c r="AB488" s="17">
        <v>377616903.30000001</v>
      </c>
      <c r="AC488" s="36"/>
      <c r="AD488" s="27"/>
      <c r="AE488" s="27">
        <f t="shared" si="262"/>
        <v>10789054.380000001</v>
      </c>
      <c r="AF488" s="27">
        <f t="shared" si="263"/>
        <v>1068116383.62</v>
      </c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>
        <f>SUBTOTAL(9,AV488:DH488)</f>
        <v>852781959.42000008</v>
      </c>
      <c r="AV488" s="17"/>
      <c r="AW488" s="17"/>
      <c r="AX488" s="17"/>
      <c r="AY488" s="17"/>
      <c r="AZ488" s="17"/>
      <c r="BA488" s="17"/>
      <c r="BB488" s="17"/>
      <c r="BC488" s="17"/>
      <c r="BD488" s="17"/>
      <c r="BE488" s="17">
        <v>27549858.57</v>
      </c>
      <c r="BF488" s="17">
        <v>27587217.93</v>
      </c>
      <c r="BG488" s="17">
        <v>27101546.260000002</v>
      </c>
      <c r="BH488" s="17">
        <v>27123961.879999999</v>
      </c>
      <c r="BI488" s="17">
        <v>26892333.859999999</v>
      </c>
      <c r="BJ488" s="17">
        <v>26429077.809999999</v>
      </c>
      <c r="BK488" s="17">
        <v>26429077.809999999</v>
      </c>
      <c r="BL488" s="17">
        <v>25980765.5</v>
      </c>
      <c r="BM488" s="17">
        <v>25965821.760000002</v>
      </c>
      <c r="BN488" s="17">
        <v>25734193.73</v>
      </c>
      <c r="BO488" s="17">
        <v>24919759.710000001</v>
      </c>
      <c r="BP488" s="17">
        <v>25270937.68</v>
      </c>
      <c r="BQ488" s="17">
        <v>24859984.739999998</v>
      </c>
      <c r="BR488" s="17">
        <v>24807681.640000001</v>
      </c>
      <c r="BS488" s="17">
        <v>24411672.43</v>
      </c>
      <c r="BT488" s="17">
        <v>24344425.59</v>
      </c>
      <c r="BU488" s="17">
        <v>24112797.559999999</v>
      </c>
      <c r="BV488" s="17">
        <v>23739203.98</v>
      </c>
      <c r="BW488" s="17">
        <v>23649541.510000002</v>
      </c>
      <c r="BX488" s="17">
        <v>23290891.670000002</v>
      </c>
      <c r="BY488" s="17">
        <v>23186285.469999999</v>
      </c>
      <c r="BZ488" s="17">
        <v>22954657.440000001</v>
      </c>
      <c r="CA488" s="17">
        <v>22409210.800000001</v>
      </c>
      <c r="CB488" s="17">
        <v>22491401.390000001</v>
      </c>
      <c r="CC488" s="17">
        <v>22170110.91</v>
      </c>
      <c r="CD488" s="17">
        <v>22028145.34</v>
      </c>
      <c r="CE488" s="17">
        <v>21721798.600000001</v>
      </c>
      <c r="CF488" s="17">
        <v>21564889.289999999</v>
      </c>
      <c r="CG488" s="17">
        <v>21333261.27</v>
      </c>
      <c r="CH488" s="17">
        <v>21049330.140000001</v>
      </c>
      <c r="CI488" s="17">
        <v>20870005.219999999</v>
      </c>
      <c r="CJ488" s="17">
        <v>20601017.84</v>
      </c>
      <c r="CK488" s="17">
        <v>20404217.719999999</v>
      </c>
      <c r="CL488" s="17">
        <v>20173222.559999999</v>
      </c>
      <c r="CM488" s="17">
        <v>19912421.57</v>
      </c>
      <c r="CN488" s="17">
        <v>19711232.239999998</v>
      </c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</row>
    <row r="489" spans="1:112" ht="65.25" hidden="1" customHeight="1" x14ac:dyDescent="0.25">
      <c r="A489" s="6">
        <f t="shared" si="290"/>
        <v>105</v>
      </c>
      <c r="B489" s="13">
        <v>13594695</v>
      </c>
      <c r="C489" s="33" t="s">
        <v>279</v>
      </c>
      <c r="D489" s="32" t="s">
        <v>1354</v>
      </c>
      <c r="E489" s="32" t="s">
        <v>1355</v>
      </c>
      <c r="F489" s="13" t="s">
        <v>713</v>
      </c>
      <c r="G489" s="48" t="s">
        <v>2381</v>
      </c>
      <c r="H489" s="42" t="s">
        <v>1931</v>
      </c>
      <c r="I489" s="13"/>
      <c r="J489" s="15">
        <v>0.36</v>
      </c>
      <c r="K489" s="15" t="s">
        <v>1384</v>
      </c>
      <c r="L489" s="15" t="s">
        <v>859</v>
      </c>
      <c r="M489" s="15"/>
      <c r="N489" s="15"/>
      <c r="O489" s="16">
        <v>10435333950</v>
      </c>
      <c r="P489" s="12">
        <v>45740</v>
      </c>
      <c r="Q489" s="17">
        <v>10957100647.5</v>
      </c>
      <c r="R489" s="9" t="s">
        <v>174</v>
      </c>
      <c r="S489" s="9" t="s">
        <v>272</v>
      </c>
      <c r="T489" s="10">
        <v>915081816</v>
      </c>
      <c r="U489" s="9" t="s">
        <v>276</v>
      </c>
      <c r="V489" s="13" t="s">
        <v>707</v>
      </c>
      <c r="W489" s="13" t="s">
        <v>165</v>
      </c>
      <c r="X489" s="6" t="s">
        <v>601</v>
      </c>
      <c r="Y489" s="35"/>
      <c r="Z489" s="35"/>
      <c r="AA489" s="35"/>
      <c r="AB489" s="17">
        <v>8765680518</v>
      </c>
      <c r="AC489" s="36"/>
      <c r="AD489" s="27">
        <f>+Q489*20%</f>
        <v>2191420129.5</v>
      </c>
      <c r="AE489" s="27">
        <f t="shared" si="262"/>
        <v>109571006.47500001</v>
      </c>
      <c r="AF489" s="27">
        <f t="shared" si="263"/>
        <v>8656109511.5249996</v>
      </c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</row>
    <row r="490" spans="1:112" ht="65.25" hidden="1" customHeight="1" x14ac:dyDescent="0.25">
      <c r="A490" s="6">
        <f t="shared" si="290"/>
        <v>106</v>
      </c>
      <c r="B490" s="13">
        <v>13594696</v>
      </c>
      <c r="C490" s="33" t="s">
        <v>279</v>
      </c>
      <c r="D490" s="32" t="s">
        <v>1354</v>
      </c>
      <c r="E490" s="32" t="s">
        <v>1356</v>
      </c>
      <c r="F490" s="13" t="s">
        <v>713</v>
      </c>
      <c r="G490" s="48" t="s">
        <v>2382</v>
      </c>
      <c r="H490" s="42" t="s">
        <v>1931</v>
      </c>
      <c r="I490" s="13"/>
      <c r="J490" s="15">
        <v>0.28999999999999998</v>
      </c>
      <c r="K490" s="15" t="s">
        <v>1384</v>
      </c>
      <c r="L490" s="15" t="s">
        <v>859</v>
      </c>
      <c r="M490" s="15"/>
      <c r="N490" s="15"/>
      <c r="O490" s="16">
        <v>8407061550</v>
      </c>
      <c r="P490" s="12">
        <v>45740</v>
      </c>
      <c r="Q490" s="17">
        <v>8827414627.5</v>
      </c>
      <c r="R490" s="9" t="s">
        <v>174</v>
      </c>
      <c r="S490" s="9" t="s">
        <v>272</v>
      </c>
      <c r="T490" s="10">
        <v>915081816</v>
      </c>
      <c r="U490" s="9" t="s">
        <v>276</v>
      </c>
      <c r="V490" s="13" t="s">
        <v>707</v>
      </c>
      <c r="W490" s="13" t="s">
        <v>165</v>
      </c>
      <c r="X490" s="9" t="s">
        <v>601</v>
      </c>
      <c r="Y490" s="35"/>
      <c r="Z490" s="35"/>
      <c r="AA490" s="35"/>
      <c r="AB490" s="17">
        <v>7061931702</v>
      </c>
      <c r="AC490" s="36"/>
      <c r="AD490" s="27">
        <f>+Q490*20%</f>
        <v>1765482925.5</v>
      </c>
      <c r="AE490" s="27">
        <f t="shared" si="262"/>
        <v>88274146.275000006</v>
      </c>
      <c r="AF490" s="27">
        <f t="shared" si="263"/>
        <v>6973657555.7250004</v>
      </c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</row>
    <row r="491" spans="1:112" ht="65.25" hidden="1" customHeight="1" x14ac:dyDescent="0.25">
      <c r="A491" s="6">
        <f t="shared" si="290"/>
        <v>107</v>
      </c>
      <c r="B491" s="13">
        <v>13549198</v>
      </c>
      <c r="C491" s="33" t="s">
        <v>298</v>
      </c>
      <c r="D491" s="32" t="s">
        <v>1336</v>
      </c>
      <c r="E491" s="46" t="s">
        <v>1346</v>
      </c>
      <c r="F491" s="13" t="s">
        <v>712</v>
      </c>
      <c r="G491" s="48" t="s">
        <v>2436</v>
      </c>
      <c r="H491" s="42" t="s">
        <v>1934</v>
      </c>
      <c r="I491" s="13"/>
      <c r="J491" s="15">
        <v>0.04</v>
      </c>
      <c r="K491" s="15" t="s">
        <v>1311</v>
      </c>
      <c r="L491" s="15" t="s">
        <v>584</v>
      </c>
      <c r="M491" s="15"/>
      <c r="N491" s="15"/>
      <c r="O491" s="16">
        <v>719270292</v>
      </c>
      <c r="P491" s="12">
        <v>45741</v>
      </c>
      <c r="Q491" s="17">
        <v>863124350.39999998</v>
      </c>
      <c r="R491" s="9" t="s">
        <v>175</v>
      </c>
      <c r="S491" s="9" t="s">
        <v>1422</v>
      </c>
      <c r="T491" s="10">
        <v>915366663</v>
      </c>
      <c r="U491" s="9" t="s">
        <v>276</v>
      </c>
      <c r="V491" s="13" t="s">
        <v>707</v>
      </c>
      <c r="W491" s="13" t="s">
        <v>166</v>
      </c>
      <c r="X491" s="6" t="s">
        <v>601</v>
      </c>
      <c r="Y491" s="35"/>
      <c r="Z491" s="35"/>
      <c r="AA491" s="35"/>
      <c r="AB491" s="17">
        <v>690499480.32000005</v>
      </c>
      <c r="AC491" s="36"/>
      <c r="AD491" s="27">
        <f>+Q491*20%</f>
        <v>172624870.08000001</v>
      </c>
      <c r="AE491" s="27">
        <f t="shared" si="262"/>
        <v>8631243.5040000007</v>
      </c>
      <c r="AF491" s="27">
        <f t="shared" si="263"/>
        <v>681868236.81599998</v>
      </c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</row>
    <row r="492" spans="1:112" ht="65.25" customHeight="1" x14ac:dyDescent="0.25">
      <c r="A492" s="6">
        <f t="shared" si="290"/>
        <v>108</v>
      </c>
      <c r="B492" s="13">
        <v>13549199</v>
      </c>
      <c r="C492" s="33" t="s">
        <v>298</v>
      </c>
      <c r="D492" s="32" t="s">
        <v>1336</v>
      </c>
      <c r="E492" s="46" t="s">
        <v>1347</v>
      </c>
      <c r="F492" s="13" t="s">
        <v>712</v>
      </c>
      <c r="G492" s="48" t="s">
        <v>2434</v>
      </c>
      <c r="H492" s="42" t="s">
        <v>1934</v>
      </c>
      <c r="I492" s="13"/>
      <c r="J492" s="15">
        <v>0.04</v>
      </c>
      <c r="K492" s="15" t="s">
        <v>1311</v>
      </c>
      <c r="L492" s="15" t="s">
        <v>584</v>
      </c>
      <c r="M492" s="15"/>
      <c r="N492" s="15"/>
      <c r="O492" s="16">
        <v>719270292</v>
      </c>
      <c r="P492" s="12">
        <v>45741</v>
      </c>
      <c r="Q492" s="17">
        <v>1150832467.2</v>
      </c>
      <c r="R492" s="9" t="s">
        <v>174</v>
      </c>
      <c r="S492" s="9" t="s">
        <v>1345</v>
      </c>
      <c r="T492" s="10">
        <v>996801998</v>
      </c>
      <c r="U492" s="9" t="s">
        <v>275</v>
      </c>
      <c r="V492" s="13" t="s">
        <v>707</v>
      </c>
      <c r="W492" s="13" t="s">
        <v>166</v>
      </c>
      <c r="X492" s="9" t="s">
        <v>601</v>
      </c>
      <c r="Y492" s="35" t="s">
        <v>552</v>
      </c>
      <c r="Z492" s="37">
        <v>45764</v>
      </c>
      <c r="AA492" s="35" t="s">
        <v>1717</v>
      </c>
      <c r="AB492" s="17">
        <v>402791363.51999998</v>
      </c>
      <c r="AC492" s="36"/>
      <c r="AD492" s="27"/>
      <c r="AE492" s="27">
        <f t="shared" si="262"/>
        <v>11508324.672</v>
      </c>
      <c r="AF492" s="27">
        <f t="shared" si="263"/>
        <v>1139324142.5280001</v>
      </c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>
        <f t="shared" ref="AU492:AU498" si="311">SUBTOTAL(9,AV492:DH492)</f>
        <v>909634090.07000005</v>
      </c>
      <c r="AV492" s="17"/>
      <c r="AW492" s="17"/>
      <c r="AX492" s="17"/>
      <c r="AY492" s="17"/>
      <c r="AZ492" s="17"/>
      <c r="BA492" s="17"/>
      <c r="BB492" s="17"/>
      <c r="BC492" s="17"/>
      <c r="BD492" s="17"/>
      <c r="BE492" s="17">
        <v>29386515.809999999</v>
      </c>
      <c r="BF492" s="17">
        <v>29426365.789999999</v>
      </c>
      <c r="BG492" s="17">
        <v>28908316.02</v>
      </c>
      <c r="BH492" s="17">
        <v>28932226.010000002</v>
      </c>
      <c r="BI492" s="17">
        <v>28685156.109999999</v>
      </c>
      <c r="BJ492" s="17">
        <v>28191016.329999998</v>
      </c>
      <c r="BK492" s="17">
        <v>28191016.329999998</v>
      </c>
      <c r="BL492" s="17">
        <v>27712816.539999999</v>
      </c>
      <c r="BM492" s="17">
        <v>27696876.539999999</v>
      </c>
      <c r="BN492" s="17">
        <v>27449806.649999999</v>
      </c>
      <c r="BO492" s="17">
        <v>26581077.030000001</v>
      </c>
      <c r="BP492" s="17">
        <v>26955666.859999999</v>
      </c>
      <c r="BQ492" s="17">
        <v>26517317.050000001</v>
      </c>
      <c r="BR492" s="17">
        <v>26461527.079999998</v>
      </c>
      <c r="BS492" s="17">
        <v>26039117.260000002</v>
      </c>
      <c r="BT492" s="17">
        <v>25967387.289999999</v>
      </c>
      <c r="BU492" s="17">
        <v>25720317.399999999</v>
      </c>
      <c r="BV492" s="17">
        <v>25321817.57</v>
      </c>
      <c r="BW492" s="17">
        <v>25226177.620000001</v>
      </c>
      <c r="BX492" s="17">
        <v>24843617.780000001</v>
      </c>
      <c r="BY492" s="17">
        <v>24732037.829999998</v>
      </c>
      <c r="BZ492" s="17">
        <v>24484967.940000001</v>
      </c>
      <c r="CA492" s="17">
        <v>23903158.190000001</v>
      </c>
      <c r="CB492" s="17">
        <v>23990828.149999999</v>
      </c>
      <c r="CC492" s="17">
        <v>23648118.300000001</v>
      </c>
      <c r="CD492" s="17">
        <v>23496688.370000001</v>
      </c>
      <c r="CE492" s="17">
        <v>23169918.510000002</v>
      </c>
      <c r="CF492" s="17">
        <v>23002548.579999998</v>
      </c>
      <c r="CG492" s="17">
        <v>22755478.690000001</v>
      </c>
      <c r="CH492" s="17">
        <v>22452618.82</v>
      </c>
      <c r="CI492" s="17">
        <v>22261338.899999999</v>
      </c>
      <c r="CJ492" s="17">
        <v>21974419.030000001</v>
      </c>
      <c r="CK492" s="17">
        <v>21764498.899999999</v>
      </c>
      <c r="CL492" s="17">
        <v>21518104.059999999</v>
      </c>
      <c r="CM492" s="15">
        <v>21239916.34</v>
      </c>
      <c r="CN492" s="15">
        <v>21025314.390000001</v>
      </c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</row>
    <row r="493" spans="1:112" ht="65.25" customHeight="1" x14ac:dyDescent="0.25">
      <c r="A493" s="6">
        <f t="shared" si="290"/>
        <v>109</v>
      </c>
      <c r="B493" s="13">
        <v>13549200</v>
      </c>
      <c r="C493" s="33" t="s">
        <v>298</v>
      </c>
      <c r="D493" s="32" t="s">
        <v>1336</v>
      </c>
      <c r="E493" s="46" t="s">
        <v>1349</v>
      </c>
      <c r="F493" s="13" t="s">
        <v>712</v>
      </c>
      <c r="G493" s="48" t="s">
        <v>2435</v>
      </c>
      <c r="H493" s="42" t="s">
        <v>1934</v>
      </c>
      <c r="I493" s="13"/>
      <c r="J493" s="15">
        <v>0.04</v>
      </c>
      <c r="K493" s="15" t="s">
        <v>1311</v>
      </c>
      <c r="L493" s="15" t="s">
        <v>584</v>
      </c>
      <c r="M493" s="15"/>
      <c r="N493" s="15"/>
      <c r="O493" s="16">
        <v>719270292</v>
      </c>
      <c r="P493" s="12">
        <v>45742</v>
      </c>
      <c r="Q493" s="17">
        <v>791197321.20000005</v>
      </c>
      <c r="R493" s="9" t="s">
        <v>174</v>
      </c>
      <c r="S493" s="9" t="s">
        <v>1345</v>
      </c>
      <c r="T493" s="10">
        <v>996801998</v>
      </c>
      <c r="U493" s="9" t="s">
        <v>275</v>
      </c>
      <c r="V493" s="13" t="s">
        <v>707</v>
      </c>
      <c r="W493" s="13" t="s">
        <v>166</v>
      </c>
      <c r="X493" s="9" t="s">
        <v>601</v>
      </c>
      <c r="Y493" s="35" t="s">
        <v>552</v>
      </c>
      <c r="Z493" s="37">
        <v>45772</v>
      </c>
      <c r="AA493" s="35" t="s">
        <v>1716</v>
      </c>
      <c r="AB493" s="17">
        <v>276919062.42000002</v>
      </c>
      <c r="AC493" s="36"/>
      <c r="AD493" s="27"/>
      <c r="AE493" s="27">
        <f t="shared" ref="AE493:AE498" si="312">+Q493*1%</f>
        <v>7911973.2120000003</v>
      </c>
      <c r="AF493" s="27">
        <f t="shared" ref="AF493:AF498" si="313">+Q493-AE493-AD493</f>
        <v>783285347.98800004</v>
      </c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>
        <f t="shared" si="311"/>
        <v>625373436.91000009</v>
      </c>
      <c r="AV493" s="17"/>
      <c r="AW493" s="17"/>
      <c r="AX493" s="17"/>
      <c r="AY493" s="17"/>
      <c r="AZ493" s="17"/>
      <c r="BA493" s="17"/>
      <c r="BB493" s="17"/>
      <c r="BC493" s="17"/>
      <c r="BD493" s="17"/>
      <c r="BE493" s="17">
        <v>20203229.620000001</v>
      </c>
      <c r="BF493" s="17">
        <v>20230626.48</v>
      </c>
      <c r="BG493" s="17">
        <v>19874467.260000002</v>
      </c>
      <c r="BH493" s="17">
        <v>19890905.379999999</v>
      </c>
      <c r="BI493" s="17">
        <v>19721044.829999998</v>
      </c>
      <c r="BJ493" s="17">
        <v>19381323.73</v>
      </c>
      <c r="BK493" s="17">
        <v>19381323.73</v>
      </c>
      <c r="BL493" s="17">
        <v>19052561.370000001</v>
      </c>
      <c r="BM493" s="17">
        <v>19041602.620000001</v>
      </c>
      <c r="BN493" s="17">
        <v>18871742.07</v>
      </c>
      <c r="BO493" s="17">
        <v>18274490.460000001</v>
      </c>
      <c r="BP493" s="17">
        <v>18532020.969999999</v>
      </c>
      <c r="BQ493" s="17">
        <v>18230655.469999999</v>
      </c>
      <c r="BR493" s="17">
        <v>18192299.870000001</v>
      </c>
      <c r="BS493" s="17">
        <v>17901893.120000001</v>
      </c>
      <c r="BT493" s="17">
        <v>17852578.760000002</v>
      </c>
      <c r="BU493" s="17">
        <v>17682718.210000001</v>
      </c>
      <c r="BV493" s="17">
        <v>17408749.579999998</v>
      </c>
      <c r="BW493" s="17">
        <v>17342997.109999999</v>
      </c>
      <c r="BX493" s="17">
        <v>17079987.219999999</v>
      </c>
      <c r="BY493" s="17">
        <v>17003276.010000002</v>
      </c>
      <c r="BZ493" s="17">
        <v>16833415.460000001</v>
      </c>
      <c r="CA493" s="17">
        <v>16433421.26</v>
      </c>
      <c r="CB493" s="17">
        <v>16493694.35</v>
      </c>
      <c r="CC493" s="17">
        <v>16258081.33</v>
      </c>
      <c r="CD493" s="17">
        <v>16153973.25</v>
      </c>
      <c r="CE493" s="17">
        <v>15929318.970000001</v>
      </c>
      <c r="CF493" s="17">
        <v>15814252.15</v>
      </c>
      <c r="CG493" s="17">
        <v>15644391.6</v>
      </c>
      <c r="CH493" s="17">
        <v>15436175.439999999</v>
      </c>
      <c r="CI493" s="17">
        <v>15304670.5</v>
      </c>
      <c r="CJ493" s="17">
        <v>15107413.08</v>
      </c>
      <c r="CK493" s="17">
        <v>14963092.99</v>
      </c>
      <c r="CL493" s="17">
        <v>14793696.539999999</v>
      </c>
      <c r="CM493" s="15">
        <v>14602442.48</v>
      </c>
      <c r="CN493" s="15">
        <v>14454903.640000001</v>
      </c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</row>
    <row r="494" spans="1:112" ht="65.25" customHeight="1" x14ac:dyDescent="0.25">
      <c r="A494" s="6">
        <f t="shared" si="290"/>
        <v>110</v>
      </c>
      <c r="B494" s="13">
        <v>13549201</v>
      </c>
      <c r="C494" s="33" t="s">
        <v>298</v>
      </c>
      <c r="D494" s="32" t="s">
        <v>1336</v>
      </c>
      <c r="E494" s="46" t="s">
        <v>1351</v>
      </c>
      <c r="F494" s="13" t="s">
        <v>712</v>
      </c>
      <c r="G494" s="48" t="s">
        <v>2437</v>
      </c>
      <c r="H494" s="42" t="s">
        <v>1934</v>
      </c>
      <c r="I494" s="13"/>
      <c r="J494" s="15">
        <v>0.04</v>
      </c>
      <c r="K494" s="15" t="s">
        <v>1311</v>
      </c>
      <c r="L494" s="15" t="s">
        <v>584</v>
      </c>
      <c r="M494" s="15"/>
      <c r="N494" s="15"/>
      <c r="O494" s="16">
        <v>719270292</v>
      </c>
      <c r="P494" s="12">
        <v>45742</v>
      </c>
      <c r="Q494" s="17">
        <v>1006978408.8</v>
      </c>
      <c r="R494" s="9" t="s">
        <v>174</v>
      </c>
      <c r="S494" s="9" t="s">
        <v>1350</v>
      </c>
      <c r="T494" s="10">
        <v>983658600</v>
      </c>
      <c r="U494" s="9" t="s">
        <v>275</v>
      </c>
      <c r="V494" s="13" t="s">
        <v>707</v>
      </c>
      <c r="W494" s="13" t="s">
        <v>166</v>
      </c>
      <c r="X494" s="9" t="s">
        <v>601</v>
      </c>
      <c r="Y494" s="35" t="s">
        <v>552</v>
      </c>
      <c r="Z494" s="37">
        <v>45772</v>
      </c>
      <c r="AA494" s="35" t="s">
        <v>1715</v>
      </c>
      <c r="AB494" s="17">
        <v>352442443.07999998</v>
      </c>
      <c r="AC494" s="36"/>
      <c r="AD494" s="27"/>
      <c r="AE494" s="27">
        <f t="shared" si="312"/>
        <v>10069784.088</v>
      </c>
      <c r="AF494" s="27">
        <f t="shared" si="313"/>
        <v>996908624.71199989</v>
      </c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>
        <f t="shared" si="311"/>
        <v>795929828.78999996</v>
      </c>
      <c r="AV494" s="17"/>
      <c r="AW494" s="17"/>
      <c r="AX494" s="17"/>
      <c r="AY494" s="17"/>
      <c r="AZ494" s="17"/>
      <c r="BA494" s="17"/>
      <c r="BB494" s="17"/>
      <c r="BC494" s="17"/>
      <c r="BD494" s="17"/>
      <c r="BE494" s="17">
        <v>25713201.329999998</v>
      </c>
      <c r="BF494" s="17">
        <v>25748070.07</v>
      </c>
      <c r="BG494" s="17">
        <v>25294776.510000002</v>
      </c>
      <c r="BH494" s="17">
        <v>25315697.75</v>
      </c>
      <c r="BI494" s="17">
        <v>25099511.600000001</v>
      </c>
      <c r="BJ494" s="17">
        <v>24667139.289999999</v>
      </c>
      <c r="BK494" s="17">
        <v>24667139.289999999</v>
      </c>
      <c r="BL494" s="17">
        <v>24248714.469999999</v>
      </c>
      <c r="BM494" s="17">
        <v>24234766.969999999</v>
      </c>
      <c r="BN494" s="17">
        <v>24018580.82</v>
      </c>
      <c r="BO494" s="17">
        <v>23258442.399999999</v>
      </c>
      <c r="BP494" s="17">
        <v>23586208.510000002</v>
      </c>
      <c r="BQ494" s="17">
        <v>23202652.420000002</v>
      </c>
      <c r="BR494" s="17">
        <v>23153836.190000001</v>
      </c>
      <c r="BS494" s="17">
        <v>22784227.600000001</v>
      </c>
      <c r="BT494" s="17">
        <v>22721463.879999999</v>
      </c>
      <c r="BU494" s="17">
        <v>22505277.73</v>
      </c>
      <c r="BV494" s="17">
        <v>22156590.379999999</v>
      </c>
      <c r="BW494" s="17">
        <v>22072905.41</v>
      </c>
      <c r="BX494" s="17">
        <v>21738165.559999999</v>
      </c>
      <c r="BY494" s="17">
        <v>21640533.100000001</v>
      </c>
      <c r="BZ494" s="17">
        <v>21424346.940000001</v>
      </c>
      <c r="CA494" s="17">
        <v>20915263.420000002</v>
      </c>
      <c r="CB494" s="17">
        <v>20991974.629999999</v>
      </c>
      <c r="CC494" s="17">
        <v>20692103.510000002</v>
      </c>
      <c r="CD494" s="17">
        <v>20559602.32</v>
      </c>
      <c r="CE494" s="17">
        <v>20273678.690000001</v>
      </c>
      <c r="CF494" s="17">
        <v>20127230.010000002</v>
      </c>
      <c r="CG494" s="17">
        <v>19911043.850000001</v>
      </c>
      <c r="CH494" s="17">
        <v>19646041.469999999</v>
      </c>
      <c r="CI494" s="17">
        <v>19478671.539999999</v>
      </c>
      <c r="CJ494" s="17">
        <v>19227616.649999999</v>
      </c>
      <c r="CK494" s="17">
        <v>19043936.539999999</v>
      </c>
      <c r="CL494" s="17">
        <v>18828341.050000001</v>
      </c>
      <c r="CM494" s="17">
        <v>18584926.800000001</v>
      </c>
      <c r="CN494" s="17">
        <v>18397150.09</v>
      </c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</row>
    <row r="495" spans="1:112" ht="65.25" customHeight="1" x14ac:dyDescent="0.25">
      <c r="A495" s="6">
        <f t="shared" si="290"/>
        <v>111</v>
      </c>
      <c r="B495" s="13">
        <v>13549202</v>
      </c>
      <c r="C495" s="33" t="s">
        <v>298</v>
      </c>
      <c r="D495" s="32" t="s">
        <v>1336</v>
      </c>
      <c r="E495" s="46" t="s">
        <v>1352</v>
      </c>
      <c r="F495" s="13" t="s">
        <v>712</v>
      </c>
      <c r="G495" s="48" t="s">
        <v>2438</v>
      </c>
      <c r="H495" s="42" t="s">
        <v>1934</v>
      </c>
      <c r="I495" s="13"/>
      <c r="J495" s="15">
        <v>0.04</v>
      </c>
      <c r="K495" s="15" t="s">
        <v>1311</v>
      </c>
      <c r="L495" s="15" t="s">
        <v>584</v>
      </c>
      <c r="M495" s="15"/>
      <c r="N495" s="15"/>
      <c r="O495" s="16">
        <v>719270292</v>
      </c>
      <c r="P495" s="12">
        <v>45743</v>
      </c>
      <c r="Q495" s="17">
        <v>1006978408.8</v>
      </c>
      <c r="R495" s="9" t="s">
        <v>174</v>
      </c>
      <c r="S495" s="9" t="s">
        <v>1350</v>
      </c>
      <c r="T495" s="10">
        <v>983658600</v>
      </c>
      <c r="U495" s="9" t="s">
        <v>275</v>
      </c>
      <c r="V495" s="13" t="s">
        <v>707</v>
      </c>
      <c r="W495" s="13" t="s">
        <v>166</v>
      </c>
      <c r="X495" s="9" t="s">
        <v>601</v>
      </c>
      <c r="Y495" s="35" t="s">
        <v>552</v>
      </c>
      <c r="Z495" s="37">
        <v>45774</v>
      </c>
      <c r="AA495" s="35" t="s">
        <v>1714</v>
      </c>
      <c r="AB495" s="17">
        <v>352442443.07999998</v>
      </c>
      <c r="AC495" s="36"/>
      <c r="AD495" s="27"/>
      <c r="AE495" s="27">
        <f t="shared" si="312"/>
        <v>10069784.088</v>
      </c>
      <c r="AF495" s="27">
        <f t="shared" si="313"/>
        <v>996908624.71199989</v>
      </c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>
        <f t="shared" si="311"/>
        <v>795929828.78999996</v>
      </c>
      <c r="AV495" s="17"/>
      <c r="AW495" s="17"/>
      <c r="AX495" s="17"/>
      <c r="AY495" s="17"/>
      <c r="AZ495" s="17"/>
      <c r="BA495" s="17"/>
      <c r="BB495" s="17"/>
      <c r="BC495" s="17"/>
      <c r="BD495" s="17"/>
      <c r="BE495" s="17">
        <v>25713201.329999998</v>
      </c>
      <c r="BF495" s="17">
        <v>25748070.07</v>
      </c>
      <c r="BG495" s="17">
        <v>25294776.510000002</v>
      </c>
      <c r="BH495" s="17">
        <v>25315697.75</v>
      </c>
      <c r="BI495" s="17">
        <v>25099511.600000001</v>
      </c>
      <c r="BJ495" s="17">
        <v>24667139.289999999</v>
      </c>
      <c r="BK495" s="17">
        <v>24667139.289999999</v>
      </c>
      <c r="BL495" s="17">
        <v>24248714.469999999</v>
      </c>
      <c r="BM495" s="17">
        <v>24234766.969999999</v>
      </c>
      <c r="BN495" s="17">
        <v>24018580.82</v>
      </c>
      <c r="BO495" s="17">
        <v>23258442.399999999</v>
      </c>
      <c r="BP495" s="17">
        <v>23586208.510000002</v>
      </c>
      <c r="BQ495" s="17">
        <v>23202652.420000002</v>
      </c>
      <c r="BR495" s="17">
        <v>23153836.190000001</v>
      </c>
      <c r="BS495" s="17">
        <v>22784227.600000001</v>
      </c>
      <c r="BT495" s="17">
        <v>22721463.879999999</v>
      </c>
      <c r="BU495" s="17">
        <v>22505277.73</v>
      </c>
      <c r="BV495" s="17">
        <v>22156590.379999999</v>
      </c>
      <c r="BW495" s="17">
        <v>22072905.41</v>
      </c>
      <c r="BX495" s="17">
        <v>21738165.559999999</v>
      </c>
      <c r="BY495" s="17">
        <v>21640533.100000001</v>
      </c>
      <c r="BZ495" s="17">
        <v>21424346.940000001</v>
      </c>
      <c r="CA495" s="17">
        <v>20915263.420000002</v>
      </c>
      <c r="CB495" s="17">
        <v>20991974.629999999</v>
      </c>
      <c r="CC495" s="17">
        <v>20692103.510000002</v>
      </c>
      <c r="CD495" s="17">
        <v>20559602.32</v>
      </c>
      <c r="CE495" s="17">
        <v>20273678.690000001</v>
      </c>
      <c r="CF495" s="17">
        <v>20127230.010000002</v>
      </c>
      <c r="CG495" s="17">
        <v>19911043.850000001</v>
      </c>
      <c r="CH495" s="17">
        <v>19646041.469999999</v>
      </c>
      <c r="CI495" s="17">
        <v>19478671.539999999</v>
      </c>
      <c r="CJ495" s="17">
        <v>19227616.649999999</v>
      </c>
      <c r="CK495" s="17">
        <v>19043936.539999999</v>
      </c>
      <c r="CL495" s="17">
        <v>18828341.050000001</v>
      </c>
      <c r="CM495" s="17">
        <v>18584926.800000001</v>
      </c>
      <c r="CN495" s="17">
        <v>18397150.09</v>
      </c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</row>
    <row r="496" spans="1:112" ht="65.25" customHeight="1" x14ac:dyDescent="0.25">
      <c r="A496" s="6">
        <f t="shared" si="290"/>
        <v>112</v>
      </c>
      <c r="B496" s="13">
        <v>13549203</v>
      </c>
      <c r="C496" s="33" t="s">
        <v>298</v>
      </c>
      <c r="D496" s="32" t="s">
        <v>1336</v>
      </c>
      <c r="E496" s="46" t="s">
        <v>1353</v>
      </c>
      <c r="F496" s="13" t="s">
        <v>712</v>
      </c>
      <c r="G496" s="48" t="s">
        <v>2439</v>
      </c>
      <c r="H496" s="42" t="s">
        <v>1934</v>
      </c>
      <c r="I496" s="13"/>
      <c r="J496" s="15">
        <v>0.04</v>
      </c>
      <c r="K496" s="15" t="s">
        <v>1311</v>
      </c>
      <c r="L496" s="15" t="s">
        <v>584</v>
      </c>
      <c r="M496" s="15"/>
      <c r="N496" s="15"/>
      <c r="O496" s="16">
        <v>719270292</v>
      </c>
      <c r="P496" s="12">
        <v>45743</v>
      </c>
      <c r="Q496" s="17">
        <v>935051379.60000002</v>
      </c>
      <c r="R496" s="9" t="s">
        <v>174</v>
      </c>
      <c r="S496" s="9" t="s">
        <v>1350</v>
      </c>
      <c r="T496" s="10">
        <v>983658600</v>
      </c>
      <c r="U496" s="9" t="s">
        <v>275</v>
      </c>
      <c r="V496" s="13" t="s">
        <v>707</v>
      </c>
      <c r="W496" s="13" t="s">
        <v>166</v>
      </c>
      <c r="X496" s="9" t="s">
        <v>601</v>
      </c>
      <c r="Y496" s="35" t="s">
        <v>552</v>
      </c>
      <c r="Z496" s="37">
        <v>45774</v>
      </c>
      <c r="AA496" s="35" t="s">
        <v>1713</v>
      </c>
      <c r="AB496" s="17">
        <v>327267982.86000001</v>
      </c>
      <c r="AC496" s="36"/>
      <c r="AD496" s="27"/>
      <c r="AE496" s="27">
        <f t="shared" si="312"/>
        <v>9350513.7960000001</v>
      </c>
      <c r="AF496" s="27">
        <f t="shared" si="313"/>
        <v>925700865.80400002</v>
      </c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>
        <f t="shared" si="311"/>
        <v>739077698.18999994</v>
      </c>
      <c r="AV496" s="17"/>
      <c r="AW496" s="17"/>
      <c r="AX496" s="17"/>
      <c r="AY496" s="17"/>
      <c r="AZ496" s="17"/>
      <c r="BA496" s="17"/>
      <c r="BB496" s="17"/>
      <c r="BC496" s="17"/>
      <c r="BD496" s="17"/>
      <c r="BE496" s="17">
        <v>23876544.09</v>
      </c>
      <c r="BF496" s="17">
        <v>23908922.210000001</v>
      </c>
      <c r="BG496" s="17">
        <v>23488006.760000002</v>
      </c>
      <c r="BH496" s="17">
        <v>23507433.629999999</v>
      </c>
      <c r="BI496" s="17">
        <v>23306689.34</v>
      </c>
      <c r="BJ496" s="17">
        <v>22905200.77</v>
      </c>
      <c r="BK496" s="17">
        <v>22905200.77</v>
      </c>
      <c r="BL496" s="17">
        <v>22516663.43</v>
      </c>
      <c r="BM496" s="17">
        <v>22503712.190000001</v>
      </c>
      <c r="BN496" s="17">
        <v>22302967.899999999</v>
      </c>
      <c r="BO496" s="17">
        <v>21597125.079999998</v>
      </c>
      <c r="BP496" s="17">
        <v>21901479.329999998</v>
      </c>
      <c r="BQ496" s="17">
        <v>21545320.109999999</v>
      </c>
      <c r="BR496" s="17">
        <v>21499990.75</v>
      </c>
      <c r="BS496" s="17">
        <v>21156782.780000001</v>
      </c>
      <c r="BT496" s="17">
        <v>21098502.18</v>
      </c>
      <c r="BU496" s="17">
        <v>20897757.890000001</v>
      </c>
      <c r="BV496" s="17">
        <v>20573976.780000001</v>
      </c>
      <c r="BW496" s="17">
        <v>20496269.309999999</v>
      </c>
      <c r="BX496" s="17">
        <v>20185439.449999999</v>
      </c>
      <c r="BY496" s="17">
        <v>20094780.739999998</v>
      </c>
      <c r="BZ496" s="17">
        <v>19894036.449999999</v>
      </c>
      <c r="CA496" s="17">
        <v>19421316.030000001</v>
      </c>
      <c r="CB496" s="17">
        <v>19492547.870000001</v>
      </c>
      <c r="CC496" s="17">
        <v>19214096.120000001</v>
      </c>
      <c r="CD496" s="17">
        <v>19091059.300000001</v>
      </c>
      <c r="CE496" s="17">
        <v>18825558.789999999</v>
      </c>
      <c r="CF496" s="17">
        <v>18689570.719999999</v>
      </c>
      <c r="CG496" s="17">
        <v>18488826.43</v>
      </c>
      <c r="CH496" s="17">
        <v>18242752.789999999</v>
      </c>
      <c r="CI496" s="17">
        <v>18087337.859999999</v>
      </c>
      <c r="CJ496" s="17">
        <v>17854215.460000001</v>
      </c>
      <c r="CK496" s="17">
        <v>17683655.359999999</v>
      </c>
      <c r="CL496" s="17">
        <v>17483459.550000001</v>
      </c>
      <c r="CM496" s="17">
        <v>17257432.030000001</v>
      </c>
      <c r="CN496" s="17">
        <v>17083067.940000001</v>
      </c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</row>
    <row r="497" spans="1:112" ht="65.25" customHeight="1" x14ac:dyDescent="0.25">
      <c r="A497" s="6">
        <f t="shared" si="290"/>
        <v>113</v>
      </c>
      <c r="B497" s="13">
        <v>13549204</v>
      </c>
      <c r="C497" s="33" t="s">
        <v>298</v>
      </c>
      <c r="D497" s="32" t="s">
        <v>1336</v>
      </c>
      <c r="E497" s="46" t="s">
        <v>1359</v>
      </c>
      <c r="F497" s="13" t="s">
        <v>712</v>
      </c>
      <c r="G497" s="48" t="s">
        <v>2440</v>
      </c>
      <c r="H497" s="42" t="s">
        <v>1934</v>
      </c>
      <c r="I497" s="13"/>
      <c r="J497" s="15">
        <v>0.04</v>
      </c>
      <c r="K497" s="15" t="s">
        <v>1311</v>
      </c>
      <c r="L497" s="15" t="s">
        <v>584</v>
      </c>
      <c r="M497" s="15"/>
      <c r="N497" s="15"/>
      <c r="O497" s="16">
        <v>719270292</v>
      </c>
      <c r="P497" s="12">
        <v>45744</v>
      </c>
      <c r="Q497" s="17">
        <v>935051379.60000002</v>
      </c>
      <c r="R497" s="9" t="s">
        <v>174</v>
      </c>
      <c r="S497" s="9" t="s">
        <v>1358</v>
      </c>
      <c r="T497" s="10">
        <v>982611990</v>
      </c>
      <c r="U497" s="9" t="s">
        <v>275</v>
      </c>
      <c r="V497" s="13" t="s">
        <v>707</v>
      </c>
      <c r="W497" s="13" t="s">
        <v>166</v>
      </c>
      <c r="X497" s="9" t="s">
        <v>601</v>
      </c>
      <c r="Y497" s="35" t="s">
        <v>552</v>
      </c>
      <c r="Z497" s="37">
        <v>45776</v>
      </c>
      <c r="AA497" s="35" t="s">
        <v>1712</v>
      </c>
      <c r="AB497" s="17">
        <v>327267982.86000001</v>
      </c>
      <c r="AC497" s="36"/>
      <c r="AD497" s="27"/>
      <c r="AE497" s="27">
        <f t="shared" si="312"/>
        <v>9350513.7960000001</v>
      </c>
      <c r="AF497" s="27">
        <f t="shared" si="313"/>
        <v>925700865.80400002</v>
      </c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>
        <f t="shared" si="311"/>
        <v>738902856.38999999</v>
      </c>
      <c r="AV497" s="17"/>
      <c r="AW497" s="17"/>
      <c r="AX497" s="17"/>
      <c r="AY497" s="17"/>
      <c r="AZ497" s="17"/>
      <c r="BA497" s="17"/>
      <c r="BB497" s="17"/>
      <c r="BC497" s="17"/>
      <c r="BD497" s="17"/>
      <c r="BE497" s="17">
        <v>23876544.09</v>
      </c>
      <c r="BF497" s="17">
        <v>23908922.210000001</v>
      </c>
      <c r="BG497" s="17">
        <v>23488006.760000002</v>
      </c>
      <c r="BH497" s="17">
        <v>23507433.629999999</v>
      </c>
      <c r="BI497" s="17">
        <v>23306689.34</v>
      </c>
      <c r="BJ497" s="17">
        <v>22905200.77</v>
      </c>
      <c r="BK497" s="17">
        <v>22905200.77</v>
      </c>
      <c r="BL497" s="17">
        <v>22516663.43</v>
      </c>
      <c r="BM497" s="17">
        <v>22503712.190000001</v>
      </c>
      <c r="BN497" s="17">
        <v>22128126.100000001</v>
      </c>
      <c r="BO497" s="17">
        <v>21597125.079999998</v>
      </c>
      <c r="BP497" s="17">
        <v>21901479.329999998</v>
      </c>
      <c r="BQ497" s="17">
        <v>21545320.109999999</v>
      </c>
      <c r="BR497" s="17">
        <v>21499990.75</v>
      </c>
      <c r="BS497" s="17">
        <v>21156782.780000001</v>
      </c>
      <c r="BT497" s="17">
        <v>21098502.18</v>
      </c>
      <c r="BU497" s="17">
        <v>20897757.890000001</v>
      </c>
      <c r="BV497" s="17">
        <v>20573976.780000001</v>
      </c>
      <c r="BW497" s="17">
        <v>20496269.309999999</v>
      </c>
      <c r="BX497" s="17">
        <v>20185439.449999999</v>
      </c>
      <c r="BY497" s="17">
        <v>20094780.739999998</v>
      </c>
      <c r="BZ497" s="17">
        <v>19894036.449999999</v>
      </c>
      <c r="CA497" s="17">
        <v>19421316.030000001</v>
      </c>
      <c r="CB497" s="17">
        <v>19492547.870000001</v>
      </c>
      <c r="CC497" s="17">
        <v>19214096.120000001</v>
      </c>
      <c r="CD497" s="17">
        <v>19091059.300000001</v>
      </c>
      <c r="CE497" s="17">
        <v>18825558.789999999</v>
      </c>
      <c r="CF497" s="17">
        <v>18689570.719999999</v>
      </c>
      <c r="CG497" s="17">
        <v>18488826.43</v>
      </c>
      <c r="CH497" s="17">
        <v>18242752.789999999</v>
      </c>
      <c r="CI497" s="17">
        <v>18087337.859999999</v>
      </c>
      <c r="CJ497" s="17">
        <v>17854215.460000001</v>
      </c>
      <c r="CK497" s="17">
        <v>17683655.359999999</v>
      </c>
      <c r="CL497" s="17">
        <v>17483459.550000001</v>
      </c>
      <c r="CM497" s="17">
        <v>17257432.030000001</v>
      </c>
      <c r="CN497" s="17">
        <v>17083067.940000001</v>
      </c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</row>
    <row r="498" spans="1:112" ht="65.25" customHeight="1" x14ac:dyDescent="0.25">
      <c r="A498" s="6">
        <f t="shared" si="290"/>
        <v>114</v>
      </c>
      <c r="B498" s="13">
        <v>13549205</v>
      </c>
      <c r="C498" s="33" t="s">
        <v>298</v>
      </c>
      <c r="D498" s="32" t="s">
        <v>1336</v>
      </c>
      <c r="E498" s="46" t="s">
        <v>1360</v>
      </c>
      <c r="F498" s="13" t="s">
        <v>712</v>
      </c>
      <c r="G498" s="48" t="s">
        <v>2441</v>
      </c>
      <c r="H498" s="42" t="s">
        <v>1934</v>
      </c>
      <c r="I498" s="13"/>
      <c r="J498" s="15">
        <v>0.04</v>
      </c>
      <c r="K498" s="15" t="s">
        <v>1311</v>
      </c>
      <c r="L498" s="15" t="s">
        <v>584</v>
      </c>
      <c r="M498" s="15"/>
      <c r="N498" s="15"/>
      <c r="O498" s="16">
        <v>719270292</v>
      </c>
      <c r="P498" s="12">
        <v>45744</v>
      </c>
      <c r="Q498" s="17">
        <v>935051379.60000002</v>
      </c>
      <c r="R498" s="9" t="s">
        <v>174</v>
      </c>
      <c r="S498" s="9" t="s">
        <v>1358</v>
      </c>
      <c r="T498" s="10">
        <v>982611990</v>
      </c>
      <c r="U498" s="9" t="s">
        <v>275</v>
      </c>
      <c r="V498" s="13" t="s">
        <v>707</v>
      </c>
      <c r="W498" s="13" t="s">
        <v>166</v>
      </c>
      <c r="X498" s="9" t="s">
        <v>601</v>
      </c>
      <c r="Y498" s="35" t="s">
        <v>552</v>
      </c>
      <c r="Z498" s="37">
        <v>45776</v>
      </c>
      <c r="AA498" s="35" t="s">
        <v>1711</v>
      </c>
      <c r="AB498" s="17">
        <v>327267982.86000001</v>
      </c>
      <c r="AC498" s="36"/>
      <c r="AD498" s="27"/>
      <c r="AE498" s="27">
        <f t="shared" si="312"/>
        <v>9350513.7960000001</v>
      </c>
      <c r="AF498" s="27">
        <f t="shared" si="313"/>
        <v>925700865.80400002</v>
      </c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>
        <f t="shared" si="311"/>
        <v>738902856.38999999</v>
      </c>
      <c r="AV498" s="17"/>
      <c r="AW498" s="17"/>
      <c r="AX498" s="17"/>
      <c r="AY498" s="17"/>
      <c r="AZ498" s="17"/>
      <c r="BA498" s="17"/>
      <c r="BB498" s="17"/>
      <c r="BC498" s="17"/>
      <c r="BD498" s="17"/>
      <c r="BE498" s="17">
        <v>23876544.09</v>
      </c>
      <c r="BF498" s="17">
        <v>23908922.210000001</v>
      </c>
      <c r="BG498" s="17">
        <v>23488006.760000002</v>
      </c>
      <c r="BH498" s="17">
        <v>23507433.629999999</v>
      </c>
      <c r="BI498" s="17">
        <v>23306689.34</v>
      </c>
      <c r="BJ498" s="17">
        <v>22905200.77</v>
      </c>
      <c r="BK498" s="17">
        <v>22905200.77</v>
      </c>
      <c r="BL498" s="17">
        <v>22516663.43</v>
      </c>
      <c r="BM498" s="17">
        <v>22503712.190000001</v>
      </c>
      <c r="BN498" s="17">
        <v>22128126.100000001</v>
      </c>
      <c r="BO498" s="17">
        <v>21597125.079999998</v>
      </c>
      <c r="BP498" s="17">
        <v>21901479.329999998</v>
      </c>
      <c r="BQ498" s="17">
        <v>21545320.109999999</v>
      </c>
      <c r="BR498" s="17">
        <v>21499990.75</v>
      </c>
      <c r="BS498" s="17">
        <v>21156782.780000001</v>
      </c>
      <c r="BT498" s="17">
        <v>21098502.18</v>
      </c>
      <c r="BU498" s="17">
        <v>20897757.890000001</v>
      </c>
      <c r="BV498" s="17">
        <v>20573976.780000001</v>
      </c>
      <c r="BW498" s="17">
        <v>20496269.309999999</v>
      </c>
      <c r="BX498" s="17">
        <v>20185439.449999999</v>
      </c>
      <c r="BY498" s="17">
        <v>20094780.739999998</v>
      </c>
      <c r="BZ498" s="17">
        <v>19894036.449999999</v>
      </c>
      <c r="CA498" s="17">
        <v>19421316.030000001</v>
      </c>
      <c r="CB498" s="17">
        <v>19492547.870000001</v>
      </c>
      <c r="CC498" s="17">
        <v>19214096.120000001</v>
      </c>
      <c r="CD498" s="17">
        <v>19091059.300000001</v>
      </c>
      <c r="CE498" s="17">
        <v>18825558.789999999</v>
      </c>
      <c r="CF498" s="17">
        <v>18689570.719999999</v>
      </c>
      <c r="CG498" s="17">
        <v>18488826.43</v>
      </c>
      <c r="CH498" s="17">
        <v>18242752.789999999</v>
      </c>
      <c r="CI498" s="17">
        <v>18087337.859999999</v>
      </c>
      <c r="CJ498" s="17">
        <v>17854215.460000001</v>
      </c>
      <c r="CK498" s="17">
        <v>17683655.359999999</v>
      </c>
      <c r="CL498" s="17">
        <v>17483459.550000001</v>
      </c>
      <c r="CM498" s="17">
        <v>17257432.030000001</v>
      </c>
      <c r="CN498" s="17">
        <v>17083067.940000001</v>
      </c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</row>
    <row r="499" spans="1:112" ht="65.25" hidden="1" customHeight="1" x14ac:dyDescent="0.25">
      <c r="A499" s="6">
        <f t="shared" si="290"/>
        <v>115</v>
      </c>
      <c r="B499" s="13">
        <v>13775457</v>
      </c>
      <c r="C499" s="33" t="s">
        <v>459</v>
      </c>
      <c r="D499" s="32" t="s">
        <v>1362</v>
      </c>
      <c r="E499" s="32" t="s">
        <v>1363</v>
      </c>
      <c r="F499" s="13" t="s">
        <v>712</v>
      </c>
      <c r="G499" s="48" t="s">
        <v>2383</v>
      </c>
      <c r="H499" s="42" t="s">
        <v>1924</v>
      </c>
      <c r="I499" s="13"/>
      <c r="J499" s="15">
        <v>1.32E-2</v>
      </c>
      <c r="K499" s="15" t="s">
        <v>532</v>
      </c>
      <c r="L499" s="15" t="s">
        <v>537</v>
      </c>
      <c r="M499" s="15"/>
      <c r="N499" s="15"/>
      <c r="O499" s="16">
        <v>811652590</v>
      </c>
      <c r="P499" s="12">
        <v>45749</v>
      </c>
      <c r="Q499" s="17">
        <v>2800201435.5</v>
      </c>
      <c r="R499" s="9" t="s">
        <v>174</v>
      </c>
      <c r="S499" s="9" t="s">
        <v>1361</v>
      </c>
      <c r="T499" s="10">
        <v>974003606</v>
      </c>
      <c r="U499" s="9" t="s">
        <v>276</v>
      </c>
      <c r="V499" s="13" t="s">
        <v>707</v>
      </c>
      <c r="W499" s="13" t="s">
        <v>166</v>
      </c>
      <c r="X499" s="9" t="s">
        <v>601</v>
      </c>
      <c r="Y499" s="35"/>
      <c r="Z499" s="35"/>
      <c r="AA499" s="35"/>
      <c r="AB499" s="17">
        <v>2240161148.4000001</v>
      </c>
      <c r="AC499" s="36"/>
      <c r="AD499" s="27">
        <f>+Q499*20%</f>
        <v>560040287.10000002</v>
      </c>
      <c r="AE499" s="27">
        <f t="shared" ref="AE499:AE500" si="314">+Q499*1%</f>
        <v>28002014.355</v>
      </c>
      <c r="AF499" s="27">
        <f t="shared" ref="AF499:AF500" si="315">+Q499-AE499-AD499</f>
        <v>2212159134.0450001</v>
      </c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>
        <f>SUBTOTAL(9,AV499:DH499)</f>
        <v>0</v>
      </c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</row>
    <row r="500" spans="1:112" ht="65.25" hidden="1" customHeight="1" x14ac:dyDescent="0.25">
      <c r="A500" s="6">
        <f t="shared" si="290"/>
        <v>116</v>
      </c>
      <c r="B500" s="13">
        <v>13955676</v>
      </c>
      <c r="C500" s="33" t="s">
        <v>297</v>
      </c>
      <c r="D500" s="32" t="s">
        <v>1308</v>
      </c>
      <c r="E500" s="32" t="s">
        <v>1367</v>
      </c>
      <c r="F500" s="13" t="s">
        <v>712</v>
      </c>
      <c r="G500" s="48" t="s">
        <v>2384</v>
      </c>
      <c r="H500" s="42" t="s">
        <v>1921</v>
      </c>
      <c r="I500" s="13"/>
      <c r="J500" s="15">
        <v>0.03</v>
      </c>
      <c r="K500" s="15" t="s">
        <v>532</v>
      </c>
      <c r="L500" s="15" t="s">
        <v>537</v>
      </c>
      <c r="M500" s="15"/>
      <c r="N500" s="15"/>
      <c r="O500" s="16">
        <v>446674850</v>
      </c>
      <c r="P500" s="12">
        <v>45750</v>
      </c>
      <c r="Q500" s="17">
        <v>491342335</v>
      </c>
      <c r="R500" s="9" t="s">
        <v>174</v>
      </c>
      <c r="S500" s="9" t="s">
        <v>1366</v>
      </c>
      <c r="T500" s="10">
        <v>934549978</v>
      </c>
      <c r="U500" s="9" t="s">
        <v>276</v>
      </c>
      <c r="V500" s="13" t="s">
        <v>707</v>
      </c>
      <c r="W500" s="13" t="s">
        <v>166</v>
      </c>
      <c r="X500" s="6" t="s">
        <v>601</v>
      </c>
      <c r="Y500" s="35"/>
      <c r="Z500" s="35"/>
      <c r="AA500" s="35"/>
      <c r="AB500" s="17">
        <v>393073868</v>
      </c>
      <c r="AC500" s="36"/>
      <c r="AD500" s="27">
        <f>+Q500*20%</f>
        <v>98268467</v>
      </c>
      <c r="AE500" s="27">
        <f t="shared" si="314"/>
        <v>4913423.3500000006</v>
      </c>
      <c r="AF500" s="27">
        <f t="shared" si="315"/>
        <v>388160444.64999998</v>
      </c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</row>
    <row r="501" spans="1:112" ht="65.25" customHeight="1" x14ac:dyDescent="0.25">
      <c r="A501" s="6">
        <f t="shared" si="290"/>
        <v>117</v>
      </c>
      <c r="B501" s="13">
        <v>13955696</v>
      </c>
      <c r="C501" s="33" t="s">
        <v>297</v>
      </c>
      <c r="D501" s="32" t="s">
        <v>974</v>
      </c>
      <c r="E501" s="32" t="s">
        <v>1372</v>
      </c>
      <c r="F501" s="13" t="s">
        <v>711</v>
      </c>
      <c r="G501" s="48" t="s">
        <v>2385</v>
      </c>
      <c r="H501" s="42" t="s">
        <v>1926</v>
      </c>
      <c r="I501" s="13"/>
      <c r="J501" s="15">
        <v>2.2499999999999999E-2</v>
      </c>
      <c r="K501" s="15" t="s">
        <v>1381</v>
      </c>
      <c r="L501" s="15" t="s">
        <v>538</v>
      </c>
      <c r="M501" s="15"/>
      <c r="N501" s="15"/>
      <c r="O501" s="16">
        <v>232917140</v>
      </c>
      <c r="P501" s="12">
        <v>45750</v>
      </c>
      <c r="Q501" s="17">
        <v>256208854</v>
      </c>
      <c r="R501" s="9" t="s">
        <v>174</v>
      </c>
      <c r="S501" s="9" t="s">
        <v>1368</v>
      </c>
      <c r="T501" s="10">
        <v>909696964</v>
      </c>
      <c r="U501" s="9" t="s">
        <v>275</v>
      </c>
      <c r="V501" s="13" t="s">
        <v>707</v>
      </c>
      <c r="W501" s="13" t="s">
        <v>166</v>
      </c>
      <c r="X501" s="9" t="s">
        <v>601</v>
      </c>
      <c r="Y501" s="35" t="s">
        <v>552</v>
      </c>
      <c r="Z501" s="37">
        <v>45769</v>
      </c>
      <c r="AA501" s="35" t="s">
        <v>1438</v>
      </c>
      <c r="AB501" s="17">
        <v>89673098.900000006</v>
      </c>
      <c r="AC501" s="36"/>
      <c r="AD501" s="27"/>
      <c r="AE501" s="27">
        <f t="shared" ref="AE501:AE505" si="316">+Q501*1%</f>
        <v>2562088.54</v>
      </c>
      <c r="AF501" s="27">
        <f t="shared" ref="AF501:AF505" si="317">+Q501-AE501-AD501</f>
        <v>253646765.46000001</v>
      </c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>
        <f>SUBTOTAL(9,AV501:DH501)</f>
        <v>202511064.26999998</v>
      </c>
      <c r="AV501" s="17"/>
      <c r="AW501" s="17"/>
      <c r="AX501" s="17"/>
      <c r="AY501" s="17"/>
      <c r="AZ501" s="17"/>
      <c r="BA501" s="17"/>
      <c r="BB501" s="17"/>
      <c r="BC501" s="17"/>
      <c r="BD501" s="17"/>
      <c r="BE501" s="17">
        <v>6542295.04</v>
      </c>
      <c r="BF501" s="17">
        <v>6551166.7999999998</v>
      </c>
      <c r="BG501" s="17">
        <v>6435833.8200000003</v>
      </c>
      <c r="BH501" s="17">
        <v>6441156.8799999999</v>
      </c>
      <c r="BI501" s="17">
        <v>6386151.9199999999</v>
      </c>
      <c r="BJ501" s="17">
        <v>6276142</v>
      </c>
      <c r="BK501" s="17">
        <v>6276142</v>
      </c>
      <c r="BL501" s="17">
        <v>6169680.79</v>
      </c>
      <c r="BM501" s="17">
        <v>6166132.0800000001</v>
      </c>
      <c r="BN501" s="17">
        <v>6111127.1200000001</v>
      </c>
      <c r="BO501" s="17">
        <v>5917722.5899999999</v>
      </c>
      <c r="BP501" s="17">
        <v>6001117.2000000002</v>
      </c>
      <c r="BQ501" s="17">
        <v>5903527.7599999998</v>
      </c>
      <c r="BR501" s="17">
        <v>5891107.2800000003</v>
      </c>
      <c r="BS501" s="17">
        <v>5797066.54</v>
      </c>
      <c r="BT501" s="17">
        <v>5781097.3600000003</v>
      </c>
      <c r="BU501" s="17">
        <v>5726092.4000000004</v>
      </c>
      <c r="BV501" s="17">
        <v>5637374.7199999997</v>
      </c>
      <c r="BW501" s="17">
        <v>5616082.4800000004</v>
      </c>
      <c r="BX501" s="17">
        <v>5530913.5099999998</v>
      </c>
      <c r="BY501" s="17">
        <v>5506072.5599999996</v>
      </c>
      <c r="BZ501" s="17">
        <v>5451067.5999999996</v>
      </c>
      <c r="CA501" s="17">
        <v>5321539.79</v>
      </c>
      <c r="CB501" s="17">
        <v>5341057.68</v>
      </c>
      <c r="CC501" s="17">
        <v>5264760.4800000004</v>
      </c>
      <c r="CD501" s="17">
        <v>5231047.76</v>
      </c>
      <c r="CE501" s="17">
        <v>5158299.26</v>
      </c>
      <c r="CF501" s="17">
        <v>5121037.84</v>
      </c>
      <c r="CG501" s="17">
        <v>5066032.88</v>
      </c>
      <c r="CH501" s="17">
        <v>4998607.4400000004</v>
      </c>
      <c r="CI501" s="17">
        <v>4956022.96</v>
      </c>
      <c r="CJ501" s="17">
        <v>4892146.2300000004</v>
      </c>
      <c r="CK501" s="17">
        <v>4845411.8899999997</v>
      </c>
      <c r="CL501" s="17">
        <v>4790557.22</v>
      </c>
      <c r="CM501" s="17">
        <v>4728624.5199999996</v>
      </c>
      <c r="CN501" s="17">
        <v>4680847.87</v>
      </c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</row>
    <row r="502" spans="1:112" ht="65.25" hidden="1" customHeight="1" x14ac:dyDescent="0.25">
      <c r="A502" s="6">
        <f t="shared" si="290"/>
        <v>118</v>
      </c>
      <c r="B502" s="13">
        <v>13857282</v>
      </c>
      <c r="C502" s="33" t="s">
        <v>302</v>
      </c>
      <c r="D502" s="32" t="s">
        <v>1370</v>
      </c>
      <c r="E502" s="32" t="s">
        <v>1371</v>
      </c>
      <c r="F502" s="13" t="s">
        <v>715</v>
      </c>
      <c r="G502" s="48" t="s">
        <v>2386</v>
      </c>
      <c r="H502" s="42" t="s">
        <v>1924</v>
      </c>
      <c r="I502" s="13"/>
      <c r="J502" s="15">
        <v>1.4500000000000001E-2</v>
      </c>
      <c r="K502" s="15" t="s">
        <v>1382</v>
      </c>
      <c r="L502" s="15" t="s">
        <v>1620</v>
      </c>
      <c r="M502" s="15"/>
      <c r="N502" s="15"/>
      <c r="O502" s="16">
        <v>504448792</v>
      </c>
      <c r="P502" s="12">
        <v>45751</v>
      </c>
      <c r="Q502" s="17">
        <v>1210677100.8</v>
      </c>
      <c r="R502" s="9" t="s">
        <v>174</v>
      </c>
      <c r="S502" s="9" t="s">
        <v>1369</v>
      </c>
      <c r="T502" s="10">
        <v>977786033</v>
      </c>
      <c r="U502" s="9" t="s">
        <v>276</v>
      </c>
      <c r="V502" s="13" t="s">
        <v>707</v>
      </c>
      <c r="W502" s="13" t="s">
        <v>166</v>
      </c>
      <c r="X502" s="9" t="s">
        <v>601</v>
      </c>
      <c r="Y502" s="35"/>
      <c r="Z502" s="35"/>
      <c r="AA502" s="35"/>
      <c r="AB502" s="17">
        <v>968541680.63999999</v>
      </c>
      <c r="AC502" s="36"/>
      <c r="AD502" s="27">
        <f>+Q502*20%</f>
        <v>242135420.16</v>
      </c>
      <c r="AE502" s="27">
        <f t="shared" si="316"/>
        <v>12106771.007999999</v>
      </c>
      <c r="AF502" s="27">
        <f t="shared" si="317"/>
        <v>956434909.63200009</v>
      </c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</row>
    <row r="503" spans="1:112" ht="65.25" customHeight="1" x14ac:dyDescent="0.25">
      <c r="A503" s="6">
        <f t="shared" si="290"/>
        <v>119</v>
      </c>
      <c r="B503" s="13">
        <v>13889490</v>
      </c>
      <c r="C503" s="33" t="s">
        <v>299</v>
      </c>
      <c r="D503" s="32" t="s">
        <v>1374</v>
      </c>
      <c r="E503" s="32" t="s">
        <v>1375</v>
      </c>
      <c r="F503" s="13" t="s">
        <v>712</v>
      </c>
      <c r="G503" s="48" t="s">
        <v>2387</v>
      </c>
      <c r="H503" s="42" t="s">
        <v>1924</v>
      </c>
      <c r="I503" s="13"/>
      <c r="J503" s="15">
        <v>0.06</v>
      </c>
      <c r="K503" s="15" t="s">
        <v>1383</v>
      </c>
      <c r="L503" s="15" t="s">
        <v>859</v>
      </c>
      <c r="M503" s="15"/>
      <c r="N503" s="15"/>
      <c r="O503" s="16">
        <v>2122358238</v>
      </c>
      <c r="P503" s="12">
        <v>45754</v>
      </c>
      <c r="Q503" s="17">
        <v>2228476149.9000001</v>
      </c>
      <c r="R503" s="9" t="s">
        <v>174</v>
      </c>
      <c r="S503" s="9" t="s">
        <v>1373</v>
      </c>
      <c r="T503" s="10">
        <v>932203507</v>
      </c>
      <c r="U503" s="9" t="s">
        <v>275</v>
      </c>
      <c r="V503" s="13" t="s">
        <v>707</v>
      </c>
      <c r="W503" s="13" t="s">
        <v>166</v>
      </c>
      <c r="X503" s="9" t="s">
        <v>601</v>
      </c>
      <c r="Y503" s="35" t="s">
        <v>552</v>
      </c>
      <c r="Z503" s="37">
        <v>45778</v>
      </c>
      <c r="AA503" s="35" t="s">
        <v>1466</v>
      </c>
      <c r="AB503" s="17">
        <v>779966652.47000003</v>
      </c>
      <c r="AC503" s="36"/>
      <c r="AD503" s="27"/>
      <c r="AE503" s="27">
        <f t="shared" si="316"/>
        <v>22284761.499000002</v>
      </c>
      <c r="AF503" s="27">
        <f t="shared" si="317"/>
        <v>2206191388.401</v>
      </c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>
        <f t="shared" ref="AU503:AU512" si="318">SUBTOTAL(9,AV503:DH503)</f>
        <v>1761659261.0800002</v>
      </c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>
        <v>57459748.130000003</v>
      </c>
      <c r="BG503" s="17">
        <v>56441161.539999999</v>
      </c>
      <c r="BH503" s="17">
        <v>56502894.060000002</v>
      </c>
      <c r="BI503" s="17">
        <v>56024467.030000001</v>
      </c>
      <c r="BJ503" s="17">
        <v>55052179.829999998</v>
      </c>
      <c r="BK503" s="17">
        <v>55067612.960000001</v>
      </c>
      <c r="BL503" s="17">
        <v>54126192.030000001</v>
      </c>
      <c r="BM503" s="17">
        <v>54110758.899999999</v>
      </c>
      <c r="BN503" s="17">
        <v>53632331.859999999</v>
      </c>
      <c r="BO503" s="17">
        <v>51903821.289999999</v>
      </c>
      <c r="BP503" s="17">
        <v>52675477.799999997</v>
      </c>
      <c r="BQ503" s="17">
        <v>51811222.509999998</v>
      </c>
      <c r="BR503" s="17">
        <v>51718623.729999997</v>
      </c>
      <c r="BS503" s="17">
        <v>50885234.700000003</v>
      </c>
      <c r="BT503" s="17">
        <v>50761769.659999996</v>
      </c>
      <c r="BU503" s="17">
        <v>50283342.630000003</v>
      </c>
      <c r="BV503" s="17">
        <v>49496252.990000002</v>
      </c>
      <c r="BW503" s="17">
        <v>49326488.560000002</v>
      </c>
      <c r="BX503" s="17">
        <v>48570265.189999998</v>
      </c>
      <c r="BY503" s="17">
        <v>48369634.5</v>
      </c>
      <c r="BZ503" s="17">
        <v>47891207.460000001</v>
      </c>
      <c r="CA503" s="17">
        <v>46718289.57</v>
      </c>
      <c r="CB503" s="17">
        <v>46934353.399999999</v>
      </c>
      <c r="CC503" s="17">
        <v>46255295.670000002</v>
      </c>
      <c r="CD503" s="17">
        <v>45977499.329999998</v>
      </c>
      <c r="CE503" s="17">
        <v>45329307.859999999</v>
      </c>
      <c r="CF503" s="17">
        <v>45020645.259999998</v>
      </c>
      <c r="CG503" s="17">
        <v>44542218.229999997</v>
      </c>
      <c r="CH503" s="17">
        <v>43940326.149999999</v>
      </c>
      <c r="CI503" s="17">
        <v>43585364.159999996</v>
      </c>
      <c r="CJ503" s="17">
        <v>43014338.350000001</v>
      </c>
      <c r="CK503" s="17">
        <v>42621974.210000001</v>
      </c>
      <c r="CL503" s="17">
        <v>42144854.350000001</v>
      </c>
      <c r="CM503" s="17">
        <v>41575388.719999999</v>
      </c>
      <c r="CN503" s="17">
        <v>41190614.640000001</v>
      </c>
      <c r="CO503" s="17">
        <v>40698103.82</v>
      </c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</row>
    <row r="504" spans="1:112" ht="65.25" hidden="1" customHeight="1" x14ac:dyDescent="0.25">
      <c r="A504" s="6">
        <f t="shared" si="290"/>
        <v>120</v>
      </c>
      <c r="B504" s="13">
        <v>13889499</v>
      </c>
      <c r="C504" s="33" t="s">
        <v>302</v>
      </c>
      <c r="D504" s="32" t="s">
        <v>1376</v>
      </c>
      <c r="E504" s="32" t="s">
        <v>1377</v>
      </c>
      <c r="F504" s="13" t="s">
        <v>714</v>
      </c>
      <c r="G504" s="48" t="s">
        <v>2388</v>
      </c>
      <c r="H504" s="42" t="s">
        <v>1924</v>
      </c>
      <c r="I504" s="13"/>
      <c r="J504" s="15">
        <v>1.66E-2</v>
      </c>
      <c r="K504" s="15" t="s">
        <v>532</v>
      </c>
      <c r="L504" s="15" t="s">
        <v>537</v>
      </c>
      <c r="M504" s="15"/>
      <c r="N504" s="15"/>
      <c r="O504" s="16">
        <v>627949382</v>
      </c>
      <c r="P504" s="12">
        <v>45754</v>
      </c>
      <c r="Q504" s="17">
        <v>2386207651.5999999</v>
      </c>
      <c r="R504" s="9" t="s">
        <v>174</v>
      </c>
      <c r="S504" s="9" t="s">
        <v>1379</v>
      </c>
      <c r="T504" s="10">
        <v>935365153</v>
      </c>
      <c r="U504" s="9" t="s">
        <v>276</v>
      </c>
      <c r="V504" s="13" t="s">
        <v>707</v>
      </c>
      <c r="W504" s="13" t="s">
        <v>166</v>
      </c>
      <c r="X504" s="9" t="s">
        <v>601</v>
      </c>
      <c r="Y504" s="35"/>
      <c r="Z504" s="35"/>
      <c r="AA504" s="35"/>
      <c r="AB504" s="17">
        <v>1908966121.28</v>
      </c>
      <c r="AC504" s="36"/>
      <c r="AD504" s="27">
        <f>+Q504*20%</f>
        <v>477241530.31999999</v>
      </c>
      <c r="AE504" s="27">
        <f t="shared" si="316"/>
        <v>23862076.515999999</v>
      </c>
      <c r="AF504" s="27">
        <f t="shared" si="317"/>
        <v>1885104044.7640002</v>
      </c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</row>
    <row r="505" spans="1:112" ht="65.25" hidden="1" customHeight="1" x14ac:dyDescent="0.25">
      <c r="A505" s="6">
        <f t="shared" si="290"/>
        <v>121</v>
      </c>
      <c r="B505" s="13">
        <v>13889492</v>
      </c>
      <c r="C505" s="33" t="s">
        <v>299</v>
      </c>
      <c r="D505" s="32" t="s">
        <v>1374</v>
      </c>
      <c r="E505" s="32" t="s">
        <v>1378</v>
      </c>
      <c r="F505" s="13" t="s">
        <v>712</v>
      </c>
      <c r="G505" s="48" t="s">
        <v>2389</v>
      </c>
      <c r="H505" s="42" t="s">
        <v>1924</v>
      </c>
      <c r="I505" s="13"/>
      <c r="J505" s="15">
        <v>3.5099999999999999E-2</v>
      </c>
      <c r="K505" s="15" t="s">
        <v>1383</v>
      </c>
      <c r="L505" s="15" t="s">
        <v>859</v>
      </c>
      <c r="M505" s="15"/>
      <c r="N505" s="15"/>
      <c r="O505" s="16">
        <v>1359067257</v>
      </c>
      <c r="P505" s="12">
        <v>45754</v>
      </c>
      <c r="Q505" s="17">
        <v>2718134514</v>
      </c>
      <c r="R505" s="9" t="s">
        <v>174</v>
      </c>
      <c r="S505" s="9" t="s">
        <v>1380</v>
      </c>
      <c r="T505" s="10">
        <v>940150440</v>
      </c>
      <c r="U505" s="9" t="s">
        <v>276</v>
      </c>
      <c r="V505" s="13" t="s">
        <v>707</v>
      </c>
      <c r="W505" s="13" t="s">
        <v>166</v>
      </c>
      <c r="X505" s="9" t="s">
        <v>601</v>
      </c>
      <c r="Y505" s="35"/>
      <c r="Z505" s="35"/>
      <c r="AA505" s="35"/>
      <c r="AB505" s="17">
        <v>2174507611.1999998</v>
      </c>
      <c r="AC505" s="36"/>
      <c r="AD505" s="27">
        <f>+Q505*20%</f>
        <v>543626902.80000007</v>
      </c>
      <c r="AE505" s="27">
        <f t="shared" si="316"/>
        <v>27181345.140000001</v>
      </c>
      <c r="AF505" s="27">
        <f t="shared" si="317"/>
        <v>2147326266.0599999</v>
      </c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>
        <f t="shared" si="318"/>
        <v>0</v>
      </c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</row>
    <row r="506" spans="1:112" ht="65.25" customHeight="1" x14ac:dyDescent="0.25">
      <c r="A506" s="6">
        <f t="shared" si="290"/>
        <v>122</v>
      </c>
      <c r="B506" s="13" t="s">
        <v>1385</v>
      </c>
      <c r="C506" s="33" t="s">
        <v>278</v>
      </c>
      <c r="D506" s="32" t="s">
        <v>1390</v>
      </c>
      <c r="E506" s="32" t="s">
        <v>1391</v>
      </c>
      <c r="F506" s="13" t="s">
        <v>715</v>
      </c>
      <c r="G506" s="48" t="s">
        <v>2390</v>
      </c>
      <c r="H506" s="42" t="s">
        <v>1923</v>
      </c>
      <c r="I506" s="13"/>
      <c r="J506" s="15">
        <v>0.18</v>
      </c>
      <c r="K506" s="15" t="s">
        <v>1593</v>
      </c>
      <c r="L506" s="15" t="s">
        <v>537</v>
      </c>
      <c r="M506" s="15"/>
      <c r="N506" s="15"/>
      <c r="O506" s="16">
        <v>21206790400</v>
      </c>
      <c r="P506" s="12">
        <v>45754</v>
      </c>
      <c r="Q506" s="17">
        <v>22267129920</v>
      </c>
      <c r="R506" s="9" t="s">
        <v>174</v>
      </c>
      <c r="S506" s="9" t="s">
        <v>1396</v>
      </c>
      <c r="T506" s="10">
        <v>998010996</v>
      </c>
      <c r="U506" s="9" t="s">
        <v>275</v>
      </c>
      <c r="V506" s="13" t="s">
        <v>707</v>
      </c>
      <c r="W506" s="13" t="s">
        <v>165</v>
      </c>
      <c r="X506" s="6" t="s">
        <v>601</v>
      </c>
      <c r="Y506" s="35" t="s">
        <v>552</v>
      </c>
      <c r="Z506" s="37">
        <v>45776</v>
      </c>
      <c r="AA506" s="35" t="s">
        <v>1453</v>
      </c>
      <c r="AB506" s="17">
        <v>22267129920</v>
      </c>
      <c r="AC506" s="36"/>
      <c r="AD506" s="27"/>
      <c r="AE506" s="27">
        <f t="shared" ref="AE506:AE517" si="319">+Q506*1%</f>
        <v>222671299.20000002</v>
      </c>
      <c r="AF506" s="27">
        <f t="shared" ref="AF506:AF517" si="320">+Q506-AE506-AD506</f>
        <v>22044458620.799999</v>
      </c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>
        <f t="shared" si="318"/>
        <v>17596087509.190002</v>
      </c>
      <c r="AV506" s="17"/>
      <c r="AW506" s="17"/>
      <c r="AX506" s="17"/>
      <c r="AY506" s="17"/>
      <c r="AZ506" s="17"/>
      <c r="BA506" s="17"/>
      <c r="BB506" s="17"/>
      <c r="BC506" s="17"/>
      <c r="BD506" s="17"/>
      <c r="BE506" s="17">
        <v>568591331.97000003</v>
      </c>
      <c r="BF506" s="17">
        <v>569362377.94000006</v>
      </c>
      <c r="BG506" s="17">
        <v>559338780.26999998</v>
      </c>
      <c r="BH506" s="17">
        <v>559801407.85000002</v>
      </c>
      <c r="BI506" s="17">
        <v>555020922.80999994</v>
      </c>
      <c r="BJ506" s="17">
        <v>545459952.71000004</v>
      </c>
      <c r="BK506" s="17">
        <v>545459952.71000004</v>
      </c>
      <c r="BL506" s="17">
        <v>536207401.00999999</v>
      </c>
      <c r="BM506" s="17">
        <v>535898982.62</v>
      </c>
      <c r="BN506" s="17">
        <v>526954849.31</v>
      </c>
      <c r="BO506" s="17">
        <v>514309695.31999999</v>
      </c>
      <c r="BP506" s="17">
        <v>521557527.48000002</v>
      </c>
      <c r="BQ506" s="17">
        <v>513076021.75999999</v>
      </c>
      <c r="BR506" s="17">
        <v>511996557.38999999</v>
      </c>
      <c r="BS506" s="17">
        <v>503823470.05000001</v>
      </c>
      <c r="BT506" s="17">
        <v>502435587.30000001</v>
      </c>
      <c r="BU506" s="17">
        <v>497655102.25</v>
      </c>
      <c r="BV506" s="17">
        <v>489944642.5</v>
      </c>
      <c r="BW506" s="17">
        <v>488094132.16000003</v>
      </c>
      <c r="BX506" s="17">
        <v>480692090.80000001</v>
      </c>
      <c r="BY506" s="17">
        <v>478533162.06999999</v>
      </c>
      <c r="BZ506" s="17">
        <v>473752677.01999998</v>
      </c>
      <c r="CA506" s="17">
        <v>462495405.79000002</v>
      </c>
      <c r="CB506" s="17">
        <v>464191706.93000001</v>
      </c>
      <c r="CC506" s="17">
        <v>457560711.54000002</v>
      </c>
      <c r="CD506" s="17">
        <v>454630736.83999997</v>
      </c>
      <c r="CE506" s="17">
        <v>448308159.83999997</v>
      </c>
      <c r="CF506" s="17">
        <v>445069766.75</v>
      </c>
      <c r="CG506" s="17">
        <v>440289281.69999999</v>
      </c>
      <c r="CH506" s="17">
        <v>434429332.29000002</v>
      </c>
      <c r="CI506" s="17">
        <v>430728311.61000001</v>
      </c>
      <c r="CJ506" s="17">
        <v>425176780.58999997</v>
      </c>
      <c r="CK506" s="17">
        <v>421115095.77999997</v>
      </c>
      <c r="CL506" s="17">
        <v>416347672.17000002</v>
      </c>
      <c r="CM506" s="17">
        <v>410965097.12</v>
      </c>
      <c r="CN506" s="17">
        <v>406812824.94</v>
      </c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</row>
    <row r="507" spans="1:112" ht="65.25" customHeight="1" x14ac:dyDescent="0.25">
      <c r="A507" s="6">
        <f t="shared" si="290"/>
        <v>123</v>
      </c>
      <c r="B507" s="13" t="s">
        <v>1386</v>
      </c>
      <c r="C507" s="33" t="s">
        <v>278</v>
      </c>
      <c r="D507" s="32" t="s">
        <v>1390</v>
      </c>
      <c r="E507" s="32" t="s">
        <v>1392</v>
      </c>
      <c r="F507" s="13" t="s">
        <v>715</v>
      </c>
      <c r="G507" s="48" t="s">
        <v>2391</v>
      </c>
      <c r="H507" s="42" t="s">
        <v>1923</v>
      </c>
      <c r="I507" s="13"/>
      <c r="J507" s="15">
        <v>0.11</v>
      </c>
      <c r="K507" s="15" t="s">
        <v>1594</v>
      </c>
      <c r="L507" s="15" t="s">
        <v>537</v>
      </c>
      <c r="M507" s="15"/>
      <c r="N507" s="15"/>
      <c r="O507" s="16">
        <v>12930059419</v>
      </c>
      <c r="P507" s="12">
        <v>45754</v>
      </c>
      <c r="Q507" s="17">
        <v>13576562389.950001</v>
      </c>
      <c r="R507" s="9" t="s">
        <v>174</v>
      </c>
      <c r="S507" s="9" t="s">
        <v>1397</v>
      </c>
      <c r="T507" s="10">
        <v>918800083</v>
      </c>
      <c r="U507" s="9" t="s">
        <v>275</v>
      </c>
      <c r="V507" s="13" t="s">
        <v>707</v>
      </c>
      <c r="W507" s="13" t="s">
        <v>165</v>
      </c>
      <c r="X507" s="6" t="s">
        <v>601</v>
      </c>
      <c r="Y507" s="35" t="s">
        <v>552</v>
      </c>
      <c r="Z507" s="37">
        <v>45771</v>
      </c>
      <c r="AA507" s="35" t="s">
        <v>1454</v>
      </c>
      <c r="AB507" s="17">
        <v>13576562389.950001</v>
      </c>
      <c r="AC507" s="36"/>
      <c r="AD507" s="27"/>
      <c r="AE507" s="27">
        <f t="shared" si="319"/>
        <v>135765623.89950001</v>
      </c>
      <c r="AF507" s="27">
        <f t="shared" si="320"/>
        <v>13440796766.050501</v>
      </c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>
        <f t="shared" si="318"/>
        <v>10731104941.559999</v>
      </c>
      <c r="AV507" s="17"/>
      <c r="AW507" s="17"/>
      <c r="AX507" s="17"/>
      <c r="AY507" s="17"/>
      <c r="AZ507" s="17"/>
      <c r="BA507" s="17"/>
      <c r="BB507" s="17"/>
      <c r="BC507" s="17"/>
      <c r="BD507" s="17"/>
      <c r="BE507" s="17">
        <v>346677623.94999999</v>
      </c>
      <c r="BF507" s="17">
        <v>347147740.83999997</v>
      </c>
      <c r="BG507" s="17">
        <v>341036221.31</v>
      </c>
      <c r="BH507" s="17">
        <v>341318291.44</v>
      </c>
      <c r="BI507" s="17">
        <v>338403566.75</v>
      </c>
      <c r="BJ507" s="17">
        <v>332574117.36000001</v>
      </c>
      <c r="BK507" s="17">
        <v>332574117.36000001</v>
      </c>
      <c r="BL507" s="17">
        <v>326932714.72000003</v>
      </c>
      <c r="BM507" s="17">
        <v>326744667.97000003</v>
      </c>
      <c r="BN507" s="17">
        <v>323829943.26999998</v>
      </c>
      <c r="BO507" s="17">
        <v>313581395.14999998</v>
      </c>
      <c r="BP507" s="17">
        <v>318000493.88</v>
      </c>
      <c r="BQ507" s="17">
        <v>312829208.13</v>
      </c>
      <c r="BR507" s="17">
        <v>312171044.49000001</v>
      </c>
      <c r="BS507" s="17">
        <v>307187805.49000001</v>
      </c>
      <c r="BT507" s="17">
        <v>306341595.10000002</v>
      </c>
      <c r="BU507" s="17">
        <v>303426870.39999998</v>
      </c>
      <c r="BV507" s="17">
        <v>298725701.54000002</v>
      </c>
      <c r="BW507" s="17">
        <v>297597421.00999999</v>
      </c>
      <c r="BX507" s="17">
        <v>293084298.89999998</v>
      </c>
      <c r="BY507" s="17">
        <v>291767971.62</v>
      </c>
      <c r="BZ507" s="17">
        <v>288853246.92000002</v>
      </c>
      <c r="CA507" s="17">
        <v>281989540.38</v>
      </c>
      <c r="CB507" s="17">
        <v>283023797.52999997</v>
      </c>
      <c r="CC507" s="17">
        <v>278980792.31</v>
      </c>
      <c r="CD507" s="17">
        <v>277194348.13999999</v>
      </c>
      <c r="CE507" s="17">
        <v>273339389.67000002</v>
      </c>
      <c r="CF507" s="17">
        <v>271364898.75</v>
      </c>
      <c r="CG507" s="17">
        <v>268450174.05000001</v>
      </c>
      <c r="CH507" s="17">
        <v>264877285.71000001</v>
      </c>
      <c r="CI507" s="17">
        <v>262620724.66</v>
      </c>
      <c r="CJ507" s="17">
        <v>259235883.08000001</v>
      </c>
      <c r="CK507" s="17">
        <v>256759420.34999999</v>
      </c>
      <c r="CL507" s="17">
        <v>253852659.38999999</v>
      </c>
      <c r="CM507" s="17">
        <v>250570832.49000001</v>
      </c>
      <c r="CN507" s="17">
        <v>248039137.44999999</v>
      </c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</row>
    <row r="508" spans="1:112" ht="65.25" customHeight="1" x14ac:dyDescent="0.25">
      <c r="A508" s="6">
        <f t="shared" si="290"/>
        <v>124</v>
      </c>
      <c r="B508" s="13" t="s">
        <v>1387</v>
      </c>
      <c r="C508" s="33" t="s">
        <v>278</v>
      </c>
      <c r="D508" s="32" t="s">
        <v>1390</v>
      </c>
      <c r="E508" s="32" t="s">
        <v>1393</v>
      </c>
      <c r="F508" s="13" t="s">
        <v>715</v>
      </c>
      <c r="G508" s="48" t="s">
        <v>2392</v>
      </c>
      <c r="H508" s="42" t="s">
        <v>1923</v>
      </c>
      <c r="I508" s="13"/>
      <c r="J508" s="15">
        <v>0.111</v>
      </c>
      <c r="K508" s="15" t="s">
        <v>1594</v>
      </c>
      <c r="L508" s="15" t="s">
        <v>537</v>
      </c>
      <c r="M508" s="15"/>
      <c r="N508" s="15"/>
      <c r="O508" s="16">
        <v>13047605414</v>
      </c>
      <c r="P508" s="12">
        <v>45754</v>
      </c>
      <c r="Q508" s="17">
        <v>13699985684.700001</v>
      </c>
      <c r="R508" s="9" t="s">
        <v>174</v>
      </c>
      <c r="S508" s="9" t="s">
        <v>1397</v>
      </c>
      <c r="T508" s="10">
        <v>918800083</v>
      </c>
      <c r="U508" s="9" t="s">
        <v>275</v>
      </c>
      <c r="V508" s="13" t="s">
        <v>707</v>
      </c>
      <c r="W508" s="13" t="s">
        <v>165</v>
      </c>
      <c r="X508" s="6" t="s">
        <v>601</v>
      </c>
      <c r="Y508" s="35" t="s">
        <v>552</v>
      </c>
      <c r="Z508" s="37">
        <v>45771</v>
      </c>
      <c r="AA508" s="35" t="s">
        <v>1455</v>
      </c>
      <c r="AB508" s="17">
        <v>13699985684.700001</v>
      </c>
      <c r="AC508" s="36"/>
      <c r="AD508" s="27"/>
      <c r="AE508" s="27">
        <f t="shared" si="319"/>
        <v>136999856.847</v>
      </c>
      <c r="AF508" s="27">
        <f t="shared" si="320"/>
        <v>13562985827.853001</v>
      </c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>
        <f t="shared" si="318"/>
        <v>10828660441.219997</v>
      </c>
      <c r="AV508" s="17"/>
      <c r="AW508" s="17"/>
      <c r="AX508" s="17"/>
      <c r="AY508" s="17"/>
      <c r="AZ508" s="17"/>
      <c r="BA508" s="17"/>
      <c r="BB508" s="17"/>
      <c r="BC508" s="17"/>
      <c r="BD508" s="17"/>
      <c r="BE508" s="17">
        <v>349829238.72000003</v>
      </c>
      <c r="BF508" s="17">
        <v>350303629.39999998</v>
      </c>
      <c r="BG508" s="17">
        <v>344136550.60000002</v>
      </c>
      <c r="BH508" s="17">
        <v>344421185.00999999</v>
      </c>
      <c r="BI508" s="17">
        <v>341479962.81999999</v>
      </c>
      <c r="BJ508" s="17">
        <v>335597518.43000001</v>
      </c>
      <c r="BK508" s="17">
        <v>335597518.43000001</v>
      </c>
      <c r="BL508" s="17">
        <v>329904830.31999999</v>
      </c>
      <c r="BM508" s="17">
        <v>329715074.05000001</v>
      </c>
      <c r="BN508" s="17">
        <v>326773851.85000002</v>
      </c>
      <c r="BO508" s="17">
        <v>316432135.11000001</v>
      </c>
      <c r="BP508" s="17">
        <v>320891407.47000003</v>
      </c>
      <c r="BQ508" s="17">
        <v>315673110.02999997</v>
      </c>
      <c r="BR508" s="17">
        <v>315008963.07999998</v>
      </c>
      <c r="BS508" s="17">
        <v>309980421.91000003</v>
      </c>
      <c r="BT508" s="17">
        <v>309126518.69</v>
      </c>
      <c r="BU508" s="17">
        <v>306185296.5</v>
      </c>
      <c r="BV508" s="17">
        <v>301441389.74000001</v>
      </c>
      <c r="BW508" s="17">
        <v>300302852.11000001</v>
      </c>
      <c r="BX508" s="17">
        <v>295748701.62</v>
      </c>
      <c r="BY508" s="17">
        <v>294420407.73000002</v>
      </c>
      <c r="BZ508" s="17">
        <v>291479185.54000002</v>
      </c>
      <c r="CA508" s="17">
        <v>284553081.66000003</v>
      </c>
      <c r="CB508" s="17">
        <v>285596741.14999998</v>
      </c>
      <c r="CC508" s="17">
        <v>281516981.32999998</v>
      </c>
      <c r="CD508" s="17">
        <v>279714296.75999999</v>
      </c>
      <c r="CE508" s="17">
        <v>275824293.22000003</v>
      </c>
      <c r="CF508" s="17">
        <v>273831852.38</v>
      </c>
      <c r="CG508" s="17">
        <v>270890630.18000001</v>
      </c>
      <c r="CH508" s="17">
        <v>267285261.03999999</v>
      </c>
      <c r="CI508" s="17">
        <v>265008185.80000001</v>
      </c>
      <c r="CJ508" s="17">
        <v>261592572.93000001</v>
      </c>
      <c r="CK508" s="17">
        <v>259093596.91</v>
      </c>
      <c r="CL508" s="17">
        <v>256160410.84</v>
      </c>
      <c r="CM508" s="17">
        <v>252848749.15000001</v>
      </c>
      <c r="CN508" s="17">
        <v>250294038.71000001</v>
      </c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</row>
    <row r="509" spans="1:112" ht="65.25" customHeight="1" x14ac:dyDescent="0.25">
      <c r="A509" s="6">
        <f t="shared" si="290"/>
        <v>125</v>
      </c>
      <c r="B509" s="13" t="s">
        <v>1388</v>
      </c>
      <c r="C509" s="33" t="s">
        <v>278</v>
      </c>
      <c r="D509" s="32" t="s">
        <v>1390</v>
      </c>
      <c r="E509" s="32" t="s">
        <v>1394</v>
      </c>
      <c r="F509" s="13" t="s">
        <v>715</v>
      </c>
      <c r="G509" s="48" t="s">
        <v>2393</v>
      </c>
      <c r="H509" s="42" t="s">
        <v>1923</v>
      </c>
      <c r="I509" s="13"/>
      <c r="J509" s="15">
        <v>0.18959999999999999</v>
      </c>
      <c r="K509" s="15" t="s">
        <v>1595</v>
      </c>
      <c r="L509" s="15" t="s">
        <v>537</v>
      </c>
      <c r="M509" s="15"/>
      <c r="N509" s="15"/>
      <c r="O509" s="16">
        <v>22215969105</v>
      </c>
      <c r="P509" s="12">
        <v>45754</v>
      </c>
      <c r="Q509" s="17">
        <v>23326767560.25</v>
      </c>
      <c r="R509" s="9" t="s">
        <v>174</v>
      </c>
      <c r="S509" s="9" t="s">
        <v>1398</v>
      </c>
      <c r="T509" s="10">
        <v>883534295</v>
      </c>
      <c r="U509" s="9" t="s">
        <v>275</v>
      </c>
      <c r="V509" s="13" t="s">
        <v>707</v>
      </c>
      <c r="W509" s="13" t="s">
        <v>165</v>
      </c>
      <c r="X509" s="6" t="s">
        <v>601</v>
      </c>
      <c r="Y509" s="35" t="s">
        <v>552</v>
      </c>
      <c r="Z509" s="37">
        <v>45758</v>
      </c>
      <c r="AA509" s="35" t="s">
        <v>1411</v>
      </c>
      <c r="AB509" s="17">
        <v>23326767560.25</v>
      </c>
      <c r="AC509" s="36"/>
      <c r="AD509" s="27"/>
      <c r="AE509" s="27">
        <f t="shared" si="319"/>
        <v>233267675.60249999</v>
      </c>
      <c r="AF509" s="27">
        <f t="shared" si="320"/>
        <v>23093499884.647499</v>
      </c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>
        <f t="shared" si="318"/>
        <v>18437803579.849998</v>
      </c>
      <c r="AV509" s="17"/>
      <c r="AW509" s="17"/>
      <c r="AX509" s="17"/>
      <c r="AY509" s="17"/>
      <c r="AZ509" s="17"/>
      <c r="BA509" s="17"/>
      <c r="BB509" s="17"/>
      <c r="BC509" s="17"/>
      <c r="BD509" s="17"/>
      <c r="BE509" s="17">
        <v>595649187.17999995</v>
      </c>
      <c r="BF509" s="17">
        <v>596456925.32000005</v>
      </c>
      <c r="BG509" s="17">
        <v>585956329.41999996</v>
      </c>
      <c r="BH509" s="17">
        <v>586440972.30999994</v>
      </c>
      <c r="BI509" s="17">
        <v>581432995.79999995</v>
      </c>
      <c r="BJ509" s="17">
        <v>571417042.78999996</v>
      </c>
      <c r="BK509" s="17">
        <v>571417042.78999996</v>
      </c>
      <c r="BL509" s="17">
        <v>561724185.03999996</v>
      </c>
      <c r="BM509" s="17">
        <v>561401089.77999997</v>
      </c>
      <c r="BN509" s="17">
        <v>556393113.26999998</v>
      </c>
      <c r="BO509" s="17">
        <v>538784421.69000006</v>
      </c>
      <c r="BP509" s="17">
        <v>546377160.25999999</v>
      </c>
      <c r="BQ509" s="17">
        <v>537492040.65999997</v>
      </c>
      <c r="BR509" s="17">
        <v>536361207.25</v>
      </c>
      <c r="BS509" s="17">
        <v>527799182.89999998</v>
      </c>
      <c r="BT509" s="17">
        <v>526345254.24000001</v>
      </c>
      <c r="BU509" s="17">
        <v>521337277.73000002</v>
      </c>
      <c r="BV509" s="17">
        <v>513259896.26999998</v>
      </c>
      <c r="BW509" s="17">
        <v>511321324.72000003</v>
      </c>
      <c r="BX509" s="17">
        <v>503567038.51999998</v>
      </c>
      <c r="BY509" s="17">
        <v>501305371.70999998</v>
      </c>
      <c r="BZ509" s="17">
        <v>496297395.19999999</v>
      </c>
      <c r="CA509" s="17">
        <v>484504418.26999998</v>
      </c>
      <c r="CB509" s="17">
        <v>486281442.19</v>
      </c>
      <c r="CC509" s="17">
        <v>479334894.13999999</v>
      </c>
      <c r="CD509" s="17">
        <v>476265489.18000001</v>
      </c>
      <c r="CE509" s="17">
        <v>469642036.38</v>
      </c>
      <c r="CF509" s="17">
        <v>466249536.17000002</v>
      </c>
      <c r="CG509" s="17">
        <v>461241559.66000003</v>
      </c>
      <c r="CH509" s="17">
        <v>455102749.75</v>
      </c>
      <c r="CI509" s="17">
        <v>451225606.64999998</v>
      </c>
      <c r="CJ509" s="17">
        <v>445409892</v>
      </c>
      <c r="CK509" s="17">
        <v>441154921.66000003</v>
      </c>
      <c r="CL509" s="17">
        <v>436160628.14999998</v>
      </c>
      <c r="CM509" s="17">
        <v>430521909.67000002</v>
      </c>
      <c r="CN509" s="17">
        <v>426172041.13</v>
      </c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</row>
    <row r="510" spans="1:112" ht="65.25" customHeight="1" x14ac:dyDescent="0.25">
      <c r="A510" s="6">
        <f t="shared" ref="A510:A567" si="321">+A509+1</f>
        <v>126</v>
      </c>
      <c r="B510" s="13" t="s">
        <v>1389</v>
      </c>
      <c r="C510" s="33" t="s">
        <v>278</v>
      </c>
      <c r="D510" s="32" t="s">
        <v>1390</v>
      </c>
      <c r="E510" s="32" t="s">
        <v>1395</v>
      </c>
      <c r="F510" s="13" t="s">
        <v>715</v>
      </c>
      <c r="G510" s="48" t="s">
        <v>2394</v>
      </c>
      <c r="H510" s="42" t="s">
        <v>1923</v>
      </c>
      <c r="I510" s="13"/>
      <c r="J510" s="15">
        <v>0.33729999999999999</v>
      </c>
      <c r="K510" s="15" t="s">
        <v>1595</v>
      </c>
      <c r="L510" s="15" t="s">
        <v>537</v>
      </c>
      <c r="M510" s="15"/>
      <c r="N510" s="15"/>
      <c r="O510" s="16">
        <v>39201741177</v>
      </c>
      <c r="P510" s="12">
        <v>45754</v>
      </c>
      <c r="Q510" s="17">
        <v>41161828235.849998</v>
      </c>
      <c r="R510" s="9" t="s">
        <v>174</v>
      </c>
      <c r="S510" s="9" t="s">
        <v>1399</v>
      </c>
      <c r="T510" s="10">
        <v>998130030</v>
      </c>
      <c r="U510" s="9" t="s">
        <v>275</v>
      </c>
      <c r="V510" s="13" t="s">
        <v>707</v>
      </c>
      <c r="W510" s="13" t="s">
        <v>165</v>
      </c>
      <c r="X510" s="6" t="s">
        <v>601</v>
      </c>
      <c r="Y510" s="35" t="s">
        <v>552</v>
      </c>
      <c r="Z510" s="37">
        <v>45778</v>
      </c>
      <c r="AA510" s="35" t="s">
        <v>1497</v>
      </c>
      <c r="AB510" s="17">
        <v>41161828235.849998</v>
      </c>
      <c r="AC510" s="36"/>
      <c r="AD510" s="27"/>
      <c r="AE510" s="27">
        <f t="shared" si="319"/>
        <v>411618282.3585</v>
      </c>
      <c r="AF510" s="27">
        <f t="shared" si="320"/>
        <v>40750209953.491501</v>
      </c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>
        <f t="shared" si="318"/>
        <v>32539327791.23</v>
      </c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>
        <v>1061329861.28</v>
      </c>
      <c r="BG510" s="17">
        <v>1042515710.5700001</v>
      </c>
      <c r="BH510" s="17">
        <v>1043655962.13</v>
      </c>
      <c r="BI510" s="17">
        <v>1034819012.55</v>
      </c>
      <c r="BJ510" s="17">
        <v>1016860050.51</v>
      </c>
      <c r="BK510" s="17">
        <v>1017145113.39</v>
      </c>
      <c r="BL510" s="17">
        <v>999756277.13</v>
      </c>
      <c r="BM510" s="17">
        <v>999471214.24000001</v>
      </c>
      <c r="BN510" s="17">
        <v>990634264.65999997</v>
      </c>
      <c r="BO510" s="17">
        <v>958707221.01999998</v>
      </c>
      <c r="BP510" s="17">
        <v>972960365.50999999</v>
      </c>
      <c r="BQ510" s="17">
        <v>956996843.69000006</v>
      </c>
      <c r="BR510" s="17">
        <v>955286466.35000002</v>
      </c>
      <c r="BS510" s="17">
        <v>939893070.30999994</v>
      </c>
      <c r="BT510" s="17">
        <v>937612567.19000006</v>
      </c>
      <c r="BU510" s="17">
        <v>928775617.62</v>
      </c>
      <c r="BV510" s="17">
        <v>914237410.25</v>
      </c>
      <c r="BW510" s="17">
        <v>911101718.46000004</v>
      </c>
      <c r="BX510" s="17">
        <v>897133636.87</v>
      </c>
      <c r="BY510" s="17">
        <v>893427819.29999995</v>
      </c>
      <c r="BZ510" s="17">
        <v>884590869.73000002</v>
      </c>
      <c r="CA510" s="17">
        <v>862926090.12</v>
      </c>
      <c r="CB510" s="17">
        <v>866916970.57000005</v>
      </c>
      <c r="CC510" s="17">
        <v>854374203.42999995</v>
      </c>
      <c r="CD510" s="17">
        <v>849243071.41999996</v>
      </c>
      <c r="CE510" s="17">
        <v>837270430.04999995</v>
      </c>
      <c r="CF510" s="17">
        <v>831569172.25999999</v>
      </c>
      <c r="CG510" s="17">
        <v>822732222.67999995</v>
      </c>
      <c r="CH510" s="17">
        <v>811614769.99000001</v>
      </c>
      <c r="CI510" s="17">
        <v>805058323.52999997</v>
      </c>
      <c r="CJ510" s="17">
        <v>794510996.61000001</v>
      </c>
      <c r="CK510" s="17">
        <v>787263701.01999998</v>
      </c>
      <c r="CL510" s="17">
        <v>778450896.11000001</v>
      </c>
      <c r="CM510" s="17">
        <v>767932387.02999997</v>
      </c>
      <c r="CN510" s="17">
        <v>760825286.28999996</v>
      </c>
      <c r="CO510" s="17">
        <v>751728197.36000001</v>
      </c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</row>
    <row r="511" spans="1:112" ht="65.25" hidden="1" customHeight="1" x14ac:dyDescent="0.25">
      <c r="A511" s="6">
        <f t="shared" si="321"/>
        <v>127</v>
      </c>
      <c r="B511" s="13">
        <v>14154635</v>
      </c>
      <c r="C511" s="33" t="s">
        <v>301</v>
      </c>
      <c r="D511" s="32" t="s">
        <v>1402</v>
      </c>
      <c r="E511" s="32" t="s">
        <v>1403</v>
      </c>
      <c r="F511" s="13" t="s">
        <v>715</v>
      </c>
      <c r="G511" s="48" t="s">
        <v>2395</v>
      </c>
      <c r="H511" s="42" t="s">
        <v>1923</v>
      </c>
      <c r="I511" s="13"/>
      <c r="J511" s="15">
        <v>0.01</v>
      </c>
      <c r="K511" s="15" t="s">
        <v>982</v>
      </c>
      <c r="L511" s="15" t="s">
        <v>537</v>
      </c>
      <c r="M511" s="15"/>
      <c r="N511" s="15"/>
      <c r="O511" s="16">
        <v>660030669</v>
      </c>
      <c r="P511" s="12">
        <v>45757</v>
      </c>
      <c r="Q511" s="17">
        <v>726033735.89999998</v>
      </c>
      <c r="R511" s="9" t="s">
        <v>174</v>
      </c>
      <c r="S511" s="9" t="s">
        <v>1401</v>
      </c>
      <c r="T511" s="10">
        <v>935958855</v>
      </c>
      <c r="U511" s="9" t="s">
        <v>276</v>
      </c>
      <c r="V511" s="13" t="s">
        <v>707</v>
      </c>
      <c r="W511" s="13" t="s">
        <v>166</v>
      </c>
      <c r="X511" s="9" t="s">
        <v>601</v>
      </c>
      <c r="Y511" s="35"/>
      <c r="Z511" s="35"/>
      <c r="AA511" s="35"/>
      <c r="AB511" s="17">
        <v>580826988.72000003</v>
      </c>
      <c r="AC511" s="36"/>
      <c r="AD511" s="27">
        <f>+Q511*20%</f>
        <v>145206747.18000001</v>
      </c>
      <c r="AE511" s="27">
        <f t="shared" si="319"/>
        <v>7260337.3590000002</v>
      </c>
      <c r="AF511" s="27">
        <f t="shared" si="320"/>
        <v>573566651.36100006</v>
      </c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</row>
    <row r="512" spans="1:112" ht="65.25" customHeight="1" x14ac:dyDescent="0.25">
      <c r="A512" s="6">
        <f t="shared" si="321"/>
        <v>128</v>
      </c>
      <c r="B512" s="13">
        <v>13966681</v>
      </c>
      <c r="C512" s="33" t="s">
        <v>298</v>
      </c>
      <c r="D512" s="32" t="s">
        <v>916</v>
      </c>
      <c r="E512" s="32" t="s">
        <v>1405</v>
      </c>
      <c r="F512" s="13" t="s">
        <v>711</v>
      </c>
      <c r="G512" s="48" t="s">
        <v>2396</v>
      </c>
      <c r="H512" s="42" t="s">
        <v>1921</v>
      </c>
      <c r="I512" s="13"/>
      <c r="J512" s="15">
        <v>2.7699999999999999E-2</v>
      </c>
      <c r="K512" s="15" t="s">
        <v>532</v>
      </c>
      <c r="L512" s="15" t="s">
        <v>537</v>
      </c>
      <c r="M512" s="15"/>
      <c r="N512" s="15"/>
      <c r="O512" s="16">
        <v>387122451</v>
      </c>
      <c r="P512" s="12">
        <v>45757</v>
      </c>
      <c r="Q512" s="17">
        <v>425834696.10000002</v>
      </c>
      <c r="R512" s="9" t="s">
        <v>174</v>
      </c>
      <c r="S512" s="9" t="s">
        <v>1404</v>
      </c>
      <c r="T512" s="10">
        <v>909758510</v>
      </c>
      <c r="U512" s="9" t="s">
        <v>275</v>
      </c>
      <c r="V512" s="13" t="s">
        <v>707</v>
      </c>
      <c r="W512" s="13" t="s">
        <v>166</v>
      </c>
      <c r="X512" s="9" t="s">
        <v>601</v>
      </c>
      <c r="Y512" s="35" t="s">
        <v>552</v>
      </c>
      <c r="Z512" s="37">
        <v>45779</v>
      </c>
      <c r="AA512" s="35" t="s">
        <v>1468</v>
      </c>
      <c r="AB512" s="17">
        <v>149042143.63999999</v>
      </c>
      <c r="AC512" s="36"/>
      <c r="AD512" s="27"/>
      <c r="AE512" s="27">
        <f t="shared" si="319"/>
        <v>4258346.9610000001</v>
      </c>
      <c r="AF512" s="27">
        <f t="shared" si="320"/>
        <v>421576349.139</v>
      </c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>
        <f t="shared" si="318"/>
        <v>336631664.70000005</v>
      </c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>
        <v>10979859.210000001</v>
      </c>
      <c r="BG512" s="17">
        <v>10785219.699999999</v>
      </c>
      <c r="BH512" s="17">
        <v>10797016.029999999</v>
      </c>
      <c r="BI512" s="17">
        <v>10705594.449999999</v>
      </c>
      <c r="BJ512" s="17">
        <v>10519802.18</v>
      </c>
      <c r="BK512" s="17">
        <v>10522751.27</v>
      </c>
      <c r="BL512" s="17">
        <v>10342857.17</v>
      </c>
      <c r="BM512" s="17">
        <v>10339908.09</v>
      </c>
      <c r="BN512" s="17">
        <v>10248486.5</v>
      </c>
      <c r="BO512" s="17">
        <v>9918189.1500000004</v>
      </c>
      <c r="BP512" s="17">
        <v>10065643.32</v>
      </c>
      <c r="BQ512" s="17">
        <v>9900494.6500000004</v>
      </c>
      <c r="BR512" s="17">
        <v>9882800.1500000004</v>
      </c>
      <c r="BS512" s="17">
        <v>9723549.6400000006</v>
      </c>
      <c r="BT512" s="17">
        <v>9699956.9700000007</v>
      </c>
      <c r="BU512" s="17">
        <v>9608535.3800000008</v>
      </c>
      <c r="BV512" s="17">
        <v>9458132.1199999992</v>
      </c>
      <c r="BW512" s="17">
        <v>9425692.1999999993</v>
      </c>
      <c r="BX512" s="17">
        <v>9281187.1099999994</v>
      </c>
      <c r="BY512" s="17">
        <v>9242849.0199999996</v>
      </c>
      <c r="BZ512" s="17">
        <v>9151427.4299999997</v>
      </c>
      <c r="CA512" s="17">
        <v>8927297.0899999999</v>
      </c>
      <c r="CB512" s="17">
        <v>8968584.2599999998</v>
      </c>
      <c r="CC512" s="17">
        <v>8838824.5800000001</v>
      </c>
      <c r="CD512" s="17">
        <v>8785741.0800000001</v>
      </c>
      <c r="CE512" s="17">
        <v>8661879.5700000003</v>
      </c>
      <c r="CF512" s="17">
        <v>8602897.9000000004</v>
      </c>
      <c r="CG512" s="17">
        <v>8511476.3100000005</v>
      </c>
      <c r="CH512" s="17">
        <v>8396462.0600000005</v>
      </c>
      <c r="CI512" s="17">
        <v>8328633.1299999999</v>
      </c>
      <c r="CJ512" s="17">
        <v>8219517.04</v>
      </c>
      <c r="CK512" s="17">
        <v>8144541.0300000003</v>
      </c>
      <c r="CL512" s="17">
        <v>8053369.2300000004</v>
      </c>
      <c r="CM512" s="17">
        <v>7944551.2699999996</v>
      </c>
      <c r="CN512" s="17">
        <v>7871025.6200000001</v>
      </c>
      <c r="CO512" s="17">
        <v>7776912.79</v>
      </c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</row>
    <row r="513" spans="1:112" ht="65.25" hidden="1" customHeight="1" x14ac:dyDescent="0.25">
      <c r="A513" s="6">
        <f t="shared" si="321"/>
        <v>129</v>
      </c>
      <c r="B513" s="13">
        <v>14004035</v>
      </c>
      <c r="C513" s="33" t="s">
        <v>298</v>
      </c>
      <c r="D513" s="32" t="s">
        <v>474</v>
      </c>
      <c r="E513" s="32" t="s">
        <v>1406</v>
      </c>
      <c r="F513" s="13" t="s">
        <v>711</v>
      </c>
      <c r="G513" s="48" t="s">
        <v>2397</v>
      </c>
      <c r="H513" s="42" t="s">
        <v>1921</v>
      </c>
      <c r="I513" s="13"/>
      <c r="J513" s="15">
        <v>2.5000000000000001E-2</v>
      </c>
      <c r="K513" s="15" t="s">
        <v>1596</v>
      </c>
      <c r="L513" s="15" t="s">
        <v>1620</v>
      </c>
      <c r="M513" s="15"/>
      <c r="N513" s="15"/>
      <c r="O513" s="16">
        <v>294771978</v>
      </c>
      <c r="P513" s="12">
        <v>45758</v>
      </c>
      <c r="Q513" s="17">
        <v>324249175.80000001</v>
      </c>
      <c r="R513" s="9" t="s">
        <v>174</v>
      </c>
      <c r="S513" s="9" t="s">
        <v>1143</v>
      </c>
      <c r="T513" s="10">
        <v>909684460</v>
      </c>
      <c r="U513" s="9" t="s">
        <v>276</v>
      </c>
      <c r="V513" s="13" t="s">
        <v>707</v>
      </c>
      <c r="W513" s="13" t="s">
        <v>166</v>
      </c>
      <c r="X513" s="9" t="s">
        <v>601</v>
      </c>
      <c r="Y513" s="35"/>
      <c r="Z513" s="35"/>
      <c r="AA513" s="35"/>
      <c r="AB513" s="17">
        <v>259399340.63999999</v>
      </c>
      <c r="AC513" s="36"/>
      <c r="AD513" s="27">
        <f>+Q513*20%</f>
        <v>64849835.160000004</v>
      </c>
      <c r="AE513" s="27">
        <f t="shared" si="319"/>
        <v>3242491.7580000004</v>
      </c>
      <c r="AF513" s="27">
        <f t="shared" si="320"/>
        <v>256156848.882</v>
      </c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</row>
    <row r="514" spans="1:112" ht="65.25" hidden="1" customHeight="1" x14ac:dyDescent="0.25">
      <c r="A514" s="6">
        <f t="shared" si="321"/>
        <v>130</v>
      </c>
      <c r="B514" s="13">
        <v>14004034</v>
      </c>
      <c r="C514" s="33" t="s">
        <v>298</v>
      </c>
      <c r="D514" s="32" t="s">
        <v>1407</v>
      </c>
      <c r="E514" s="32" t="s">
        <v>1408</v>
      </c>
      <c r="F514" s="13" t="s">
        <v>711</v>
      </c>
      <c r="G514" s="48" t="s">
        <v>2398</v>
      </c>
      <c r="H514" s="42" t="s">
        <v>1921</v>
      </c>
      <c r="I514" s="13"/>
      <c r="J514" s="15">
        <v>0.01</v>
      </c>
      <c r="K514" s="15" t="s">
        <v>532</v>
      </c>
      <c r="L514" s="15" t="s">
        <v>537</v>
      </c>
      <c r="M514" s="15"/>
      <c r="N514" s="15"/>
      <c r="O514" s="16">
        <v>117908791</v>
      </c>
      <c r="P514" s="12">
        <v>45758</v>
      </c>
      <c r="Q514" s="17">
        <v>129699670.09999999</v>
      </c>
      <c r="R514" s="9" t="s">
        <v>174</v>
      </c>
      <c r="S514" s="9" t="s">
        <v>1404</v>
      </c>
      <c r="T514" s="10">
        <v>909758510</v>
      </c>
      <c r="U514" s="9" t="s">
        <v>276</v>
      </c>
      <c r="V514" s="13" t="s">
        <v>707</v>
      </c>
      <c r="W514" s="13" t="s">
        <v>166</v>
      </c>
      <c r="X514" s="9" t="s">
        <v>601</v>
      </c>
      <c r="Y514" s="35"/>
      <c r="Z514" s="35"/>
      <c r="AA514" s="35"/>
      <c r="AB514" s="17">
        <v>103759736.08</v>
      </c>
      <c r="AC514" s="36"/>
      <c r="AD514" s="27">
        <f>+Q514*20%</f>
        <v>25939934.02</v>
      </c>
      <c r="AE514" s="27">
        <f t="shared" si="319"/>
        <v>1296996.7009999999</v>
      </c>
      <c r="AF514" s="27">
        <f t="shared" si="320"/>
        <v>102462739.37899999</v>
      </c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</row>
    <row r="515" spans="1:112" ht="65.25" customHeight="1" x14ac:dyDescent="0.25">
      <c r="A515" s="6">
        <f t="shared" si="321"/>
        <v>131</v>
      </c>
      <c r="B515" s="13">
        <v>14190899</v>
      </c>
      <c r="C515" s="33" t="s">
        <v>279</v>
      </c>
      <c r="D515" s="32" t="s">
        <v>325</v>
      </c>
      <c r="E515" s="32" t="s">
        <v>1415</v>
      </c>
      <c r="F515" s="13" t="s">
        <v>715</v>
      </c>
      <c r="G515" s="48" t="s">
        <v>2399</v>
      </c>
      <c r="H515" s="42" t="s">
        <v>1926</v>
      </c>
      <c r="I515" s="13"/>
      <c r="J515" s="15">
        <v>0.66649999999999998</v>
      </c>
      <c r="K515" s="15" t="s">
        <v>1592</v>
      </c>
      <c r="L515" s="15" t="s">
        <v>531</v>
      </c>
      <c r="M515" s="15"/>
      <c r="N515" s="15"/>
      <c r="O515" s="16">
        <v>35344111774</v>
      </c>
      <c r="P515" s="12">
        <v>45758</v>
      </c>
      <c r="Q515" s="17">
        <v>37111317363</v>
      </c>
      <c r="R515" s="9" t="s">
        <v>174</v>
      </c>
      <c r="S515" s="9" t="s">
        <v>1409</v>
      </c>
      <c r="T515" s="10">
        <v>956436667</v>
      </c>
      <c r="U515" s="9" t="s">
        <v>275</v>
      </c>
      <c r="V515" s="13" t="s">
        <v>707</v>
      </c>
      <c r="W515" s="13" t="s">
        <v>166</v>
      </c>
      <c r="X515" s="6" t="s">
        <v>601</v>
      </c>
      <c r="Y515" s="35" t="s">
        <v>552</v>
      </c>
      <c r="Z515" s="37">
        <v>45776</v>
      </c>
      <c r="AA515" s="35" t="s">
        <v>1452</v>
      </c>
      <c r="AB515" s="17">
        <v>12988961077.049999</v>
      </c>
      <c r="AC515" s="36"/>
      <c r="AD515" s="27"/>
      <c r="AE515" s="27">
        <f t="shared" si="319"/>
        <v>371113173.63</v>
      </c>
      <c r="AF515" s="27">
        <f t="shared" si="320"/>
        <v>36740204189.370003</v>
      </c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>
        <f>SUBTOTAL(9,AV515:DH515)</f>
        <v>29326365375.659996</v>
      </c>
      <c r="AV515" s="17"/>
      <c r="AW515" s="17"/>
      <c r="AX515" s="17"/>
      <c r="AY515" s="17"/>
      <c r="AZ515" s="17"/>
      <c r="BA515" s="17"/>
      <c r="BB515" s="17"/>
      <c r="BC515" s="17"/>
      <c r="BD515" s="17"/>
      <c r="BE515" s="17">
        <v>947637771.28999996</v>
      </c>
      <c r="BF515" s="17">
        <v>948922828.33000004</v>
      </c>
      <c r="BG515" s="17">
        <v>932217086.90999997</v>
      </c>
      <c r="BH515" s="17">
        <v>932988121.13</v>
      </c>
      <c r="BI515" s="17">
        <v>925020767.52999997</v>
      </c>
      <c r="BJ515" s="17">
        <v>909086060.34000003</v>
      </c>
      <c r="BK515" s="17">
        <v>909086060.34000003</v>
      </c>
      <c r="BL515" s="17">
        <v>893665375.95000005</v>
      </c>
      <c r="BM515" s="17">
        <v>893151353.13999999</v>
      </c>
      <c r="BN515" s="17">
        <v>878244691.57000005</v>
      </c>
      <c r="BO515" s="17">
        <v>857169756.24000001</v>
      </c>
      <c r="BP515" s="17">
        <v>869249292.34000003</v>
      </c>
      <c r="BQ515" s="17">
        <v>855113664.99000001</v>
      </c>
      <c r="BR515" s="17">
        <v>853314585.14999998</v>
      </c>
      <c r="BS515" s="17">
        <v>839692980.61000001</v>
      </c>
      <c r="BT515" s="17">
        <v>837379877.95000005</v>
      </c>
      <c r="BU515" s="17">
        <v>829412524.35000002</v>
      </c>
      <c r="BV515" s="17">
        <v>816561954.02999997</v>
      </c>
      <c r="BW515" s="17">
        <v>813477817.15999997</v>
      </c>
      <c r="BX515" s="17">
        <v>801141269.64999998</v>
      </c>
      <c r="BY515" s="17">
        <v>797543109.96000004</v>
      </c>
      <c r="BZ515" s="17">
        <v>789575756.36000001</v>
      </c>
      <c r="CA515" s="17">
        <v>770813923.69000006</v>
      </c>
      <c r="CB515" s="17">
        <v>773641049.15999997</v>
      </c>
      <c r="CC515" s="17">
        <v>762589558.69000006</v>
      </c>
      <c r="CD515" s="17">
        <v>757706341.97000003</v>
      </c>
      <c r="CE515" s="17">
        <v>747168874.30999994</v>
      </c>
      <c r="CF515" s="17">
        <v>741771634.76999998</v>
      </c>
      <c r="CG515" s="17">
        <v>733804281.16999996</v>
      </c>
      <c r="CH515" s="17">
        <v>724037847.73000002</v>
      </c>
      <c r="CI515" s="17">
        <v>717869573.98000002</v>
      </c>
      <c r="CJ515" s="17">
        <v>708617163.35000002</v>
      </c>
      <c r="CK515" s="17">
        <v>701847791.88</v>
      </c>
      <c r="CL515" s="17">
        <v>693902207.00999999</v>
      </c>
      <c r="CM515" s="17">
        <v>684931385.37</v>
      </c>
      <c r="CN515" s="17">
        <v>678011037.25999999</v>
      </c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</row>
    <row r="516" spans="1:112" ht="65.25" hidden="1" customHeight="1" x14ac:dyDescent="0.25">
      <c r="A516" s="6">
        <f t="shared" si="321"/>
        <v>132</v>
      </c>
      <c r="B516" s="13">
        <v>14077446</v>
      </c>
      <c r="C516" s="33" t="s">
        <v>299</v>
      </c>
      <c r="D516" s="32" t="s">
        <v>1413</v>
      </c>
      <c r="E516" s="32" t="s">
        <v>1414</v>
      </c>
      <c r="F516" s="13" t="s">
        <v>711</v>
      </c>
      <c r="G516" s="48" t="s">
        <v>2400</v>
      </c>
      <c r="H516" s="42" t="s">
        <v>1924</v>
      </c>
      <c r="I516" s="13"/>
      <c r="J516" s="15">
        <v>1.4E-2</v>
      </c>
      <c r="K516" s="15" t="s">
        <v>1597</v>
      </c>
      <c r="L516" s="15" t="s">
        <v>859</v>
      </c>
      <c r="M516" s="15"/>
      <c r="N516" s="15"/>
      <c r="O516" s="16">
        <v>435862821</v>
      </c>
      <c r="P516" s="12">
        <v>45761</v>
      </c>
      <c r="Q516" s="16">
        <v>479449103.10000002</v>
      </c>
      <c r="R516" s="9" t="s">
        <v>174</v>
      </c>
      <c r="S516" s="9" t="s">
        <v>1412</v>
      </c>
      <c r="T516" s="10">
        <v>998041334</v>
      </c>
      <c r="U516" s="9" t="s">
        <v>276</v>
      </c>
      <c r="V516" s="13" t="s">
        <v>707</v>
      </c>
      <c r="W516" s="13" t="s">
        <v>166</v>
      </c>
      <c r="X516" s="9" t="s">
        <v>601</v>
      </c>
      <c r="Y516" s="35"/>
      <c r="Z516" s="35"/>
      <c r="AA516" s="35"/>
      <c r="AB516" s="17">
        <v>383559282.48000002</v>
      </c>
      <c r="AC516" s="36"/>
      <c r="AD516" s="27">
        <f>+Q516*20%</f>
        <v>95889820.620000005</v>
      </c>
      <c r="AE516" s="27"/>
      <c r="AF516" s="2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</row>
    <row r="517" spans="1:112" ht="65.25" hidden="1" customHeight="1" x14ac:dyDescent="0.25">
      <c r="A517" s="6">
        <f t="shared" si="321"/>
        <v>133</v>
      </c>
      <c r="B517" s="13" t="s">
        <v>1432</v>
      </c>
      <c r="C517" s="33" t="s">
        <v>278</v>
      </c>
      <c r="D517" s="32" t="s">
        <v>1390</v>
      </c>
      <c r="E517" s="32" t="s">
        <v>1433</v>
      </c>
      <c r="F517" s="13" t="s">
        <v>715</v>
      </c>
      <c r="G517" s="48" t="s">
        <v>2401</v>
      </c>
      <c r="H517" s="42" t="s">
        <v>1923</v>
      </c>
      <c r="I517" s="13"/>
      <c r="J517" s="15">
        <v>0.25609999999999999</v>
      </c>
      <c r="K517" s="15" t="s">
        <v>1595</v>
      </c>
      <c r="L517" s="15" t="s">
        <v>537</v>
      </c>
      <c r="M517" s="15"/>
      <c r="N517" s="15"/>
      <c r="O517" s="16">
        <v>29734691177</v>
      </c>
      <c r="P517" s="12">
        <v>45761</v>
      </c>
      <c r="Q517" s="16">
        <v>31221425735.849998</v>
      </c>
      <c r="R517" s="9" t="s">
        <v>174</v>
      </c>
      <c r="S517" s="9" t="s">
        <v>1434</v>
      </c>
      <c r="T517" s="10">
        <v>909470550</v>
      </c>
      <c r="U517" s="9" t="s">
        <v>276</v>
      </c>
      <c r="V517" s="13" t="s">
        <v>584</v>
      </c>
      <c r="W517" s="13" t="s">
        <v>165</v>
      </c>
      <c r="X517" s="9" t="s">
        <v>601</v>
      </c>
      <c r="Y517" s="35"/>
      <c r="Z517" s="35"/>
      <c r="AA517" s="35"/>
      <c r="AB517" s="17">
        <v>31221425735.849998</v>
      </c>
      <c r="AC517" s="36"/>
      <c r="AD517" s="27"/>
      <c r="AE517" s="27">
        <f t="shared" si="319"/>
        <v>312214257.3585</v>
      </c>
      <c r="AF517" s="27">
        <f t="shared" si="320"/>
        <v>30909211478.491497</v>
      </c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</row>
    <row r="518" spans="1:112" ht="65.25" hidden="1" customHeight="1" x14ac:dyDescent="0.25">
      <c r="A518" s="6">
        <f t="shared" si="321"/>
        <v>134</v>
      </c>
      <c r="B518" s="13">
        <v>14373358</v>
      </c>
      <c r="C518" s="33" t="s">
        <v>296</v>
      </c>
      <c r="D518" s="32" t="s">
        <v>15</v>
      </c>
      <c r="E518" s="32" t="s">
        <v>1424</v>
      </c>
      <c r="F518" s="13" t="s">
        <v>712</v>
      </c>
      <c r="G518" s="48" t="s">
        <v>2402</v>
      </c>
      <c r="H518" s="42" t="s">
        <v>1924</v>
      </c>
      <c r="I518" s="13" t="s">
        <v>1693</v>
      </c>
      <c r="J518" s="15">
        <v>7.4099999999999999E-2</v>
      </c>
      <c r="K518" s="15" t="s">
        <v>1598</v>
      </c>
      <c r="L518" s="15" t="s">
        <v>859</v>
      </c>
      <c r="M518" s="15"/>
      <c r="N518" s="15"/>
      <c r="O518" s="16">
        <v>2588708562</v>
      </c>
      <c r="P518" s="12">
        <v>45764</v>
      </c>
      <c r="Q518" s="16">
        <v>2718143990.0999999</v>
      </c>
      <c r="R518" s="9" t="s">
        <v>174</v>
      </c>
      <c r="S518" s="9" t="s">
        <v>1423</v>
      </c>
      <c r="T518" s="10">
        <v>955516686</v>
      </c>
      <c r="U518" s="9" t="s">
        <v>276</v>
      </c>
      <c r="V518" s="13" t="s">
        <v>707</v>
      </c>
      <c r="W518" s="13" t="s">
        <v>166</v>
      </c>
      <c r="X518" s="9" t="s">
        <v>601</v>
      </c>
      <c r="Y518" s="35"/>
      <c r="Z518" s="35"/>
      <c r="AA518" s="35"/>
      <c r="AB518" s="17">
        <v>2174515192.0799999</v>
      </c>
      <c r="AC518" s="36"/>
      <c r="AD518" s="27">
        <f>+Q518*20%</f>
        <v>543628798.01999998</v>
      </c>
      <c r="AE518" s="27"/>
      <c r="AF518" s="2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</row>
    <row r="519" spans="1:112" ht="65.25" customHeight="1" x14ac:dyDescent="0.25">
      <c r="A519" s="6">
        <f t="shared" si="321"/>
        <v>135</v>
      </c>
      <c r="B519" s="13">
        <v>14373355</v>
      </c>
      <c r="C519" s="33" t="s">
        <v>300</v>
      </c>
      <c r="D519" s="32" t="s">
        <v>1426</v>
      </c>
      <c r="E519" s="32" t="s">
        <v>1427</v>
      </c>
      <c r="F519" s="13" t="s">
        <v>711</v>
      </c>
      <c r="G519" s="48" t="s">
        <v>2403</v>
      </c>
      <c r="H519" s="42" t="s">
        <v>1929</v>
      </c>
      <c r="I519" s="13"/>
      <c r="J519" s="15">
        <v>2</v>
      </c>
      <c r="K519" s="15" t="s">
        <v>1599</v>
      </c>
      <c r="L519" s="15" t="s">
        <v>538</v>
      </c>
      <c r="M519" s="15"/>
      <c r="N519" s="15"/>
      <c r="O519" s="16">
        <v>19185626694</v>
      </c>
      <c r="P519" s="12">
        <v>45764</v>
      </c>
      <c r="Q519" s="16">
        <v>20144908028.700001</v>
      </c>
      <c r="R519" s="9" t="s">
        <v>174</v>
      </c>
      <c r="S519" s="9" t="s">
        <v>1425</v>
      </c>
      <c r="T519" s="10">
        <v>990103999</v>
      </c>
      <c r="U519" s="9" t="s">
        <v>275</v>
      </c>
      <c r="V519" s="13" t="s">
        <v>707</v>
      </c>
      <c r="W519" s="13" t="s">
        <v>166</v>
      </c>
      <c r="X519" s="9" t="s">
        <v>601</v>
      </c>
      <c r="Y519" s="35" t="s">
        <v>552</v>
      </c>
      <c r="Z519" s="37">
        <v>45797</v>
      </c>
      <c r="AA519" s="35" t="s">
        <v>1531</v>
      </c>
      <c r="AB519" s="17">
        <v>7050717810.0500002</v>
      </c>
      <c r="AC519" s="36"/>
      <c r="AD519" s="27"/>
      <c r="AE519" s="27">
        <f t="shared" ref="AE519" si="322">+Q519*1%</f>
        <v>201449080.287</v>
      </c>
      <c r="AF519" s="27">
        <f t="shared" ref="AF519" si="323">+Q519-AE519-AD519</f>
        <v>19943458948.413002</v>
      </c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>
        <f>SUBTOTAL(9,AV519:DH519)</f>
        <v>15924991521.620001</v>
      </c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>
        <v>519422808.94999999</v>
      </c>
      <c r="BG519" s="17">
        <v>510215022.22000003</v>
      </c>
      <c r="BH519" s="17">
        <v>510773069.89999998</v>
      </c>
      <c r="BI519" s="17">
        <v>506448200.37</v>
      </c>
      <c r="BJ519" s="17">
        <v>497658949.41000003</v>
      </c>
      <c r="BK519" s="17">
        <v>497798461.32999998</v>
      </c>
      <c r="BL519" s="17">
        <v>489288234.19999999</v>
      </c>
      <c r="BM519" s="17">
        <v>489148722.27999997</v>
      </c>
      <c r="BN519" s="17">
        <v>484823852.75</v>
      </c>
      <c r="BO519" s="17">
        <v>469198517.69999999</v>
      </c>
      <c r="BP519" s="17">
        <v>476174113.69999999</v>
      </c>
      <c r="BQ519" s="17">
        <v>468361446.18000001</v>
      </c>
      <c r="BR519" s="17">
        <v>467524374.66000003</v>
      </c>
      <c r="BS519" s="17">
        <v>459990730.97000003</v>
      </c>
      <c r="BT519" s="17">
        <v>458874635.61000001</v>
      </c>
      <c r="BU519" s="17">
        <v>454549766.07999998</v>
      </c>
      <c r="BV519" s="17">
        <v>447434658.16000003</v>
      </c>
      <c r="BW519" s="17">
        <v>445900027.02999997</v>
      </c>
      <c r="BX519" s="17">
        <v>439063942.94999999</v>
      </c>
      <c r="BY519" s="17">
        <v>437250287.99000001</v>
      </c>
      <c r="BZ519" s="17">
        <v>432925418.45999998</v>
      </c>
      <c r="CA519" s="17">
        <v>422322512.52999997</v>
      </c>
      <c r="CB519" s="17">
        <v>424275679.41000003</v>
      </c>
      <c r="CC519" s="17">
        <v>418137154.93000001</v>
      </c>
      <c r="CD519" s="17">
        <v>415625940.36000001</v>
      </c>
      <c r="CE519" s="17">
        <v>409766439.72000003</v>
      </c>
      <c r="CF519" s="17">
        <v>406976201.31999999</v>
      </c>
      <c r="CG519" s="17">
        <v>402651331.79000002</v>
      </c>
      <c r="CH519" s="17">
        <v>397210366.91000003</v>
      </c>
      <c r="CI519" s="17">
        <v>394001592.74000001</v>
      </c>
      <c r="CJ519" s="17">
        <v>388839651.69999999</v>
      </c>
      <c r="CK519" s="17">
        <v>385292770.77999997</v>
      </c>
      <c r="CL519" s="17">
        <v>380979717.83999997</v>
      </c>
      <c r="CM519" s="17">
        <v>375831880.45999998</v>
      </c>
      <c r="CN519" s="17">
        <v>372353611.95999998</v>
      </c>
      <c r="CO519" s="17">
        <v>367901428.26999998</v>
      </c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</row>
    <row r="520" spans="1:112" ht="65.25" hidden="1" customHeight="1" x14ac:dyDescent="0.25">
      <c r="A520" s="6">
        <f t="shared" si="321"/>
        <v>136</v>
      </c>
      <c r="B520" s="13">
        <v>14335411</v>
      </c>
      <c r="C520" s="33" t="s">
        <v>277</v>
      </c>
      <c r="D520" s="32" t="s">
        <v>327</v>
      </c>
      <c r="E520" s="32" t="s">
        <v>1429</v>
      </c>
      <c r="F520" s="13" t="s">
        <v>712</v>
      </c>
      <c r="G520" s="48" t="s">
        <v>2404</v>
      </c>
      <c r="H520" s="42" t="s">
        <v>1921</v>
      </c>
      <c r="I520" s="13"/>
      <c r="J520" s="15">
        <v>0.08</v>
      </c>
      <c r="K520" s="15" t="s">
        <v>1294</v>
      </c>
      <c r="L520" s="15" t="s">
        <v>537</v>
      </c>
      <c r="M520" s="15"/>
      <c r="N520" s="15"/>
      <c r="O520" s="16">
        <v>2015023685</v>
      </c>
      <c r="P520" s="12">
        <v>45764</v>
      </c>
      <c r="Q520" s="16">
        <v>2115774869.25</v>
      </c>
      <c r="R520" s="9" t="s">
        <v>174</v>
      </c>
      <c r="S520" s="9" t="s">
        <v>1428</v>
      </c>
      <c r="T520" s="10">
        <v>909116668</v>
      </c>
      <c r="U520" s="9" t="s">
        <v>276</v>
      </c>
      <c r="V520" s="13" t="s">
        <v>707</v>
      </c>
      <c r="W520" s="13" t="s">
        <v>166</v>
      </c>
      <c r="X520" s="6" t="s">
        <v>601</v>
      </c>
      <c r="Y520" s="35"/>
      <c r="Z520" s="35"/>
      <c r="AA520" s="35"/>
      <c r="AB520" s="17">
        <v>1692619895.4000001</v>
      </c>
      <c r="AC520" s="36"/>
      <c r="AD520" s="27">
        <f>+Q520*20%</f>
        <v>423154973.85000002</v>
      </c>
      <c r="AE520" s="27"/>
      <c r="AF520" s="2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</row>
    <row r="521" spans="1:112" ht="65.25" hidden="1" customHeight="1" x14ac:dyDescent="0.25">
      <c r="A521" s="6">
        <f t="shared" si="321"/>
        <v>137</v>
      </c>
      <c r="B521" s="13">
        <v>14090624</v>
      </c>
      <c r="C521" s="33" t="s">
        <v>301</v>
      </c>
      <c r="D521" s="32" t="s">
        <v>1430</v>
      </c>
      <c r="E521" s="32" t="s">
        <v>1431</v>
      </c>
      <c r="F521" s="13" t="s">
        <v>712</v>
      </c>
      <c r="G521" s="48" t="s">
        <v>2405</v>
      </c>
      <c r="H521" s="42" t="s">
        <v>1924</v>
      </c>
      <c r="I521" s="13"/>
      <c r="J521" s="15">
        <v>1.5100000000000001E-2</v>
      </c>
      <c r="K521" s="15" t="s">
        <v>1600</v>
      </c>
      <c r="L521" s="15" t="s">
        <v>537</v>
      </c>
      <c r="M521" s="15"/>
      <c r="N521" s="15"/>
      <c r="O521" s="16">
        <v>536268115</v>
      </c>
      <c r="P521" s="12">
        <v>45764</v>
      </c>
      <c r="Q521" s="16">
        <v>1072536230</v>
      </c>
      <c r="R521" s="9" t="s">
        <v>175</v>
      </c>
      <c r="S521" s="9" t="s">
        <v>1379</v>
      </c>
      <c r="T521" s="10">
        <v>935365153</v>
      </c>
      <c r="U521" s="9" t="s">
        <v>276</v>
      </c>
      <c r="V521" s="13" t="s">
        <v>707</v>
      </c>
      <c r="W521" s="13" t="s">
        <v>166</v>
      </c>
      <c r="X521" s="9" t="s">
        <v>601</v>
      </c>
      <c r="Y521" s="35"/>
      <c r="Z521" s="35"/>
      <c r="AA521" s="35"/>
      <c r="AB521" s="17">
        <v>858028984</v>
      </c>
      <c r="AC521" s="36"/>
      <c r="AD521" s="27">
        <f>+Q521*20%</f>
        <v>214507246</v>
      </c>
      <c r="AE521" s="27"/>
      <c r="AF521" s="2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</row>
    <row r="522" spans="1:112" ht="65.25" customHeight="1" x14ac:dyDescent="0.25">
      <c r="A522" s="6">
        <f t="shared" si="321"/>
        <v>138</v>
      </c>
      <c r="B522" s="13">
        <v>14131029</v>
      </c>
      <c r="C522" s="33" t="s">
        <v>302</v>
      </c>
      <c r="D522" s="32" t="s">
        <v>1435</v>
      </c>
      <c r="E522" s="46" t="s">
        <v>1436</v>
      </c>
      <c r="F522" s="13" t="s">
        <v>714</v>
      </c>
      <c r="G522" s="48" t="s">
        <v>2442</v>
      </c>
      <c r="H522" s="42"/>
      <c r="I522" s="13"/>
      <c r="J522" s="15">
        <v>0.45600000000000002</v>
      </c>
      <c r="K522" s="15" t="s">
        <v>1601</v>
      </c>
      <c r="L522" s="15" t="s">
        <v>531</v>
      </c>
      <c r="M522" s="15"/>
      <c r="N522" s="15"/>
      <c r="O522" s="16">
        <v>16838930196</v>
      </c>
      <c r="P522" s="12">
        <v>45765</v>
      </c>
      <c r="Q522" s="16">
        <v>27784234823.400002</v>
      </c>
      <c r="R522" s="9" t="s">
        <v>175</v>
      </c>
      <c r="S522" s="9" t="s">
        <v>1505</v>
      </c>
      <c r="T522" s="10">
        <v>997242888</v>
      </c>
      <c r="U522" s="6" t="s">
        <v>275</v>
      </c>
      <c r="V522" s="13" t="s">
        <v>707</v>
      </c>
      <c r="W522" s="13" t="s">
        <v>166</v>
      </c>
      <c r="X522" s="6" t="s">
        <v>601</v>
      </c>
      <c r="Y522" s="35" t="s">
        <v>552</v>
      </c>
      <c r="Z522" s="37">
        <v>45917</v>
      </c>
      <c r="AA522" s="35" t="s">
        <v>1935</v>
      </c>
      <c r="AB522" s="17">
        <v>9724482188.1900005</v>
      </c>
      <c r="AC522" s="36"/>
      <c r="AD522" s="27"/>
      <c r="AE522" s="27">
        <f t="shared" ref="AE522" si="324">+Q522*1%</f>
        <v>277842348.23400003</v>
      </c>
      <c r="AF522" s="2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>
        <f t="shared" ref="AU522" si="325">SUBTOTAL(9,AV522:DH522)</f>
        <v>21955099451.479996</v>
      </c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>
        <v>709470647.65999997</v>
      </c>
      <c r="BK522" s="17">
        <v>710432734.94000006</v>
      </c>
      <c r="BL522" s="17">
        <v>697925600.32000005</v>
      </c>
      <c r="BM522" s="17">
        <v>698502852.67999995</v>
      </c>
      <c r="BN522" s="17">
        <v>692537911.54999995</v>
      </c>
      <c r="BO522" s="17">
        <v>668678147.03999996</v>
      </c>
      <c r="BP522" s="17">
        <v>680608029.29999995</v>
      </c>
      <c r="BQ522" s="17">
        <v>669062981.95000005</v>
      </c>
      <c r="BR522" s="17">
        <v>668678147.03999996</v>
      </c>
      <c r="BS522" s="17">
        <v>657517934.60000002</v>
      </c>
      <c r="BT522" s="17">
        <v>656748264.77999997</v>
      </c>
      <c r="BU522" s="17">
        <v>650783323.64999998</v>
      </c>
      <c r="BV522" s="17">
        <v>640200363.58000004</v>
      </c>
      <c r="BW522" s="17">
        <v>638853441.38999999</v>
      </c>
      <c r="BX522" s="17">
        <v>628655316.24000001</v>
      </c>
      <c r="BY522" s="17">
        <v>626923559.13</v>
      </c>
      <c r="BZ522" s="17">
        <v>620958618.00999999</v>
      </c>
      <c r="CA522" s="17">
        <v>604025881.89999998</v>
      </c>
      <c r="CB522" s="17">
        <v>609028735.75</v>
      </c>
      <c r="CC522" s="17">
        <v>599792697.87</v>
      </c>
      <c r="CD522" s="17">
        <v>597098853.49000001</v>
      </c>
      <c r="CE522" s="17">
        <v>588247650.51999998</v>
      </c>
      <c r="CF522" s="17">
        <v>585168971.23000002</v>
      </c>
      <c r="CG522" s="17">
        <v>579204030.10000002</v>
      </c>
      <c r="CH522" s="17">
        <v>570930079.5</v>
      </c>
      <c r="CI522" s="17">
        <v>567274147.84000003</v>
      </c>
      <c r="CJ522" s="17">
        <v>559385032.15999997</v>
      </c>
      <c r="CK522" s="17">
        <v>555197586.70000005</v>
      </c>
      <c r="CL522" s="17">
        <v>549248943.23000002</v>
      </c>
      <c r="CM522" s="17">
        <v>540613815.60000002</v>
      </c>
      <c r="CN522" s="17">
        <v>537351656.27999997</v>
      </c>
      <c r="CO522" s="17">
        <v>530443554.18000001</v>
      </c>
      <c r="CP522" s="17">
        <v>525454369.32999998</v>
      </c>
      <c r="CQ522" s="17">
        <v>518930050.67000002</v>
      </c>
      <c r="CR522" s="17">
        <v>513557082.37</v>
      </c>
      <c r="CS522" s="17">
        <v>507608438.89999998</v>
      </c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</row>
    <row r="523" spans="1:112" ht="65.25" hidden="1" customHeight="1" x14ac:dyDescent="0.25">
      <c r="A523" s="6">
        <f t="shared" si="321"/>
        <v>139</v>
      </c>
      <c r="B523" s="13">
        <v>14202263</v>
      </c>
      <c r="C523" s="33" t="s">
        <v>301</v>
      </c>
      <c r="D523" s="32" t="s">
        <v>1037</v>
      </c>
      <c r="E523" s="32" t="s">
        <v>1437</v>
      </c>
      <c r="F523" s="13" t="s">
        <v>712</v>
      </c>
      <c r="G523" s="48" t="s">
        <v>2406</v>
      </c>
      <c r="H523" s="42" t="s">
        <v>1924</v>
      </c>
      <c r="I523" s="13"/>
      <c r="J523" s="15">
        <v>5.0099999999999999E-2</v>
      </c>
      <c r="K523" s="15" t="s">
        <v>982</v>
      </c>
      <c r="L523" s="15" t="s">
        <v>537</v>
      </c>
      <c r="M523" s="15"/>
      <c r="N523" s="15"/>
      <c r="O523" s="16">
        <v>1584616225</v>
      </c>
      <c r="P523" s="12">
        <v>45768</v>
      </c>
      <c r="Q523" s="16">
        <v>2060001092.5</v>
      </c>
      <c r="R523" s="9" t="s">
        <v>174</v>
      </c>
      <c r="S523" s="9" t="s">
        <v>1379</v>
      </c>
      <c r="T523" s="10">
        <v>935365153</v>
      </c>
      <c r="U523" s="9" t="s">
        <v>276</v>
      </c>
      <c r="V523" s="13" t="s">
        <v>707</v>
      </c>
      <c r="W523" s="13" t="s">
        <v>166</v>
      </c>
      <c r="X523" s="9" t="s">
        <v>601</v>
      </c>
      <c r="Y523" s="35"/>
      <c r="Z523" s="35"/>
      <c r="AA523" s="35"/>
      <c r="AB523" s="17">
        <v>1648000874</v>
      </c>
      <c r="AC523" s="36"/>
      <c r="AD523" s="27">
        <f>++Q523*20%</f>
        <v>412000218.5</v>
      </c>
      <c r="AE523" s="27"/>
      <c r="AF523" s="2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</row>
    <row r="524" spans="1:112" ht="65.25" hidden="1" customHeight="1" x14ac:dyDescent="0.25">
      <c r="A524" s="6">
        <f t="shared" si="321"/>
        <v>140</v>
      </c>
      <c r="B524" s="13">
        <v>14556306</v>
      </c>
      <c r="C524" s="33" t="s">
        <v>279</v>
      </c>
      <c r="D524" s="32" t="s">
        <v>17</v>
      </c>
      <c r="E524" s="32" t="s">
        <v>1440</v>
      </c>
      <c r="F524" s="13" t="s">
        <v>713</v>
      </c>
      <c r="G524" s="48" t="s">
        <v>2407</v>
      </c>
      <c r="H524" s="42" t="s">
        <v>1924</v>
      </c>
      <c r="I524" s="13"/>
      <c r="J524" s="15">
        <v>2.3099999999999999E-2</v>
      </c>
      <c r="K524" s="15" t="s">
        <v>1602</v>
      </c>
      <c r="L524" s="15" t="s">
        <v>1620</v>
      </c>
      <c r="M524" s="15"/>
      <c r="N524" s="15"/>
      <c r="O524" s="16">
        <v>749974423</v>
      </c>
      <c r="P524" s="12">
        <v>45771</v>
      </c>
      <c r="Q524" s="16">
        <v>824971865.29999995</v>
      </c>
      <c r="R524" s="9" t="s">
        <v>174</v>
      </c>
      <c r="S524" s="9" t="s">
        <v>1439</v>
      </c>
      <c r="T524" s="10">
        <v>900163151</v>
      </c>
      <c r="U524" s="9" t="s">
        <v>276</v>
      </c>
      <c r="V524" s="13" t="s">
        <v>707</v>
      </c>
      <c r="W524" s="13" t="s">
        <v>166</v>
      </c>
      <c r="X524" s="9" t="s">
        <v>601</v>
      </c>
      <c r="Y524" s="35"/>
      <c r="Z524" s="35"/>
      <c r="AA524" s="35"/>
      <c r="AB524" s="17">
        <v>659977492.24000001</v>
      </c>
      <c r="AC524" s="36"/>
      <c r="AD524" s="27">
        <f>+Q524*20%</f>
        <v>164994373.06</v>
      </c>
      <c r="AE524" s="27"/>
      <c r="AF524" s="2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</row>
    <row r="525" spans="1:112" ht="65.25" hidden="1" customHeight="1" x14ac:dyDescent="0.25">
      <c r="A525" s="6">
        <f t="shared" si="321"/>
        <v>141</v>
      </c>
      <c r="B525" s="13">
        <v>14276836</v>
      </c>
      <c r="C525" s="33" t="s">
        <v>318</v>
      </c>
      <c r="D525" s="32" t="s">
        <v>1442</v>
      </c>
      <c r="E525" s="32" t="s">
        <v>1443</v>
      </c>
      <c r="F525" s="13" t="s">
        <v>714</v>
      </c>
      <c r="G525" s="48" t="s">
        <v>2408</v>
      </c>
      <c r="H525" s="42" t="s">
        <v>1924</v>
      </c>
      <c r="I525" s="13"/>
      <c r="J525" s="15">
        <v>7.1999999999999998E-3</v>
      </c>
      <c r="K525" s="15" t="s">
        <v>532</v>
      </c>
      <c r="L525" s="15" t="s">
        <v>537</v>
      </c>
      <c r="M525" s="15"/>
      <c r="N525" s="15"/>
      <c r="O525" s="16">
        <v>285384883</v>
      </c>
      <c r="P525" s="12">
        <v>45771</v>
      </c>
      <c r="Q525" s="16">
        <v>399538836.19999999</v>
      </c>
      <c r="R525" s="9" t="s">
        <v>174</v>
      </c>
      <c r="S525" s="9" t="s">
        <v>1441</v>
      </c>
      <c r="T525" s="10">
        <v>909871512</v>
      </c>
      <c r="U525" s="9" t="s">
        <v>276</v>
      </c>
      <c r="V525" s="13" t="s">
        <v>707</v>
      </c>
      <c r="W525" s="13" t="s">
        <v>166</v>
      </c>
      <c r="X525" s="9" t="s">
        <v>601</v>
      </c>
      <c r="Y525" s="35"/>
      <c r="Z525" s="35"/>
      <c r="AA525" s="35"/>
      <c r="AB525" s="17">
        <v>319631068.95999998</v>
      </c>
      <c r="AC525" s="36"/>
      <c r="AD525" s="27">
        <f>+Q525*20%</f>
        <v>79907767.239999995</v>
      </c>
      <c r="AE525" s="27"/>
      <c r="AF525" s="2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</row>
    <row r="526" spans="1:112" ht="65.25" hidden="1" customHeight="1" x14ac:dyDescent="0.25">
      <c r="A526" s="6">
        <f t="shared" si="321"/>
        <v>142</v>
      </c>
      <c r="B526" s="13">
        <v>14587635</v>
      </c>
      <c r="C526" s="33" t="s">
        <v>277</v>
      </c>
      <c r="D526" s="32" t="s">
        <v>1444</v>
      </c>
      <c r="E526" s="32" t="s">
        <v>1445</v>
      </c>
      <c r="F526" s="13" t="s">
        <v>712</v>
      </c>
      <c r="G526" s="48" t="s">
        <v>2409</v>
      </c>
      <c r="H526" s="42" t="s">
        <v>1924</v>
      </c>
      <c r="I526" s="13"/>
      <c r="J526" s="15">
        <v>6.1000000000000004E-3</v>
      </c>
      <c r="K526" s="15" t="s">
        <v>1382</v>
      </c>
      <c r="L526" s="15" t="s">
        <v>1620</v>
      </c>
      <c r="M526" s="15"/>
      <c r="N526" s="15"/>
      <c r="O526" s="16">
        <v>153454956</v>
      </c>
      <c r="P526" s="12">
        <v>45775</v>
      </c>
      <c r="Q526" s="16">
        <v>168800451.59999999</v>
      </c>
      <c r="R526" s="9" t="s">
        <v>174</v>
      </c>
      <c r="S526" s="9" t="s">
        <v>1441</v>
      </c>
      <c r="T526" s="10">
        <v>909871512</v>
      </c>
      <c r="U526" s="9" t="s">
        <v>276</v>
      </c>
      <c r="V526" s="13" t="s">
        <v>707</v>
      </c>
      <c r="W526" s="13" t="s">
        <v>166</v>
      </c>
      <c r="X526" s="6" t="s">
        <v>601</v>
      </c>
      <c r="Y526" s="35"/>
      <c r="Z526" s="35"/>
      <c r="AA526" s="35"/>
      <c r="AB526" s="17">
        <v>135040361.28</v>
      </c>
      <c r="AC526" s="36"/>
      <c r="AD526" s="27">
        <f>+Q526*20%</f>
        <v>33760090.32</v>
      </c>
      <c r="AE526" s="27"/>
      <c r="AF526" s="2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</row>
    <row r="527" spans="1:112" ht="65.25" hidden="1" customHeight="1" x14ac:dyDescent="0.25">
      <c r="A527" s="6">
        <f t="shared" si="321"/>
        <v>143</v>
      </c>
      <c r="B527" s="13">
        <v>14345507</v>
      </c>
      <c r="C527" s="33" t="s">
        <v>300</v>
      </c>
      <c r="D527" s="32" t="s">
        <v>329</v>
      </c>
      <c r="E527" s="32" t="s">
        <v>1446</v>
      </c>
      <c r="F527" s="13" t="s">
        <v>711</v>
      </c>
      <c r="G527" s="48" t="s">
        <v>2410</v>
      </c>
      <c r="H527" s="42" t="s">
        <v>1921</v>
      </c>
      <c r="I527" s="13"/>
      <c r="J527" s="15">
        <v>2.75E-2</v>
      </c>
      <c r="K527" s="15" t="s">
        <v>532</v>
      </c>
      <c r="L527" s="15" t="s">
        <v>537</v>
      </c>
      <c r="M527" s="15"/>
      <c r="N527" s="15"/>
      <c r="O527" s="16">
        <v>764613232</v>
      </c>
      <c r="P527" s="12">
        <v>45775</v>
      </c>
      <c r="Q527" s="16">
        <v>1338073156</v>
      </c>
      <c r="R527" s="9" t="s">
        <v>174</v>
      </c>
      <c r="S527" s="9" t="s">
        <v>1302</v>
      </c>
      <c r="T527" s="10">
        <v>337939999</v>
      </c>
      <c r="U527" s="9" t="s">
        <v>276</v>
      </c>
      <c r="V527" s="13" t="s">
        <v>707</v>
      </c>
      <c r="W527" s="13" t="s">
        <v>166</v>
      </c>
      <c r="X527" s="6" t="s">
        <v>601</v>
      </c>
      <c r="Y527" s="35"/>
      <c r="Z527" s="35"/>
      <c r="AA527" s="35"/>
      <c r="AB527" s="17">
        <v>1070458524.8</v>
      </c>
      <c r="AC527" s="36"/>
      <c r="AD527" s="27">
        <f>+Q527*20%</f>
        <v>267614631.20000002</v>
      </c>
      <c r="AE527" s="27"/>
      <c r="AF527" s="2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</row>
    <row r="528" spans="1:112" ht="65.25" customHeight="1" x14ac:dyDescent="0.25">
      <c r="A528" s="6">
        <f t="shared" si="321"/>
        <v>144</v>
      </c>
      <c r="B528" s="13">
        <v>14587640</v>
      </c>
      <c r="C528" s="33" t="s">
        <v>279</v>
      </c>
      <c r="D528" s="32" t="s">
        <v>788</v>
      </c>
      <c r="E528" s="32" t="s">
        <v>1448</v>
      </c>
      <c r="F528" s="13" t="s">
        <v>714</v>
      </c>
      <c r="G528" s="48" t="s">
        <v>2411</v>
      </c>
      <c r="H528" s="42" t="s">
        <v>1924</v>
      </c>
      <c r="I528" s="13"/>
      <c r="J528" s="15">
        <v>2.3300000000000001E-2</v>
      </c>
      <c r="K528" s="15" t="s">
        <v>1603</v>
      </c>
      <c r="L528" s="15" t="s">
        <v>537</v>
      </c>
      <c r="M528" s="15"/>
      <c r="N528" s="15"/>
      <c r="O528" s="16">
        <v>948211259</v>
      </c>
      <c r="P528" s="12">
        <v>45775</v>
      </c>
      <c r="Q528" s="16">
        <v>1374906325.55</v>
      </c>
      <c r="R528" s="9" t="s">
        <v>174</v>
      </c>
      <c r="S528" s="9" t="s">
        <v>1447</v>
      </c>
      <c r="T528" s="10">
        <v>917828319</v>
      </c>
      <c r="U528" s="9" t="s">
        <v>275</v>
      </c>
      <c r="V528" s="13" t="s">
        <v>707</v>
      </c>
      <c r="W528" s="13" t="s">
        <v>166</v>
      </c>
      <c r="X528" s="9" t="s">
        <v>601</v>
      </c>
      <c r="Y528" s="35" t="s">
        <v>552</v>
      </c>
      <c r="Z528" s="37">
        <v>45782</v>
      </c>
      <c r="AA528" s="35" t="s">
        <v>1498</v>
      </c>
      <c r="AB528" s="17">
        <v>481217213.94</v>
      </c>
      <c r="AC528" s="36"/>
      <c r="AD528" s="27"/>
      <c r="AE528" s="27">
        <f t="shared" ref="AE528" si="326">+Q528*1%</f>
        <v>13749063.2555</v>
      </c>
      <c r="AF528" s="27">
        <f t="shared" ref="AF528" si="327">+Q528-AE528-AD528</f>
        <v>1361157262.2944999</v>
      </c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>
        <f t="shared" ref="AU528" si="328">SUBTOTAL(9,AV528:DH528)</f>
        <v>1086893598.4199996</v>
      </c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>
        <v>35451028.350000001</v>
      </c>
      <c r="BG528" s="17">
        <v>34822589.43</v>
      </c>
      <c r="BH528" s="17">
        <v>34860676.640000001</v>
      </c>
      <c r="BI528" s="17">
        <v>34565500.780000001</v>
      </c>
      <c r="BJ528" s="17">
        <v>33965627.270000003</v>
      </c>
      <c r="BK528" s="17">
        <v>33975149.07</v>
      </c>
      <c r="BL528" s="17">
        <v>33394319.16</v>
      </c>
      <c r="BM528" s="17">
        <v>33384797.359999999</v>
      </c>
      <c r="BN528" s="17">
        <v>33089621.510000002</v>
      </c>
      <c r="BO528" s="17">
        <v>32023179.699999999</v>
      </c>
      <c r="BP528" s="17">
        <v>32499269.789999999</v>
      </c>
      <c r="BQ528" s="17">
        <v>31966048.890000001</v>
      </c>
      <c r="BR528" s="17">
        <v>31908918.079999998</v>
      </c>
      <c r="BS528" s="17">
        <v>31394740.789999999</v>
      </c>
      <c r="BT528" s="17">
        <v>31318566.370000001</v>
      </c>
      <c r="BU528" s="17">
        <v>31023390.52</v>
      </c>
      <c r="BV528" s="17">
        <v>30537778.620000001</v>
      </c>
      <c r="BW528" s="17">
        <v>30433038.800000001</v>
      </c>
      <c r="BX528" s="17">
        <v>29966470.52</v>
      </c>
      <c r="BY528" s="17">
        <v>29842687.09</v>
      </c>
      <c r="BZ528" s="17">
        <v>29547511.239999998</v>
      </c>
      <c r="CA528" s="17">
        <v>28823854.300000001</v>
      </c>
      <c r="CB528" s="17">
        <v>28957159.530000001</v>
      </c>
      <c r="CC528" s="17">
        <v>28538200.25</v>
      </c>
      <c r="CD528" s="17">
        <v>28366807.809999999</v>
      </c>
      <c r="CE528" s="17">
        <v>27966892.140000001</v>
      </c>
      <c r="CF528" s="17">
        <v>27776456.100000001</v>
      </c>
      <c r="CG528" s="17">
        <v>27481280.25</v>
      </c>
      <c r="CH528" s="17">
        <v>27109929.98</v>
      </c>
      <c r="CI528" s="17">
        <v>26890928.530000001</v>
      </c>
      <c r="CJ528" s="17">
        <v>26538621.870000001</v>
      </c>
      <c r="CK528" s="17">
        <v>26296544.370000001</v>
      </c>
      <c r="CL528" s="17">
        <v>26002175</v>
      </c>
      <c r="CM528" s="17">
        <v>25650830.920000002</v>
      </c>
      <c r="CN528" s="17">
        <v>25413436.27</v>
      </c>
      <c r="CO528" s="17">
        <v>25109571.120000001</v>
      </c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</row>
    <row r="529" spans="1:112" ht="65.25" hidden="1" customHeight="1" x14ac:dyDescent="0.25">
      <c r="A529" s="6">
        <f t="shared" si="321"/>
        <v>145</v>
      </c>
      <c r="B529" s="13">
        <v>14587639</v>
      </c>
      <c r="C529" s="33" t="s">
        <v>279</v>
      </c>
      <c r="D529" s="32" t="s">
        <v>1450</v>
      </c>
      <c r="E529" s="32" t="s">
        <v>1451</v>
      </c>
      <c r="F529" s="13" t="s">
        <v>714</v>
      </c>
      <c r="G529" s="48" t="s">
        <v>2412</v>
      </c>
      <c r="H529" s="42" t="s">
        <v>1924</v>
      </c>
      <c r="I529" s="13"/>
      <c r="J529" s="15">
        <v>3.0800000000000001E-2</v>
      </c>
      <c r="K529" s="15" t="s">
        <v>1603</v>
      </c>
      <c r="L529" s="15" t="s">
        <v>537</v>
      </c>
      <c r="M529" s="15"/>
      <c r="N529" s="15"/>
      <c r="O529" s="16">
        <v>1196455409</v>
      </c>
      <c r="P529" s="12">
        <v>45775</v>
      </c>
      <c r="Q529" s="16">
        <v>1316100949.9000001</v>
      </c>
      <c r="R529" s="9" t="s">
        <v>174</v>
      </c>
      <c r="S529" s="9" t="s">
        <v>1449</v>
      </c>
      <c r="T529" s="10">
        <v>777777979</v>
      </c>
      <c r="U529" s="9" t="s">
        <v>276</v>
      </c>
      <c r="V529" s="13" t="s">
        <v>707</v>
      </c>
      <c r="W529" s="13" t="s">
        <v>166</v>
      </c>
      <c r="X529" s="6" t="s">
        <v>601</v>
      </c>
      <c r="Y529" s="35"/>
      <c r="Z529" s="35"/>
      <c r="AA529" s="35"/>
      <c r="AB529" s="17">
        <v>1052880759.92</v>
      </c>
      <c r="AC529" s="36"/>
      <c r="AD529" s="27">
        <f>+Q529*20%</f>
        <v>263220189.98000002</v>
      </c>
      <c r="AE529" s="27"/>
      <c r="AF529" s="2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</row>
    <row r="530" spans="1:112" ht="65.25" hidden="1" customHeight="1" x14ac:dyDescent="0.25">
      <c r="A530" s="6">
        <f t="shared" si="321"/>
        <v>146</v>
      </c>
      <c r="B530" s="13">
        <v>14720021</v>
      </c>
      <c r="C530" s="33" t="s">
        <v>459</v>
      </c>
      <c r="D530" s="32" t="s">
        <v>1187</v>
      </c>
      <c r="E530" s="32" t="s">
        <v>1457</v>
      </c>
      <c r="F530" s="13" t="s">
        <v>714</v>
      </c>
      <c r="G530" s="48" t="s">
        <v>2413</v>
      </c>
      <c r="H530" s="42" t="s">
        <v>1924</v>
      </c>
      <c r="I530" s="13"/>
      <c r="J530" s="15">
        <v>5.0000000000000001E-3</v>
      </c>
      <c r="K530" s="15" t="s">
        <v>1604</v>
      </c>
      <c r="L530" s="15" t="s">
        <v>537</v>
      </c>
      <c r="M530" s="15"/>
      <c r="N530" s="15"/>
      <c r="O530" s="16">
        <v>423894520</v>
      </c>
      <c r="P530" s="12">
        <v>45778</v>
      </c>
      <c r="Q530" s="16">
        <v>932567944</v>
      </c>
      <c r="R530" s="9" t="s">
        <v>174</v>
      </c>
      <c r="S530" s="9" t="s">
        <v>1456</v>
      </c>
      <c r="T530" s="10">
        <v>977400004</v>
      </c>
      <c r="U530" s="9" t="s">
        <v>276</v>
      </c>
      <c r="V530" s="13" t="s">
        <v>707</v>
      </c>
      <c r="W530" s="13" t="s">
        <v>166</v>
      </c>
      <c r="X530" s="6" t="s">
        <v>601</v>
      </c>
      <c r="Y530" s="6"/>
      <c r="Z530" s="6"/>
      <c r="AA530" s="6"/>
      <c r="AB530" s="17">
        <v>746054355.20000005</v>
      </c>
      <c r="AC530" s="29"/>
      <c r="AD530" s="27">
        <f>+Q530*20%</f>
        <v>186513588.80000001</v>
      </c>
      <c r="AE530" s="27"/>
      <c r="AF530" s="2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</row>
    <row r="531" spans="1:112" ht="65.25" hidden="1" customHeight="1" x14ac:dyDescent="0.25">
      <c r="A531" s="6">
        <f t="shared" si="321"/>
        <v>147</v>
      </c>
      <c r="B531" s="13">
        <v>14455807</v>
      </c>
      <c r="C531" s="33" t="s">
        <v>277</v>
      </c>
      <c r="D531" s="32" t="s">
        <v>1069</v>
      </c>
      <c r="E531" s="32" t="s">
        <v>1458</v>
      </c>
      <c r="F531" s="13" t="s">
        <v>714</v>
      </c>
      <c r="G531" s="48" t="s">
        <v>2414</v>
      </c>
      <c r="H531" s="42" t="s">
        <v>1924</v>
      </c>
      <c r="I531" s="13"/>
      <c r="J531" s="15">
        <v>3.2000000000000001E-2</v>
      </c>
      <c r="K531" s="15" t="s">
        <v>532</v>
      </c>
      <c r="L531" s="15" t="s">
        <v>537</v>
      </c>
      <c r="M531" s="15"/>
      <c r="N531" s="15"/>
      <c r="O531" s="16">
        <v>868913452</v>
      </c>
      <c r="P531" s="12">
        <v>45778</v>
      </c>
      <c r="Q531" s="16">
        <v>1129587487.5999999</v>
      </c>
      <c r="R531" s="9" t="s">
        <v>174</v>
      </c>
      <c r="S531" s="9" t="s">
        <v>1379</v>
      </c>
      <c r="T531" s="10">
        <v>935365153</v>
      </c>
      <c r="U531" s="9" t="s">
        <v>276</v>
      </c>
      <c r="V531" s="13" t="s">
        <v>707</v>
      </c>
      <c r="W531" s="13" t="s">
        <v>166</v>
      </c>
      <c r="X531" s="9" t="s">
        <v>601</v>
      </c>
      <c r="Y531" s="6"/>
      <c r="Z531" s="6"/>
      <c r="AA531" s="6"/>
      <c r="AB531" s="17">
        <v>903669990.08000004</v>
      </c>
      <c r="AC531" s="29"/>
      <c r="AD531" s="27">
        <f>+Q531*20%</f>
        <v>225917497.51999998</v>
      </c>
      <c r="AE531" s="27"/>
      <c r="AF531" s="2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</row>
    <row r="532" spans="1:112" ht="65.25" hidden="1" customHeight="1" x14ac:dyDescent="0.25">
      <c r="A532" s="6">
        <f t="shared" si="321"/>
        <v>148</v>
      </c>
      <c r="B532" s="13">
        <v>14670101</v>
      </c>
      <c r="C532" s="33" t="s">
        <v>278</v>
      </c>
      <c r="D532" s="32" t="s">
        <v>920</v>
      </c>
      <c r="E532" s="32" t="s">
        <v>1460</v>
      </c>
      <c r="F532" s="13" t="s">
        <v>714</v>
      </c>
      <c r="G532" s="48" t="s">
        <v>2415</v>
      </c>
      <c r="H532" s="42" t="s">
        <v>1924</v>
      </c>
      <c r="I532" s="13"/>
      <c r="J532" s="15">
        <v>0.03</v>
      </c>
      <c r="K532" s="15" t="s">
        <v>1605</v>
      </c>
      <c r="L532" s="15" t="s">
        <v>537</v>
      </c>
      <c r="M532" s="15"/>
      <c r="N532" s="15"/>
      <c r="O532" s="16">
        <v>832372574</v>
      </c>
      <c r="P532" s="12">
        <v>45779</v>
      </c>
      <c r="Q532" s="16">
        <v>873991202.70000005</v>
      </c>
      <c r="R532" s="9" t="s">
        <v>174</v>
      </c>
      <c r="S532" s="9" t="s">
        <v>1459</v>
      </c>
      <c r="T532" s="10">
        <v>935040111</v>
      </c>
      <c r="U532" s="9" t="s">
        <v>276</v>
      </c>
      <c r="V532" s="13" t="s">
        <v>707</v>
      </c>
      <c r="W532" s="13" t="s">
        <v>166</v>
      </c>
      <c r="X532" s="9" t="s">
        <v>601</v>
      </c>
      <c r="Y532" s="35"/>
      <c r="Z532" s="35"/>
      <c r="AA532" s="35"/>
      <c r="AB532" s="17">
        <v>699192962.15999997</v>
      </c>
      <c r="AC532" s="36"/>
      <c r="AD532" s="27">
        <f>+Q532*20%</f>
        <v>174798240.54000002</v>
      </c>
      <c r="AE532" s="27"/>
      <c r="AF532" s="2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</row>
    <row r="533" spans="1:112" ht="65.25" customHeight="1" x14ac:dyDescent="0.25">
      <c r="A533" s="6">
        <f t="shared" si="321"/>
        <v>149</v>
      </c>
      <c r="B533" s="13">
        <v>14670511</v>
      </c>
      <c r="C533" s="33" t="s">
        <v>297</v>
      </c>
      <c r="D533" s="32" t="s">
        <v>1462</v>
      </c>
      <c r="E533" s="32" t="s">
        <v>1463</v>
      </c>
      <c r="F533" s="13" t="s">
        <v>711</v>
      </c>
      <c r="G533" s="48" t="s">
        <v>2596</v>
      </c>
      <c r="H533" s="42" t="s">
        <v>1921</v>
      </c>
      <c r="I533" s="13"/>
      <c r="J533" s="15">
        <v>4.5400000000000003E-2</v>
      </c>
      <c r="K533" s="15" t="s">
        <v>1606</v>
      </c>
      <c r="L533" s="15" t="s">
        <v>537</v>
      </c>
      <c r="M533" s="15"/>
      <c r="N533" s="15"/>
      <c r="O533" s="16">
        <v>538372111</v>
      </c>
      <c r="P533" s="12">
        <v>45779</v>
      </c>
      <c r="Q533" s="16">
        <v>592209322.10000002</v>
      </c>
      <c r="R533" s="9" t="s">
        <v>174</v>
      </c>
      <c r="S533" s="9" t="s">
        <v>1461</v>
      </c>
      <c r="T533" s="10">
        <v>903710411</v>
      </c>
      <c r="U533" s="9" t="s">
        <v>275</v>
      </c>
      <c r="V533" s="13" t="s">
        <v>707</v>
      </c>
      <c r="W533" s="13" t="s">
        <v>166</v>
      </c>
      <c r="X533" s="9" t="s">
        <v>601</v>
      </c>
      <c r="Y533" s="35" t="s">
        <v>552</v>
      </c>
      <c r="Z533" s="37">
        <v>45782</v>
      </c>
      <c r="AA533" s="35" t="s">
        <v>1499</v>
      </c>
      <c r="AB533" s="17">
        <v>207273262.74000001</v>
      </c>
      <c r="AC533" s="36"/>
      <c r="AD533" s="27"/>
      <c r="AE533" s="27">
        <f t="shared" ref="AE533:AE534" si="329">+Q533*1%</f>
        <v>5922093.2209999999</v>
      </c>
      <c r="AF533" s="27">
        <f t="shared" ref="AF533:AF534" si="330">+Q533-AE533-AD533</f>
        <v>586287228.87900007</v>
      </c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>
        <f t="shared" ref="AU533" si="331">SUBTOTAL(9,AV533:DH533)</f>
        <v>468154454.69999999</v>
      </c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>
        <v>15269716.25</v>
      </c>
      <c r="BG533" s="17">
        <v>14999030.619999999</v>
      </c>
      <c r="BH533" s="17">
        <v>15015435.810000001</v>
      </c>
      <c r="BI533" s="17">
        <v>14888295.59</v>
      </c>
      <c r="BJ533" s="17">
        <v>14629913.85</v>
      </c>
      <c r="BK533" s="17">
        <v>14634015.15</v>
      </c>
      <c r="BL533" s="17">
        <v>14383836.01</v>
      </c>
      <c r="BM533" s="17">
        <v>14379734.710000001</v>
      </c>
      <c r="BN533" s="17">
        <v>14252594.49</v>
      </c>
      <c r="BO533" s="17">
        <v>13793249.18</v>
      </c>
      <c r="BP533" s="17">
        <v>13998314.050000001</v>
      </c>
      <c r="BQ533" s="17">
        <v>13768641.390000001</v>
      </c>
      <c r="BR533" s="17">
        <v>13744033.609999999</v>
      </c>
      <c r="BS533" s="17">
        <v>13522563.550000001</v>
      </c>
      <c r="BT533" s="17">
        <v>13489753.17</v>
      </c>
      <c r="BU533" s="17">
        <v>13362612.949999999</v>
      </c>
      <c r="BV533" s="17">
        <v>13153446.779999999</v>
      </c>
      <c r="BW533" s="17">
        <v>13108332.51</v>
      </c>
      <c r="BX533" s="17">
        <v>12907368.93</v>
      </c>
      <c r="BY533" s="17">
        <v>12854052.060000001</v>
      </c>
      <c r="BZ533" s="17">
        <v>12726911.84</v>
      </c>
      <c r="CA533" s="17">
        <v>12415213.24</v>
      </c>
      <c r="CB533" s="17">
        <v>12472631.4</v>
      </c>
      <c r="CC533" s="17">
        <v>12292174.32</v>
      </c>
      <c r="CD533" s="17">
        <v>12218350.960000001</v>
      </c>
      <c r="CE533" s="17">
        <v>12046096.470000001</v>
      </c>
      <c r="CF533" s="17">
        <v>11964070.52</v>
      </c>
      <c r="CG533" s="17">
        <v>11836930.300000001</v>
      </c>
      <c r="CH533" s="17">
        <v>11676979.699999999</v>
      </c>
      <c r="CI533" s="17">
        <v>11582649.859999999</v>
      </c>
      <c r="CJ533" s="17">
        <v>11430901.85</v>
      </c>
      <c r="CK533" s="17">
        <v>11326632.529999999</v>
      </c>
      <c r="CL533" s="17">
        <v>11199839.689999999</v>
      </c>
      <c r="CM533" s="17">
        <v>11048506.289999999</v>
      </c>
      <c r="CN533" s="17">
        <v>10946254</v>
      </c>
      <c r="CO533" s="17">
        <v>10815371.07</v>
      </c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</row>
    <row r="534" spans="1:112" ht="65.25" customHeight="1" x14ac:dyDescent="0.25">
      <c r="A534" s="6">
        <f t="shared" si="321"/>
        <v>150</v>
      </c>
      <c r="B534" s="13">
        <v>14493480</v>
      </c>
      <c r="C534" s="33" t="s">
        <v>296</v>
      </c>
      <c r="D534" s="32" t="s">
        <v>1464</v>
      </c>
      <c r="E534" s="32" t="s">
        <v>1465</v>
      </c>
      <c r="F534" s="13" t="s">
        <v>712</v>
      </c>
      <c r="G534" s="48" t="s">
        <v>2595</v>
      </c>
      <c r="H534" s="42" t="s">
        <v>1924</v>
      </c>
      <c r="I534" s="13"/>
      <c r="J534" s="15">
        <v>0.16489999999999999</v>
      </c>
      <c r="K534" s="15" t="s">
        <v>1607</v>
      </c>
      <c r="L534" s="15" t="s">
        <v>531</v>
      </c>
      <c r="M534" s="15"/>
      <c r="N534" s="15"/>
      <c r="O534" s="16">
        <v>4840106266</v>
      </c>
      <c r="P534" s="12">
        <v>45779</v>
      </c>
      <c r="Q534" s="16">
        <v>5082111579.3000002</v>
      </c>
      <c r="R534" s="9" t="s">
        <v>174</v>
      </c>
      <c r="S534" s="9" t="s">
        <v>1447</v>
      </c>
      <c r="T534" s="10">
        <v>917828319</v>
      </c>
      <c r="U534" s="9" t="s">
        <v>275</v>
      </c>
      <c r="V534" s="13" t="s">
        <v>707</v>
      </c>
      <c r="W534" s="13" t="s">
        <v>166</v>
      </c>
      <c r="X534" s="6" t="s">
        <v>601</v>
      </c>
      <c r="Y534" s="35" t="s">
        <v>552</v>
      </c>
      <c r="Z534" s="37">
        <v>45804</v>
      </c>
      <c r="AA534" s="35" t="s">
        <v>1541</v>
      </c>
      <c r="AB534" s="17">
        <v>1778739052.76</v>
      </c>
      <c r="AC534" s="36"/>
      <c r="AD534" s="27"/>
      <c r="AE534" s="27">
        <f t="shared" si="329"/>
        <v>50821115.793000005</v>
      </c>
      <c r="AF534" s="27">
        <f t="shared" si="330"/>
        <v>5031290463.507</v>
      </c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>
        <f>SUBTOTAL(9,AV534:DH534)</f>
        <v>4017520640.8099999</v>
      </c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>
        <v>131038804.84999999</v>
      </c>
      <c r="BG534" s="17">
        <v>128715885.36</v>
      </c>
      <c r="BH534" s="17">
        <v>128856668.36</v>
      </c>
      <c r="BI534" s="17">
        <v>127765600.11</v>
      </c>
      <c r="BJ534" s="17">
        <v>125548267.87</v>
      </c>
      <c r="BK534" s="17">
        <v>125583463.62</v>
      </c>
      <c r="BL534" s="17">
        <v>123436522.87</v>
      </c>
      <c r="BM534" s="17">
        <v>123401327.12</v>
      </c>
      <c r="BN534" s="17">
        <v>122310258.87</v>
      </c>
      <c r="BO534" s="17">
        <v>118368334.89</v>
      </c>
      <c r="BP534" s="17">
        <v>120128122.38</v>
      </c>
      <c r="BQ534" s="17">
        <v>118157160.39</v>
      </c>
      <c r="BR534" s="17">
        <v>117945985.89</v>
      </c>
      <c r="BS534" s="17">
        <v>116045415.39</v>
      </c>
      <c r="BT534" s="17">
        <v>115763849.39</v>
      </c>
      <c r="BU534" s="17">
        <v>114672781.15000001</v>
      </c>
      <c r="BV534" s="17">
        <v>112877797.90000001</v>
      </c>
      <c r="BW534" s="17">
        <v>112490644.65000001</v>
      </c>
      <c r="BX534" s="17">
        <v>110766052.91</v>
      </c>
      <c r="BY534" s="17">
        <v>110308508.16</v>
      </c>
      <c r="BZ534" s="17">
        <v>109217439.91</v>
      </c>
      <c r="CA534" s="17">
        <v>106542562.92</v>
      </c>
      <c r="CB534" s="17">
        <v>107035303.42</v>
      </c>
      <c r="CC534" s="17">
        <v>105486690.42</v>
      </c>
      <c r="CD534" s="17">
        <v>104853166.92</v>
      </c>
      <c r="CE534" s="17">
        <v>103374945.43000001</v>
      </c>
      <c r="CF534" s="17">
        <v>102671030.43000001</v>
      </c>
      <c r="CG534" s="17">
        <v>101579962.18000001</v>
      </c>
      <c r="CH534" s="17">
        <v>100207327.94</v>
      </c>
      <c r="CI534" s="17">
        <v>99397825.689999998</v>
      </c>
      <c r="CJ534" s="17">
        <v>98095582.939999998</v>
      </c>
      <c r="CK534" s="17">
        <v>97200783.890000001</v>
      </c>
      <c r="CL534" s="17">
        <v>96112696.700000003</v>
      </c>
      <c r="CM534" s="17">
        <v>94814012</v>
      </c>
      <c r="CN534" s="17">
        <v>93936522.329999998</v>
      </c>
      <c r="CO534" s="17">
        <v>92813335.560000002</v>
      </c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</row>
    <row r="535" spans="1:112" ht="65.25" hidden="1" customHeight="1" x14ac:dyDescent="0.25">
      <c r="A535" s="6">
        <f t="shared" si="321"/>
        <v>151</v>
      </c>
      <c r="B535" s="13" t="s">
        <v>1469</v>
      </c>
      <c r="C535" s="33" t="s">
        <v>296</v>
      </c>
      <c r="D535" s="32" t="s">
        <v>25</v>
      </c>
      <c r="E535" s="32" t="s">
        <v>1481</v>
      </c>
      <c r="F535" s="13" t="s">
        <v>714</v>
      </c>
      <c r="G535" s="48" t="s">
        <v>2597</v>
      </c>
      <c r="H535" s="42" t="s">
        <v>1934</v>
      </c>
      <c r="I535" s="13"/>
      <c r="J535" s="15">
        <v>0.04</v>
      </c>
      <c r="K535" s="15" t="s">
        <v>1311</v>
      </c>
      <c r="L535" s="15" t="s">
        <v>584</v>
      </c>
      <c r="M535" s="15"/>
      <c r="N535" s="15"/>
      <c r="O535" s="16">
        <v>1044511650</v>
      </c>
      <c r="P535" s="12">
        <v>45779</v>
      </c>
      <c r="Q535" s="16">
        <v>1096737232.5</v>
      </c>
      <c r="R535" s="9" t="s">
        <v>174</v>
      </c>
      <c r="S535" s="9" t="s">
        <v>1493</v>
      </c>
      <c r="T535" s="10">
        <v>977055666</v>
      </c>
      <c r="U535" s="9" t="s">
        <v>276</v>
      </c>
      <c r="V535" s="13" t="s">
        <v>707</v>
      </c>
      <c r="W535" s="13" t="s">
        <v>165</v>
      </c>
      <c r="X535" s="6" t="s">
        <v>601</v>
      </c>
      <c r="Y535" s="35"/>
      <c r="Z535" s="35"/>
      <c r="AA535" s="35"/>
      <c r="AB535" s="17">
        <v>877389786</v>
      </c>
      <c r="AC535" s="36"/>
      <c r="AD535" s="27">
        <f>+Q535*20%</f>
        <v>219347446.5</v>
      </c>
      <c r="AE535" s="27"/>
      <c r="AF535" s="2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</row>
    <row r="536" spans="1:112" ht="65.25" hidden="1" customHeight="1" x14ac:dyDescent="0.25">
      <c r="A536" s="6">
        <f t="shared" si="321"/>
        <v>152</v>
      </c>
      <c r="B536" s="13" t="s">
        <v>1470</v>
      </c>
      <c r="C536" s="33" t="s">
        <v>296</v>
      </c>
      <c r="D536" s="32" t="s">
        <v>25</v>
      </c>
      <c r="E536" s="32" t="s">
        <v>1482</v>
      </c>
      <c r="F536" s="13" t="s">
        <v>714</v>
      </c>
      <c r="G536" s="48" t="s">
        <v>2597</v>
      </c>
      <c r="H536" s="42" t="s">
        <v>1934</v>
      </c>
      <c r="I536" s="13"/>
      <c r="J536" s="15">
        <v>0.04</v>
      </c>
      <c r="K536" s="15" t="s">
        <v>1311</v>
      </c>
      <c r="L536" s="15" t="s">
        <v>584</v>
      </c>
      <c r="M536" s="15"/>
      <c r="N536" s="15"/>
      <c r="O536" s="16">
        <v>1044511650</v>
      </c>
      <c r="P536" s="12">
        <v>45779</v>
      </c>
      <c r="Q536" s="16">
        <v>1096737232.5</v>
      </c>
      <c r="R536" s="9" t="s">
        <v>174</v>
      </c>
      <c r="S536" s="9" t="s">
        <v>1493</v>
      </c>
      <c r="T536" s="10">
        <v>977055666</v>
      </c>
      <c r="U536" s="9" t="s">
        <v>276</v>
      </c>
      <c r="V536" s="13" t="s">
        <v>707</v>
      </c>
      <c r="W536" s="13" t="s">
        <v>165</v>
      </c>
      <c r="X536" s="6" t="s">
        <v>601</v>
      </c>
      <c r="Y536" s="35"/>
      <c r="Z536" s="35"/>
      <c r="AA536" s="35"/>
      <c r="AB536" s="17">
        <v>877389786</v>
      </c>
      <c r="AC536" s="36"/>
      <c r="AD536" s="27">
        <f>+Q536*20%</f>
        <v>219347446.5</v>
      </c>
      <c r="AE536" s="27"/>
      <c r="AF536" s="2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</row>
    <row r="537" spans="1:112" ht="65.25" hidden="1" customHeight="1" x14ac:dyDescent="0.25">
      <c r="A537" s="6">
        <f t="shared" si="321"/>
        <v>153</v>
      </c>
      <c r="B537" s="13" t="s">
        <v>1471</v>
      </c>
      <c r="C537" s="33" t="s">
        <v>296</v>
      </c>
      <c r="D537" s="32" t="s">
        <v>25</v>
      </c>
      <c r="E537" s="32" t="s">
        <v>1483</v>
      </c>
      <c r="F537" s="13" t="s">
        <v>714</v>
      </c>
      <c r="G537" s="48" t="s">
        <v>2597</v>
      </c>
      <c r="H537" s="42" t="s">
        <v>1934</v>
      </c>
      <c r="I537" s="13"/>
      <c r="J537" s="15">
        <v>0.04</v>
      </c>
      <c r="K537" s="15" t="s">
        <v>1311</v>
      </c>
      <c r="L537" s="15" t="s">
        <v>584</v>
      </c>
      <c r="M537" s="15"/>
      <c r="N537" s="15"/>
      <c r="O537" s="16">
        <v>1044511650</v>
      </c>
      <c r="P537" s="12">
        <v>45779</v>
      </c>
      <c r="Q537" s="16">
        <v>1096737232.5</v>
      </c>
      <c r="R537" s="9" t="s">
        <v>174</v>
      </c>
      <c r="S537" s="9" t="s">
        <v>1493</v>
      </c>
      <c r="T537" s="10">
        <v>977055666</v>
      </c>
      <c r="U537" s="9" t="s">
        <v>276</v>
      </c>
      <c r="V537" s="13" t="s">
        <v>707</v>
      </c>
      <c r="W537" s="13" t="s">
        <v>165</v>
      </c>
      <c r="X537" s="6" t="s">
        <v>601</v>
      </c>
      <c r="Y537" s="6"/>
      <c r="Z537" s="6"/>
      <c r="AA537" s="6"/>
      <c r="AB537" s="17">
        <v>877389786</v>
      </c>
      <c r="AC537" s="29"/>
      <c r="AD537" s="27">
        <f>+Q537*20%</f>
        <v>219347446.5</v>
      </c>
      <c r="AE537" s="27"/>
      <c r="AF537" s="2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</row>
    <row r="538" spans="1:112" ht="65.25" hidden="1" customHeight="1" x14ac:dyDescent="0.25">
      <c r="A538" s="6">
        <f t="shared" si="321"/>
        <v>154</v>
      </c>
      <c r="B538" s="13" t="s">
        <v>1472</v>
      </c>
      <c r="C538" s="33" t="s">
        <v>296</v>
      </c>
      <c r="D538" s="32" t="s">
        <v>25</v>
      </c>
      <c r="E538" s="32" t="s">
        <v>1484</v>
      </c>
      <c r="F538" s="13" t="s">
        <v>714</v>
      </c>
      <c r="G538" s="48" t="s">
        <v>2597</v>
      </c>
      <c r="H538" s="42" t="s">
        <v>1934</v>
      </c>
      <c r="I538" s="13"/>
      <c r="J538" s="15">
        <v>0.04</v>
      </c>
      <c r="K538" s="15" t="s">
        <v>1311</v>
      </c>
      <c r="L538" s="15" t="s">
        <v>584</v>
      </c>
      <c r="M538" s="15"/>
      <c r="N538" s="15"/>
      <c r="O538" s="16">
        <v>1044511650</v>
      </c>
      <c r="P538" s="12">
        <v>45779</v>
      </c>
      <c r="Q538" s="16">
        <v>1096737232.5</v>
      </c>
      <c r="R538" s="9" t="s">
        <v>174</v>
      </c>
      <c r="S538" s="9" t="s">
        <v>1494</v>
      </c>
      <c r="T538" s="10">
        <v>903262225</v>
      </c>
      <c r="U538" s="9" t="s">
        <v>276</v>
      </c>
      <c r="V538" s="13" t="s">
        <v>707</v>
      </c>
      <c r="W538" s="13" t="s">
        <v>165</v>
      </c>
      <c r="X538" s="6" t="s">
        <v>601</v>
      </c>
      <c r="Y538" s="6"/>
      <c r="Z538" s="6"/>
      <c r="AA538" s="6"/>
      <c r="AB538" s="17">
        <v>877389786</v>
      </c>
      <c r="AC538" s="29"/>
      <c r="AD538" s="27">
        <f t="shared" ref="AD538:AD540" si="332">+Q538*20%</f>
        <v>219347446.5</v>
      </c>
      <c r="AE538" s="27"/>
      <c r="AF538" s="2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</row>
    <row r="539" spans="1:112" ht="65.25" hidden="1" customHeight="1" x14ac:dyDescent="0.25">
      <c r="A539" s="6">
        <f t="shared" si="321"/>
        <v>155</v>
      </c>
      <c r="B539" s="13" t="s">
        <v>1473</v>
      </c>
      <c r="C539" s="33" t="s">
        <v>296</v>
      </c>
      <c r="D539" s="32" t="s">
        <v>25</v>
      </c>
      <c r="E539" s="32" t="s">
        <v>1485</v>
      </c>
      <c r="F539" s="13" t="s">
        <v>714</v>
      </c>
      <c r="G539" s="48" t="s">
        <v>2597</v>
      </c>
      <c r="H539" s="42" t="s">
        <v>1934</v>
      </c>
      <c r="I539" s="13"/>
      <c r="J539" s="15">
        <v>0.04</v>
      </c>
      <c r="K539" s="15" t="s">
        <v>1311</v>
      </c>
      <c r="L539" s="15" t="s">
        <v>584</v>
      </c>
      <c r="M539" s="15"/>
      <c r="N539" s="15"/>
      <c r="O539" s="16">
        <v>1044511650</v>
      </c>
      <c r="P539" s="12">
        <v>45779</v>
      </c>
      <c r="Q539" s="16">
        <v>1096737232.5</v>
      </c>
      <c r="R539" s="9" t="s">
        <v>174</v>
      </c>
      <c r="S539" s="9" t="s">
        <v>1494</v>
      </c>
      <c r="T539" s="10">
        <v>903262225</v>
      </c>
      <c r="U539" s="9" t="s">
        <v>276</v>
      </c>
      <c r="V539" s="13" t="s">
        <v>707</v>
      </c>
      <c r="W539" s="13" t="s">
        <v>165</v>
      </c>
      <c r="X539" s="6" t="s">
        <v>601</v>
      </c>
      <c r="Y539" s="6"/>
      <c r="Z539" s="6"/>
      <c r="AA539" s="6"/>
      <c r="AB539" s="17">
        <v>877389786</v>
      </c>
      <c r="AC539" s="29"/>
      <c r="AD539" s="27">
        <f t="shared" si="332"/>
        <v>219347446.5</v>
      </c>
      <c r="AE539" s="27"/>
      <c r="AF539" s="2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</row>
    <row r="540" spans="1:112" ht="65.25" hidden="1" customHeight="1" x14ac:dyDescent="0.25">
      <c r="A540" s="6">
        <f t="shared" si="321"/>
        <v>156</v>
      </c>
      <c r="B540" s="13" t="s">
        <v>1474</v>
      </c>
      <c r="C540" s="33" t="s">
        <v>296</v>
      </c>
      <c r="D540" s="32" t="s">
        <v>25</v>
      </c>
      <c r="E540" s="32" t="s">
        <v>1486</v>
      </c>
      <c r="F540" s="13" t="s">
        <v>714</v>
      </c>
      <c r="G540" s="48" t="s">
        <v>2597</v>
      </c>
      <c r="H540" s="42" t="s">
        <v>1934</v>
      </c>
      <c r="I540" s="13"/>
      <c r="J540" s="15">
        <v>0.04</v>
      </c>
      <c r="K540" s="15" t="s">
        <v>1311</v>
      </c>
      <c r="L540" s="15" t="s">
        <v>584</v>
      </c>
      <c r="M540" s="15"/>
      <c r="N540" s="15"/>
      <c r="O540" s="16">
        <v>1044511650</v>
      </c>
      <c r="P540" s="12">
        <v>45779</v>
      </c>
      <c r="Q540" s="16">
        <v>1096737232.5</v>
      </c>
      <c r="R540" s="9" t="s">
        <v>174</v>
      </c>
      <c r="S540" s="9" t="s">
        <v>1494</v>
      </c>
      <c r="T540" s="10">
        <v>903262225</v>
      </c>
      <c r="U540" s="9" t="s">
        <v>276</v>
      </c>
      <c r="V540" s="13" t="s">
        <v>707</v>
      </c>
      <c r="W540" s="13" t="s">
        <v>165</v>
      </c>
      <c r="X540" s="6" t="s">
        <v>601</v>
      </c>
      <c r="Y540" s="6"/>
      <c r="Z540" s="6"/>
      <c r="AA540" s="6"/>
      <c r="AB540" s="17">
        <v>877389786</v>
      </c>
      <c r="AC540" s="29"/>
      <c r="AD540" s="27">
        <f t="shared" si="332"/>
        <v>219347446.5</v>
      </c>
      <c r="AE540" s="27"/>
      <c r="AF540" s="2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</row>
    <row r="541" spans="1:112" ht="65.25" hidden="1" customHeight="1" x14ac:dyDescent="0.25">
      <c r="A541" s="6">
        <f t="shared" si="321"/>
        <v>157</v>
      </c>
      <c r="B541" s="13" t="s">
        <v>1475</v>
      </c>
      <c r="C541" s="33" t="s">
        <v>296</v>
      </c>
      <c r="D541" s="32" t="s">
        <v>25</v>
      </c>
      <c r="E541" s="32" t="s">
        <v>1487</v>
      </c>
      <c r="F541" s="13" t="s">
        <v>714</v>
      </c>
      <c r="G541" s="48" t="s">
        <v>2597</v>
      </c>
      <c r="H541" s="42" t="s">
        <v>1934</v>
      </c>
      <c r="I541" s="13"/>
      <c r="J541" s="15">
        <v>0.04</v>
      </c>
      <c r="K541" s="15" t="s">
        <v>1311</v>
      </c>
      <c r="L541" s="15" t="s">
        <v>584</v>
      </c>
      <c r="M541" s="15"/>
      <c r="N541" s="15"/>
      <c r="O541" s="16">
        <v>1044511650</v>
      </c>
      <c r="P541" s="12">
        <v>45779</v>
      </c>
      <c r="Q541" s="16">
        <v>1096737232.5</v>
      </c>
      <c r="R541" s="9" t="s">
        <v>174</v>
      </c>
      <c r="S541" s="9" t="s">
        <v>1495</v>
      </c>
      <c r="T541" s="10">
        <v>909155544</v>
      </c>
      <c r="U541" s="9" t="s">
        <v>276</v>
      </c>
      <c r="V541" s="13" t="s">
        <v>707</v>
      </c>
      <c r="W541" s="13" t="s">
        <v>165</v>
      </c>
      <c r="X541" s="6" t="s">
        <v>601</v>
      </c>
      <c r="Y541" s="6"/>
      <c r="Z541" s="6"/>
      <c r="AA541" s="6"/>
      <c r="AB541" s="17">
        <v>877389786</v>
      </c>
      <c r="AC541" s="29"/>
      <c r="AD541" s="27">
        <f>+Q541*20%</f>
        <v>219347446.5</v>
      </c>
      <c r="AE541" s="27"/>
      <c r="AF541" s="2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</row>
    <row r="542" spans="1:112" ht="65.25" hidden="1" customHeight="1" x14ac:dyDescent="0.25">
      <c r="A542" s="6">
        <f t="shared" si="321"/>
        <v>158</v>
      </c>
      <c r="B542" s="13" t="s">
        <v>1476</v>
      </c>
      <c r="C542" s="33" t="s">
        <v>296</v>
      </c>
      <c r="D542" s="32" t="s">
        <v>25</v>
      </c>
      <c r="E542" s="32" t="s">
        <v>1488</v>
      </c>
      <c r="F542" s="13" t="s">
        <v>714</v>
      </c>
      <c r="G542" s="48" t="s">
        <v>2597</v>
      </c>
      <c r="H542" s="42" t="s">
        <v>1934</v>
      </c>
      <c r="I542" s="13"/>
      <c r="J542" s="15">
        <v>0.04</v>
      </c>
      <c r="K542" s="15" t="s">
        <v>1311</v>
      </c>
      <c r="L542" s="15" t="s">
        <v>584</v>
      </c>
      <c r="M542" s="15"/>
      <c r="N542" s="15"/>
      <c r="O542" s="16">
        <v>1044511650</v>
      </c>
      <c r="P542" s="12">
        <v>45779</v>
      </c>
      <c r="Q542" s="16">
        <v>1096737232.5</v>
      </c>
      <c r="R542" s="9" t="s">
        <v>174</v>
      </c>
      <c r="S542" s="9" t="s">
        <v>1495</v>
      </c>
      <c r="T542" s="10">
        <v>909155544</v>
      </c>
      <c r="U542" s="9" t="s">
        <v>276</v>
      </c>
      <c r="V542" s="13" t="s">
        <v>707</v>
      </c>
      <c r="W542" s="13" t="s">
        <v>165</v>
      </c>
      <c r="X542" s="6" t="s">
        <v>601</v>
      </c>
      <c r="Y542" s="6"/>
      <c r="Z542" s="6"/>
      <c r="AA542" s="6"/>
      <c r="AB542" s="17">
        <v>877389786</v>
      </c>
      <c r="AC542" s="29"/>
      <c r="AD542" s="27">
        <f t="shared" ref="AD542:AD543" si="333">+Q542*20%</f>
        <v>219347446.5</v>
      </c>
      <c r="AE542" s="27"/>
      <c r="AF542" s="2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</row>
    <row r="543" spans="1:112" ht="65.25" hidden="1" customHeight="1" x14ac:dyDescent="0.25">
      <c r="A543" s="6">
        <f t="shared" si="321"/>
        <v>159</v>
      </c>
      <c r="B543" s="13" t="s">
        <v>1477</v>
      </c>
      <c r="C543" s="33" t="s">
        <v>296</v>
      </c>
      <c r="D543" s="32" t="s">
        <v>25</v>
      </c>
      <c r="E543" s="32" t="s">
        <v>1489</v>
      </c>
      <c r="F543" s="13" t="s">
        <v>714</v>
      </c>
      <c r="G543" s="48" t="s">
        <v>2597</v>
      </c>
      <c r="H543" s="42" t="s">
        <v>1934</v>
      </c>
      <c r="I543" s="13"/>
      <c r="J543" s="15">
        <v>0.04</v>
      </c>
      <c r="K543" s="15" t="s">
        <v>1311</v>
      </c>
      <c r="L543" s="15" t="s">
        <v>584</v>
      </c>
      <c r="M543" s="15"/>
      <c r="N543" s="15"/>
      <c r="O543" s="16">
        <v>1044511650</v>
      </c>
      <c r="P543" s="12">
        <v>45779</v>
      </c>
      <c r="Q543" s="16">
        <v>1096737232.5</v>
      </c>
      <c r="R543" s="9" t="s">
        <v>174</v>
      </c>
      <c r="S543" s="9" t="s">
        <v>1495</v>
      </c>
      <c r="T543" s="10">
        <v>909155544</v>
      </c>
      <c r="U543" s="9" t="s">
        <v>276</v>
      </c>
      <c r="V543" s="13" t="s">
        <v>707</v>
      </c>
      <c r="W543" s="13" t="s">
        <v>165</v>
      </c>
      <c r="X543" s="6" t="s">
        <v>601</v>
      </c>
      <c r="Y543" s="6"/>
      <c r="Z543" s="6"/>
      <c r="AA543" s="6"/>
      <c r="AB543" s="17">
        <v>877389786</v>
      </c>
      <c r="AC543" s="29"/>
      <c r="AD543" s="27">
        <f t="shared" si="333"/>
        <v>219347446.5</v>
      </c>
      <c r="AE543" s="27"/>
      <c r="AF543" s="2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</row>
    <row r="544" spans="1:112" ht="65.25" hidden="1" customHeight="1" x14ac:dyDescent="0.25">
      <c r="A544" s="6">
        <f t="shared" si="321"/>
        <v>160</v>
      </c>
      <c r="B544" s="13" t="s">
        <v>1478</v>
      </c>
      <c r="C544" s="33" t="s">
        <v>296</v>
      </c>
      <c r="D544" s="32" t="s">
        <v>25</v>
      </c>
      <c r="E544" s="32" t="s">
        <v>1490</v>
      </c>
      <c r="F544" s="13" t="s">
        <v>714</v>
      </c>
      <c r="G544" s="48" t="s">
        <v>2597</v>
      </c>
      <c r="H544" s="42" t="s">
        <v>1934</v>
      </c>
      <c r="I544" s="13"/>
      <c r="J544" s="15">
        <v>2.5000000000000001E-2</v>
      </c>
      <c r="K544" s="15" t="s">
        <v>1311</v>
      </c>
      <c r="L544" s="15" t="s">
        <v>584</v>
      </c>
      <c r="M544" s="15"/>
      <c r="N544" s="15"/>
      <c r="O544" s="16">
        <v>677496410</v>
      </c>
      <c r="P544" s="12">
        <v>45779</v>
      </c>
      <c r="Q544" s="16">
        <v>745246051</v>
      </c>
      <c r="R544" s="9" t="s">
        <v>174</v>
      </c>
      <c r="S544" s="9" t="s">
        <v>1496</v>
      </c>
      <c r="T544" s="10">
        <v>970509900</v>
      </c>
      <c r="U544" s="9" t="s">
        <v>276</v>
      </c>
      <c r="V544" s="13" t="s">
        <v>707</v>
      </c>
      <c r="W544" s="13" t="s">
        <v>165</v>
      </c>
      <c r="X544" s="6" t="s">
        <v>601</v>
      </c>
      <c r="Y544" s="6"/>
      <c r="Z544" s="6"/>
      <c r="AA544" s="6"/>
      <c r="AB544" s="17">
        <v>596196840.79999995</v>
      </c>
      <c r="AC544" s="29"/>
      <c r="AD544" s="27">
        <f>+Q544*20%</f>
        <v>149049210.20000002</v>
      </c>
      <c r="AE544" s="27"/>
      <c r="AF544" s="2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</row>
    <row r="545" spans="1:112" ht="65.25" hidden="1" customHeight="1" x14ac:dyDescent="0.25">
      <c r="A545" s="6">
        <f t="shared" si="321"/>
        <v>161</v>
      </c>
      <c r="B545" s="13" t="s">
        <v>1479</v>
      </c>
      <c r="C545" s="33" t="s">
        <v>296</v>
      </c>
      <c r="D545" s="32" t="s">
        <v>25</v>
      </c>
      <c r="E545" s="32" t="s">
        <v>1491</v>
      </c>
      <c r="F545" s="13" t="s">
        <v>714</v>
      </c>
      <c r="G545" s="48" t="s">
        <v>2580</v>
      </c>
      <c r="H545" s="42" t="s">
        <v>1934</v>
      </c>
      <c r="I545" s="13"/>
      <c r="J545" s="15">
        <v>0.04</v>
      </c>
      <c r="K545" s="15" t="s">
        <v>1311</v>
      </c>
      <c r="L545" s="15" t="s">
        <v>584</v>
      </c>
      <c r="M545" s="15"/>
      <c r="N545" s="15"/>
      <c r="O545" s="16">
        <v>1044511650</v>
      </c>
      <c r="P545" s="12">
        <v>45779</v>
      </c>
      <c r="Q545" s="16">
        <v>1096737232.5</v>
      </c>
      <c r="R545" s="9" t="s">
        <v>174</v>
      </c>
      <c r="S545" s="9" t="s">
        <v>1496</v>
      </c>
      <c r="T545" s="10">
        <v>970509900</v>
      </c>
      <c r="U545" s="9" t="s">
        <v>276</v>
      </c>
      <c r="V545" s="13" t="s">
        <v>707</v>
      </c>
      <c r="W545" s="13" t="s">
        <v>165</v>
      </c>
      <c r="X545" s="6" t="s">
        <v>601</v>
      </c>
      <c r="Y545" s="6"/>
      <c r="Z545" s="6"/>
      <c r="AA545" s="6"/>
      <c r="AB545" s="17">
        <v>877389786</v>
      </c>
      <c r="AC545" s="29"/>
      <c r="AD545" s="27">
        <f>+Q545*20%</f>
        <v>219347446.5</v>
      </c>
      <c r="AE545" s="27"/>
      <c r="AF545" s="2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</row>
    <row r="546" spans="1:112" ht="65.25" hidden="1" customHeight="1" x14ac:dyDescent="0.25">
      <c r="A546" s="6">
        <f t="shared" si="321"/>
        <v>162</v>
      </c>
      <c r="B546" s="13" t="s">
        <v>1480</v>
      </c>
      <c r="C546" s="33" t="s">
        <v>296</v>
      </c>
      <c r="D546" s="32" t="s">
        <v>25</v>
      </c>
      <c r="E546" s="32" t="s">
        <v>1492</v>
      </c>
      <c r="F546" s="13" t="s">
        <v>714</v>
      </c>
      <c r="G546" s="48" t="s">
        <v>2597</v>
      </c>
      <c r="H546" s="42" t="s">
        <v>1934</v>
      </c>
      <c r="I546" s="13"/>
      <c r="J546" s="15">
        <v>2.5000000000000001E-2</v>
      </c>
      <c r="K546" s="15" t="s">
        <v>1311</v>
      </c>
      <c r="L546" s="15" t="s">
        <v>584</v>
      </c>
      <c r="M546" s="15"/>
      <c r="N546" s="15"/>
      <c r="O546" s="16">
        <v>677496410</v>
      </c>
      <c r="P546" s="12">
        <v>45779</v>
      </c>
      <c r="Q546" s="16">
        <v>745246051</v>
      </c>
      <c r="R546" s="9" t="s">
        <v>174</v>
      </c>
      <c r="S546" s="9" t="s">
        <v>1496</v>
      </c>
      <c r="T546" s="10">
        <v>970509900</v>
      </c>
      <c r="U546" s="9" t="s">
        <v>276</v>
      </c>
      <c r="V546" s="13" t="s">
        <v>707</v>
      </c>
      <c r="W546" s="13" t="s">
        <v>165</v>
      </c>
      <c r="X546" s="6" t="s">
        <v>601</v>
      </c>
      <c r="Y546" s="6"/>
      <c r="Z546" s="6"/>
      <c r="AA546" s="6"/>
      <c r="AB546" s="17">
        <v>596196840.79999995</v>
      </c>
      <c r="AC546" s="29"/>
      <c r="AD546" s="27">
        <f>+Q546*20%</f>
        <v>149049210.20000002</v>
      </c>
      <c r="AE546" s="27"/>
      <c r="AF546" s="2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</row>
    <row r="547" spans="1:112" ht="65.25" hidden="1" customHeight="1" x14ac:dyDescent="0.25">
      <c r="A547" s="6">
        <f t="shared" si="321"/>
        <v>163</v>
      </c>
      <c r="B547" s="13">
        <v>14565407</v>
      </c>
      <c r="C547" s="33" t="s">
        <v>277</v>
      </c>
      <c r="D547" s="32" t="s">
        <v>883</v>
      </c>
      <c r="E547" s="32" t="s">
        <v>1467</v>
      </c>
      <c r="F547" s="13" t="s">
        <v>712</v>
      </c>
      <c r="G547" s="48" t="s">
        <v>2581</v>
      </c>
      <c r="H547" s="42" t="s">
        <v>1924</v>
      </c>
      <c r="I547" s="13"/>
      <c r="J547" s="15">
        <v>3.6900000000000002E-2</v>
      </c>
      <c r="K547" s="15" t="s">
        <v>532</v>
      </c>
      <c r="L547" s="15" t="s">
        <v>537</v>
      </c>
      <c r="M547" s="15"/>
      <c r="N547" s="15"/>
      <c r="O547" s="16">
        <v>1049973004</v>
      </c>
      <c r="P547" s="12">
        <v>45782</v>
      </c>
      <c r="Q547" s="16">
        <v>1102471654.2</v>
      </c>
      <c r="R547" s="9" t="s">
        <v>174</v>
      </c>
      <c r="S547" s="9" t="s">
        <v>1428</v>
      </c>
      <c r="T547" s="10">
        <v>909116668</v>
      </c>
      <c r="U547" s="9" t="s">
        <v>276</v>
      </c>
      <c r="V547" s="13" t="s">
        <v>707</v>
      </c>
      <c r="W547" s="13" t="s">
        <v>166</v>
      </c>
      <c r="X547" s="9" t="s">
        <v>601</v>
      </c>
      <c r="Y547" s="6"/>
      <c r="Z547" s="6"/>
      <c r="AA547" s="6"/>
      <c r="AB547" s="17">
        <v>881977323.36000001</v>
      </c>
      <c r="AC547" s="29"/>
      <c r="AD547" s="27">
        <f>+Q547*20%</f>
        <v>220494330.84000003</v>
      </c>
      <c r="AE547" s="27"/>
      <c r="AF547" s="2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</row>
    <row r="548" spans="1:112" ht="65.25" customHeight="1" x14ac:dyDescent="0.25">
      <c r="A548" s="6">
        <f t="shared" si="321"/>
        <v>164</v>
      </c>
      <c r="B548" s="13">
        <v>14773708</v>
      </c>
      <c r="C548" s="33" t="s">
        <v>296</v>
      </c>
      <c r="D548" s="32" t="s">
        <v>1501</v>
      </c>
      <c r="E548" s="32" t="s">
        <v>1502</v>
      </c>
      <c r="F548" s="13" t="s">
        <v>712</v>
      </c>
      <c r="G548" s="48" t="s">
        <v>2582</v>
      </c>
      <c r="H548" s="42" t="s">
        <v>1924</v>
      </c>
      <c r="I548" s="13"/>
      <c r="J548" s="15">
        <v>7.1999999999999998E-3</v>
      </c>
      <c r="K548" s="15" t="s">
        <v>1382</v>
      </c>
      <c r="L548" s="15" t="s">
        <v>1620</v>
      </c>
      <c r="M548" s="15"/>
      <c r="N548" s="15"/>
      <c r="O548" s="16">
        <v>76581328</v>
      </c>
      <c r="P548" s="12">
        <v>45784</v>
      </c>
      <c r="Q548" s="16">
        <v>84239460.799999997</v>
      </c>
      <c r="R548" s="9" t="s">
        <v>174</v>
      </c>
      <c r="S548" s="9" t="s">
        <v>1500</v>
      </c>
      <c r="T548" s="10">
        <v>935759939</v>
      </c>
      <c r="U548" s="9" t="s">
        <v>275</v>
      </c>
      <c r="V548" s="13" t="s">
        <v>707</v>
      </c>
      <c r="W548" s="13" t="s">
        <v>166</v>
      </c>
      <c r="X548" s="9" t="s">
        <v>601</v>
      </c>
      <c r="Y548" s="6" t="s">
        <v>552</v>
      </c>
      <c r="Z548" s="7">
        <v>45799</v>
      </c>
      <c r="AA548" s="6" t="s">
        <v>1538</v>
      </c>
      <c r="AB548" s="17">
        <v>29483811.280000001</v>
      </c>
      <c r="AC548" s="29"/>
      <c r="AD548" s="27"/>
      <c r="AE548" s="27">
        <f t="shared" ref="AE548" si="334">+Q548*1%</f>
        <v>842394.60800000001</v>
      </c>
      <c r="AF548" s="27">
        <f t="shared" ref="AF548" si="335">+Q548-AE548-AD548</f>
        <v>83397066.192000002</v>
      </c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>
        <f>SUBTOTAL(9,AV548:DH548)</f>
        <v>66593140.939999998</v>
      </c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>
        <v>2172057.44</v>
      </c>
      <c r="BG548" s="17">
        <v>2133553.4700000002</v>
      </c>
      <c r="BH548" s="17">
        <v>2135887.04</v>
      </c>
      <c r="BI548" s="17">
        <v>2117801.84</v>
      </c>
      <c r="BJ548" s="17">
        <v>2081048.05</v>
      </c>
      <c r="BK548" s="17">
        <v>2081631.44</v>
      </c>
      <c r="BL548" s="17">
        <v>2046044.44</v>
      </c>
      <c r="BM548" s="17">
        <v>2045461.04</v>
      </c>
      <c r="BN548" s="17">
        <v>2027375.85</v>
      </c>
      <c r="BO548" s="17">
        <v>1962035.77</v>
      </c>
      <c r="BP548" s="17">
        <v>1991205.45</v>
      </c>
      <c r="BQ548" s="17">
        <v>1958535.41</v>
      </c>
      <c r="BR548" s="17">
        <v>1955035.05</v>
      </c>
      <c r="BS548" s="17">
        <v>1923531.8</v>
      </c>
      <c r="BT548" s="17">
        <v>1918864.65</v>
      </c>
      <c r="BU548" s="17">
        <v>1900779.45</v>
      </c>
      <c r="BV548" s="17">
        <v>1871026.38</v>
      </c>
      <c r="BW548" s="17">
        <v>1864609.05</v>
      </c>
      <c r="BX548" s="17">
        <v>1836022.77</v>
      </c>
      <c r="BY548" s="17">
        <v>1828438.65</v>
      </c>
      <c r="BZ548" s="17">
        <v>1810353.45</v>
      </c>
      <c r="CA548" s="17">
        <v>1766015.55</v>
      </c>
      <c r="CB548" s="17">
        <v>1774183.05</v>
      </c>
      <c r="CC548" s="17">
        <v>1748513.74</v>
      </c>
      <c r="CD548" s="17">
        <v>1738012.66</v>
      </c>
      <c r="CE548" s="17">
        <v>1713510.13</v>
      </c>
      <c r="CF548" s="17">
        <v>1701842.26</v>
      </c>
      <c r="CG548" s="17">
        <v>1683757.06</v>
      </c>
      <c r="CH548" s="17">
        <v>1661004.71</v>
      </c>
      <c r="CI548" s="17">
        <v>1647586.66</v>
      </c>
      <c r="CJ548" s="17">
        <v>1626001.1</v>
      </c>
      <c r="CK548" s="17">
        <v>1611169.2</v>
      </c>
      <c r="CL548" s="17">
        <v>1593133.41</v>
      </c>
      <c r="CM548" s="17">
        <v>1571606.83</v>
      </c>
      <c r="CN548" s="17">
        <v>1557061.84</v>
      </c>
      <c r="CO548" s="17">
        <v>1538444.25</v>
      </c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</row>
    <row r="549" spans="1:112" ht="65.25" hidden="1" customHeight="1" x14ac:dyDescent="0.25">
      <c r="A549" s="6">
        <f t="shared" si="321"/>
        <v>165</v>
      </c>
      <c r="B549" s="13">
        <v>14702823</v>
      </c>
      <c r="C549" s="33" t="s">
        <v>277</v>
      </c>
      <c r="D549" s="32" t="s">
        <v>1506</v>
      </c>
      <c r="E549" s="32" t="s">
        <v>1507</v>
      </c>
      <c r="F549" s="13" t="s">
        <v>715</v>
      </c>
      <c r="G549" s="48" t="s">
        <v>2583</v>
      </c>
      <c r="H549" s="42" t="s">
        <v>1924</v>
      </c>
      <c r="I549" s="13"/>
      <c r="J549" s="15">
        <v>0.1017</v>
      </c>
      <c r="K549" s="15" t="s">
        <v>532</v>
      </c>
      <c r="L549" s="15" t="s">
        <v>537</v>
      </c>
      <c r="M549" s="15"/>
      <c r="N549" s="15"/>
      <c r="O549" s="16">
        <v>2223950724</v>
      </c>
      <c r="P549" s="12">
        <v>45785</v>
      </c>
      <c r="Q549" s="16">
        <v>2335148260.1999998</v>
      </c>
      <c r="R549" s="9" t="s">
        <v>174</v>
      </c>
      <c r="S549" s="9" t="s">
        <v>1508</v>
      </c>
      <c r="T549" s="10">
        <v>777033333</v>
      </c>
      <c r="U549" s="9" t="s">
        <v>276</v>
      </c>
      <c r="V549" s="13" t="s">
        <v>707</v>
      </c>
      <c r="W549" s="13" t="s">
        <v>165</v>
      </c>
      <c r="X549" s="9" t="s">
        <v>601</v>
      </c>
      <c r="Y549" s="6"/>
      <c r="Z549" s="6"/>
      <c r="AA549" s="6"/>
      <c r="AB549" s="17">
        <v>1868118608.1600001</v>
      </c>
      <c r="AC549" s="29"/>
      <c r="AD549" s="27">
        <f t="shared" ref="AD549:AD554" si="336">+Q549*20%</f>
        <v>467029652.03999996</v>
      </c>
      <c r="AE549" s="27"/>
      <c r="AF549" s="2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</row>
    <row r="550" spans="1:112" ht="65.25" hidden="1" customHeight="1" x14ac:dyDescent="0.25">
      <c r="A550" s="6">
        <f t="shared" si="321"/>
        <v>166</v>
      </c>
      <c r="B550" s="13">
        <v>14942640</v>
      </c>
      <c r="C550" s="33" t="s">
        <v>298</v>
      </c>
      <c r="D550" s="32" t="s">
        <v>945</v>
      </c>
      <c r="E550" s="46" t="s">
        <v>1504</v>
      </c>
      <c r="F550" s="13" t="s">
        <v>712</v>
      </c>
      <c r="G550" s="48" t="s">
        <v>2443</v>
      </c>
      <c r="H550" s="42" t="s">
        <v>1934</v>
      </c>
      <c r="I550" s="13"/>
      <c r="J550" s="15">
        <v>0.03</v>
      </c>
      <c r="K550" s="15" t="s">
        <v>1311</v>
      </c>
      <c r="L550" s="15" t="s">
        <v>584</v>
      </c>
      <c r="M550" s="15"/>
      <c r="N550" s="15"/>
      <c r="O550" s="16">
        <v>489187361</v>
      </c>
      <c r="P550" s="12">
        <v>45789</v>
      </c>
      <c r="Q550" s="16">
        <v>1125130930.3</v>
      </c>
      <c r="R550" s="9" t="s">
        <v>174</v>
      </c>
      <c r="S550" s="9" t="s">
        <v>1503</v>
      </c>
      <c r="T550" s="10">
        <v>931209900</v>
      </c>
      <c r="U550" s="9" t="s">
        <v>276</v>
      </c>
      <c r="V550" s="13" t="s">
        <v>707</v>
      </c>
      <c r="W550" s="13" t="s">
        <v>166</v>
      </c>
      <c r="X550" s="6" t="s">
        <v>601</v>
      </c>
      <c r="Y550" s="6"/>
      <c r="Z550" s="6"/>
      <c r="AA550" s="6"/>
      <c r="AB550" s="17">
        <v>900104744.24000001</v>
      </c>
      <c r="AC550" s="29"/>
      <c r="AD550" s="27">
        <f t="shared" si="336"/>
        <v>225026186.06</v>
      </c>
      <c r="AE550" s="27"/>
      <c r="AF550" s="2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</row>
    <row r="551" spans="1:112" ht="65.25" hidden="1" customHeight="1" x14ac:dyDescent="0.25">
      <c r="A551" s="6">
        <f t="shared" si="321"/>
        <v>167</v>
      </c>
      <c r="B551" s="13">
        <v>15051641</v>
      </c>
      <c r="C551" s="33" t="s">
        <v>318</v>
      </c>
      <c r="D551" s="32" t="s">
        <v>1522</v>
      </c>
      <c r="E551" s="32" t="s">
        <v>1523</v>
      </c>
      <c r="F551" s="13" t="s">
        <v>712</v>
      </c>
      <c r="G551" s="48" t="s">
        <v>2584</v>
      </c>
      <c r="H551" s="42" t="s">
        <v>1926</v>
      </c>
      <c r="I551" s="13"/>
      <c r="J551" s="15">
        <v>3.6473</v>
      </c>
      <c r="K551" s="15" t="s">
        <v>1608</v>
      </c>
      <c r="L551" s="15" t="s">
        <v>1620</v>
      </c>
      <c r="M551" s="15"/>
      <c r="N551" s="15"/>
      <c r="O551" s="16">
        <v>37839908386.800003</v>
      </c>
      <c r="P551" s="12">
        <v>45790</v>
      </c>
      <c r="Q551" s="16">
        <v>39731903806.139999</v>
      </c>
      <c r="R551" s="9" t="s">
        <v>174</v>
      </c>
      <c r="S551" s="9" t="s">
        <v>1527</v>
      </c>
      <c r="T551" s="10">
        <v>909914416</v>
      </c>
      <c r="U551" s="9" t="s">
        <v>276</v>
      </c>
      <c r="V551" s="13" t="s">
        <v>707</v>
      </c>
      <c r="W551" s="13" t="s">
        <v>165</v>
      </c>
      <c r="X551" s="9" t="s">
        <v>601</v>
      </c>
      <c r="Y551" s="6"/>
      <c r="Z551" s="6"/>
      <c r="AA551" s="6"/>
      <c r="AB551" s="17">
        <v>31785523044.91</v>
      </c>
      <c r="AC551" s="29"/>
      <c r="AD551" s="27">
        <f t="shared" si="336"/>
        <v>7946380761.2280006</v>
      </c>
      <c r="AE551" s="27"/>
      <c r="AF551" s="2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</row>
    <row r="552" spans="1:112" ht="65.25" hidden="1" customHeight="1" x14ac:dyDescent="0.25">
      <c r="A552" s="6">
        <f t="shared" si="321"/>
        <v>168</v>
      </c>
      <c r="B552" s="13">
        <v>15051642</v>
      </c>
      <c r="C552" s="33" t="s">
        <v>318</v>
      </c>
      <c r="D552" s="32" t="s">
        <v>1522</v>
      </c>
      <c r="E552" s="32" t="s">
        <v>1524</v>
      </c>
      <c r="F552" s="13" t="s">
        <v>712</v>
      </c>
      <c r="G552" s="48" t="s">
        <v>2585</v>
      </c>
      <c r="H552" s="42" t="s">
        <v>1926</v>
      </c>
      <c r="I552" s="13"/>
      <c r="J552" s="15">
        <v>0.82809999999999995</v>
      </c>
      <c r="K552" s="15" t="s">
        <v>1609</v>
      </c>
      <c r="L552" s="15" t="s">
        <v>537</v>
      </c>
      <c r="M552" s="15"/>
      <c r="N552" s="15"/>
      <c r="O552" s="16">
        <v>11279107475.1</v>
      </c>
      <c r="P552" s="12">
        <v>45790</v>
      </c>
      <c r="Q552" s="16">
        <v>11843062848.860001</v>
      </c>
      <c r="R552" s="9" t="s">
        <v>174</v>
      </c>
      <c r="S552" s="9" t="s">
        <v>1526</v>
      </c>
      <c r="T552" s="10">
        <v>772660490</v>
      </c>
      <c r="U552" s="9" t="s">
        <v>276</v>
      </c>
      <c r="V552" s="13" t="s">
        <v>707</v>
      </c>
      <c r="W552" s="13" t="s">
        <v>165</v>
      </c>
      <c r="X552" s="9" t="s">
        <v>601</v>
      </c>
      <c r="Y552" s="6"/>
      <c r="Z552" s="6"/>
      <c r="AA552" s="6"/>
      <c r="AB552" s="17">
        <v>9474450279.0900002</v>
      </c>
      <c r="AC552" s="29"/>
      <c r="AD552" s="27">
        <f t="shared" si="336"/>
        <v>2368612569.7720003</v>
      </c>
      <c r="AE552" s="27"/>
      <c r="AF552" s="2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</row>
    <row r="553" spans="1:112" ht="65.25" hidden="1" customHeight="1" x14ac:dyDescent="0.25">
      <c r="A553" s="6">
        <f t="shared" si="321"/>
        <v>169</v>
      </c>
      <c r="B553" s="13">
        <v>15051643</v>
      </c>
      <c r="C553" s="33" t="s">
        <v>318</v>
      </c>
      <c r="D553" s="32" t="s">
        <v>1522</v>
      </c>
      <c r="E553" s="32" t="s">
        <v>1525</v>
      </c>
      <c r="F553" s="13" t="s">
        <v>712</v>
      </c>
      <c r="G553" s="48" t="s">
        <v>2594</v>
      </c>
      <c r="H553" s="42" t="s">
        <v>1926</v>
      </c>
      <c r="I553" s="13"/>
      <c r="J553" s="15">
        <v>0.30680000000000002</v>
      </c>
      <c r="K553" s="15" t="s">
        <v>1610</v>
      </c>
      <c r="L553" s="15" t="s">
        <v>1620</v>
      </c>
      <c r="M553" s="15"/>
      <c r="N553" s="15"/>
      <c r="O553" s="16">
        <v>3584672312.4000001</v>
      </c>
      <c r="P553" s="12">
        <v>45790</v>
      </c>
      <c r="Q553" s="16">
        <v>3763905928.02</v>
      </c>
      <c r="R553" s="9" t="s">
        <v>174</v>
      </c>
      <c r="S553" s="9" t="s">
        <v>1526</v>
      </c>
      <c r="T553" s="10">
        <v>772660490</v>
      </c>
      <c r="U553" s="9" t="s">
        <v>276</v>
      </c>
      <c r="V553" s="13" t="s">
        <v>707</v>
      </c>
      <c r="W553" s="13" t="s">
        <v>165</v>
      </c>
      <c r="X553" s="9" t="s">
        <v>601</v>
      </c>
      <c r="Y553" s="6"/>
      <c r="Z553" s="6"/>
      <c r="AA553" s="6"/>
      <c r="AB553" s="17">
        <v>3011124742.4200001</v>
      </c>
      <c r="AC553" s="29"/>
      <c r="AD553" s="27">
        <f t="shared" si="336"/>
        <v>752781185.60400009</v>
      </c>
      <c r="AE553" s="27"/>
      <c r="AF553" s="2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</row>
    <row r="554" spans="1:112" ht="65.25" hidden="1" customHeight="1" x14ac:dyDescent="0.25">
      <c r="A554" s="6">
        <f t="shared" si="321"/>
        <v>170</v>
      </c>
      <c r="B554" s="13">
        <v>14776075</v>
      </c>
      <c r="C554" s="33" t="s">
        <v>459</v>
      </c>
      <c r="D554" s="32" t="s">
        <v>1510</v>
      </c>
      <c r="E554" s="32" t="s">
        <v>1511</v>
      </c>
      <c r="F554" s="13" t="s">
        <v>715</v>
      </c>
      <c r="G554" s="48" t="s">
        <v>2593</v>
      </c>
      <c r="H554" s="42" t="s">
        <v>1924</v>
      </c>
      <c r="I554" s="13"/>
      <c r="J554" s="15">
        <v>0.04</v>
      </c>
      <c r="K554" s="15" t="s">
        <v>1611</v>
      </c>
      <c r="L554" s="15" t="s">
        <v>859</v>
      </c>
      <c r="M554" s="15"/>
      <c r="N554" s="15"/>
      <c r="O554" s="16">
        <v>3149842045</v>
      </c>
      <c r="P554" s="12">
        <v>45791</v>
      </c>
      <c r="Q554" s="16">
        <v>8504573521.5</v>
      </c>
      <c r="R554" s="9" t="s">
        <v>174</v>
      </c>
      <c r="S554" s="9" t="s">
        <v>1509</v>
      </c>
      <c r="T554" s="10">
        <v>977836769</v>
      </c>
      <c r="U554" s="9" t="s">
        <v>276</v>
      </c>
      <c r="V554" s="13" t="s">
        <v>707</v>
      </c>
      <c r="W554" s="13" t="s">
        <v>166</v>
      </c>
      <c r="X554" s="9" t="s">
        <v>601</v>
      </c>
      <c r="Y554" s="6"/>
      <c r="Z554" s="6"/>
      <c r="AA554" s="6"/>
      <c r="AB554" s="17">
        <v>6803658817.1999998</v>
      </c>
      <c r="AC554" s="29"/>
      <c r="AD554" s="27">
        <f t="shared" si="336"/>
        <v>1700914704.3000002</v>
      </c>
      <c r="AE554" s="27"/>
      <c r="AF554" s="2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</row>
    <row r="555" spans="1:112" ht="65.25" hidden="1" customHeight="1" x14ac:dyDescent="0.25">
      <c r="A555" s="6">
        <f t="shared" si="321"/>
        <v>171</v>
      </c>
      <c r="B555" s="13">
        <v>14812842</v>
      </c>
      <c r="C555" s="33" t="s">
        <v>298</v>
      </c>
      <c r="D555" s="32" t="s">
        <v>474</v>
      </c>
      <c r="E555" s="32" t="s">
        <v>1519</v>
      </c>
      <c r="F555" s="13" t="s">
        <v>711</v>
      </c>
      <c r="G555" s="48" t="s">
        <v>2592</v>
      </c>
      <c r="H555" s="42" t="s">
        <v>1921</v>
      </c>
      <c r="I555" s="13"/>
      <c r="J555" s="15">
        <v>0.24</v>
      </c>
      <c r="K555" s="15" t="s">
        <v>536</v>
      </c>
      <c r="L555" s="15" t="s">
        <v>538</v>
      </c>
      <c r="M555" s="15"/>
      <c r="N555" s="15"/>
      <c r="O555" s="16">
        <v>3265429164</v>
      </c>
      <c r="P555" s="12">
        <v>45792</v>
      </c>
      <c r="Q555" s="16">
        <v>3428700622.1999998</v>
      </c>
      <c r="R555" s="9" t="s">
        <v>174</v>
      </c>
      <c r="S555" s="9" t="s">
        <v>1518</v>
      </c>
      <c r="T555" s="10">
        <v>993160888</v>
      </c>
      <c r="U555" s="9" t="s">
        <v>276</v>
      </c>
      <c r="V555" s="13" t="s">
        <v>707</v>
      </c>
      <c r="W555" s="13" t="s">
        <v>166</v>
      </c>
      <c r="X555" s="9" t="s">
        <v>601</v>
      </c>
      <c r="Y555" s="6"/>
      <c r="Z555" s="6"/>
      <c r="AA555" s="6"/>
      <c r="AB555" s="17">
        <v>2742960497.7600002</v>
      </c>
      <c r="AC555" s="29"/>
      <c r="AD555" s="27">
        <f>+Q555*20%</f>
        <v>685740124.44000006</v>
      </c>
      <c r="AE555" s="27"/>
      <c r="AF555" s="2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</row>
    <row r="556" spans="1:112" ht="65.25" hidden="1" customHeight="1" x14ac:dyDescent="0.25">
      <c r="A556" s="6">
        <f t="shared" si="321"/>
        <v>172</v>
      </c>
      <c r="B556" s="13">
        <v>14812856</v>
      </c>
      <c r="C556" s="33" t="s">
        <v>298</v>
      </c>
      <c r="D556" s="32" t="s">
        <v>474</v>
      </c>
      <c r="E556" s="32" t="s">
        <v>1521</v>
      </c>
      <c r="F556" s="13" t="s">
        <v>711</v>
      </c>
      <c r="G556" s="48" t="s">
        <v>2591</v>
      </c>
      <c r="H556" s="42" t="s">
        <v>1921</v>
      </c>
      <c r="I556" s="13"/>
      <c r="J556" s="15">
        <v>5.8999999999999999E-3</v>
      </c>
      <c r="K556" s="15" t="s">
        <v>1612</v>
      </c>
      <c r="L556" s="15" t="s">
        <v>537</v>
      </c>
      <c r="M556" s="15"/>
      <c r="N556" s="15"/>
      <c r="O556" s="16">
        <v>85134182</v>
      </c>
      <c r="P556" s="12">
        <v>45792</v>
      </c>
      <c r="Q556" s="16">
        <v>119187854.8</v>
      </c>
      <c r="R556" s="9" t="s">
        <v>174</v>
      </c>
      <c r="S556" s="9" t="s">
        <v>1520</v>
      </c>
      <c r="T556" s="10">
        <v>770133939</v>
      </c>
      <c r="U556" s="9" t="s">
        <v>276</v>
      </c>
      <c r="V556" s="13" t="s">
        <v>707</v>
      </c>
      <c r="W556" s="13" t="s">
        <v>166</v>
      </c>
      <c r="X556" s="9" t="s">
        <v>601</v>
      </c>
      <c r="Y556" s="6"/>
      <c r="Z556" s="6"/>
      <c r="AA556" s="6"/>
      <c r="AB556" s="17">
        <v>95350283.840000004</v>
      </c>
      <c r="AC556" s="29"/>
      <c r="AD556" s="27">
        <f>+Q556*20%</f>
        <v>23837570.960000001</v>
      </c>
      <c r="AE556" s="27"/>
      <c r="AF556" s="2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</row>
    <row r="557" spans="1:112" ht="65.25" hidden="1" customHeight="1" x14ac:dyDescent="0.25">
      <c r="A557" s="6">
        <f t="shared" si="321"/>
        <v>173</v>
      </c>
      <c r="B557" s="13">
        <v>14843046</v>
      </c>
      <c r="C557" s="33" t="s">
        <v>279</v>
      </c>
      <c r="D557" s="32" t="s">
        <v>1529</v>
      </c>
      <c r="E557" s="32" t="s">
        <v>1530</v>
      </c>
      <c r="F557" s="13" t="s">
        <v>714</v>
      </c>
      <c r="G557" s="48" t="s">
        <v>2590</v>
      </c>
      <c r="H557" s="42" t="s">
        <v>1924</v>
      </c>
      <c r="I557" s="13"/>
      <c r="J557" s="15">
        <v>1.4999999999999999E-2</v>
      </c>
      <c r="K557" s="15" t="s">
        <v>1613</v>
      </c>
      <c r="L557" s="15" t="s">
        <v>537</v>
      </c>
      <c r="M557" s="15"/>
      <c r="N557" s="15"/>
      <c r="O557" s="16">
        <v>486996379</v>
      </c>
      <c r="P557" s="12">
        <v>45793</v>
      </c>
      <c r="Q557" s="16">
        <v>584395654.79999995</v>
      </c>
      <c r="R557" s="9" t="s">
        <v>174</v>
      </c>
      <c r="S557" s="9" t="s">
        <v>1528</v>
      </c>
      <c r="T557" s="10">
        <v>900000204</v>
      </c>
      <c r="U557" s="9" t="s">
        <v>276</v>
      </c>
      <c r="V557" s="13" t="s">
        <v>707</v>
      </c>
      <c r="W557" s="13" t="s">
        <v>166</v>
      </c>
      <c r="X557" s="9" t="s">
        <v>601</v>
      </c>
      <c r="Y557" s="6"/>
      <c r="Z557" s="6"/>
      <c r="AA557" s="6"/>
      <c r="AB557" s="17">
        <v>467516523.83999997</v>
      </c>
      <c r="AC557" s="29"/>
      <c r="AD557" s="27">
        <f>+Q557*20%</f>
        <v>116879130.95999999</v>
      </c>
      <c r="AE557" s="27"/>
      <c r="AF557" s="2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</row>
    <row r="558" spans="1:112" ht="65.25" customHeight="1" x14ac:dyDescent="0.25">
      <c r="A558" s="6">
        <f t="shared" si="321"/>
        <v>174</v>
      </c>
      <c r="B558" s="13" t="s">
        <v>1534</v>
      </c>
      <c r="C558" s="33" t="s">
        <v>296</v>
      </c>
      <c r="D558" s="32" t="s">
        <v>1018</v>
      </c>
      <c r="E558" s="32" t="s">
        <v>1535</v>
      </c>
      <c r="F558" s="13" t="s">
        <v>714</v>
      </c>
      <c r="G558" s="48" t="s">
        <v>2589</v>
      </c>
      <c r="H558" s="42" t="s">
        <v>1921</v>
      </c>
      <c r="I558" s="13" t="s">
        <v>1692</v>
      </c>
      <c r="J558" s="15">
        <v>3</v>
      </c>
      <c r="K558" s="15" t="s">
        <v>1614</v>
      </c>
      <c r="L558" s="15" t="s">
        <v>531</v>
      </c>
      <c r="M558" s="15"/>
      <c r="N558" s="15"/>
      <c r="O558" s="16">
        <v>3668935537</v>
      </c>
      <c r="P558" s="12">
        <v>45797</v>
      </c>
      <c r="Q558" s="16">
        <v>4035829090.6999998</v>
      </c>
      <c r="R558" s="9" t="s">
        <v>174</v>
      </c>
      <c r="S558" s="9" t="s">
        <v>1533</v>
      </c>
      <c r="T558" s="10">
        <v>970362313</v>
      </c>
      <c r="U558" s="9" t="s">
        <v>275</v>
      </c>
      <c r="V558" s="13" t="s">
        <v>707</v>
      </c>
      <c r="W558" s="13" t="s">
        <v>165</v>
      </c>
      <c r="X558" s="9" t="s">
        <v>601</v>
      </c>
      <c r="Y558" s="6" t="s">
        <v>552</v>
      </c>
      <c r="Z558" s="7">
        <v>45804</v>
      </c>
      <c r="AA558" s="6" t="s">
        <v>1542</v>
      </c>
      <c r="AB558" s="17">
        <v>1412540181.75</v>
      </c>
      <c r="AC558" s="29"/>
      <c r="AD558" s="27"/>
      <c r="AE558" s="27">
        <f t="shared" ref="AE558:AE559" si="337">+Q558*1%</f>
        <v>40358290.906999998</v>
      </c>
      <c r="AF558" s="27">
        <f t="shared" ref="AF558:AF559" si="338">+Q558-AE558-AD558</f>
        <v>3995470799.7929997</v>
      </c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>
        <f t="shared" ref="AU558:AU559" si="339">SUBTOTAL(9,AV558:DH558)</f>
        <v>3190411391.3300004</v>
      </c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>
        <v>104061119.55</v>
      </c>
      <c r="BG558" s="17">
        <v>102216432.37</v>
      </c>
      <c r="BH558" s="17">
        <v>102328231.59999999</v>
      </c>
      <c r="BI558" s="17">
        <v>101461787.62</v>
      </c>
      <c r="BJ558" s="17">
        <v>99700949.859999999</v>
      </c>
      <c r="BK558" s="17">
        <v>99728899.659999996</v>
      </c>
      <c r="BL558" s="17">
        <v>98023961.510000005</v>
      </c>
      <c r="BM558" s="17">
        <v>97996011.709999993</v>
      </c>
      <c r="BN558" s="17">
        <v>97129567.730000004</v>
      </c>
      <c r="BO558" s="17">
        <v>93999189.489999995</v>
      </c>
      <c r="BP558" s="17">
        <v>95396679.780000001</v>
      </c>
      <c r="BQ558" s="17">
        <v>93831490.650000006</v>
      </c>
      <c r="BR558" s="17">
        <v>93663791.819999993</v>
      </c>
      <c r="BS558" s="17">
        <v>92154502.310000002</v>
      </c>
      <c r="BT558" s="17">
        <v>91930903.870000005</v>
      </c>
      <c r="BU558" s="17">
        <v>91064459.890000001</v>
      </c>
      <c r="BV558" s="17">
        <v>89639019.799999997</v>
      </c>
      <c r="BW558" s="17">
        <v>89331571.930000007</v>
      </c>
      <c r="BX558" s="17">
        <v>87962031.450000003</v>
      </c>
      <c r="BY558" s="17">
        <v>87598683.980000004</v>
      </c>
      <c r="BZ558" s="17">
        <v>86732240</v>
      </c>
      <c r="CA558" s="17">
        <v>84608054.769999996</v>
      </c>
      <c r="CB558" s="17">
        <v>84999352.049999997</v>
      </c>
      <c r="CC558" s="17">
        <v>83769560.590000004</v>
      </c>
      <c r="CD558" s="17">
        <v>83266464.090000004</v>
      </c>
      <c r="CE558" s="17">
        <v>82092572.25</v>
      </c>
      <c r="CF558" s="17">
        <v>81533576.140000001</v>
      </c>
      <c r="CG558" s="17">
        <v>80667132.159999996</v>
      </c>
      <c r="CH558" s="17">
        <v>79577089.730000004</v>
      </c>
      <c r="CI558" s="17">
        <v>78934244.200000003</v>
      </c>
      <c r="CJ558" s="17">
        <v>77900101.390000001</v>
      </c>
      <c r="CK558" s="17">
        <v>77189519.579999998</v>
      </c>
      <c r="CL558" s="17">
        <v>76325442.939999998</v>
      </c>
      <c r="CM558" s="17">
        <v>75294125.650000006</v>
      </c>
      <c r="CN558" s="17">
        <v>74597289.650000006</v>
      </c>
      <c r="CO558" s="17">
        <v>73705339.560000002</v>
      </c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</row>
    <row r="559" spans="1:112" ht="65.25" customHeight="1" x14ac:dyDescent="0.25">
      <c r="A559" s="6">
        <f t="shared" si="321"/>
        <v>175</v>
      </c>
      <c r="B559" s="13">
        <v>15901297</v>
      </c>
      <c r="C559" s="33" t="s">
        <v>296</v>
      </c>
      <c r="D559" s="32" t="s">
        <v>1018</v>
      </c>
      <c r="E559" s="32" t="s">
        <v>1532</v>
      </c>
      <c r="F559" s="13" t="s">
        <v>714</v>
      </c>
      <c r="G559" s="48" t="s">
        <v>2603</v>
      </c>
      <c r="H559" s="42" t="s">
        <v>1921</v>
      </c>
      <c r="I559" s="13" t="s">
        <v>1692</v>
      </c>
      <c r="J559" s="15">
        <v>1.4108000000000001</v>
      </c>
      <c r="K559" s="15" t="s">
        <v>1572</v>
      </c>
      <c r="L559" s="15" t="s">
        <v>537</v>
      </c>
      <c r="M559" s="15"/>
      <c r="N559" s="15"/>
      <c r="O559" s="16">
        <v>1727612898.76</v>
      </c>
      <c r="P559" s="12">
        <v>45825</v>
      </c>
      <c r="Q559" s="16">
        <v>1900374188.6400001</v>
      </c>
      <c r="R559" s="9" t="s">
        <v>174</v>
      </c>
      <c r="S559" s="9" t="s">
        <v>1533</v>
      </c>
      <c r="T559" s="10">
        <v>970362313</v>
      </c>
      <c r="U559" s="9" t="s">
        <v>275</v>
      </c>
      <c r="V559" s="13" t="s">
        <v>707</v>
      </c>
      <c r="W559" s="13" t="s">
        <v>165</v>
      </c>
      <c r="X559" s="9" t="s">
        <v>601</v>
      </c>
      <c r="Y559" s="6" t="s">
        <v>552</v>
      </c>
      <c r="Z559" s="7">
        <v>45838</v>
      </c>
      <c r="AA559" s="6" t="s">
        <v>1543</v>
      </c>
      <c r="AB559" s="17">
        <v>665130966.01999998</v>
      </c>
      <c r="AC559" s="29"/>
      <c r="AD559" s="27"/>
      <c r="AE559" s="27">
        <f t="shared" si="337"/>
        <v>19003741.886400003</v>
      </c>
      <c r="AF559" s="27">
        <f t="shared" si="338"/>
        <v>1881370446.7536001</v>
      </c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>
        <f t="shared" si="339"/>
        <v>1328659196.3800001</v>
      </c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>
        <v>117150692.84999999</v>
      </c>
      <c r="BH559" s="17">
        <v>116400522.31</v>
      </c>
      <c r="BI559" s="17">
        <v>115176559.84</v>
      </c>
      <c r="BJ559" s="17">
        <v>113597253.44</v>
      </c>
      <c r="BK559" s="17">
        <v>112728634.92</v>
      </c>
      <c r="BL559" s="17">
        <v>111228293.84</v>
      </c>
      <c r="BM559" s="17">
        <v>110280709.98999999</v>
      </c>
      <c r="BN559" s="17">
        <v>108661920.93000001</v>
      </c>
      <c r="BO559" s="17">
        <v>107358993.15000001</v>
      </c>
      <c r="BP559" s="17">
        <v>106608822.61</v>
      </c>
      <c r="BQ559" s="17">
        <v>105305894.81999999</v>
      </c>
      <c r="BR559" s="17">
        <v>104160897.68000001</v>
      </c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</row>
    <row r="560" spans="1:112" ht="65.25" hidden="1" customHeight="1" x14ac:dyDescent="0.25">
      <c r="A560" s="6">
        <f t="shared" si="321"/>
        <v>176</v>
      </c>
      <c r="B560" s="13" t="s">
        <v>1536</v>
      </c>
      <c r="C560" s="33" t="s">
        <v>279</v>
      </c>
      <c r="D560" s="32" t="s">
        <v>1354</v>
      </c>
      <c r="E560" s="32" t="s">
        <v>1537</v>
      </c>
      <c r="F560" s="13" t="s">
        <v>713</v>
      </c>
      <c r="G560" s="48" t="s">
        <v>2588</v>
      </c>
      <c r="H560" s="42" t="s">
        <v>1924</v>
      </c>
      <c r="I560" s="13"/>
      <c r="J560" s="15">
        <v>0.06</v>
      </c>
      <c r="K560" s="15" t="s">
        <v>1615</v>
      </c>
      <c r="L560" s="15" t="s">
        <v>537</v>
      </c>
      <c r="M560" s="15"/>
      <c r="N560" s="15"/>
      <c r="O560" s="16">
        <v>3545646750</v>
      </c>
      <c r="P560" s="12">
        <v>45798</v>
      </c>
      <c r="Q560" s="16">
        <v>3722929087.5</v>
      </c>
      <c r="R560" s="9" t="s">
        <v>174</v>
      </c>
      <c r="S560" s="9" t="s">
        <v>272</v>
      </c>
      <c r="T560" s="10">
        <v>915081816</v>
      </c>
      <c r="U560" s="9" t="s">
        <v>276</v>
      </c>
      <c r="V560" s="13" t="s">
        <v>707</v>
      </c>
      <c r="W560" s="13" t="s">
        <v>165</v>
      </c>
      <c r="X560" s="6" t="s">
        <v>601</v>
      </c>
      <c r="Y560" s="6"/>
      <c r="Z560" s="6"/>
      <c r="AA560" s="6"/>
      <c r="AB560" s="17">
        <v>2978343270</v>
      </c>
      <c r="AC560" s="29"/>
      <c r="AD560" s="27">
        <f>+Q560*20%</f>
        <v>744585817.5</v>
      </c>
      <c r="AE560" s="27"/>
      <c r="AF560" s="2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</row>
    <row r="561" spans="1:112" ht="65.25" hidden="1" customHeight="1" x14ac:dyDescent="0.25">
      <c r="A561" s="6">
        <f t="shared" si="321"/>
        <v>177</v>
      </c>
      <c r="B561" s="13" t="s">
        <v>1544</v>
      </c>
      <c r="C561" s="33" t="s">
        <v>279</v>
      </c>
      <c r="D561" s="32" t="s">
        <v>1545</v>
      </c>
      <c r="E561" s="32" t="s">
        <v>1546</v>
      </c>
      <c r="F561" s="13" t="s">
        <v>715</v>
      </c>
      <c r="G561" s="48" t="s">
        <v>2587</v>
      </c>
      <c r="H561" s="42" t="s">
        <v>1921</v>
      </c>
      <c r="I561" s="13"/>
      <c r="J561" s="15">
        <v>0.5</v>
      </c>
      <c r="K561" s="15" t="s">
        <v>1616</v>
      </c>
      <c r="L561" s="15" t="s">
        <v>537</v>
      </c>
      <c r="M561" s="15"/>
      <c r="N561" s="15"/>
      <c r="O561" s="16">
        <v>235165950</v>
      </c>
      <c r="P561" s="12">
        <v>45803</v>
      </c>
      <c r="Q561" s="16">
        <v>282199140</v>
      </c>
      <c r="R561" s="9" t="s">
        <v>174</v>
      </c>
      <c r="S561" s="9" t="s">
        <v>1547</v>
      </c>
      <c r="T561" s="10">
        <v>917778104</v>
      </c>
      <c r="U561" s="9" t="s">
        <v>276</v>
      </c>
      <c r="V561" s="13" t="s">
        <v>707</v>
      </c>
      <c r="W561" s="13" t="s">
        <v>165</v>
      </c>
      <c r="X561" s="6" t="s">
        <v>601</v>
      </c>
      <c r="Y561" s="6"/>
      <c r="Z561" s="6"/>
      <c r="AA561" s="6"/>
      <c r="AB561" s="17">
        <v>225759312</v>
      </c>
      <c r="AC561" s="29"/>
      <c r="AD561" s="27">
        <f>+Q561*20%</f>
        <v>56439828</v>
      </c>
      <c r="AE561" s="27"/>
      <c r="AF561" s="2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</row>
    <row r="562" spans="1:112" ht="65.25" hidden="1" customHeight="1" x14ac:dyDescent="0.25">
      <c r="A562" s="6">
        <f t="shared" si="321"/>
        <v>178</v>
      </c>
      <c r="B562" s="13" t="s">
        <v>1551</v>
      </c>
      <c r="C562" s="33" t="s">
        <v>278</v>
      </c>
      <c r="D562" s="32" t="s">
        <v>1552</v>
      </c>
      <c r="E562" s="32" t="s">
        <v>1553</v>
      </c>
      <c r="F562" s="13" t="s">
        <v>715</v>
      </c>
      <c r="G562" s="48" t="s">
        <v>2586</v>
      </c>
      <c r="H562" s="42" t="s">
        <v>1933</v>
      </c>
      <c r="I562" s="13"/>
      <c r="J562" s="15">
        <v>0.25</v>
      </c>
      <c r="K562" s="15" t="s">
        <v>1617</v>
      </c>
      <c r="L562" s="15" t="s">
        <v>537</v>
      </c>
      <c r="M562" s="15"/>
      <c r="N562" s="15"/>
      <c r="O562" s="16">
        <v>29876057758</v>
      </c>
      <c r="P562" s="12">
        <v>45806</v>
      </c>
      <c r="Q562" s="16">
        <v>31369860645.900002</v>
      </c>
      <c r="R562" s="9" t="s">
        <v>174</v>
      </c>
      <c r="S562" s="9" t="s">
        <v>1554</v>
      </c>
      <c r="T562" s="10">
        <v>991230300</v>
      </c>
      <c r="U562" s="6" t="s">
        <v>276</v>
      </c>
      <c r="V562" s="13" t="s">
        <v>707</v>
      </c>
      <c r="W562" s="13" t="s">
        <v>165</v>
      </c>
      <c r="X562" s="6" t="s">
        <v>601</v>
      </c>
      <c r="Y562" s="6"/>
      <c r="Z562" s="6"/>
      <c r="AA562" s="6"/>
      <c r="AB562" s="17">
        <v>25095888516.720001</v>
      </c>
      <c r="AC562" s="29"/>
      <c r="AD562" s="27">
        <f>+Q562*20%</f>
        <v>6273972129.1800003</v>
      </c>
      <c r="AE562" s="27"/>
      <c r="AF562" s="2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</row>
    <row r="563" spans="1:112" ht="65.25" hidden="1" customHeight="1" x14ac:dyDescent="0.25">
      <c r="A563" s="6">
        <f t="shared" si="321"/>
        <v>179</v>
      </c>
      <c r="B563" s="13">
        <v>15149681</v>
      </c>
      <c r="C563" s="33" t="s">
        <v>297</v>
      </c>
      <c r="D563" s="32" t="s">
        <v>320</v>
      </c>
      <c r="E563" s="46" t="s">
        <v>1549</v>
      </c>
      <c r="F563" s="13" t="s">
        <v>711</v>
      </c>
      <c r="G563" s="48" t="s">
        <v>2444</v>
      </c>
      <c r="H563" s="42"/>
      <c r="I563" s="13"/>
      <c r="J563" s="15">
        <v>0.01</v>
      </c>
      <c r="K563" s="15" t="s">
        <v>1382</v>
      </c>
      <c r="L563" s="15" t="s">
        <v>1620</v>
      </c>
      <c r="M563" s="15"/>
      <c r="N563" s="15"/>
      <c r="O563" s="16">
        <v>97975225</v>
      </c>
      <c r="P563" s="12">
        <v>45807</v>
      </c>
      <c r="Q563" s="16">
        <v>117570270</v>
      </c>
      <c r="R563" s="9" t="s">
        <v>174</v>
      </c>
      <c r="S563" s="9" t="s">
        <v>1548</v>
      </c>
      <c r="T563" s="10">
        <v>988097270</v>
      </c>
      <c r="U563" s="9" t="s">
        <v>276</v>
      </c>
      <c r="V563" s="13" t="s">
        <v>707</v>
      </c>
      <c r="W563" s="13" t="s">
        <v>166</v>
      </c>
      <c r="X563" s="9" t="s">
        <v>601</v>
      </c>
      <c r="Y563" s="6"/>
      <c r="Z563" s="6"/>
      <c r="AA563" s="6"/>
      <c r="AB563" s="17">
        <v>94056216</v>
      </c>
      <c r="AC563" s="29"/>
      <c r="AD563" s="27">
        <f>+Q563*20%</f>
        <v>23514054</v>
      </c>
      <c r="AE563" s="27"/>
      <c r="AF563" s="2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</row>
    <row r="564" spans="1:112" ht="65.25" customHeight="1" x14ac:dyDescent="0.25">
      <c r="A564" s="6">
        <f t="shared" si="321"/>
        <v>180</v>
      </c>
      <c r="B564" s="13">
        <v>15360824</v>
      </c>
      <c r="C564" s="33" t="s">
        <v>296</v>
      </c>
      <c r="D564" s="32" t="s">
        <v>1558</v>
      </c>
      <c r="E564" s="46" t="s">
        <v>1559</v>
      </c>
      <c r="F564" s="13" t="s">
        <v>712</v>
      </c>
      <c r="G564" s="48" t="s">
        <v>2445</v>
      </c>
      <c r="H564" s="42"/>
      <c r="I564" s="13"/>
      <c r="J564" s="15">
        <v>6.0100000000000001E-2</v>
      </c>
      <c r="K564" s="15" t="s">
        <v>1031</v>
      </c>
      <c r="L564" s="15" t="s">
        <v>537</v>
      </c>
      <c r="M564" s="15"/>
      <c r="N564" s="15"/>
      <c r="O564" s="16">
        <v>2421265958</v>
      </c>
      <c r="P564" s="12">
        <v>45810</v>
      </c>
      <c r="Q564" s="16">
        <v>2542329255.9000001</v>
      </c>
      <c r="R564" s="9" t="s">
        <v>174</v>
      </c>
      <c r="S564" s="9" t="s">
        <v>1557</v>
      </c>
      <c r="T564" s="10">
        <v>973363330</v>
      </c>
      <c r="U564" s="9" t="s">
        <v>275</v>
      </c>
      <c r="V564" s="13" t="s">
        <v>707</v>
      </c>
      <c r="W564" s="13" t="s">
        <v>166</v>
      </c>
      <c r="X564" s="6" t="s">
        <v>601</v>
      </c>
      <c r="Y564" s="6" t="s">
        <v>552</v>
      </c>
      <c r="Z564" s="7">
        <v>45833</v>
      </c>
      <c r="AA564" s="6" t="s">
        <v>1658</v>
      </c>
      <c r="AB564" s="17">
        <v>889815239.57000005</v>
      </c>
      <c r="AC564" s="29"/>
      <c r="AD564" s="27"/>
      <c r="AE564" s="27">
        <f t="shared" ref="AE564" si="340">+Q564*1%</f>
        <v>25423292.559</v>
      </c>
      <c r="AF564" s="27">
        <f t="shared" ref="AF564" si="341">+Q564-AE564-AD564</f>
        <v>2516905963.3410001</v>
      </c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>
        <f t="shared" ref="AU564" si="342">SUBTOTAL(9,AV564:DH564)</f>
        <v>1778014532.8400002</v>
      </c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>
        <v>156724731.13999999</v>
      </c>
      <c r="BH564" s="17">
        <v>155721149.56999999</v>
      </c>
      <c r="BI564" s="17">
        <v>154083727</v>
      </c>
      <c r="BJ564" s="17">
        <v>151970923.69</v>
      </c>
      <c r="BK564" s="17">
        <v>150808881.87</v>
      </c>
      <c r="BL564" s="17">
        <v>148801718.72999999</v>
      </c>
      <c r="BM564" s="17">
        <v>147534036.75</v>
      </c>
      <c r="BN564" s="17">
        <v>145896614.18000001</v>
      </c>
      <c r="BO564" s="17">
        <v>143625350.62</v>
      </c>
      <c r="BP564" s="17">
        <v>142621769.05000001</v>
      </c>
      <c r="BQ564" s="17">
        <v>140878706.31999999</v>
      </c>
      <c r="BR564" s="17">
        <v>139346923.91999999</v>
      </c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</row>
    <row r="565" spans="1:112" ht="65.25" hidden="1" customHeight="1" x14ac:dyDescent="0.25">
      <c r="A565" s="6">
        <f t="shared" si="321"/>
        <v>181</v>
      </c>
      <c r="B565" s="13">
        <v>15177677</v>
      </c>
      <c r="C565" s="33" t="s">
        <v>299</v>
      </c>
      <c r="D565" s="32" t="s">
        <v>1560</v>
      </c>
      <c r="E565" s="46" t="s">
        <v>1561</v>
      </c>
      <c r="F565" s="13" t="s">
        <v>712</v>
      </c>
      <c r="G565" s="48" t="s">
        <v>2446</v>
      </c>
      <c r="H565" s="42"/>
      <c r="I565" s="13"/>
      <c r="J565" s="15">
        <v>8.5000000000000006E-3</v>
      </c>
      <c r="K565" s="15" t="s">
        <v>1618</v>
      </c>
      <c r="L565" s="15" t="s">
        <v>1620</v>
      </c>
      <c r="M565" s="15"/>
      <c r="N565" s="15"/>
      <c r="O565" s="16">
        <v>274553400</v>
      </c>
      <c r="P565" s="12">
        <v>45810</v>
      </c>
      <c r="Q565" s="16">
        <v>356919420</v>
      </c>
      <c r="R565" s="9" t="s">
        <v>175</v>
      </c>
      <c r="S565" s="9" t="s">
        <v>1660</v>
      </c>
      <c r="T565" s="10">
        <v>935036204</v>
      </c>
      <c r="U565" s="9" t="s">
        <v>276</v>
      </c>
      <c r="V565" s="13" t="s">
        <v>707</v>
      </c>
      <c r="W565" s="13" t="s">
        <v>166</v>
      </c>
      <c r="X565" s="9" t="s">
        <v>368</v>
      </c>
      <c r="Y565" s="6"/>
      <c r="Z565" s="6"/>
      <c r="AA565" s="6"/>
      <c r="AB565" s="17">
        <v>285535536</v>
      </c>
      <c r="AC565" s="29"/>
      <c r="AD565" s="27">
        <f>+Q565*20%</f>
        <v>71383884</v>
      </c>
      <c r="AE565" s="27"/>
      <c r="AF565" s="2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</row>
    <row r="566" spans="1:112" ht="65.25" hidden="1" customHeight="1" x14ac:dyDescent="0.25">
      <c r="A566" s="6">
        <f t="shared" si="321"/>
        <v>182</v>
      </c>
      <c r="B566" s="13">
        <v>15177685</v>
      </c>
      <c r="C566" s="33" t="s">
        <v>297</v>
      </c>
      <c r="D566" s="32" t="s">
        <v>7</v>
      </c>
      <c r="E566" s="46" t="s">
        <v>1563</v>
      </c>
      <c r="F566" s="13" t="s">
        <v>711</v>
      </c>
      <c r="G566" s="48" t="s">
        <v>2447</v>
      </c>
      <c r="H566" s="42"/>
      <c r="I566" s="13"/>
      <c r="J566" s="15">
        <v>1.7000000000000001E-2</v>
      </c>
      <c r="K566" s="15" t="s">
        <v>1382</v>
      </c>
      <c r="L566" s="15" t="s">
        <v>1620</v>
      </c>
      <c r="M566" s="15"/>
      <c r="N566" s="15"/>
      <c r="O566" s="16">
        <v>162235018</v>
      </c>
      <c r="P566" s="12">
        <v>45810</v>
      </c>
      <c r="Q566" s="16">
        <v>178458519.80000001</v>
      </c>
      <c r="R566" s="9" t="s">
        <v>174</v>
      </c>
      <c r="S566" s="9" t="s">
        <v>1562</v>
      </c>
      <c r="T566" s="10">
        <v>331361111</v>
      </c>
      <c r="U566" s="9" t="s">
        <v>276</v>
      </c>
      <c r="V566" s="13" t="s">
        <v>707</v>
      </c>
      <c r="W566" s="13" t="s">
        <v>166</v>
      </c>
      <c r="X566" s="6" t="s">
        <v>601</v>
      </c>
      <c r="Y566" s="6"/>
      <c r="Z566" s="6"/>
      <c r="AA566" s="6"/>
      <c r="AB566" s="17">
        <v>142766815.84</v>
      </c>
      <c r="AC566" s="29"/>
      <c r="AD566" s="27">
        <f>+Q566*20%</f>
        <v>35691703.960000001</v>
      </c>
      <c r="AE566" s="27"/>
      <c r="AF566" s="2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</row>
    <row r="567" spans="1:112" ht="65.25" customHeight="1" x14ac:dyDescent="0.25">
      <c r="A567" s="6">
        <f t="shared" si="321"/>
        <v>183</v>
      </c>
      <c r="B567" s="13">
        <v>15463462</v>
      </c>
      <c r="C567" s="33" t="s">
        <v>459</v>
      </c>
      <c r="D567" s="32" t="s">
        <v>508</v>
      </c>
      <c r="E567" s="46" t="s">
        <v>1564</v>
      </c>
      <c r="F567" s="13" t="s">
        <v>712</v>
      </c>
      <c r="G567" s="48" t="s">
        <v>2448</v>
      </c>
      <c r="H567" s="42"/>
      <c r="I567" s="13"/>
      <c r="J567" s="15">
        <v>0.09</v>
      </c>
      <c r="K567" s="15" t="s">
        <v>1619</v>
      </c>
      <c r="L567" s="15" t="s">
        <v>537</v>
      </c>
      <c r="M567" s="15"/>
      <c r="N567" s="15"/>
      <c r="O567" s="16">
        <v>6435781793</v>
      </c>
      <c r="P567" s="12">
        <v>45811</v>
      </c>
      <c r="Q567" s="16">
        <v>6757570882.6499996</v>
      </c>
      <c r="R567" s="9" t="s">
        <v>174</v>
      </c>
      <c r="S567" s="9" t="s">
        <v>1557</v>
      </c>
      <c r="T567" s="10">
        <v>973363330</v>
      </c>
      <c r="U567" s="9" t="s">
        <v>275</v>
      </c>
      <c r="V567" s="13" t="s">
        <v>707</v>
      </c>
      <c r="W567" s="13" t="s">
        <v>166</v>
      </c>
      <c r="X567" s="6" t="s">
        <v>601</v>
      </c>
      <c r="Y567" s="6" t="s">
        <v>552</v>
      </c>
      <c r="Z567" s="7">
        <v>45833</v>
      </c>
      <c r="AA567" s="6" t="s">
        <v>1659</v>
      </c>
      <c r="AB567" s="17">
        <v>2365149808.9299998</v>
      </c>
      <c r="AC567" s="29"/>
      <c r="AD567" s="27"/>
      <c r="AE567" s="27">
        <f t="shared" ref="AE567:AE568" si="343">+Q567*1%</f>
        <v>67575708.826499999</v>
      </c>
      <c r="AF567" s="27">
        <f t="shared" ref="AF567:AF568" si="344">+Q567-AE567-AD567</f>
        <v>6689995173.8234997</v>
      </c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>
        <f t="shared" ref="AU567:AU569" si="345">SUBTOTAL(9,AV567:DH567)</f>
        <v>4726004394.7099991</v>
      </c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>
        <v>416578016.89999998</v>
      </c>
      <c r="BH567" s="17">
        <v>413910473.50999999</v>
      </c>
      <c r="BI567" s="17">
        <v>409558165.87</v>
      </c>
      <c r="BJ567" s="17">
        <v>403942285.04000002</v>
      </c>
      <c r="BK567" s="17">
        <v>400853550.58999997</v>
      </c>
      <c r="BL567" s="17">
        <v>395518463.81</v>
      </c>
      <c r="BM567" s="17">
        <v>392148935.31</v>
      </c>
      <c r="BN567" s="17">
        <v>387796627.67000002</v>
      </c>
      <c r="BO567" s="17">
        <v>381759555.79000002</v>
      </c>
      <c r="BP567" s="17">
        <v>379092012.38999999</v>
      </c>
      <c r="BQ567" s="17">
        <v>374458910.70999998</v>
      </c>
      <c r="BR567" s="17">
        <v>370387397.12</v>
      </c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</row>
    <row r="568" spans="1:112" ht="65.25" customHeight="1" x14ac:dyDescent="0.25">
      <c r="A568" s="6">
        <f t="shared" ref="A568:A632" si="346">+A567+1</f>
        <v>184</v>
      </c>
      <c r="B568" s="13">
        <v>15463492</v>
      </c>
      <c r="C568" s="33" t="s">
        <v>277</v>
      </c>
      <c r="D568" s="32" t="s">
        <v>887</v>
      </c>
      <c r="E568" s="46" t="s">
        <v>1568</v>
      </c>
      <c r="F568" s="13" t="s">
        <v>712</v>
      </c>
      <c r="G568" s="48" t="s">
        <v>2449</v>
      </c>
      <c r="H568" s="42"/>
      <c r="I568" s="13"/>
      <c r="J568" s="15">
        <v>7.0000000000000007E-2</v>
      </c>
      <c r="K568" s="15" t="s">
        <v>532</v>
      </c>
      <c r="L568" s="15" t="s">
        <v>537</v>
      </c>
      <c r="M568" s="15"/>
      <c r="N568" s="15"/>
      <c r="O568" s="16">
        <v>1555050267</v>
      </c>
      <c r="P568" s="12">
        <v>45811</v>
      </c>
      <c r="Q568" s="16">
        <v>1632802780.3499999</v>
      </c>
      <c r="R568" s="9" t="s">
        <v>174</v>
      </c>
      <c r="S568" s="9" t="s">
        <v>1565</v>
      </c>
      <c r="T568" s="10">
        <v>933810210</v>
      </c>
      <c r="U568" s="9" t="s">
        <v>275</v>
      </c>
      <c r="V568" s="13" t="s">
        <v>707</v>
      </c>
      <c r="W568" s="13" t="s">
        <v>166</v>
      </c>
      <c r="X568" s="9" t="s">
        <v>601</v>
      </c>
      <c r="Y568" s="6" t="s">
        <v>552</v>
      </c>
      <c r="Z568" s="7">
        <v>45833</v>
      </c>
      <c r="AA568" s="6" t="s">
        <v>1657</v>
      </c>
      <c r="AB568" s="17">
        <v>571480973.12</v>
      </c>
      <c r="AC568" s="29"/>
      <c r="AD568" s="27"/>
      <c r="AE568" s="27">
        <f t="shared" si="343"/>
        <v>16328027.803499999</v>
      </c>
      <c r="AF568" s="27">
        <f t="shared" si="344"/>
        <v>1616474752.5465</v>
      </c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>
        <f t="shared" si="345"/>
        <v>1141924109.96</v>
      </c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>
        <v>100655954.05</v>
      </c>
      <c r="BH568" s="17">
        <v>100011407.01000001</v>
      </c>
      <c r="BI568" s="17">
        <v>98959777.640000001</v>
      </c>
      <c r="BJ568" s="17">
        <v>97602836.519999996</v>
      </c>
      <c r="BK568" s="17">
        <v>96856518.900000006</v>
      </c>
      <c r="BL568" s="17">
        <v>95567424.829999998</v>
      </c>
      <c r="BM568" s="17">
        <v>94753260.159999996</v>
      </c>
      <c r="BN568" s="17">
        <v>93701630.790000007</v>
      </c>
      <c r="BO568" s="17">
        <v>92242919.079999998</v>
      </c>
      <c r="BP568" s="17">
        <v>91598372.049999997</v>
      </c>
      <c r="BQ568" s="17">
        <v>90478895.620000005</v>
      </c>
      <c r="BR568" s="17">
        <v>89495113.310000002</v>
      </c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</row>
    <row r="569" spans="1:112" ht="65.25" customHeight="1" x14ac:dyDescent="0.25">
      <c r="A569" s="6">
        <f t="shared" si="346"/>
        <v>185</v>
      </c>
      <c r="B569" s="13">
        <v>15253446</v>
      </c>
      <c r="C569" s="33" t="s">
        <v>298</v>
      </c>
      <c r="D569" s="32" t="s">
        <v>945</v>
      </c>
      <c r="E569" s="46" t="s">
        <v>1566</v>
      </c>
      <c r="F569" s="13" t="s">
        <v>712</v>
      </c>
      <c r="G569" s="48" t="s">
        <v>2450</v>
      </c>
      <c r="H569" s="42"/>
      <c r="I569" s="13"/>
      <c r="J569" s="15">
        <v>5.45E-2</v>
      </c>
      <c r="K569" s="15" t="s">
        <v>532</v>
      </c>
      <c r="L569" s="15" t="s">
        <v>537</v>
      </c>
      <c r="M569" s="15"/>
      <c r="N569" s="15"/>
      <c r="O569" s="16">
        <v>929647476</v>
      </c>
      <c r="P569" s="12">
        <v>45811</v>
      </c>
      <c r="Q569" s="16">
        <v>4508790258.6000004</v>
      </c>
      <c r="R569" s="9" t="s">
        <v>174</v>
      </c>
      <c r="S569" s="9" t="s">
        <v>1456</v>
      </c>
      <c r="T569" s="10">
        <v>977400004</v>
      </c>
      <c r="U569" s="9" t="s">
        <v>275</v>
      </c>
      <c r="V569" s="13" t="s">
        <v>707</v>
      </c>
      <c r="W569" s="13" t="s">
        <v>166</v>
      </c>
      <c r="X569" s="9" t="s">
        <v>601</v>
      </c>
      <c r="Y569" s="6" t="s">
        <v>552</v>
      </c>
      <c r="Z569" s="7">
        <v>45834</v>
      </c>
      <c r="AA569" s="6" t="s">
        <v>1661</v>
      </c>
      <c r="AB569" s="17">
        <v>1578076590.51</v>
      </c>
      <c r="AC569" s="29"/>
      <c r="AD569" s="27"/>
      <c r="AE569" s="27">
        <f t="shared" ref="AE569" si="347">+Q569*1%</f>
        <v>45087902.586000003</v>
      </c>
      <c r="AF569" s="27">
        <f t="shared" ref="AF569" si="348">+Q569-AE569-AD569</f>
        <v>4463702356.0139999</v>
      </c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>
        <f t="shared" si="345"/>
        <v>3153287319.8200002</v>
      </c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>
        <v>277949419.56999999</v>
      </c>
      <c r="BH569" s="17">
        <v>276169579.75999999</v>
      </c>
      <c r="BI569" s="17">
        <v>273265630.60000002</v>
      </c>
      <c r="BJ569" s="17">
        <v>269518599.43000001</v>
      </c>
      <c r="BK569" s="17">
        <v>267457732.28999999</v>
      </c>
      <c r="BL569" s="17">
        <v>263898052.66999999</v>
      </c>
      <c r="BM569" s="17">
        <v>261649833.97</v>
      </c>
      <c r="BN569" s="17">
        <v>258745884.81</v>
      </c>
      <c r="BO569" s="17">
        <v>254717826.28999999</v>
      </c>
      <c r="BP569" s="17">
        <v>252937986.49000001</v>
      </c>
      <c r="BQ569" s="17">
        <v>249846685.77000001</v>
      </c>
      <c r="BR569" s="17">
        <v>247130088.16999999</v>
      </c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</row>
    <row r="570" spans="1:112" ht="65.25" hidden="1" customHeight="1" x14ac:dyDescent="0.25">
      <c r="A570" s="6">
        <f t="shared" si="346"/>
        <v>186</v>
      </c>
      <c r="B570" s="13">
        <v>15544506</v>
      </c>
      <c r="C570" s="33" t="s">
        <v>279</v>
      </c>
      <c r="D570" s="32" t="s">
        <v>1622</v>
      </c>
      <c r="E570" s="32" t="s">
        <v>1623</v>
      </c>
      <c r="F570" s="13" t="s">
        <v>714</v>
      </c>
      <c r="G570" s="48" t="s">
        <v>2604</v>
      </c>
      <c r="H570" s="42"/>
      <c r="I570" s="13"/>
      <c r="J570" s="15">
        <v>1.5</v>
      </c>
      <c r="K570" s="15" t="s">
        <v>1384</v>
      </c>
      <c r="L570" s="15" t="s">
        <v>859</v>
      </c>
      <c r="M570" s="15"/>
      <c r="N570" s="15"/>
      <c r="O570" s="16">
        <v>17859858750</v>
      </c>
      <c r="P570" s="12">
        <v>45811</v>
      </c>
      <c r="Q570" s="16">
        <v>18752851687.5</v>
      </c>
      <c r="R570" s="9" t="s">
        <v>174</v>
      </c>
      <c r="S570" s="9" t="s">
        <v>1624</v>
      </c>
      <c r="T570" s="10">
        <v>974315555</v>
      </c>
      <c r="U570" s="9" t="s">
        <v>276</v>
      </c>
      <c r="V570" s="13"/>
      <c r="W570" s="13" t="s">
        <v>165</v>
      </c>
      <c r="X570" s="6" t="s">
        <v>601</v>
      </c>
      <c r="Y570" s="6"/>
      <c r="Z570" s="6"/>
      <c r="AA570" s="6"/>
      <c r="AB570" s="17">
        <v>357197175</v>
      </c>
      <c r="AC570" s="29"/>
      <c r="AD570" s="27"/>
      <c r="AE570" s="27"/>
      <c r="AF570" s="2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</row>
    <row r="571" spans="1:112" ht="65.25" hidden="1" customHeight="1" x14ac:dyDescent="0.25">
      <c r="A571" s="6">
        <f t="shared" si="346"/>
        <v>187</v>
      </c>
      <c r="B571" s="13">
        <v>15537700</v>
      </c>
      <c r="C571" s="33" t="s">
        <v>279</v>
      </c>
      <c r="D571" s="32" t="s">
        <v>1450</v>
      </c>
      <c r="E571" s="46" t="s">
        <v>1626</v>
      </c>
      <c r="F571" s="13" t="s">
        <v>714</v>
      </c>
      <c r="G571" s="48" t="s">
        <v>2451</v>
      </c>
      <c r="H571" s="42"/>
      <c r="I571" s="13"/>
      <c r="J571" s="15">
        <v>2.18E-2</v>
      </c>
      <c r="K571" s="15" t="s">
        <v>1603</v>
      </c>
      <c r="L571" s="15" t="s">
        <v>537</v>
      </c>
      <c r="M571" s="15"/>
      <c r="N571" s="15"/>
      <c r="O571" s="16">
        <v>887167616</v>
      </c>
      <c r="P571" s="12">
        <v>45817</v>
      </c>
      <c r="Q571" s="16">
        <v>931525996.79999995</v>
      </c>
      <c r="R571" s="9" t="s">
        <v>174</v>
      </c>
      <c r="S571" s="9" t="s">
        <v>1625</v>
      </c>
      <c r="T571" s="10">
        <v>909637077</v>
      </c>
      <c r="U571" s="9" t="s">
        <v>276</v>
      </c>
      <c r="V571" s="13" t="s">
        <v>707</v>
      </c>
      <c r="W571" s="13" t="s">
        <v>166</v>
      </c>
      <c r="X571" s="9" t="s">
        <v>601</v>
      </c>
      <c r="Y571" s="6"/>
      <c r="Z571" s="6"/>
      <c r="AA571" s="6"/>
      <c r="AB571" s="17">
        <v>745220797.44000006</v>
      </c>
      <c r="AC571" s="29"/>
      <c r="AD571" s="27">
        <f t="shared" ref="AD571:AD576" si="349">+Q571*20%</f>
        <v>186305199.36000001</v>
      </c>
      <c r="AE571" s="27"/>
      <c r="AF571" s="2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</row>
    <row r="572" spans="1:112" ht="65.25" hidden="1" customHeight="1" x14ac:dyDescent="0.25">
      <c r="A572" s="6">
        <f t="shared" si="346"/>
        <v>188</v>
      </c>
      <c r="B572" s="13">
        <v>15364514</v>
      </c>
      <c r="C572" s="33" t="s">
        <v>302</v>
      </c>
      <c r="D572" s="32" t="s">
        <v>757</v>
      </c>
      <c r="E572" s="46" t="s">
        <v>1627</v>
      </c>
      <c r="F572" s="13" t="s">
        <v>711</v>
      </c>
      <c r="G572" s="48" t="s">
        <v>2452</v>
      </c>
      <c r="H572" s="42"/>
      <c r="I572" s="13"/>
      <c r="J572" s="15">
        <v>1.0999999999999999E-2</v>
      </c>
      <c r="K572" s="15" t="s">
        <v>1382</v>
      </c>
      <c r="L572" s="15" t="s">
        <v>1620</v>
      </c>
      <c r="M572" s="15"/>
      <c r="N572" s="15"/>
      <c r="O572" s="16">
        <v>285957169</v>
      </c>
      <c r="P572" s="12">
        <v>45817</v>
      </c>
      <c r="Q572" s="16">
        <v>314552885.89999998</v>
      </c>
      <c r="R572" s="9" t="s">
        <v>174</v>
      </c>
      <c r="S572" s="9" t="s">
        <v>1628</v>
      </c>
      <c r="T572" s="10">
        <v>887070099</v>
      </c>
      <c r="U572" s="9" t="s">
        <v>276</v>
      </c>
      <c r="V572" s="13" t="s">
        <v>707</v>
      </c>
      <c r="W572" s="13" t="s">
        <v>166</v>
      </c>
      <c r="X572" s="9" t="s">
        <v>601</v>
      </c>
      <c r="Y572" s="6"/>
      <c r="Z572" s="6"/>
      <c r="AA572" s="6"/>
      <c r="AB572" s="17">
        <v>251642308.72</v>
      </c>
      <c r="AC572" s="29"/>
      <c r="AD572" s="27">
        <f t="shared" si="349"/>
        <v>62910577.18</v>
      </c>
      <c r="AE572" s="27"/>
      <c r="AF572" s="2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</row>
    <row r="573" spans="1:112" ht="65.25" hidden="1" customHeight="1" x14ac:dyDescent="0.25">
      <c r="A573" s="6">
        <f t="shared" si="346"/>
        <v>189</v>
      </c>
      <c r="B573" s="13">
        <v>15399486</v>
      </c>
      <c r="C573" s="33" t="s">
        <v>302</v>
      </c>
      <c r="D573" s="32" t="s">
        <v>757</v>
      </c>
      <c r="E573" s="46" t="s">
        <v>1629</v>
      </c>
      <c r="F573" s="13" t="s">
        <v>711</v>
      </c>
      <c r="G573" s="48" t="s">
        <v>2453</v>
      </c>
      <c r="H573" s="42"/>
      <c r="I573" s="13"/>
      <c r="J573" s="15">
        <v>1.3100000000000001E-2</v>
      </c>
      <c r="K573" s="15" t="s">
        <v>1382</v>
      </c>
      <c r="L573" s="15" t="s">
        <v>1620</v>
      </c>
      <c r="M573" s="15"/>
      <c r="N573" s="15"/>
      <c r="O573" s="16">
        <v>340548992</v>
      </c>
      <c r="P573" s="12">
        <v>45817</v>
      </c>
      <c r="Q573" s="16">
        <v>374603891.19999999</v>
      </c>
      <c r="R573" s="9" t="s">
        <v>174</v>
      </c>
      <c r="S573" s="9" t="s">
        <v>1628</v>
      </c>
      <c r="T573" s="10">
        <v>887070099</v>
      </c>
      <c r="U573" s="9" t="s">
        <v>276</v>
      </c>
      <c r="V573" s="13" t="s">
        <v>707</v>
      </c>
      <c r="W573" s="13" t="s">
        <v>166</v>
      </c>
      <c r="X573" s="9" t="s">
        <v>601</v>
      </c>
      <c r="Y573" s="6"/>
      <c r="Z573" s="6"/>
      <c r="AA573" s="6"/>
      <c r="AB573" s="17">
        <v>299683112.95999998</v>
      </c>
      <c r="AC573" s="29"/>
      <c r="AD573" s="27">
        <f t="shared" si="349"/>
        <v>74920778.239999995</v>
      </c>
      <c r="AE573" s="27"/>
      <c r="AF573" s="2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</row>
    <row r="574" spans="1:112" ht="65.25" hidden="1" customHeight="1" x14ac:dyDescent="0.25">
      <c r="A574" s="6">
        <f t="shared" si="346"/>
        <v>190</v>
      </c>
      <c r="B574" s="13" t="s">
        <v>1638</v>
      </c>
      <c r="C574" s="33" t="s">
        <v>459</v>
      </c>
      <c r="D574" s="32" t="s">
        <v>460</v>
      </c>
      <c r="E574" s="32" t="s">
        <v>1636</v>
      </c>
      <c r="F574" s="13" t="s">
        <v>714</v>
      </c>
      <c r="G574" s="48" t="s">
        <v>2605</v>
      </c>
      <c r="H574" s="42"/>
      <c r="I574" s="13"/>
      <c r="J574" s="15">
        <v>9.7000000000000003E-2</v>
      </c>
      <c r="K574" s="15" t="s">
        <v>1665</v>
      </c>
      <c r="L574" s="15" t="s">
        <v>537</v>
      </c>
      <c r="M574" s="15"/>
      <c r="N574" s="15"/>
      <c r="O574" s="16">
        <v>3110053020</v>
      </c>
      <c r="P574" s="12">
        <v>45817</v>
      </c>
      <c r="Q574" s="16">
        <v>3265555671</v>
      </c>
      <c r="R574" s="9" t="s">
        <v>174</v>
      </c>
      <c r="S574" s="9" t="s">
        <v>1637</v>
      </c>
      <c r="T574" s="10">
        <v>973440670</v>
      </c>
      <c r="U574" s="9" t="s">
        <v>276</v>
      </c>
      <c r="V574" s="13" t="s">
        <v>707</v>
      </c>
      <c r="W574" s="13" t="s">
        <v>165</v>
      </c>
      <c r="X574" s="9" t="s">
        <v>601</v>
      </c>
      <c r="Y574" s="6"/>
      <c r="Z574" s="6"/>
      <c r="AA574" s="6"/>
      <c r="AB574" s="17">
        <v>2612444536.8000002</v>
      </c>
      <c r="AC574" s="29"/>
      <c r="AD574" s="27">
        <f t="shared" si="349"/>
        <v>653111134.20000005</v>
      </c>
      <c r="AE574" s="27"/>
      <c r="AF574" s="2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</row>
    <row r="575" spans="1:112" ht="65.25" hidden="1" customHeight="1" x14ac:dyDescent="0.25">
      <c r="A575" s="6">
        <f t="shared" si="346"/>
        <v>191</v>
      </c>
      <c r="B575" s="13">
        <v>15651021</v>
      </c>
      <c r="C575" s="33" t="s">
        <v>300</v>
      </c>
      <c r="D575" s="32" t="s">
        <v>470</v>
      </c>
      <c r="E575" s="46" t="s">
        <v>1631</v>
      </c>
      <c r="F575" s="13" t="s">
        <v>711</v>
      </c>
      <c r="G575" s="48" t="s">
        <v>2454</v>
      </c>
      <c r="H575" s="42"/>
      <c r="I575" s="13"/>
      <c r="J575" s="15">
        <v>0.19700000000000001</v>
      </c>
      <c r="K575" s="15" t="s">
        <v>855</v>
      </c>
      <c r="L575" s="15" t="s">
        <v>538</v>
      </c>
      <c r="M575" s="15"/>
      <c r="N575" s="15"/>
      <c r="O575" s="16">
        <v>2374453338</v>
      </c>
      <c r="P575" s="12">
        <v>45820</v>
      </c>
      <c r="Q575" s="16">
        <v>2493176004.9000001</v>
      </c>
      <c r="R575" s="9" t="s">
        <v>174</v>
      </c>
      <c r="S575" s="9" t="s">
        <v>1630</v>
      </c>
      <c r="T575" s="10">
        <v>991322222</v>
      </c>
      <c r="U575" s="9" t="s">
        <v>276</v>
      </c>
      <c r="V575" s="13" t="s">
        <v>707</v>
      </c>
      <c r="W575" s="13" t="s">
        <v>166</v>
      </c>
      <c r="X575" s="6" t="s">
        <v>601</v>
      </c>
      <c r="Y575" s="6"/>
      <c r="Z575" s="6"/>
      <c r="AA575" s="6"/>
      <c r="AB575" s="17">
        <v>1994540803.9200001</v>
      </c>
      <c r="AC575" s="29"/>
      <c r="AD575" s="27">
        <f t="shared" si="349"/>
        <v>498635200.98000002</v>
      </c>
      <c r="AE575" s="27"/>
      <c r="AF575" s="2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</row>
    <row r="576" spans="1:112" ht="65.25" hidden="1" customHeight="1" x14ac:dyDescent="0.25">
      <c r="A576" s="6">
        <f t="shared" si="346"/>
        <v>192</v>
      </c>
      <c r="B576" s="13">
        <v>15507720</v>
      </c>
      <c r="C576" s="33" t="s">
        <v>302</v>
      </c>
      <c r="D576" s="32" t="s">
        <v>1633</v>
      </c>
      <c r="E576" s="46" t="s">
        <v>1634</v>
      </c>
      <c r="F576" s="13" t="s">
        <v>715</v>
      </c>
      <c r="G576" s="48" t="s">
        <v>2455</v>
      </c>
      <c r="H576" s="42"/>
      <c r="I576" s="13"/>
      <c r="J576" s="15">
        <v>5.7000000000000002E-3</v>
      </c>
      <c r="K576" s="15" t="s">
        <v>1666</v>
      </c>
      <c r="L576" s="15" t="s">
        <v>537</v>
      </c>
      <c r="M576" s="15"/>
      <c r="N576" s="15"/>
      <c r="O576" s="16">
        <v>146675911</v>
      </c>
      <c r="P576" s="12">
        <v>45821</v>
      </c>
      <c r="Q576" s="16">
        <v>1725429474.4000001</v>
      </c>
      <c r="R576" s="9" t="s">
        <v>174</v>
      </c>
      <c r="S576" s="9" t="s">
        <v>1632</v>
      </c>
      <c r="T576" s="10">
        <v>911340303</v>
      </c>
      <c r="U576" s="9" t="s">
        <v>276</v>
      </c>
      <c r="V576" s="13" t="s">
        <v>707</v>
      </c>
      <c r="W576" s="13" t="s">
        <v>166</v>
      </c>
      <c r="X576" s="6" t="s">
        <v>601</v>
      </c>
      <c r="Y576" s="6"/>
      <c r="Z576" s="6"/>
      <c r="AA576" s="6"/>
      <c r="AB576" s="17">
        <v>1380343579.52</v>
      </c>
      <c r="AC576" s="29"/>
      <c r="AD576" s="27">
        <f t="shared" si="349"/>
        <v>345085894.88000005</v>
      </c>
      <c r="AE576" s="27"/>
      <c r="AF576" s="2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</row>
    <row r="577" spans="1:112" ht="65.25" hidden="1" customHeight="1" x14ac:dyDescent="0.25">
      <c r="A577" s="6">
        <f t="shared" si="346"/>
        <v>193</v>
      </c>
      <c r="B577" s="13">
        <v>15822750</v>
      </c>
      <c r="C577" s="33" t="s">
        <v>300</v>
      </c>
      <c r="D577" s="32" t="s">
        <v>470</v>
      </c>
      <c r="E577" s="46" t="s">
        <v>1635</v>
      </c>
      <c r="F577" s="13" t="s">
        <v>711</v>
      </c>
      <c r="G577" s="48" t="s">
        <v>2456</v>
      </c>
      <c r="H577" s="42"/>
      <c r="I577" s="13"/>
      <c r="J577" s="15">
        <v>2.15</v>
      </c>
      <c r="K577" s="15" t="s">
        <v>1669</v>
      </c>
      <c r="L577" s="15" t="s">
        <v>538</v>
      </c>
      <c r="M577" s="15"/>
      <c r="N577" s="15"/>
      <c r="O577" s="16">
        <v>22305951337</v>
      </c>
      <c r="P577" s="12">
        <v>45825</v>
      </c>
      <c r="Q577" s="16">
        <v>23421248903.849998</v>
      </c>
      <c r="R577" s="9" t="s">
        <v>174</v>
      </c>
      <c r="S577" s="9" t="s">
        <v>1134</v>
      </c>
      <c r="T577" s="10">
        <v>770216666</v>
      </c>
      <c r="U577" s="9" t="s">
        <v>276</v>
      </c>
      <c r="V577" s="13" t="s">
        <v>707</v>
      </c>
      <c r="W577" s="13" t="s">
        <v>166</v>
      </c>
      <c r="X577" s="9" t="s">
        <v>601</v>
      </c>
      <c r="Y577" s="6"/>
      <c r="Z577" s="6"/>
      <c r="AA577" s="6"/>
      <c r="AB577" s="17">
        <v>18736999123.080002</v>
      </c>
      <c r="AC577" s="29"/>
      <c r="AD577" s="27">
        <f>+Q577*20%</f>
        <v>4684249780.7699995</v>
      </c>
      <c r="AE577" s="27"/>
      <c r="AF577" s="2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</row>
    <row r="578" spans="1:112" ht="65.25" customHeight="1" x14ac:dyDescent="0.25">
      <c r="A578" s="6">
        <f t="shared" si="346"/>
        <v>194</v>
      </c>
      <c r="B578" s="13">
        <v>15854114</v>
      </c>
      <c r="C578" s="33" t="s">
        <v>297</v>
      </c>
      <c r="D578" s="32" t="s">
        <v>645</v>
      </c>
      <c r="E578" s="46" t="s">
        <v>1639</v>
      </c>
      <c r="F578" s="13" t="s">
        <v>711</v>
      </c>
      <c r="G578" s="48" t="s">
        <v>2457</v>
      </c>
      <c r="H578" s="42"/>
      <c r="I578" s="13"/>
      <c r="J578" s="15">
        <v>2.3E-3</v>
      </c>
      <c r="K578" s="15" t="s">
        <v>1667</v>
      </c>
      <c r="L578" s="15" t="s">
        <v>537</v>
      </c>
      <c r="M578" s="15"/>
      <c r="N578" s="15"/>
      <c r="O578" s="16">
        <v>54138707</v>
      </c>
      <c r="P578" s="12">
        <v>45827</v>
      </c>
      <c r="Q578" s="16">
        <v>59552577.700000003</v>
      </c>
      <c r="R578" s="9" t="s">
        <v>174</v>
      </c>
      <c r="S578" s="9" t="s">
        <v>1644</v>
      </c>
      <c r="T578" s="10">
        <v>936071391</v>
      </c>
      <c r="U578" s="9" t="s">
        <v>275</v>
      </c>
      <c r="V578" s="13" t="s">
        <v>707</v>
      </c>
      <c r="W578" s="13" t="s">
        <v>166</v>
      </c>
      <c r="X578" s="9" t="s">
        <v>601</v>
      </c>
      <c r="Y578" s="6" t="s">
        <v>552</v>
      </c>
      <c r="Z578" s="7">
        <v>45848</v>
      </c>
      <c r="AA578" s="6" t="s">
        <v>1725</v>
      </c>
      <c r="AB578" s="17">
        <v>20843402.199999999</v>
      </c>
      <c r="AC578" s="29"/>
      <c r="AD578" s="27"/>
      <c r="AE578" s="27"/>
      <c r="AF578" s="2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>
        <f t="shared" ref="AU578" si="350">SUBTOTAL(9,AV578:DH578)</f>
        <v>41655138.179999992</v>
      </c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>
        <v>3686032.63</v>
      </c>
      <c r="BI578" s="17">
        <v>3647676.96</v>
      </c>
      <c r="BJ578" s="17">
        <v>3596948.5</v>
      </c>
      <c r="BK578" s="17">
        <v>3570965.63</v>
      </c>
      <c r="BL578" s="17">
        <v>3522711.72</v>
      </c>
      <c r="BM578" s="17">
        <v>3494254.29</v>
      </c>
      <c r="BN578" s="17">
        <v>3455898.63</v>
      </c>
      <c r="BO578" s="17">
        <v>3398983.77</v>
      </c>
      <c r="BP578" s="17">
        <v>3379187.29</v>
      </c>
      <c r="BQ578" s="17">
        <v>3337119.79</v>
      </c>
      <c r="BR578" s="17">
        <v>3302475.96</v>
      </c>
      <c r="BS578" s="17">
        <v>3262883.01</v>
      </c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</row>
    <row r="579" spans="1:112" ht="65.25" hidden="1" customHeight="1" x14ac:dyDescent="0.25">
      <c r="A579" s="6">
        <f t="shared" si="346"/>
        <v>195</v>
      </c>
      <c r="B579" s="13">
        <v>15890874</v>
      </c>
      <c r="C579" s="33" t="s">
        <v>277</v>
      </c>
      <c r="D579" s="32" t="s">
        <v>1640</v>
      </c>
      <c r="E579" s="46" t="s">
        <v>1641</v>
      </c>
      <c r="F579" s="13" t="s">
        <v>714</v>
      </c>
      <c r="G579" s="48" t="s">
        <v>2458</v>
      </c>
      <c r="H579" s="42"/>
      <c r="I579" s="13"/>
      <c r="J579" s="15">
        <v>1.7600000000000001E-2</v>
      </c>
      <c r="K579" s="15" t="s">
        <v>1382</v>
      </c>
      <c r="L579" s="15" t="s">
        <v>1620</v>
      </c>
      <c r="M579" s="15"/>
      <c r="N579" s="15"/>
      <c r="O579" s="16">
        <v>376938529</v>
      </c>
      <c r="P579" s="12">
        <v>45827</v>
      </c>
      <c r="Q579" s="16">
        <v>414632381.89999998</v>
      </c>
      <c r="R579" s="9" t="s">
        <v>174</v>
      </c>
      <c r="S579" s="9" t="s">
        <v>1645</v>
      </c>
      <c r="T579" s="10">
        <v>931927735</v>
      </c>
      <c r="U579" s="9" t="s">
        <v>276</v>
      </c>
      <c r="V579" s="13" t="s">
        <v>707</v>
      </c>
      <c r="W579" s="13" t="s">
        <v>166</v>
      </c>
      <c r="X579" s="9" t="s">
        <v>601</v>
      </c>
      <c r="Y579" s="6"/>
      <c r="Z579" s="6"/>
      <c r="AA579" s="6"/>
      <c r="AB579" s="17">
        <v>331705905.51999998</v>
      </c>
      <c r="AC579" s="29"/>
      <c r="AD579" s="27">
        <f>+Q579*20%</f>
        <v>82926476.379999995</v>
      </c>
      <c r="AE579" s="27"/>
      <c r="AF579" s="2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</row>
    <row r="580" spans="1:112" ht="65.25" hidden="1" customHeight="1" x14ac:dyDescent="0.25">
      <c r="A580" s="6">
        <f t="shared" si="346"/>
        <v>196</v>
      </c>
      <c r="B580" s="13">
        <v>15683498</v>
      </c>
      <c r="C580" s="33" t="s">
        <v>297</v>
      </c>
      <c r="D580" s="32" t="s">
        <v>320</v>
      </c>
      <c r="E580" s="46" t="s">
        <v>1642</v>
      </c>
      <c r="F580" s="13" t="s">
        <v>711</v>
      </c>
      <c r="G580" s="48" t="s">
        <v>2459</v>
      </c>
      <c r="H580" s="42"/>
      <c r="I580" s="13"/>
      <c r="J580" s="15">
        <v>2.1000000000000001E-2</v>
      </c>
      <c r="K580" s="15" t="s">
        <v>986</v>
      </c>
      <c r="L580" s="15" t="s">
        <v>537</v>
      </c>
      <c r="M580" s="15"/>
      <c r="N580" s="15"/>
      <c r="O580" s="16">
        <v>194317737</v>
      </c>
      <c r="P580" s="12">
        <v>45828</v>
      </c>
      <c r="Q580" s="16">
        <v>213749510.69999999</v>
      </c>
      <c r="R580" s="9" t="s">
        <v>174</v>
      </c>
      <c r="S580" s="9" t="s">
        <v>1307</v>
      </c>
      <c r="T580" s="10">
        <v>903606699</v>
      </c>
      <c r="U580" s="9" t="s">
        <v>276</v>
      </c>
      <c r="V580" s="13" t="s">
        <v>707</v>
      </c>
      <c r="W580" s="13" t="s">
        <v>166</v>
      </c>
      <c r="X580" s="9" t="s">
        <v>601</v>
      </c>
      <c r="Y580" s="6"/>
      <c r="Z580" s="6"/>
      <c r="AA580" s="6"/>
      <c r="AB580" s="17">
        <v>170999608.56</v>
      </c>
      <c r="AC580" s="29"/>
      <c r="AD580" s="27">
        <f>+Q580*20%</f>
        <v>42749902.140000001</v>
      </c>
      <c r="AE580" s="27"/>
      <c r="AF580" s="2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</row>
    <row r="581" spans="1:112" ht="65.25" hidden="1" customHeight="1" x14ac:dyDescent="0.25">
      <c r="A581" s="6">
        <f t="shared" si="346"/>
        <v>197</v>
      </c>
      <c r="B581" s="13">
        <v>15683491</v>
      </c>
      <c r="C581" s="33" t="s">
        <v>297</v>
      </c>
      <c r="D581" s="32" t="s">
        <v>1462</v>
      </c>
      <c r="E581" s="46" t="s">
        <v>1643</v>
      </c>
      <c r="F581" s="13" t="s">
        <v>711</v>
      </c>
      <c r="G581" s="48" t="s">
        <v>2460</v>
      </c>
      <c r="H581" s="42"/>
      <c r="I581" s="13"/>
      <c r="J581" s="15">
        <v>0.02</v>
      </c>
      <c r="K581" s="15" t="s">
        <v>982</v>
      </c>
      <c r="L581" s="15" t="s">
        <v>537</v>
      </c>
      <c r="M581" s="15"/>
      <c r="N581" s="15"/>
      <c r="O581" s="16">
        <v>191498948</v>
      </c>
      <c r="P581" s="12">
        <v>45828</v>
      </c>
      <c r="Q581" s="16">
        <v>210648842.80000001</v>
      </c>
      <c r="R581" s="9" t="s">
        <v>174</v>
      </c>
      <c r="S581" s="9" t="s">
        <v>1646</v>
      </c>
      <c r="T581" s="10">
        <v>950708282</v>
      </c>
      <c r="U581" s="9" t="s">
        <v>276</v>
      </c>
      <c r="V581" s="13" t="s">
        <v>707</v>
      </c>
      <c r="W581" s="13" t="s">
        <v>166</v>
      </c>
      <c r="X581" s="9" t="s">
        <v>601</v>
      </c>
      <c r="Y581" s="6"/>
      <c r="Z581" s="6"/>
      <c r="AA581" s="6"/>
      <c r="AB581" s="17">
        <v>168519074.24000001</v>
      </c>
      <c r="AC581" s="29"/>
      <c r="AD581" s="27">
        <f>+Q581*20%</f>
        <v>42129768.560000002</v>
      </c>
      <c r="AE581" s="27"/>
      <c r="AF581" s="2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</row>
    <row r="582" spans="1:112" ht="65.25" customHeight="1" x14ac:dyDescent="0.25">
      <c r="A582" s="6">
        <f t="shared" si="346"/>
        <v>198</v>
      </c>
      <c r="B582" s="13">
        <v>15722878</v>
      </c>
      <c r="C582" s="33" t="s">
        <v>301</v>
      </c>
      <c r="D582" s="32" t="s">
        <v>1648</v>
      </c>
      <c r="E582" s="46" t="s">
        <v>1649</v>
      </c>
      <c r="F582" s="13" t="s">
        <v>712</v>
      </c>
      <c r="G582" s="48" t="s">
        <v>2461</v>
      </c>
      <c r="H582" s="42"/>
      <c r="I582" s="13"/>
      <c r="J582" s="15">
        <v>3.5000000000000003E-2</v>
      </c>
      <c r="K582" s="15" t="s">
        <v>1579</v>
      </c>
      <c r="L582" s="15" t="s">
        <v>537</v>
      </c>
      <c r="M582" s="15"/>
      <c r="N582" s="15"/>
      <c r="O582" s="16">
        <v>959525932</v>
      </c>
      <c r="P582" s="12">
        <v>45831</v>
      </c>
      <c r="Q582" s="16">
        <v>1391312601.4000001</v>
      </c>
      <c r="R582" s="9" t="s">
        <v>174</v>
      </c>
      <c r="S582" s="9" t="s">
        <v>1647</v>
      </c>
      <c r="T582" s="10">
        <v>930066647</v>
      </c>
      <c r="U582" s="9" t="s">
        <v>275</v>
      </c>
      <c r="V582" s="13" t="s">
        <v>707</v>
      </c>
      <c r="W582" s="13" t="s">
        <v>166</v>
      </c>
      <c r="X582" s="9" t="s">
        <v>601</v>
      </c>
      <c r="Y582" s="6" t="s">
        <v>552</v>
      </c>
      <c r="Z582" s="7">
        <v>45845</v>
      </c>
      <c r="AA582" s="6" t="s">
        <v>1719</v>
      </c>
      <c r="AB582" s="17">
        <v>486959410.49000001</v>
      </c>
      <c r="AC582" s="29"/>
      <c r="AD582" s="27"/>
      <c r="AE582" s="27"/>
      <c r="AF582" s="2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>
        <f t="shared" ref="AU582" si="351">SUBTOTAL(9,AV582:DH582)</f>
        <v>973179011.13999999</v>
      </c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>
        <v>86115897</v>
      </c>
      <c r="BI582" s="17">
        <v>85219802.739999995</v>
      </c>
      <c r="BJ582" s="17">
        <v>84034645.819999993</v>
      </c>
      <c r="BK582" s="17">
        <v>83427614.230000004</v>
      </c>
      <c r="BL582" s="17">
        <v>82300269.840000004</v>
      </c>
      <c r="BM582" s="17">
        <v>81635425.709999993</v>
      </c>
      <c r="BN582" s="17">
        <v>80739331.459999993</v>
      </c>
      <c r="BO582" s="17">
        <v>79409643.200000003</v>
      </c>
      <c r="BP582" s="17">
        <v>78947142.939999998</v>
      </c>
      <c r="BQ582" s="17">
        <v>77964329.879999995</v>
      </c>
      <c r="BR582" s="17">
        <v>77154954.420000002</v>
      </c>
      <c r="BS582" s="17">
        <v>76229953.900000006</v>
      </c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</row>
    <row r="583" spans="1:112" ht="65.25" hidden="1" customHeight="1" x14ac:dyDescent="0.25">
      <c r="A583" s="6">
        <f t="shared" si="346"/>
        <v>199</v>
      </c>
      <c r="B583" s="13">
        <v>15971885</v>
      </c>
      <c r="C583" s="33" t="s">
        <v>277</v>
      </c>
      <c r="D583" s="32" t="s">
        <v>744</v>
      </c>
      <c r="E583" s="46" t="s">
        <v>1651</v>
      </c>
      <c r="F583" s="13" t="s">
        <v>712</v>
      </c>
      <c r="G583" s="48" t="s">
        <v>2462</v>
      </c>
      <c r="H583" s="42"/>
      <c r="I583" s="13"/>
      <c r="J583" s="15">
        <v>0.158</v>
      </c>
      <c r="K583" s="15" t="s">
        <v>532</v>
      </c>
      <c r="L583" s="15" t="s">
        <v>537</v>
      </c>
      <c r="M583" s="15"/>
      <c r="N583" s="15"/>
      <c r="O583" s="16">
        <v>4162139943</v>
      </c>
      <c r="P583" s="12">
        <v>45832</v>
      </c>
      <c r="Q583" s="16">
        <v>4370246940.1499996</v>
      </c>
      <c r="R583" s="9" t="s">
        <v>174</v>
      </c>
      <c r="S583" s="9" t="s">
        <v>1652</v>
      </c>
      <c r="T583" s="10">
        <v>909436669</v>
      </c>
      <c r="U583" s="9" t="s">
        <v>276</v>
      </c>
      <c r="V583" s="13" t="s">
        <v>707</v>
      </c>
      <c r="W583" s="13" t="s">
        <v>166</v>
      </c>
      <c r="X583" s="9" t="s">
        <v>601</v>
      </c>
      <c r="Y583" s="6"/>
      <c r="Z583" s="6"/>
      <c r="AA583" s="6"/>
      <c r="AB583" s="17">
        <v>3496197552.1199999</v>
      </c>
      <c r="AC583" s="29"/>
      <c r="AD583" s="27">
        <f>+Q583*20%</f>
        <v>874049388.02999997</v>
      </c>
      <c r="AE583" s="27"/>
      <c r="AF583" s="2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</row>
    <row r="584" spans="1:112" ht="65.25" hidden="1" customHeight="1" x14ac:dyDescent="0.25">
      <c r="A584" s="6">
        <f t="shared" si="346"/>
        <v>200</v>
      </c>
      <c r="B584" s="13">
        <v>16037023</v>
      </c>
      <c r="C584" s="33" t="s">
        <v>277</v>
      </c>
      <c r="D584" s="32" t="s">
        <v>883</v>
      </c>
      <c r="E584" s="46" t="s">
        <v>1654</v>
      </c>
      <c r="F584" s="13" t="s">
        <v>712</v>
      </c>
      <c r="G584" s="48" t="s">
        <v>2463</v>
      </c>
      <c r="H584" s="42"/>
      <c r="I584" s="13"/>
      <c r="J584" s="15">
        <v>3.4700000000000002E-2</v>
      </c>
      <c r="K584" s="15" t="s">
        <v>532</v>
      </c>
      <c r="L584" s="15" t="s">
        <v>537</v>
      </c>
      <c r="M584" s="15"/>
      <c r="N584" s="15"/>
      <c r="O584" s="16">
        <v>987372988</v>
      </c>
      <c r="P584" s="12">
        <v>45833</v>
      </c>
      <c r="Q584" s="16">
        <v>1036741637.4</v>
      </c>
      <c r="R584" s="9" t="s">
        <v>174</v>
      </c>
      <c r="S584" s="9" t="s">
        <v>1653</v>
      </c>
      <c r="T584" s="10">
        <v>771416168</v>
      </c>
      <c r="U584" s="9" t="s">
        <v>276</v>
      </c>
      <c r="V584" s="13" t="s">
        <v>707</v>
      </c>
      <c r="W584" s="13" t="s">
        <v>166</v>
      </c>
      <c r="X584" s="9" t="s">
        <v>601</v>
      </c>
      <c r="Y584" s="6"/>
      <c r="Z584" s="6"/>
      <c r="AA584" s="6"/>
      <c r="AB584" s="17">
        <v>829393309.91999996</v>
      </c>
      <c r="AC584" s="29"/>
      <c r="AD584" s="27">
        <f t="shared" ref="AD584:AD589" si="352">+Q584*20%</f>
        <v>207348327.48000002</v>
      </c>
      <c r="AE584" s="27"/>
      <c r="AF584" s="2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</row>
    <row r="585" spans="1:112" ht="65.25" hidden="1" customHeight="1" x14ac:dyDescent="0.25">
      <c r="A585" s="6">
        <f t="shared" si="346"/>
        <v>201</v>
      </c>
      <c r="B585" s="13">
        <v>16073707</v>
      </c>
      <c r="C585" s="33" t="s">
        <v>297</v>
      </c>
      <c r="D585" s="32" t="s">
        <v>1462</v>
      </c>
      <c r="E585" s="46" t="s">
        <v>1656</v>
      </c>
      <c r="F585" s="13" t="s">
        <v>711</v>
      </c>
      <c r="G585" s="48" t="s">
        <v>2464</v>
      </c>
      <c r="H585" s="42"/>
      <c r="I585" s="13"/>
      <c r="J585" s="15">
        <v>4.0300000000000002E-2</v>
      </c>
      <c r="K585" s="15" t="s">
        <v>982</v>
      </c>
      <c r="L585" s="15" t="s">
        <v>537</v>
      </c>
      <c r="M585" s="15"/>
      <c r="N585" s="15"/>
      <c r="O585" s="16">
        <v>350954459</v>
      </c>
      <c r="P585" s="12">
        <v>45834</v>
      </c>
      <c r="Q585" s="16">
        <v>386049904.89999998</v>
      </c>
      <c r="R585" s="9" t="s">
        <v>174</v>
      </c>
      <c r="S585" s="9" t="s">
        <v>1655</v>
      </c>
      <c r="T585" s="10">
        <v>998104222</v>
      </c>
      <c r="U585" s="9" t="s">
        <v>276</v>
      </c>
      <c r="V585" s="13" t="s">
        <v>707</v>
      </c>
      <c r="W585" s="13" t="s">
        <v>166</v>
      </c>
      <c r="X585" s="9" t="s">
        <v>601</v>
      </c>
      <c r="Y585" s="6"/>
      <c r="Z585" s="6"/>
      <c r="AA585" s="6"/>
      <c r="AB585" s="17">
        <v>308839923.92000002</v>
      </c>
      <c r="AC585" s="29"/>
      <c r="AD585" s="27">
        <f t="shared" si="352"/>
        <v>77209980.980000004</v>
      </c>
      <c r="AE585" s="27"/>
      <c r="AF585" s="2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</row>
    <row r="586" spans="1:112" ht="65.25" hidden="1" customHeight="1" x14ac:dyDescent="0.25">
      <c r="A586" s="6">
        <f t="shared" si="346"/>
        <v>202</v>
      </c>
      <c r="B586" s="13">
        <v>15870238</v>
      </c>
      <c r="C586" s="33" t="s">
        <v>318</v>
      </c>
      <c r="D586" s="32" t="s">
        <v>1663</v>
      </c>
      <c r="E586" s="46" t="s">
        <v>1664</v>
      </c>
      <c r="F586" s="13" t="s">
        <v>714</v>
      </c>
      <c r="G586" s="48" t="s">
        <v>2465</v>
      </c>
      <c r="H586" s="42"/>
      <c r="I586" s="13"/>
      <c r="J586" s="15">
        <v>5.0000000000000001E-3</v>
      </c>
      <c r="K586" s="15" t="s">
        <v>1668</v>
      </c>
      <c r="L586" s="15" t="s">
        <v>537</v>
      </c>
      <c r="M586" s="15"/>
      <c r="N586" s="15"/>
      <c r="O586" s="16">
        <v>172088725</v>
      </c>
      <c r="P586" s="12">
        <v>45835</v>
      </c>
      <c r="Q586" s="16">
        <v>585101665</v>
      </c>
      <c r="R586" s="9" t="s">
        <v>174</v>
      </c>
      <c r="S586" s="9" t="s">
        <v>1662</v>
      </c>
      <c r="T586" s="10">
        <v>911329047</v>
      </c>
      <c r="U586" s="9" t="s">
        <v>276</v>
      </c>
      <c r="V586" s="13" t="s">
        <v>707</v>
      </c>
      <c r="W586" s="13" t="s">
        <v>166</v>
      </c>
      <c r="X586" s="9" t="s">
        <v>601</v>
      </c>
      <c r="Y586" s="6"/>
      <c r="Z586" s="6"/>
      <c r="AA586" s="6"/>
      <c r="AB586" s="17">
        <v>468081332</v>
      </c>
      <c r="AC586" s="29"/>
      <c r="AD586" s="27">
        <f t="shared" si="352"/>
        <v>117020333</v>
      </c>
      <c r="AE586" s="27"/>
      <c r="AF586" s="2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</row>
    <row r="587" spans="1:112" ht="65.25" hidden="1" customHeight="1" x14ac:dyDescent="0.25">
      <c r="A587" s="6">
        <f t="shared" si="346"/>
        <v>203</v>
      </c>
      <c r="B587" s="13">
        <v>15867113</v>
      </c>
      <c r="C587" s="33" t="s">
        <v>277</v>
      </c>
      <c r="D587" s="32" t="s">
        <v>1270</v>
      </c>
      <c r="E587" s="46" t="s">
        <v>1671</v>
      </c>
      <c r="F587" s="13" t="s">
        <v>712</v>
      </c>
      <c r="G587" s="48" t="s">
        <v>2466</v>
      </c>
      <c r="H587" s="42"/>
      <c r="I587" s="13"/>
      <c r="J587" s="15">
        <v>0.02</v>
      </c>
      <c r="K587" s="15" t="s">
        <v>532</v>
      </c>
      <c r="L587" s="15" t="s">
        <v>537</v>
      </c>
      <c r="M587" s="15"/>
      <c r="N587" s="15"/>
      <c r="O587" s="16">
        <v>552294317</v>
      </c>
      <c r="P587" s="12">
        <v>45838</v>
      </c>
      <c r="Q587" s="16">
        <v>1159818065.7</v>
      </c>
      <c r="R587" s="9" t="s">
        <v>174</v>
      </c>
      <c r="S587" s="9" t="s">
        <v>1670</v>
      </c>
      <c r="T587" s="10">
        <v>981770404</v>
      </c>
      <c r="U587" s="9" t="s">
        <v>276</v>
      </c>
      <c r="V587" s="13" t="s">
        <v>707</v>
      </c>
      <c r="W587" s="13" t="s">
        <v>166</v>
      </c>
      <c r="X587" s="9" t="s">
        <v>601</v>
      </c>
      <c r="Y587" s="6"/>
      <c r="Z587" s="6"/>
      <c r="AA587" s="6"/>
      <c r="AB587" s="17">
        <v>927854452.55999994</v>
      </c>
      <c r="AC587" s="29"/>
      <c r="AD587" s="27">
        <f t="shared" si="352"/>
        <v>231963613.14000002</v>
      </c>
      <c r="AE587" s="27"/>
      <c r="AF587" s="2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</row>
    <row r="588" spans="1:112" ht="65.25" hidden="1" customHeight="1" x14ac:dyDescent="0.25">
      <c r="A588" s="6">
        <f t="shared" si="346"/>
        <v>204</v>
      </c>
      <c r="B588" s="13">
        <v>16260381</v>
      </c>
      <c r="C588" s="33" t="s">
        <v>278</v>
      </c>
      <c r="D588" s="32" t="s">
        <v>1390</v>
      </c>
      <c r="E588" s="32" t="s">
        <v>1672</v>
      </c>
      <c r="F588" s="13" t="s">
        <v>715</v>
      </c>
      <c r="G588" s="48" t="s">
        <v>2606</v>
      </c>
      <c r="H588" s="42"/>
      <c r="I588" s="13"/>
      <c r="J588" s="15">
        <v>1.29</v>
      </c>
      <c r="K588" s="15" t="s">
        <v>1757</v>
      </c>
      <c r="L588" s="15" t="s">
        <v>537</v>
      </c>
      <c r="M588" s="15"/>
      <c r="N588" s="15"/>
      <c r="O588" s="16">
        <v>150313239279</v>
      </c>
      <c r="P588" s="12">
        <v>45838</v>
      </c>
      <c r="Q588" s="16">
        <v>157828901242.95001</v>
      </c>
      <c r="R588" s="9" t="s">
        <v>174</v>
      </c>
      <c r="S588" s="9" t="s">
        <v>1675</v>
      </c>
      <c r="T588" s="10">
        <v>903584344</v>
      </c>
      <c r="U588" s="9" t="s">
        <v>276</v>
      </c>
      <c r="V588" s="13" t="s">
        <v>707</v>
      </c>
      <c r="W588" s="13" t="s">
        <v>165</v>
      </c>
      <c r="X588" s="6" t="s">
        <v>601</v>
      </c>
      <c r="Y588" s="6"/>
      <c r="Z588" s="6"/>
      <c r="AA588" s="6"/>
      <c r="AB588" s="17">
        <v>126263120994.36</v>
      </c>
      <c r="AC588" s="29"/>
      <c r="AD588" s="27">
        <f t="shared" si="352"/>
        <v>31565780248.590004</v>
      </c>
      <c r="AE588" s="27"/>
      <c r="AF588" s="2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</row>
    <row r="589" spans="1:112" ht="65.25" hidden="1" customHeight="1" x14ac:dyDescent="0.25">
      <c r="A589" s="6">
        <f t="shared" si="346"/>
        <v>205</v>
      </c>
      <c r="B589" s="13">
        <v>15901244</v>
      </c>
      <c r="C589" s="33" t="s">
        <v>298</v>
      </c>
      <c r="D589" s="32" t="s">
        <v>494</v>
      </c>
      <c r="E589" s="46" t="s">
        <v>1674</v>
      </c>
      <c r="F589" s="13" t="s">
        <v>711</v>
      </c>
      <c r="G589" s="48" t="s">
        <v>2467</v>
      </c>
      <c r="H589" s="42"/>
      <c r="I589" s="13"/>
      <c r="J589" s="15">
        <v>1.5100000000000001E-2</v>
      </c>
      <c r="K589" s="15" t="s">
        <v>1612</v>
      </c>
      <c r="L589" s="15" t="s">
        <v>537</v>
      </c>
      <c r="M589" s="15"/>
      <c r="N589" s="15"/>
      <c r="O589" s="16">
        <v>233639220</v>
      </c>
      <c r="P589" s="12">
        <v>45839</v>
      </c>
      <c r="Q589" s="16">
        <v>257003142</v>
      </c>
      <c r="R589" s="9" t="s">
        <v>174</v>
      </c>
      <c r="S589" s="9" t="s">
        <v>1673</v>
      </c>
      <c r="T589" s="10">
        <v>909586115</v>
      </c>
      <c r="U589" s="9" t="s">
        <v>276</v>
      </c>
      <c r="V589" s="13" t="s">
        <v>707</v>
      </c>
      <c r="W589" s="13" t="s">
        <v>166</v>
      </c>
      <c r="X589" s="6" t="s">
        <v>601</v>
      </c>
      <c r="Y589" s="6"/>
      <c r="Z589" s="6"/>
      <c r="AA589" s="6"/>
      <c r="AB589" s="17">
        <v>205602513.59999999</v>
      </c>
      <c r="AC589" s="29"/>
      <c r="AD589" s="27">
        <f t="shared" si="352"/>
        <v>51400628.400000006</v>
      </c>
      <c r="AE589" s="27"/>
      <c r="AF589" s="2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</row>
    <row r="590" spans="1:112" ht="65.25" hidden="1" customHeight="1" x14ac:dyDescent="0.25">
      <c r="A590" s="6">
        <f t="shared" si="346"/>
        <v>206</v>
      </c>
      <c r="B590" s="13">
        <v>16152057</v>
      </c>
      <c r="C590" s="33" t="s">
        <v>278</v>
      </c>
      <c r="D590" s="32" t="s">
        <v>342</v>
      </c>
      <c r="E590" s="47" t="s">
        <v>1677</v>
      </c>
      <c r="F590" s="13" t="s">
        <v>712</v>
      </c>
      <c r="G590" s="48" t="s">
        <v>2468</v>
      </c>
      <c r="H590" s="42"/>
      <c r="I590" s="13"/>
      <c r="J590" s="15">
        <v>2.01E-2</v>
      </c>
      <c r="K590" s="15" t="s">
        <v>1758</v>
      </c>
      <c r="L590" s="15" t="s">
        <v>537</v>
      </c>
      <c r="M590" s="15"/>
      <c r="N590" s="15"/>
      <c r="O590" s="16">
        <v>592624483</v>
      </c>
      <c r="P590" s="12">
        <v>45840</v>
      </c>
      <c r="Q590" s="16">
        <v>711149379.60000002</v>
      </c>
      <c r="R590" s="9" t="s">
        <v>174</v>
      </c>
      <c r="S590" s="9" t="s">
        <v>1676</v>
      </c>
      <c r="T590" s="10">
        <v>993093332</v>
      </c>
      <c r="U590" s="9" t="s">
        <v>276</v>
      </c>
      <c r="V590" s="13" t="s">
        <v>707</v>
      </c>
      <c r="W590" s="13" t="s">
        <v>166</v>
      </c>
      <c r="X590" s="6" t="s">
        <v>601</v>
      </c>
      <c r="Y590" s="6"/>
      <c r="Z590" s="6"/>
      <c r="AA590" s="6"/>
      <c r="AB590" s="17">
        <v>568919503.67999995</v>
      </c>
      <c r="AC590" s="29"/>
      <c r="AD590" s="27">
        <f>+Q590*20%</f>
        <v>142229875.92000002</v>
      </c>
      <c r="AE590" s="27"/>
      <c r="AF590" s="2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</row>
    <row r="591" spans="1:112" ht="65.25" hidden="1" customHeight="1" x14ac:dyDescent="0.25">
      <c r="A591" s="6">
        <f t="shared" si="346"/>
        <v>207</v>
      </c>
      <c r="B591" s="13">
        <v>16151455</v>
      </c>
      <c r="C591" s="33" t="s">
        <v>296</v>
      </c>
      <c r="D591" s="32" t="s">
        <v>1214</v>
      </c>
      <c r="E591" s="47" t="s">
        <v>1679</v>
      </c>
      <c r="F591" s="13" t="s">
        <v>712</v>
      </c>
      <c r="G591" s="48" t="s">
        <v>2469</v>
      </c>
      <c r="H591" s="42"/>
      <c r="I591" s="13"/>
      <c r="J591" s="15">
        <v>6.0000000000000001E-3</v>
      </c>
      <c r="K591" s="15" t="s">
        <v>1295</v>
      </c>
      <c r="L591" s="15" t="s">
        <v>537</v>
      </c>
      <c r="M591" s="15"/>
      <c r="N591" s="15"/>
      <c r="O591" s="16">
        <v>190629165</v>
      </c>
      <c r="P591" s="12">
        <v>45840</v>
      </c>
      <c r="Q591" s="16">
        <v>209692081.5</v>
      </c>
      <c r="R591" s="9" t="s">
        <v>174</v>
      </c>
      <c r="S591" s="9" t="s">
        <v>1678</v>
      </c>
      <c r="T591" s="10">
        <v>991554071</v>
      </c>
      <c r="U591" s="9" t="s">
        <v>276</v>
      </c>
      <c r="V591" s="13" t="s">
        <v>707</v>
      </c>
      <c r="W591" s="13" t="s">
        <v>166</v>
      </c>
      <c r="X591" s="6" t="s">
        <v>601</v>
      </c>
      <c r="Y591" s="6"/>
      <c r="Z591" s="6"/>
      <c r="AA591" s="6"/>
      <c r="AB591" s="17">
        <v>167753665.19999999</v>
      </c>
      <c r="AC591" s="29"/>
      <c r="AD591" s="27">
        <f>+Q591*20%</f>
        <v>41938416.300000004</v>
      </c>
      <c r="AE591" s="27"/>
      <c r="AF591" s="2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</row>
    <row r="592" spans="1:112" ht="65.25" customHeight="1" x14ac:dyDescent="0.25">
      <c r="A592" s="6">
        <f t="shared" si="346"/>
        <v>208</v>
      </c>
      <c r="B592" s="13">
        <v>15940907</v>
      </c>
      <c r="C592" s="33" t="s">
        <v>302</v>
      </c>
      <c r="D592" s="32" t="s">
        <v>1681</v>
      </c>
      <c r="E592" s="47" t="s">
        <v>1682</v>
      </c>
      <c r="F592" s="13" t="s">
        <v>714</v>
      </c>
      <c r="G592" s="48" t="s">
        <v>2470</v>
      </c>
      <c r="H592" s="42"/>
      <c r="I592" s="13"/>
      <c r="J592" s="15">
        <v>5.3999999999999999E-2</v>
      </c>
      <c r="K592" s="15" t="s">
        <v>1772</v>
      </c>
      <c r="L592" s="15" t="s">
        <v>537</v>
      </c>
      <c r="M592" s="15"/>
      <c r="N592" s="15"/>
      <c r="O592" s="16">
        <v>2731451026</v>
      </c>
      <c r="P592" s="12">
        <v>45840</v>
      </c>
      <c r="Q592" s="16">
        <v>3550886333.8000002</v>
      </c>
      <c r="R592" s="9" t="s">
        <v>174</v>
      </c>
      <c r="S592" s="9" t="s">
        <v>1680</v>
      </c>
      <c r="T592" s="10">
        <v>774448777</v>
      </c>
      <c r="U592" s="9" t="s">
        <v>275</v>
      </c>
      <c r="V592" s="13" t="s">
        <v>707</v>
      </c>
      <c r="W592" s="13" t="s">
        <v>166</v>
      </c>
      <c r="X592" s="6" t="s">
        <v>601</v>
      </c>
      <c r="Y592" s="6" t="s">
        <v>552</v>
      </c>
      <c r="Z592" s="7">
        <v>45863</v>
      </c>
      <c r="AA592" s="6" t="s">
        <v>1790</v>
      </c>
      <c r="AB592" s="17">
        <v>1242810216.8299999</v>
      </c>
      <c r="AC592" s="29"/>
      <c r="AD592" s="27"/>
      <c r="AE592" s="27"/>
      <c r="AF592" s="2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>
        <f>SUM(AV592:CJ592)</f>
        <v>2483732302.5500002</v>
      </c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>
        <v>219783649.97</v>
      </c>
      <c r="BI592" s="17">
        <v>217496652.16999999</v>
      </c>
      <c r="BJ592" s="17">
        <v>214471913.15000001</v>
      </c>
      <c r="BK592" s="17">
        <v>212922656.58000001</v>
      </c>
      <c r="BL592" s="17">
        <v>210045465.80000001</v>
      </c>
      <c r="BM592" s="17">
        <v>208348660.99000001</v>
      </c>
      <c r="BN592" s="17">
        <v>206061663.19</v>
      </c>
      <c r="BO592" s="17">
        <v>202668053.56</v>
      </c>
      <c r="BP592" s="17">
        <v>201487667.59999999</v>
      </c>
      <c r="BQ592" s="17">
        <v>198979347.44</v>
      </c>
      <c r="BR592" s="17">
        <v>196913672.00999999</v>
      </c>
      <c r="BS592" s="17">
        <v>194552900.09</v>
      </c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</row>
    <row r="593" spans="1:112" ht="65.25" hidden="1" customHeight="1" x14ac:dyDescent="0.25">
      <c r="A593" s="6">
        <f t="shared" si="346"/>
        <v>209</v>
      </c>
      <c r="B593" s="13">
        <v>16291522</v>
      </c>
      <c r="C593" s="33" t="s">
        <v>279</v>
      </c>
      <c r="D593" s="32" t="s">
        <v>1695</v>
      </c>
      <c r="E593" s="47" t="s">
        <v>1696</v>
      </c>
      <c r="F593" s="13" t="s">
        <v>715</v>
      </c>
      <c r="G593" s="48" t="s">
        <v>2471</v>
      </c>
      <c r="H593" s="42"/>
      <c r="I593" s="13"/>
      <c r="J593" s="15">
        <v>3.85E-2</v>
      </c>
      <c r="K593" s="15" t="s">
        <v>1602</v>
      </c>
      <c r="L593" s="15" t="s">
        <v>1620</v>
      </c>
      <c r="M593" s="15"/>
      <c r="N593" s="15"/>
      <c r="O593" s="16">
        <v>711685108</v>
      </c>
      <c r="P593" s="12">
        <v>45845</v>
      </c>
      <c r="Q593" s="16">
        <v>782853618.79999995</v>
      </c>
      <c r="R593" s="9" t="s">
        <v>174</v>
      </c>
      <c r="S593" s="9" t="s">
        <v>1694</v>
      </c>
      <c r="T593" s="10">
        <v>983005885</v>
      </c>
      <c r="U593" s="9" t="s">
        <v>276</v>
      </c>
      <c r="V593" s="13" t="s">
        <v>707</v>
      </c>
      <c r="W593" s="13" t="s">
        <v>166</v>
      </c>
      <c r="X593" s="9" t="s">
        <v>601</v>
      </c>
      <c r="Y593" s="6"/>
      <c r="Z593" s="6"/>
      <c r="AA593" s="6"/>
      <c r="AB593" s="17">
        <v>626282895.03999996</v>
      </c>
      <c r="AC593" s="29"/>
      <c r="AD593" s="27">
        <f>+Q593*20%</f>
        <v>156570723.75999999</v>
      </c>
      <c r="AE593" s="27"/>
      <c r="AF593" s="2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</row>
    <row r="594" spans="1:112" ht="65.25" hidden="1" customHeight="1" x14ac:dyDescent="0.25">
      <c r="A594" s="6">
        <f t="shared" si="346"/>
        <v>210</v>
      </c>
      <c r="B594" s="13">
        <v>16291495</v>
      </c>
      <c r="C594" s="33" t="s">
        <v>279</v>
      </c>
      <c r="D594" s="32" t="s">
        <v>1545</v>
      </c>
      <c r="E594" s="47" t="s">
        <v>1697</v>
      </c>
      <c r="F594" s="13" t="s">
        <v>715</v>
      </c>
      <c r="G594" s="48" t="s">
        <v>2472</v>
      </c>
      <c r="H594" s="42"/>
      <c r="I594" s="13"/>
      <c r="J594" s="15">
        <v>1.6500000000000001E-2</v>
      </c>
      <c r="K594" s="15" t="s">
        <v>1602</v>
      </c>
      <c r="L594" s="15" t="s">
        <v>1620</v>
      </c>
      <c r="M594" s="15"/>
      <c r="N594" s="15"/>
      <c r="O594" s="16">
        <v>537476072</v>
      </c>
      <c r="P594" s="12">
        <v>45845</v>
      </c>
      <c r="Q594" s="16">
        <v>591223679.20000005</v>
      </c>
      <c r="R594" s="9" t="s">
        <v>174</v>
      </c>
      <c r="S594" s="9" t="s">
        <v>1694</v>
      </c>
      <c r="T594" s="10">
        <v>983005885</v>
      </c>
      <c r="U594" s="9" t="s">
        <v>276</v>
      </c>
      <c r="V594" s="13" t="s">
        <v>707</v>
      </c>
      <c r="W594" s="13" t="s">
        <v>166</v>
      </c>
      <c r="X594" s="9" t="s">
        <v>601</v>
      </c>
      <c r="Y594" s="6"/>
      <c r="Z594" s="6"/>
      <c r="AA594" s="6"/>
      <c r="AB594" s="17">
        <v>472978943.36000001</v>
      </c>
      <c r="AC594" s="29"/>
      <c r="AD594" s="27">
        <f>+Q594*20%</f>
        <v>118244735.84000002</v>
      </c>
      <c r="AE594" s="27"/>
      <c r="AF594" s="2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</row>
    <row r="595" spans="1:112" ht="65.25" hidden="1" customHeight="1" x14ac:dyDescent="0.25">
      <c r="A595" s="6">
        <f t="shared" si="346"/>
        <v>211</v>
      </c>
      <c r="B595" s="13">
        <v>16291496</v>
      </c>
      <c r="C595" s="33" t="s">
        <v>279</v>
      </c>
      <c r="D595" s="32" t="s">
        <v>1545</v>
      </c>
      <c r="E595" s="47" t="s">
        <v>1698</v>
      </c>
      <c r="F595" s="13" t="s">
        <v>715</v>
      </c>
      <c r="G595" s="48" t="s">
        <v>2473</v>
      </c>
      <c r="H595" s="42"/>
      <c r="I595" s="13"/>
      <c r="J595" s="15">
        <v>1.8800000000000001E-2</v>
      </c>
      <c r="K595" s="15" t="s">
        <v>1602</v>
      </c>
      <c r="L595" s="15" t="s">
        <v>1620</v>
      </c>
      <c r="M595" s="15"/>
      <c r="N595" s="15"/>
      <c r="O595" s="16">
        <v>612396979</v>
      </c>
      <c r="P595" s="12">
        <v>45845</v>
      </c>
      <c r="Q595" s="16">
        <v>673636676.89999998</v>
      </c>
      <c r="R595" s="9" t="s">
        <v>174</v>
      </c>
      <c r="S595" s="9" t="s">
        <v>1694</v>
      </c>
      <c r="T595" s="10">
        <v>983005885</v>
      </c>
      <c r="U595" s="9" t="s">
        <v>276</v>
      </c>
      <c r="V595" s="13" t="s">
        <v>707</v>
      </c>
      <c r="W595" s="13" t="s">
        <v>166</v>
      </c>
      <c r="X595" s="9" t="s">
        <v>601</v>
      </c>
      <c r="Y595" s="6"/>
      <c r="Z595" s="6"/>
      <c r="AA595" s="6"/>
      <c r="AB595" s="17">
        <v>538909341.51999998</v>
      </c>
      <c r="AC595" s="29"/>
      <c r="AD595" s="27">
        <f>+Q595*20%</f>
        <v>134727335.38</v>
      </c>
      <c r="AE595" s="27"/>
      <c r="AF595" s="2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</row>
    <row r="596" spans="1:112" ht="65.25" hidden="1" customHeight="1" x14ac:dyDescent="0.25">
      <c r="A596" s="6">
        <f t="shared" si="346"/>
        <v>212</v>
      </c>
      <c r="B596" s="13">
        <v>16047190</v>
      </c>
      <c r="C596" s="33" t="s">
        <v>277</v>
      </c>
      <c r="D596" s="32" t="s">
        <v>1700</v>
      </c>
      <c r="E596" s="47" t="s">
        <v>1701</v>
      </c>
      <c r="F596" s="13" t="s">
        <v>712</v>
      </c>
      <c r="G596" s="48" t="s">
        <v>2474</v>
      </c>
      <c r="H596" s="42"/>
      <c r="I596" s="13"/>
      <c r="J596" s="15">
        <v>6.3E-2</v>
      </c>
      <c r="K596" s="15" t="s">
        <v>532</v>
      </c>
      <c r="L596" s="15" t="s">
        <v>537</v>
      </c>
      <c r="M596" s="15"/>
      <c r="N596" s="15"/>
      <c r="O596" s="16">
        <v>1614695660</v>
      </c>
      <c r="P596" s="12">
        <v>45845</v>
      </c>
      <c r="Q596" s="16">
        <v>1695430443</v>
      </c>
      <c r="R596" s="9" t="s">
        <v>174</v>
      </c>
      <c r="S596" s="9" t="s">
        <v>1699</v>
      </c>
      <c r="T596" s="10">
        <v>903524440</v>
      </c>
      <c r="U596" s="9" t="s">
        <v>276</v>
      </c>
      <c r="V596" s="13" t="s">
        <v>707</v>
      </c>
      <c r="W596" s="13" t="s">
        <v>166</v>
      </c>
      <c r="X596" s="6" t="s">
        <v>601</v>
      </c>
      <c r="Y596" s="6"/>
      <c r="Z596" s="6"/>
      <c r="AA596" s="6"/>
      <c r="AB596" s="17">
        <v>1356344354.4000001</v>
      </c>
      <c r="AC596" s="29"/>
      <c r="AD596" s="27">
        <f>+Q596*20%</f>
        <v>339086088.60000002</v>
      </c>
      <c r="AE596" s="27"/>
      <c r="AF596" s="2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</row>
    <row r="597" spans="1:112" ht="65.25" customHeight="1" x14ac:dyDescent="0.25">
      <c r="A597" s="6">
        <f t="shared" si="346"/>
        <v>213</v>
      </c>
      <c r="B597" s="13">
        <v>16291477</v>
      </c>
      <c r="C597" s="33" t="s">
        <v>298</v>
      </c>
      <c r="D597" s="32" t="s">
        <v>16</v>
      </c>
      <c r="E597" s="47" t="s">
        <v>1703</v>
      </c>
      <c r="F597" s="13" t="s">
        <v>712</v>
      </c>
      <c r="G597" s="48" t="s">
        <v>2475</v>
      </c>
      <c r="H597" s="42"/>
      <c r="I597" s="13"/>
      <c r="J597" s="15">
        <v>0.27039999999999997</v>
      </c>
      <c r="K597" s="15" t="s">
        <v>1759</v>
      </c>
      <c r="L597" s="15" t="s">
        <v>531</v>
      </c>
      <c r="M597" s="15"/>
      <c r="N597" s="15"/>
      <c r="O597" s="16">
        <v>10327801141</v>
      </c>
      <c r="P597" s="12">
        <v>45845</v>
      </c>
      <c r="Q597" s="16">
        <v>10844191198.049999</v>
      </c>
      <c r="R597" s="9" t="s">
        <v>174</v>
      </c>
      <c r="S597" s="9" t="s">
        <v>1702</v>
      </c>
      <c r="T597" s="10">
        <v>915227025</v>
      </c>
      <c r="U597" s="9" t="s">
        <v>275</v>
      </c>
      <c r="V597" s="13" t="s">
        <v>707</v>
      </c>
      <c r="W597" s="13" t="s">
        <v>166</v>
      </c>
      <c r="X597" s="6" t="s">
        <v>601</v>
      </c>
      <c r="Y597" s="6" t="s">
        <v>552</v>
      </c>
      <c r="Z597" s="7">
        <v>45861</v>
      </c>
      <c r="AA597" s="6" t="s">
        <v>1791</v>
      </c>
      <c r="AB597" s="17">
        <v>3795466919.3200002</v>
      </c>
      <c r="AC597" s="29"/>
      <c r="AD597" s="27"/>
      <c r="AE597" s="27"/>
      <c r="AF597" s="2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>
        <f>SUM(AV597:CJ597)</f>
        <v>7585167600.8900003</v>
      </c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>
        <v>671205918.29999995</v>
      </c>
      <c r="BI597" s="17">
        <v>664221565.94000006</v>
      </c>
      <c r="BJ597" s="17">
        <v>654984196.67999995</v>
      </c>
      <c r="BK597" s="17">
        <v>650252861.20000005</v>
      </c>
      <c r="BL597" s="17">
        <v>641466095.32000005</v>
      </c>
      <c r="BM597" s="17">
        <v>636284156.47000003</v>
      </c>
      <c r="BN597" s="17">
        <v>629299804.10000002</v>
      </c>
      <c r="BO597" s="17">
        <v>618935926.38999999</v>
      </c>
      <c r="BP597" s="17">
        <v>615331099.36000001</v>
      </c>
      <c r="BQ597" s="17">
        <v>607670841.92999995</v>
      </c>
      <c r="BR597" s="17">
        <v>601362394.63</v>
      </c>
      <c r="BS597" s="17">
        <v>594152740.57000005</v>
      </c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</row>
    <row r="598" spans="1:112" ht="65.25" hidden="1" customHeight="1" x14ac:dyDescent="0.25">
      <c r="A598" s="6">
        <f t="shared" si="346"/>
        <v>214</v>
      </c>
      <c r="B598" s="13">
        <v>16104736</v>
      </c>
      <c r="C598" s="33" t="s">
        <v>300</v>
      </c>
      <c r="D598" s="32" t="s">
        <v>1202</v>
      </c>
      <c r="E598" s="47" t="s">
        <v>1705</v>
      </c>
      <c r="F598" s="13" t="s">
        <v>711</v>
      </c>
      <c r="G598" s="48" t="s">
        <v>2476</v>
      </c>
      <c r="H598" s="42"/>
      <c r="I598" s="13"/>
      <c r="J598" s="15">
        <v>0.14499999999999999</v>
      </c>
      <c r="K598" s="15" t="s">
        <v>1760</v>
      </c>
      <c r="L598" s="15" t="s">
        <v>1620</v>
      </c>
      <c r="M598" s="15"/>
      <c r="N598" s="15"/>
      <c r="O598" s="16">
        <v>2349301078</v>
      </c>
      <c r="P598" s="12">
        <v>45847</v>
      </c>
      <c r="Q598" s="16">
        <v>2584231185.8000002</v>
      </c>
      <c r="R598" s="9" t="s">
        <v>174</v>
      </c>
      <c r="S598" s="9" t="s">
        <v>1704</v>
      </c>
      <c r="T598" s="10">
        <v>903188000</v>
      </c>
      <c r="U598" s="9" t="s">
        <v>276</v>
      </c>
      <c r="V598" s="13" t="s">
        <v>707</v>
      </c>
      <c r="W598" s="13" t="s">
        <v>166</v>
      </c>
      <c r="X598" s="6" t="s">
        <v>601</v>
      </c>
      <c r="Y598" s="6"/>
      <c r="Z598" s="6"/>
      <c r="AA598" s="6"/>
      <c r="AB598" s="17">
        <v>2067384948.6400001</v>
      </c>
      <c r="AC598" s="29"/>
      <c r="AD598" s="27">
        <f>+Q598*20%</f>
        <v>516846237.16000009</v>
      </c>
      <c r="AE598" s="27"/>
      <c r="AF598" s="2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</row>
    <row r="599" spans="1:112" ht="65.25" hidden="1" customHeight="1" x14ac:dyDescent="0.25">
      <c r="A599" s="6">
        <f t="shared" si="346"/>
        <v>215</v>
      </c>
      <c r="B599" s="13">
        <v>16104897</v>
      </c>
      <c r="C599" s="33" t="s">
        <v>279</v>
      </c>
      <c r="D599" s="32" t="s">
        <v>1706</v>
      </c>
      <c r="E599" s="47" t="s">
        <v>1707</v>
      </c>
      <c r="F599" s="13" t="s">
        <v>713</v>
      </c>
      <c r="G599" s="48" t="s">
        <v>2477</v>
      </c>
      <c r="H599" s="42"/>
      <c r="I599" s="13"/>
      <c r="J599" s="15">
        <v>1.21E-2</v>
      </c>
      <c r="K599" s="15" t="s">
        <v>1602</v>
      </c>
      <c r="L599" s="15" t="s">
        <v>1620</v>
      </c>
      <c r="M599" s="15"/>
      <c r="N599" s="15"/>
      <c r="O599" s="16">
        <v>380441246</v>
      </c>
      <c r="P599" s="12">
        <v>45847</v>
      </c>
      <c r="Q599" s="16">
        <v>684794242.79999995</v>
      </c>
      <c r="R599" s="9" t="s">
        <v>175</v>
      </c>
      <c r="S599" s="9" t="s">
        <v>1694</v>
      </c>
      <c r="T599" s="10">
        <v>983005885</v>
      </c>
      <c r="U599" s="9" t="s">
        <v>276</v>
      </c>
      <c r="V599" s="13" t="s">
        <v>707</v>
      </c>
      <c r="W599" s="13" t="s">
        <v>166</v>
      </c>
      <c r="X599" s="9" t="s">
        <v>601</v>
      </c>
      <c r="Y599" s="6"/>
      <c r="Z599" s="6"/>
      <c r="AA599" s="6"/>
      <c r="AB599" s="17">
        <v>547835394.24000001</v>
      </c>
      <c r="AC599" s="29"/>
      <c r="AD599" s="27"/>
      <c r="AE599" s="27"/>
      <c r="AF599" s="2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</row>
    <row r="600" spans="1:112" ht="65.25" hidden="1" customHeight="1" x14ac:dyDescent="0.25">
      <c r="A600" s="6">
        <f t="shared" si="346"/>
        <v>216</v>
      </c>
      <c r="B600" s="13">
        <v>16153510</v>
      </c>
      <c r="C600" s="33" t="s">
        <v>299</v>
      </c>
      <c r="D600" s="32" t="s">
        <v>21</v>
      </c>
      <c r="E600" s="47" t="s">
        <v>1718</v>
      </c>
      <c r="F600" s="13" t="s">
        <v>712</v>
      </c>
      <c r="G600" s="48" t="s">
        <v>2478</v>
      </c>
      <c r="H600" s="42"/>
      <c r="I600" s="13"/>
      <c r="J600" s="15">
        <v>1.4999999999999999E-2</v>
      </c>
      <c r="K600" s="15" t="s">
        <v>1761</v>
      </c>
      <c r="L600" s="15" t="s">
        <v>537</v>
      </c>
      <c r="M600" s="15"/>
      <c r="N600" s="15"/>
      <c r="O600" s="16">
        <v>388916900</v>
      </c>
      <c r="P600" s="12">
        <v>45848</v>
      </c>
      <c r="Q600" s="16">
        <v>1050075630</v>
      </c>
      <c r="R600" s="9" t="s">
        <v>174</v>
      </c>
      <c r="S600" s="9" t="s">
        <v>931</v>
      </c>
      <c r="T600" s="10">
        <v>977087677</v>
      </c>
      <c r="U600" s="9" t="s">
        <v>276</v>
      </c>
      <c r="V600" s="13" t="s">
        <v>707</v>
      </c>
      <c r="W600" s="13" t="s">
        <v>166</v>
      </c>
      <c r="X600" s="9" t="s">
        <v>601</v>
      </c>
      <c r="Y600" s="6"/>
      <c r="Z600" s="6"/>
      <c r="AA600" s="6"/>
      <c r="AB600" s="17">
        <v>840060504</v>
      </c>
      <c r="AC600" s="29"/>
      <c r="AD600" s="27">
        <f>+Q600*20%</f>
        <v>210015126</v>
      </c>
      <c r="AE600" s="27"/>
      <c r="AF600" s="2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</row>
    <row r="601" spans="1:112" ht="65.25" customHeight="1" x14ac:dyDescent="0.25">
      <c r="A601" s="6">
        <f t="shared" si="346"/>
        <v>217</v>
      </c>
      <c r="B601" s="13">
        <v>16189587</v>
      </c>
      <c r="C601" s="33" t="s">
        <v>278</v>
      </c>
      <c r="D601" s="32" t="s">
        <v>1721</v>
      </c>
      <c r="E601" s="47" t="s">
        <v>1722</v>
      </c>
      <c r="F601" s="13" t="s">
        <v>715</v>
      </c>
      <c r="G601" s="48" t="s">
        <v>2479</v>
      </c>
      <c r="H601" s="42"/>
      <c r="I601" s="13"/>
      <c r="J601" s="15">
        <v>7.1000000000000004E-3</v>
      </c>
      <c r="K601" s="15" t="s">
        <v>1762</v>
      </c>
      <c r="L601" s="15" t="s">
        <v>537</v>
      </c>
      <c r="M601" s="15"/>
      <c r="N601" s="15"/>
      <c r="O601" s="16">
        <v>223622707</v>
      </c>
      <c r="P601" s="12">
        <v>45849</v>
      </c>
      <c r="Q601" s="16">
        <v>536694496.80000001</v>
      </c>
      <c r="R601" s="9" t="s">
        <v>174</v>
      </c>
      <c r="S601" s="9" t="s">
        <v>1720</v>
      </c>
      <c r="T601" s="10">
        <v>935397782</v>
      </c>
      <c r="U601" s="9" t="s">
        <v>275</v>
      </c>
      <c r="V601" s="13" t="s">
        <v>707</v>
      </c>
      <c r="W601" s="13" t="s">
        <v>166</v>
      </c>
      <c r="X601" s="9" t="s">
        <v>601</v>
      </c>
      <c r="Y601" s="6" t="s">
        <v>552</v>
      </c>
      <c r="Z601" s="7">
        <v>45861</v>
      </c>
      <c r="AA601" s="6" t="s">
        <v>1787</v>
      </c>
      <c r="AB601" s="17">
        <v>187843073.88</v>
      </c>
      <c r="AC601" s="29"/>
      <c r="AD601" s="27"/>
      <c r="AE601" s="27"/>
      <c r="AF601" s="2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>
        <f>SUM(AV601:CJ601)</f>
        <v>375400768.42000008</v>
      </c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>
        <v>33218938.690000001</v>
      </c>
      <c r="BI601" s="17">
        <v>32873273.129999999</v>
      </c>
      <c r="BJ601" s="17">
        <v>32416102.539999999</v>
      </c>
      <c r="BK601" s="17">
        <v>32181942</v>
      </c>
      <c r="BL601" s="17">
        <v>31747072.41</v>
      </c>
      <c r="BM601" s="17">
        <v>31490610.870000001</v>
      </c>
      <c r="BN601" s="17">
        <v>31144945.300000001</v>
      </c>
      <c r="BO601" s="17">
        <v>30632022.199999999</v>
      </c>
      <c r="BP601" s="17">
        <v>30453614.170000002</v>
      </c>
      <c r="BQ601" s="17">
        <v>30074497.100000001</v>
      </c>
      <c r="BR601" s="17">
        <v>29762283.039999999</v>
      </c>
      <c r="BS601" s="17">
        <v>29405466.969999999</v>
      </c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</row>
    <row r="602" spans="1:112" ht="65.25" hidden="1" customHeight="1" x14ac:dyDescent="0.25">
      <c r="A602" s="6">
        <f t="shared" si="346"/>
        <v>218</v>
      </c>
      <c r="B602" s="13">
        <v>16189695</v>
      </c>
      <c r="C602" s="33" t="s">
        <v>299</v>
      </c>
      <c r="D602" s="32" t="s">
        <v>1723</v>
      </c>
      <c r="E602" s="47" t="s">
        <v>1724</v>
      </c>
      <c r="F602" s="13" t="s">
        <v>712</v>
      </c>
      <c r="G602" s="48" t="s">
        <v>2480</v>
      </c>
      <c r="H602" s="42"/>
      <c r="I602" s="13"/>
      <c r="J602" s="15">
        <v>0.01</v>
      </c>
      <c r="K602" s="15" t="s">
        <v>1618</v>
      </c>
      <c r="L602" s="15" t="s">
        <v>1620</v>
      </c>
      <c r="M602" s="15"/>
      <c r="N602" s="15"/>
      <c r="O602" s="16">
        <v>190593630</v>
      </c>
      <c r="P602" s="12">
        <v>45849</v>
      </c>
      <c r="Q602" s="16">
        <v>209652993</v>
      </c>
      <c r="R602" s="9" t="s">
        <v>174</v>
      </c>
      <c r="S602" s="9" t="s">
        <v>1694</v>
      </c>
      <c r="T602" s="10">
        <v>983005885</v>
      </c>
      <c r="U602" s="9" t="s">
        <v>276</v>
      </c>
      <c r="V602" s="13" t="s">
        <v>707</v>
      </c>
      <c r="W602" s="13" t="s">
        <v>166</v>
      </c>
      <c r="X602" s="9" t="s">
        <v>601</v>
      </c>
      <c r="Y602" s="6"/>
      <c r="Z602" s="6"/>
      <c r="AA602" s="6"/>
      <c r="AB602" s="17">
        <v>167722394.40000001</v>
      </c>
      <c r="AC602" s="29"/>
      <c r="AD602" s="27">
        <f t="shared" ref="AD602:AD608" si="353">+Q602*20%</f>
        <v>41930598.600000001</v>
      </c>
      <c r="AE602" s="27"/>
      <c r="AF602" s="2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</row>
    <row r="603" spans="1:112" ht="65.25" hidden="1" customHeight="1" x14ac:dyDescent="0.25">
      <c r="A603" s="6">
        <f t="shared" si="346"/>
        <v>219</v>
      </c>
      <c r="B603" s="13">
        <v>16404403</v>
      </c>
      <c r="C603" s="33" t="s">
        <v>301</v>
      </c>
      <c r="D603" s="32" t="s">
        <v>1402</v>
      </c>
      <c r="E603" s="47" t="s">
        <v>1727</v>
      </c>
      <c r="F603" s="13" t="s">
        <v>715</v>
      </c>
      <c r="G603" s="48" t="s">
        <v>2481</v>
      </c>
      <c r="H603" s="42"/>
      <c r="I603" s="13"/>
      <c r="J603" s="15">
        <v>0.01</v>
      </c>
      <c r="K603" s="15" t="s">
        <v>982</v>
      </c>
      <c r="L603" s="15" t="s">
        <v>537</v>
      </c>
      <c r="M603" s="15"/>
      <c r="N603" s="15"/>
      <c r="O603" s="16">
        <v>660030669</v>
      </c>
      <c r="P603" s="12">
        <v>45852</v>
      </c>
      <c r="Q603" s="16">
        <v>726033735.89999998</v>
      </c>
      <c r="R603" s="9" t="s">
        <v>174</v>
      </c>
      <c r="S603" s="9" t="s">
        <v>1726</v>
      </c>
      <c r="T603" s="10">
        <v>900019995</v>
      </c>
      <c r="U603" s="9" t="s">
        <v>276</v>
      </c>
      <c r="V603" s="13" t="s">
        <v>707</v>
      </c>
      <c r="W603" s="13" t="s">
        <v>166</v>
      </c>
      <c r="X603" s="9" t="s">
        <v>601</v>
      </c>
      <c r="Y603" s="6"/>
      <c r="Z603" s="6"/>
      <c r="AA603" s="6"/>
      <c r="AB603" s="17">
        <v>580826988.72000003</v>
      </c>
      <c r="AC603" s="29"/>
      <c r="AD603" s="27">
        <f t="shared" si="353"/>
        <v>145206747.18000001</v>
      </c>
      <c r="AE603" s="27"/>
      <c r="AF603" s="2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</row>
    <row r="604" spans="1:112" ht="65.25" hidden="1" customHeight="1" x14ac:dyDescent="0.25">
      <c r="A604" s="6">
        <f t="shared" si="346"/>
        <v>220</v>
      </c>
      <c r="B604" s="13">
        <v>16431028</v>
      </c>
      <c r="C604" s="33" t="s">
        <v>299</v>
      </c>
      <c r="D604" s="32" t="s">
        <v>1729</v>
      </c>
      <c r="E604" s="47" t="s">
        <v>1728</v>
      </c>
      <c r="F604" s="13" t="s">
        <v>712</v>
      </c>
      <c r="G604" s="48" t="s">
        <v>2482</v>
      </c>
      <c r="H604" s="42"/>
      <c r="I604" s="13"/>
      <c r="J604" s="15">
        <v>2.1999999999999999E-2</v>
      </c>
      <c r="K604" s="15" t="s">
        <v>1618</v>
      </c>
      <c r="L604" s="15" t="s">
        <v>1620</v>
      </c>
      <c r="M604" s="15"/>
      <c r="N604" s="15"/>
      <c r="O604" s="16">
        <v>864664467</v>
      </c>
      <c r="P604" s="12">
        <v>45852</v>
      </c>
      <c r="Q604" s="16">
        <v>907897690.35000002</v>
      </c>
      <c r="R604" s="9" t="s">
        <v>174</v>
      </c>
      <c r="S604" s="9" t="s">
        <v>1694</v>
      </c>
      <c r="T604" s="10">
        <v>983005885</v>
      </c>
      <c r="U604" s="9" t="s">
        <v>276</v>
      </c>
      <c r="V604" s="13" t="s">
        <v>707</v>
      </c>
      <c r="W604" s="13" t="s">
        <v>166</v>
      </c>
      <c r="X604" s="9" t="s">
        <v>601</v>
      </c>
      <c r="Y604" s="6"/>
      <c r="Z604" s="6"/>
      <c r="AA604" s="6"/>
      <c r="AB604" s="17">
        <v>726318152.27999997</v>
      </c>
      <c r="AC604" s="29"/>
      <c r="AD604" s="27">
        <f t="shared" si="353"/>
        <v>181579538.07000002</v>
      </c>
      <c r="AE604" s="27"/>
      <c r="AF604" s="2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</row>
    <row r="605" spans="1:112" ht="65.25" hidden="1" customHeight="1" x14ac:dyDescent="0.25">
      <c r="A605" s="6">
        <f t="shared" si="346"/>
        <v>221</v>
      </c>
      <c r="B605" s="13">
        <v>16431023</v>
      </c>
      <c r="C605" s="33" t="s">
        <v>277</v>
      </c>
      <c r="D605" s="32" t="s">
        <v>1117</v>
      </c>
      <c r="E605" s="47" t="s">
        <v>1731</v>
      </c>
      <c r="F605" s="13" t="s">
        <v>712</v>
      </c>
      <c r="G605" s="48" t="s">
        <v>2483</v>
      </c>
      <c r="H605" s="42"/>
      <c r="I605" s="13"/>
      <c r="J605" s="15">
        <v>1.44E-2</v>
      </c>
      <c r="K605" s="15" t="s">
        <v>532</v>
      </c>
      <c r="L605" s="15" t="s">
        <v>537</v>
      </c>
      <c r="M605" s="15"/>
      <c r="N605" s="15"/>
      <c r="O605" s="16">
        <v>367446988</v>
      </c>
      <c r="P605" s="12">
        <v>45852</v>
      </c>
      <c r="Q605" s="16">
        <v>404191686.80000001</v>
      </c>
      <c r="R605" s="9" t="s">
        <v>174</v>
      </c>
      <c r="S605" s="9" t="s">
        <v>1730</v>
      </c>
      <c r="T605" s="10">
        <v>773622233</v>
      </c>
      <c r="U605" s="9" t="s">
        <v>276</v>
      </c>
      <c r="V605" s="13" t="s">
        <v>707</v>
      </c>
      <c r="W605" s="13" t="s">
        <v>166</v>
      </c>
      <c r="X605" s="6" t="s">
        <v>601</v>
      </c>
      <c r="Y605" s="6"/>
      <c r="Z605" s="6"/>
      <c r="AA605" s="6"/>
      <c r="AB605" s="17">
        <v>323353349.44</v>
      </c>
      <c r="AC605" s="29"/>
      <c r="AD605" s="27">
        <f t="shared" si="353"/>
        <v>80838337.360000014</v>
      </c>
      <c r="AE605" s="27"/>
      <c r="AF605" s="2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</row>
    <row r="606" spans="1:112" ht="65.25" hidden="1" customHeight="1" x14ac:dyDescent="0.25">
      <c r="A606" s="6">
        <f t="shared" si="346"/>
        <v>222</v>
      </c>
      <c r="B606" s="13">
        <v>16228345</v>
      </c>
      <c r="C606" s="33" t="s">
        <v>299</v>
      </c>
      <c r="D606" s="32" t="s">
        <v>1732</v>
      </c>
      <c r="E606" s="47" t="s">
        <v>1733</v>
      </c>
      <c r="F606" s="13" t="s">
        <v>712</v>
      </c>
      <c r="G606" s="48" t="s">
        <v>2484</v>
      </c>
      <c r="H606" s="42"/>
      <c r="I606" s="13"/>
      <c r="J606" s="15">
        <v>0.01</v>
      </c>
      <c r="K606" s="15" t="s">
        <v>1763</v>
      </c>
      <c r="L606" s="15" t="s">
        <v>1620</v>
      </c>
      <c r="M606" s="15"/>
      <c r="N606" s="15"/>
      <c r="O606" s="16">
        <v>190593630</v>
      </c>
      <c r="P606" s="12">
        <v>45852</v>
      </c>
      <c r="Q606" s="16">
        <v>209652993</v>
      </c>
      <c r="R606" s="9" t="s">
        <v>174</v>
      </c>
      <c r="S606" s="9" t="s">
        <v>1694</v>
      </c>
      <c r="T606" s="10">
        <v>983005885</v>
      </c>
      <c r="U606" s="9" t="s">
        <v>276</v>
      </c>
      <c r="V606" s="13" t="s">
        <v>707</v>
      </c>
      <c r="W606" s="13" t="s">
        <v>166</v>
      </c>
      <c r="X606" s="6" t="s">
        <v>601</v>
      </c>
      <c r="Y606" s="6"/>
      <c r="Z606" s="6"/>
      <c r="AA606" s="6"/>
      <c r="AB606" s="17">
        <v>167722394.40000001</v>
      </c>
      <c r="AC606" s="29"/>
      <c r="AD606" s="27">
        <f t="shared" si="353"/>
        <v>41930598.600000001</v>
      </c>
      <c r="AE606" s="27"/>
      <c r="AF606" s="2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</row>
    <row r="607" spans="1:112" ht="65.25" hidden="1" customHeight="1" x14ac:dyDescent="0.25">
      <c r="A607" s="6">
        <f t="shared" si="346"/>
        <v>223</v>
      </c>
      <c r="B607" s="13">
        <v>16228343</v>
      </c>
      <c r="C607" s="33" t="s">
        <v>299</v>
      </c>
      <c r="D607" s="32" t="s">
        <v>1734</v>
      </c>
      <c r="E607" s="47" t="s">
        <v>1735</v>
      </c>
      <c r="F607" s="13" t="s">
        <v>712</v>
      </c>
      <c r="G607" s="48" t="s">
        <v>2485</v>
      </c>
      <c r="H607" s="42"/>
      <c r="I607" s="13"/>
      <c r="J607" s="15">
        <v>6.4999999999999997E-3</v>
      </c>
      <c r="K607" s="15" t="s">
        <v>1763</v>
      </c>
      <c r="L607" s="15" t="s">
        <v>1620</v>
      </c>
      <c r="M607" s="15"/>
      <c r="N607" s="15"/>
      <c r="O607" s="16">
        <v>123885560</v>
      </c>
      <c r="P607" s="12">
        <v>45852</v>
      </c>
      <c r="Q607" s="16">
        <v>136274116</v>
      </c>
      <c r="R607" s="9" t="s">
        <v>174</v>
      </c>
      <c r="S607" s="9" t="s">
        <v>1694</v>
      </c>
      <c r="T607" s="10">
        <v>983005885</v>
      </c>
      <c r="U607" s="9" t="s">
        <v>276</v>
      </c>
      <c r="V607" s="13" t="s">
        <v>707</v>
      </c>
      <c r="W607" s="13" t="s">
        <v>166</v>
      </c>
      <c r="X607" s="6" t="s">
        <v>601</v>
      </c>
      <c r="Y607" s="6"/>
      <c r="Z607" s="6"/>
      <c r="AA607" s="6"/>
      <c r="AB607" s="17">
        <v>109019292.8</v>
      </c>
      <c r="AC607" s="29"/>
      <c r="AD607" s="27">
        <f t="shared" si="353"/>
        <v>27254823.200000003</v>
      </c>
      <c r="AE607" s="27"/>
      <c r="AF607" s="2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</row>
    <row r="608" spans="1:112" ht="65.25" hidden="1" customHeight="1" x14ac:dyDescent="0.25">
      <c r="A608" s="6">
        <f t="shared" si="346"/>
        <v>224</v>
      </c>
      <c r="B608" s="13">
        <v>16534756</v>
      </c>
      <c r="C608" s="33" t="s">
        <v>279</v>
      </c>
      <c r="D608" s="32" t="s">
        <v>1736</v>
      </c>
      <c r="E608" s="47" t="s">
        <v>1737</v>
      </c>
      <c r="F608" s="13" t="s">
        <v>715</v>
      </c>
      <c r="G608" s="48" t="s">
        <v>2486</v>
      </c>
      <c r="H608" s="42"/>
      <c r="I608" s="13"/>
      <c r="J608" s="15">
        <v>6.4999999999999997E-3</v>
      </c>
      <c r="K608" s="15" t="s">
        <v>1602</v>
      </c>
      <c r="L608" s="15" t="s">
        <v>1620</v>
      </c>
      <c r="M608" s="15"/>
      <c r="N608" s="15"/>
      <c r="O608" s="16">
        <v>192599307</v>
      </c>
      <c r="P608" s="12">
        <v>45853</v>
      </c>
      <c r="Q608" s="16">
        <v>211859237.69999999</v>
      </c>
      <c r="R608" s="9" t="s">
        <v>174</v>
      </c>
      <c r="S608" s="9" t="s">
        <v>1694</v>
      </c>
      <c r="T608" s="10">
        <v>983005885</v>
      </c>
      <c r="U608" s="9" t="s">
        <v>276</v>
      </c>
      <c r="V608" s="13" t="s">
        <v>707</v>
      </c>
      <c r="W608" s="13" t="s">
        <v>166</v>
      </c>
      <c r="X608" s="9" t="s">
        <v>601</v>
      </c>
      <c r="Y608" s="6"/>
      <c r="Z608" s="6"/>
      <c r="AA608" s="6"/>
      <c r="AB608" s="17">
        <v>169487390.16</v>
      </c>
      <c r="AC608" s="29"/>
      <c r="AD608" s="27">
        <f t="shared" si="353"/>
        <v>42371847.539999999</v>
      </c>
      <c r="AE608" s="27"/>
      <c r="AF608" s="2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</row>
    <row r="609" spans="1:112" ht="65.25" customHeight="1" x14ac:dyDescent="0.25">
      <c r="A609" s="6">
        <f t="shared" si="346"/>
        <v>225</v>
      </c>
      <c r="B609" s="13">
        <v>16304694</v>
      </c>
      <c r="C609" s="33" t="s">
        <v>459</v>
      </c>
      <c r="D609" s="32" t="s">
        <v>508</v>
      </c>
      <c r="E609" s="47" t="s">
        <v>1738</v>
      </c>
      <c r="F609" s="13" t="s">
        <v>712</v>
      </c>
      <c r="G609" s="48" t="s">
        <v>2487</v>
      </c>
      <c r="H609" s="42"/>
      <c r="I609" s="13"/>
      <c r="J609" s="15">
        <v>4.6100000000000002E-2</v>
      </c>
      <c r="K609" s="15" t="s">
        <v>1764</v>
      </c>
      <c r="L609" s="15" t="s">
        <v>1620</v>
      </c>
      <c r="M609" s="15"/>
      <c r="N609" s="15"/>
      <c r="O609" s="16">
        <v>630906930</v>
      </c>
      <c r="P609" s="12">
        <v>45854</v>
      </c>
      <c r="Q609" s="16">
        <v>1072541781</v>
      </c>
      <c r="R609" s="9" t="s">
        <v>174</v>
      </c>
      <c r="S609" s="9" t="s">
        <v>1756</v>
      </c>
      <c r="T609" s="10">
        <v>933881184</v>
      </c>
      <c r="U609" s="9" t="s">
        <v>275</v>
      </c>
      <c r="V609" s="13" t="s">
        <v>707</v>
      </c>
      <c r="W609" s="13" t="s">
        <v>166</v>
      </c>
      <c r="X609" s="6" t="s">
        <v>601</v>
      </c>
      <c r="Y609" s="6" t="s">
        <v>552</v>
      </c>
      <c r="Z609" s="7">
        <v>45861</v>
      </c>
      <c r="AA609" s="6" t="s">
        <v>1792</v>
      </c>
      <c r="AB609" s="17">
        <v>375389623.35000002</v>
      </c>
      <c r="AC609" s="29"/>
      <c r="AD609" s="27"/>
      <c r="AE609" s="27"/>
      <c r="AF609" s="2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>
        <f>SUM(AV609:CJ609)</f>
        <v>750208938.53000009</v>
      </c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>
        <v>66385438.789999999</v>
      </c>
      <c r="BI609" s="17">
        <v>65694653.32</v>
      </c>
      <c r="BJ609" s="17">
        <v>64781033.829999998</v>
      </c>
      <c r="BK609" s="17">
        <v>64313082.380000003</v>
      </c>
      <c r="BL609" s="17">
        <v>63444029.689999998</v>
      </c>
      <c r="BM609" s="17">
        <v>62931511.439999998</v>
      </c>
      <c r="BN609" s="17">
        <v>62240725.969999999</v>
      </c>
      <c r="BO609" s="17">
        <v>61215689.460000001</v>
      </c>
      <c r="BP609" s="17">
        <v>60859155.020000003</v>
      </c>
      <c r="BQ609" s="17">
        <v>60101519.340000004</v>
      </c>
      <c r="BR609" s="17">
        <v>59477584.079999998</v>
      </c>
      <c r="BS609" s="17">
        <v>58764515.210000001</v>
      </c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</row>
    <row r="610" spans="1:112" ht="65.25" hidden="1" customHeight="1" x14ac:dyDescent="0.25">
      <c r="A610" s="6">
        <f t="shared" si="346"/>
        <v>226</v>
      </c>
      <c r="B610" s="13">
        <v>16301791</v>
      </c>
      <c r="C610" s="33" t="s">
        <v>318</v>
      </c>
      <c r="D610" s="32" t="s">
        <v>1739</v>
      </c>
      <c r="E610" s="47" t="s">
        <v>1740</v>
      </c>
      <c r="F610" s="13" t="s">
        <v>714</v>
      </c>
      <c r="G610" s="48" t="s">
        <v>2488</v>
      </c>
      <c r="H610" s="42"/>
      <c r="I610" s="13"/>
      <c r="J610" s="15">
        <v>1.5900000000000001E-2</v>
      </c>
      <c r="K610" s="15" t="s">
        <v>1765</v>
      </c>
      <c r="L610" s="15" t="s">
        <v>1620</v>
      </c>
      <c r="M610" s="15"/>
      <c r="N610" s="15"/>
      <c r="O610" s="16">
        <v>216646944</v>
      </c>
      <c r="P610" s="12">
        <v>45854</v>
      </c>
      <c r="Q610" s="16">
        <v>238311638.40000001</v>
      </c>
      <c r="R610" s="9" t="s">
        <v>174</v>
      </c>
      <c r="S610" s="9" t="s">
        <v>1694</v>
      </c>
      <c r="T610" s="10">
        <v>983005885</v>
      </c>
      <c r="U610" s="9" t="s">
        <v>276</v>
      </c>
      <c r="V610" s="13" t="s">
        <v>707</v>
      </c>
      <c r="W610" s="13" t="s">
        <v>166</v>
      </c>
      <c r="X610" s="9" t="s">
        <v>601</v>
      </c>
      <c r="Y610" s="6"/>
      <c r="Z610" s="6"/>
      <c r="AA610" s="6"/>
      <c r="AB610" s="17">
        <v>190649310.72</v>
      </c>
      <c r="AC610" s="29"/>
      <c r="AD610" s="27">
        <f>+Q610*20%</f>
        <v>47662327.680000007</v>
      </c>
      <c r="AE610" s="27"/>
      <c r="AF610" s="2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</row>
    <row r="611" spans="1:112" ht="65.25" hidden="1" customHeight="1" x14ac:dyDescent="0.25">
      <c r="A611" s="6">
        <f t="shared" si="346"/>
        <v>227</v>
      </c>
      <c r="B611" s="13">
        <v>16301780</v>
      </c>
      <c r="C611" s="33" t="s">
        <v>318</v>
      </c>
      <c r="D611" s="32" t="s">
        <v>1739</v>
      </c>
      <c r="E611" s="47" t="s">
        <v>1741</v>
      </c>
      <c r="F611" s="13" t="s">
        <v>714</v>
      </c>
      <c r="G611" s="48" t="s">
        <v>2489</v>
      </c>
      <c r="H611" s="42"/>
      <c r="I611" s="13"/>
      <c r="J611" s="15">
        <v>5.5999999999999999E-3</v>
      </c>
      <c r="K611" s="15" t="s">
        <v>1766</v>
      </c>
      <c r="L611" s="15" t="s">
        <v>1620</v>
      </c>
      <c r="M611" s="15"/>
      <c r="N611" s="15"/>
      <c r="O611" s="16">
        <v>79936818</v>
      </c>
      <c r="P611" s="12">
        <v>45854</v>
      </c>
      <c r="Q611" s="16">
        <v>119905227</v>
      </c>
      <c r="R611" s="9" t="s">
        <v>174</v>
      </c>
      <c r="S611" s="9" t="s">
        <v>1694</v>
      </c>
      <c r="T611" s="10">
        <v>983005885</v>
      </c>
      <c r="U611" s="9" t="s">
        <v>276</v>
      </c>
      <c r="V611" s="13" t="s">
        <v>707</v>
      </c>
      <c r="W611" s="13" t="s">
        <v>166</v>
      </c>
      <c r="X611" s="9" t="s">
        <v>601</v>
      </c>
      <c r="Y611" s="6"/>
      <c r="Z611" s="6"/>
      <c r="AA611" s="6"/>
      <c r="AB611" s="17">
        <v>95924181.599999994</v>
      </c>
      <c r="AC611" s="29"/>
      <c r="AD611" s="27">
        <f>+Q611*20%</f>
        <v>23981045.400000002</v>
      </c>
      <c r="AE611" s="27"/>
      <c r="AF611" s="2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</row>
    <row r="612" spans="1:112" ht="65.25" hidden="1" customHeight="1" x14ac:dyDescent="0.25">
      <c r="A612" s="6">
        <f t="shared" si="346"/>
        <v>228</v>
      </c>
      <c r="B612" s="13">
        <v>16301792</v>
      </c>
      <c r="C612" s="33" t="s">
        <v>318</v>
      </c>
      <c r="D612" s="32" t="s">
        <v>1742</v>
      </c>
      <c r="E612" s="47" t="s">
        <v>1743</v>
      </c>
      <c r="F612" s="13" t="s">
        <v>715</v>
      </c>
      <c r="G612" s="48" t="s">
        <v>2490</v>
      </c>
      <c r="H612" s="42"/>
      <c r="I612" s="13"/>
      <c r="J612" s="15">
        <v>4.3400000000000001E-2</v>
      </c>
      <c r="K612" s="15" t="s">
        <v>1767</v>
      </c>
      <c r="L612" s="15" t="s">
        <v>1620</v>
      </c>
      <c r="M612" s="15"/>
      <c r="N612" s="15"/>
      <c r="O612" s="16">
        <v>601241824</v>
      </c>
      <c r="P612" s="12">
        <v>45854</v>
      </c>
      <c r="Q612" s="16">
        <v>661366006.39999998</v>
      </c>
      <c r="R612" s="9" t="s">
        <v>174</v>
      </c>
      <c r="S612" s="9" t="s">
        <v>1694</v>
      </c>
      <c r="T612" s="10">
        <v>983005885</v>
      </c>
      <c r="U612" s="9" t="s">
        <v>276</v>
      </c>
      <c r="V612" s="13" t="s">
        <v>707</v>
      </c>
      <c r="W612" s="13" t="s">
        <v>166</v>
      </c>
      <c r="X612" s="6" t="s">
        <v>601</v>
      </c>
      <c r="Y612" s="6"/>
      <c r="Z612" s="6"/>
      <c r="AA612" s="6"/>
      <c r="AB612" s="17">
        <v>529092805.12</v>
      </c>
      <c r="AC612" s="29"/>
      <c r="AD612" s="27">
        <f>+Q612*20%</f>
        <v>132273201.28</v>
      </c>
      <c r="AE612" s="27"/>
      <c r="AF612" s="2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</row>
    <row r="613" spans="1:112" ht="65.25" hidden="1" customHeight="1" x14ac:dyDescent="0.25">
      <c r="A613" s="6">
        <f t="shared" si="346"/>
        <v>229</v>
      </c>
      <c r="B613" s="13">
        <v>16301797</v>
      </c>
      <c r="C613" s="33" t="s">
        <v>318</v>
      </c>
      <c r="D613" s="33" t="s">
        <v>1744</v>
      </c>
      <c r="E613" s="47" t="s">
        <v>1745</v>
      </c>
      <c r="F613" s="13" t="s">
        <v>712</v>
      </c>
      <c r="G613" s="48" t="s">
        <v>2491</v>
      </c>
      <c r="H613" s="42"/>
      <c r="I613" s="13"/>
      <c r="J613" s="15">
        <v>8.5000000000000006E-3</v>
      </c>
      <c r="K613" s="15" t="s">
        <v>1768</v>
      </c>
      <c r="L613" s="15" t="s">
        <v>1620</v>
      </c>
      <c r="M613" s="15"/>
      <c r="N613" s="15"/>
      <c r="O613" s="16">
        <v>121332670</v>
      </c>
      <c r="P613" s="12">
        <v>45854</v>
      </c>
      <c r="Q613" s="16">
        <v>133465937</v>
      </c>
      <c r="R613" s="9" t="s">
        <v>174</v>
      </c>
      <c r="S613" s="9" t="s">
        <v>1694</v>
      </c>
      <c r="T613" s="10">
        <v>983005885</v>
      </c>
      <c r="U613" s="9" t="s">
        <v>276</v>
      </c>
      <c r="V613" s="13" t="s">
        <v>707</v>
      </c>
      <c r="W613" s="13" t="s">
        <v>166</v>
      </c>
      <c r="X613" s="6" t="s">
        <v>601</v>
      </c>
      <c r="Y613" s="6"/>
      <c r="Z613" s="6"/>
      <c r="AA613" s="6"/>
      <c r="AB613" s="17">
        <v>106772749.59999999</v>
      </c>
      <c r="AC613" s="29"/>
      <c r="AD613" s="27">
        <f>+Q613*20%</f>
        <v>26693187.400000002</v>
      </c>
      <c r="AE613" s="27"/>
      <c r="AF613" s="2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</row>
    <row r="614" spans="1:112" ht="65.25" hidden="1" customHeight="1" x14ac:dyDescent="0.25">
      <c r="A614" s="6">
        <f t="shared" si="346"/>
        <v>230</v>
      </c>
      <c r="B614" s="13">
        <v>16301805</v>
      </c>
      <c r="C614" s="33" t="s">
        <v>318</v>
      </c>
      <c r="D614" s="32" t="s">
        <v>1746</v>
      </c>
      <c r="E614" s="47" t="s">
        <v>1747</v>
      </c>
      <c r="F614" s="13" t="s">
        <v>712</v>
      </c>
      <c r="G614" s="48" t="s">
        <v>2492</v>
      </c>
      <c r="H614" s="42"/>
      <c r="I614" s="13"/>
      <c r="J614" s="15">
        <v>2.8799999999999999E-2</v>
      </c>
      <c r="K614" s="15" t="s">
        <v>1766</v>
      </c>
      <c r="L614" s="15" t="s">
        <v>1620</v>
      </c>
      <c r="M614" s="15"/>
      <c r="N614" s="15"/>
      <c r="O614" s="16">
        <v>373730578</v>
      </c>
      <c r="P614" s="12">
        <v>45854</v>
      </c>
      <c r="Q614" s="16">
        <v>411103635.80000001</v>
      </c>
      <c r="R614" s="9" t="s">
        <v>174</v>
      </c>
      <c r="S614" s="9" t="s">
        <v>1694</v>
      </c>
      <c r="T614" s="10">
        <v>983005885</v>
      </c>
      <c r="U614" s="9" t="s">
        <v>276</v>
      </c>
      <c r="V614" s="13" t="s">
        <v>707</v>
      </c>
      <c r="W614" s="13" t="s">
        <v>166</v>
      </c>
      <c r="X614" s="9" t="s">
        <v>601</v>
      </c>
      <c r="Y614" s="6"/>
      <c r="Z614" s="6"/>
      <c r="AA614" s="6"/>
      <c r="AB614" s="17">
        <v>328882908.63999999</v>
      </c>
      <c r="AC614" s="29"/>
      <c r="AD614" s="27">
        <f>+Q614*20%</f>
        <v>82220727.160000011</v>
      </c>
      <c r="AE614" s="27"/>
      <c r="AF614" s="2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</row>
    <row r="615" spans="1:112" ht="65.25" customHeight="1" x14ac:dyDescent="0.25">
      <c r="A615" s="6">
        <f t="shared" si="346"/>
        <v>231</v>
      </c>
      <c r="B615" s="13">
        <v>16301800</v>
      </c>
      <c r="C615" s="33" t="s">
        <v>318</v>
      </c>
      <c r="D615" s="32" t="s">
        <v>1748</v>
      </c>
      <c r="E615" s="47" t="s">
        <v>1749</v>
      </c>
      <c r="F615" s="13" t="s">
        <v>712</v>
      </c>
      <c r="G615" s="48" t="s">
        <v>2493</v>
      </c>
      <c r="H615" s="42"/>
      <c r="I615" s="13"/>
      <c r="J615" s="15">
        <v>4.3E-3</v>
      </c>
      <c r="K615" s="15" t="s">
        <v>1769</v>
      </c>
      <c r="L615" s="15" t="s">
        <v>1620</v>
      </c>
      <c r="M615" s="15"/>
      <c r="N615" s="15"/>
      <c r="O615" s="16">
        <v>61380057</v>
      </c>
      <c r="P615" s="12">
        <v>45854</v>
      </c>
      <c r="Q615" s="16">
        <v>79794074.099999994</v>
      </c>
      <c r="R615" s="9" t="s">
        <v>174</v>
      </c>
      <c r="S615" s="9" t="s">
        <v>1520</v>
      </c>
      <c r="T615" s="10">
        <v>996908802</v>
      </c>
      <c r="U615" s="9" t="s">
        <v>275</v>
      </c>
      <c r="V615" s="13" t="s">
        <v>707</v>
      </c>
      <c r="W615" s="13" t="s">
        <v>166</v>
      </c>
      <c r="X615" s="6" t="s">
        <v>601</v>
      </c>
      <c r="Y615" s="6" t="s">
        <v>552</v>
      </c>
      <c r="Z615" s="7">
        <v>45874</v>
      </c>
      <c r="AA615" s="6" t="s">
        <v>1821</v>
      </c>
      <c r="AB615" s="17">
        <v>27927925.940000001</v>
      </c>
      <c r="AC615" s="29"/>
      <c r="AD615" s="27"/>
      <c r="AE615" s="27"/>
      <c r="AF615" s="2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>
        <f>SUM(AV615:CJ615)</f>
        <v>55801817.799999997</v>
      </c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>
        <v>4938888.83</v>
      </c>
      <c r="BJ615" s="17">
        <v>4869260.3</v>
      </c>
      <c r="BK615" s="17">
        <v>4836103.8600000003</v>
      </c>
      <c r="BL615" s="17">
        <v>4769790.9800000004</v>
      </c>
      <c r="BM615" s="17">
        <v>4733318.8899999997</v>
      </c>
      <c r="BN615" s="17">
        <v>4681926.41</v>
      </c>
      <c r="BO615" s="17">
        <v>4600693.12</v>
      </c>
      <c r="BP615" s="17">
        <v>4579141.4400000004</v>
      </c>
      <c r="BQ615" s="17">
        <v>4521117.66</v>
      </c>
      <c r="BR615" s="17">
        <v>4476356.47</v>
      </c>
      <c r="BS615" s="17">
        <v>4421648.34</v>
      </c>
      <c r="BT615" s="17">
        <v>4373571.5</v>
      </c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</row>
    <row r="616" spans="1:112" ht="65.25" hidden="1" customHeight="1" x14ac:dyDescent="0.25">
      <c r="A616" s="6">
        <f t="shared" si="346"/>
        <v>232</v>
      </c>
      <c r="B616" s="13">
        <v>16301827</v>
      </c>
      <c r="C616" s="33" t="s">
        <v>318</v>
      </c>
      <c r="D616" s="32" t="s">
        <v>1750</v>
      </c>
      <c r="E616" s="47" t="s">
        <v>1751</v>
      </c>
      <c r="F616" s="13" t="s">
        <v>714</v>
      </c>
      <c r="G616" s="48" t="s">
        <v>2494</v>
      </c>
      <c r="H616" s="42"/>
      <c r="I616" s="13"/>
      <c r="J616" s="15">
        <v>2.2100000000000002E-2</v>
      </c>
      <c r="K616" s="15" t="s">
        <v>1770</v>
      </c>
      <c r="L616" s="15" t="s">
        <v>1620</v>
      </c>
      <c r="M616" s="15"/>
      <c r="N616" s="15"/>
      <c r="O616" s="16">
        <v>318651457</v>
      </c>
      <c r="P616" s="12">
        <v>45854</v>
      </c>
      <c r="Q616" s="16">
        <v>446112039.80000001</v>
      </c>
      <c r="R616" s="9" t="s">
        <v>174</v>
      </c>
      <c r="S616" s="9" t="s">
        <v>1694</v>
      </c>
      <c r="T616" s="10">
        <v>983005885</v>
      </c>
      <c r="U616" s="9" t="s">
        <v>276</v>
      </c>
      <c r="V616" s="13" t="s">
        <v>707</v>
      </c>
      <c r="W616" s="13" t="s">
        <v>166</v>
      </c>
      <c r="X616" s="9" t="s">
        <v>601</v>
      </c>
      <c r="Y616" s="6"/>
      <c r="Z616" s="6"/>
      <c r="AA616" s="6"/>
      <c r="AB616" s="17">
        <v>356889631.83999997</v>
      </c>
      <c r="AC616" s="29"/>
      <c r="AD616" s="27">
        <f>+Q616*20%</f>
        <v>89222407.960000008</v>
      </c>
      <c r="AE616" s="27"/>
      <c r="AF616" s="2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</row>
    <row r="617" spans="1:112" ht="65.25" customHeight="1" x14ac:dyDescent="0.25">
      <c r="A617" s="6">
        <f t="shared" si="346"/>
        <v>233</v>
      </c>
      <c r="B617" s="13">
        <v>16301834</v>
      </c>
      <c r="C617" s="33" t="s">
        <v>297</v>
      </c>
      <c r="D617" s="32" t="s">
        <v>1462</v>
      </c>
      <c r="E617" s="47" t="s">
        <v>1752</v>
      </c>
      <c r="F617" s="13" t="s">
        <v>711</v>
      </c>
      <c r="G617" s="48" t="s">
        <v>2495</v>
      </c>
      <c r="H617" s="42"/>
      <c r="I617" s="13"/>
      <c r="J617" s="15">
        <v>0.1925</v>
      </c>
      <c r="K617" s="15" t="s">
        <v>1771</v>
      </c>
      <c r="L617" s="15" t="s">
        <v>538</v>
      </c>
      <c r="M617" s="15"/>
      <c r="N617" s="15"/>
      <c r="O617" s="16">
        <v>1649294989</v>
      </c>
      <c r="P617" s="12">
        <v>45854</v>
      </c>
      <c r="Q617" s="16">
        <v>1731759738.45</v>
      </c>
      <c r="R617" s="9" t="s">
        <v>174</v>
      </c>
      <c r="S617" s="9" t="s">
        <v>1754</v>
      </c>
      <c r="T617" s="10">
        <v>880088878</v>
      </c>
      <c r="U617" s="9" t="s">
        <v>275</v>
      </c>
      <c r="V617" s="13" t="s">
        <v>707</v>
      </c>
      <c r="W617" s="13" t="s">
        <v>166</v>
      </c>
      <c r="X617" s="9" t="s">
        <v>601</v>
      </c>
      <c r="Y617" s="6" t="s">
        <v>552</v>
      </c>
      <c r="Z617" s="7">
        <v>45860</v>
      </c>
      <c r="AA617" s="6" t="s">
        <v>1788</v>
      </c>
      <c r="AB617" s="17">
        <v>606115908.46000004</v>
      </c>
      <c r="AC617" s="29"/>
      <c r="AD617" s="27"/>
      <c r="AE617" s="27"/>
      <c r="AF617" s="2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>
        <f t="shared" ref="AU617:AU618" si="354">SUM(AV617:CJ617)</f>
        <v>1211310979.3599999</v>
      </c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>
        <v>107188020.23</v>
      </c>
      <c r="BI617" s="17">
        <v>106072656.25</v>
      </c>
      <c r="BJ617" s="17">
        <v>104597497.44</v>
      </c>
      <c r="BK617" s="17">
        <v>103841928.3</v>
      </c>
      <c r="BL617" s="17">
        <v>102438728.45999999</v>
      </c>
      <c r="BM617" s="17">
        <v>101611200.34</v>
      </c>
      <c r="BN617" s="17">
        <v>100495836.37</v>
      </c>
      <c r="BO617" s="17">
        <v>98840780.140000001</v>
      </c>
      <c r="BP617" s="17">
        <v>98265108.409999996</v>
      </c>
      <c r="BQ617" s="17">
        <v>97041805.980000004</v>
      </c>
      <c r="BR617" s="17">
        <v>96034380.450000003</v>
      </c>
      <c r="BS617" s="17">
        <v>94883036.989999995</v>
      </c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</row>
    <row r="618" spans="1:112" ht="65.25" customHeight="1" x14ac:dyDescent="0.25">
      <c r="A618" s="6">
        <f t="shared" si="346"/>
        <v>234</v>
      </c>
      <c r="B618" s="13">
        <v>16304695</v>
      </c>
      <c r="C618" s="33" t="s">
        <v>297</v>
      </c>
      <c r="D618" s="32" t="s">
        <v>1462</v>
      </c>
      <c r="E618" s="47" t="s">
        <v>1753</v>
      </c>
      <c r="F618" s="13" t="s">
        <v>711</v>
      </c>
      <c r="G618" s="48" t="s">
        <v>2496</v>
      </c>
      <c r="H618" s="42"/>
      <c r="I618" s="13"/>
      <c r="J618" s="15">
        <v>2.1000000000000001E-2</v>
      </c>
      <c r="K618" s="15" t="s">
        <v>533</v>
      </c>
      <c r="L618" s="15" t="s">
        <v>537</v>
      </c>
      <c r="M618" s="15"/>
      <c r="N618" s="15"/>
      <c r="O618" s="16">
        <v>167120498</v>
      </c>
      <c r="P618" s="12">
        <v>45854</v>
      </c>
      <c r="Q618" s="16">
        <v>200544597.59999999</v>
      </c>
      <c r="R618" s="9" t="s">
        <v>174</v>
      </c>
      <c r="S618" s="9" t="s">
        <v>1755</v>
      </c>
      <c r="T618" s="10">
        <v>944650888</v>
      </c>
      <c r="U618" s="9" t="s">
        <v>275</v>
      </c>
      <c r="V618" s="13" t="s">
        <v>707</v>
      </c>
      <c r="W618" s="13" t="s">
        <v>166</v>
      </c>
      <c r="X618" s="9" t="s">
        <v>601</v>
      </c>
      <c r="Y618" s="6" t="s">
        <v>552</v>
      </c>
      <c r="Z618" s="7">
        <v>45859</v>
      </c>
      <c r="AA618" s="6" t="s">
        <v>1789</v>
      </c>
      <c r="AB618" s="17">
        <v>70190609.159999996</v>
      </c>
      <c r="AC618" s="29"/>
      <c r="AD618" s="27"/>
      <c r="AE618" s="27"/>
      <c r="AF618" s="2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>
        <f t="shared" si="354"/>
        <v>140274581.71000001</v>
      </c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>
        <v>12412794.859999999</v>
      </c>
      <c r="BI618" s="17">
        <v>12283631.32</v>
      </c>
      <c r="BJ618" s="17">
        <v>12112802.119999999</v>
      </c>
      <c r="BK618" s="17">
        <v>12025304.24</v>
      </c>
      <c r="BL618" s="17">
        <v>11862808.17</v>
      </c>
      <c r="BM618" s="17">
        <v>11766977.16</v>
      </c>
      <c r="BN618" s="17">
        <v>11637813.619999999</v>
      </c>
      <c r="BO618" s="17">
        <v>11446151.59</v>
      </c>
      <c r="BP618" s="17">
        <v>11379486.529999999</v>
      </c>
      <c r="BQ618" s="17">
        <v>11237823.300000001</v>
      </c>
      <c r="BR618" s="17">
        <v>11121159.449999999</v>
      </c>
      <c r="BS618" s="17">
        <v>10987829.35</v>
      </c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</row>
    <row r="619" spans="1:112" ht="65.25" hidden="1" customHeight="1" x14ac:dyDescent="0.25">
      <c r="A619" s="6">
        <f t="shared" si="346"/>
        <v>235</v>
      </c>
      <c r="B619" s="13">
        <v>16330401</v>
      </c>
      <c r="C619" s="33" t="s">
        <v>299</v>
      </c>
      <c r="D619" s="32" t="s">
        <v>1732</v>
      </c>
      <c r="E619" s="47" t="s">
        <v>1774</v>
      </c>
      <c r="F619" s="13" t="s">
        <v>712</v>
      </c>
      <c r="G619" s="48" t="s">
        <v>2497</v>
      </c>
      <c r="H619" s="42"/>
      <c r="I619" s="13"/>
      <c r="J619" s="15">
        <v>0.02</v>
      </c>
      <c r="K619" s="15" t="s">
        <v>1330</v>
      </c>
      <c r="L619" s="15" t="s">
        <v>537</v>
      </c>
      <c r="M619" s="15"/>
      <c r="N619" s="15"/>
      <c r="O619" s="16">
        <v>550992419</v>
      </c>
      <c r="P619" s="12">
        <v>45855</v>
      </c>
      <c r="Q619" s="16">
        <v>2479465885.5</v>
      </c>
      <c r="R619" s="9" t="s">
        <v>174</v>
      </c>
      <c r="S619" s="9" t="s">
        <v>1773</v>
      </c>
      <c r="T619" s="10">
        <v>950048341</v>
      </c>
      <c r="U619" s="9" t="s">
        <v>276</v>
      </c>
      <c r="V619" s="13" t="s">
        <v>707</v>
      </c>
      <c r="W619" s="13" t="s">
        <v>166</v>
      </c>
      <c r="X619" s="6" t="s">
        <v>601</v>
      </c>
      <c r="Y619" s="6"/>
      <c r="Z619" s="6"/>
      <c r="AA619" s="6"/>
      <c r="AB619" s="17">
        <v>1983572708.4000001</v>
      </c>
      <c r="AC619" s="29"/>
      <c r="AD619" s="27">
        <f>+Q619*20%</f>
        <v>495893177.10000002</v>
      </c>
      <c r="AE619" s="27"/>
      <c r="AF619" s="2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</row>
    <row r="620" spans="1:112" ht="65.25" hidden="1" customHeight="1" x14ac:dyDescent="0.25">
      <c r="A620" s="6">
        <f t="shared" si="346"/>
        <v>236</v>
      </c>
      <c r="B620" s="13">
        <v>16373473</v>
      </c>
      <c r="C620" s="33" t="s">
        <v>297</v>
      </c>
      <c r="D620" s="32" t="s">
        <v>1462</v>
      </c>
      <c r="E620" s="47" t="s">
        <v>1776</v>
      </c>
      <c r="F620" s="13" t="s">
        <v>711</v>
      </c>
      <c r="G620" s="48" t="s">
        <v>2498</v>
      </c>
      <c r="H620" s="42"/>
      <c r="I620" s="13"/>
      <c r="J620" s="15">
        <v>0.1036</v>
      </c>
      <c r="K620" s="15"/>
      <c r="L620" s="15"/>
      <c r="M620" s="15"/>
      <c r="N620" s="15"/>
      <c r="O620" s="16">
        <v>941070890</v>
      </c>
      <c r="P620" s="12">
        <v>45856</v>
      </c>
      <c r="Q620" s="16">
        <v>1082231523.5</v>
      </c>
      <c r="R620" s="9" t="s">
        <v>174</v>
      </c>
      <c r="S620" s="9" t="s">
        <v>1775</v>
      </c>
      <c r="T620" s="10">
        <v>903728178</v>
      </c>
      <c r="U620" s="9" t="s">
        <v>276</v>
      </c>
      <c r="V620" s="13" t="s">
        <v>707</v>
      </c>
      <c r="W620" s="13" t="s">
        <v>166</v>
      </c>
      <c r="X620" s="9" t="s">
        <v>601</v>
      </c>
      <c r="Y620" s="6"/>
      <c r="Z620" s="6"/>
      <c r="AA620" s="6"/>
      <c r="AB620" s="17">
        <v>865785218.79999995</v>
      </c>
      <c r="AC620" s="29"/>
      <c r="AD620" s="27">
        <f>+Q620*20%</f>
        <v>216446304.70000002</v>
      </c>
      <c r="AE620" s="27"/>
      <c r="AF620" s="2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</row>
    <row r="621" spans="1:112" ht="65.25" hidden="1" customHeight="1" x14ac:dyDescent="0.25">
      <c r="A621" s="6">
        <f t="shared" si="346"/>
        <v>237</v>
      </c>
      <c r="B621" s="13">
        <v>16641739</v>
      </c>
      <c r="C621" s="33" t="s">
        <v>302</v>
      </c>
      <c r="D621" s="32" t="s">
        <v>1777</v>
      </c>
      <c r="E621" s="47" t="s">
        <v>1778</v>
      </c>
      <c r="F621" s="13" t="s">
        <v>714</v>
      </c>
      <c r="G621" s="48" t="s">
        <v>2499</v>
      </c>
      <c r="H621" s="42"/>
      <c r="I621" s="13"/>
      <c r="J621" s="15">
        <v>7.1999999999999995E-2</v>
      </c>
      <c r="K621" s="15"/>
      <c r="L621" s="15"/>
      <c r="M621" s="15"/>
      <c r="N621" s="15"/>
      <c r="O621" s="16">
        <v>2126389635</v>
      </c>
      <c r="P621" s="12">
        <v>45859</v>
      </c>
      <c r="Q621" s="16">
        <v>2232709116.75</v>
      </c>
      <c r="R621" s="9" t="s">
        <v>174</v>
      </c>
      <c r="S621" s="9" t="s">
        <v>1694</v>
      </c>
      <c r="T621" s="10">
        <v>983005885</v>
      </c>
      <c r="U621" s="9" t="s">
        <v>276</v>
      </c>
      <c r="V621" s="13" t="s">
        <v>707</v>
      </c>
      <c r="W621" s="13" t="s">
        <v>166</v>
      </c>
      <c r="X621" s="6" t="s">
        <v>601</v>
      </c>
      <c r="Y621" s="6"/>
      <c r="Z621" s="6"/>
      <c r="AA621" s="6"/>
      <c r="AB621" s="17">
        <v>1786167293.4000001</v>
      </c>
      <c r="AC621" s="29"/>
      <c r="AD621" s="27">
        <f>+Q621*20%</f>
        <v>446541823.35000002</v>
      </c>
      <c r="AE621" s="27"/>
      <c r="AF621" s="2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</row>
    <row r="622" spans="1:112" ht="65.25" hidden="1" customHeight="1" x14ac:dyDescent="0.25">
      <c r="A622" s="6">
        <f t="shared" si="346"/>
        <v>238</v>
      </c>
      <c r="B622" s="13">
        <v>16641762</v>
      </c>
      <c r="C622" s="33" t="s">
        <v>298</v>
      </c>
      <c r="D622" s="32" t="s">
        <v>945</v>
      </c>
      <c r="E622" s="47" t="s">
        <v>1780</v>
      </c>
      <c r="F622" s="13" t="s">
        <v>712</v>
      </c>
      <c r="G622" s="48" t="s">
        <v>2500</v>
      </c>
      <c r="H622" s="42" t="s">
        <v>1934</v>
      </c>
      <c r="I622" s="13"/>
      <c r="J622" s="15">
        <v>0.03</v>
      </c>
      <c r="K622" s="15"/>
      <c r="L622" s="15"/>
      <c r="M622" s="15"/>
      <c r="N622" s="15"/>
      <c r="O622" s="16">
        <v>489187361</v>
      </c>
      <c r="P622" s="12">
        <v>45859</v>
      </c>
      <c r="Q622" s="16">
        <v>978374722</v>
      </c>
      <c r="R622" s="9" t="s">
        <v>174</v>
      </c>
      <c r="S622" s="9" t="s">
        <v>1779</v>
      </c>
      <c r="T622" s="10">
        <v>931084544</v>
      </c>
      <c r="U622" s="9" t="s">
        <v>276</v>
      </c>
      <c r="V622" s="13" t="s">
        <v>707</v>
      </c>
      <c r="W622" s="13" t="s">
        <v>166</v>
      </c>
      <c r="X622" s="6" t="s">
        <v>601</v>
      </c>
      <c r="Y622" s="6"/>
      <c r="Z622" s="6"/>
      <c r="AA622" s="6"/>
      <c r="AB622" s="17">
        <v>782699777.60000002</v>
      </c>
      <c r="AC622" s="29"/>
      <c r="AD622" s="27">
        <f>+Q622*20%</f>
        <v>195674944.40000001</v>
      </c>
      <c r="AE622" s="27"/>
      <c r="AF622" s="2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</row>
    <row r="623" spans="1:112" ht="65.25" hidden="1" customHeight="1" x14ac:dyDescent="0.25">
      <c r="A623" s="6">
        <f t="shared" si="346"/>
        <v>239</v>
      </c>
      <c r="B623" s="13">
        <v>16792910</v>
      </c>
      <c r="C623" s="33" t="s">
        <v>297</v>
      </c>
      <c r="D623" s="32" t="s">
        <v>1462</v>
      </c>
      <c r="E623" s="47" t="s">
        <v>1781</v>
      </c>
      <c r="F623" s="13" t="s">
        <v>711</v>
      </c>
      <c r="G623" s="48" t="s">
        <v>2501</v>
      </c>
      <c r="H623" s="42"/>
      <c r="I623" s="13"/>
      <c r="J623" s="15">
        <v>0.01</v>
      </c>
      <c r="K623" s="15"/>
      <c r="L623" s="15"/>
      <c r="M623" s="15"/>
      <c r="N623" s="15"/>
      <c r="O623" s="16">
        <v>97145081</v>
      </c>
      <c r="P623" s="12">
        <v>45862</v>
      </c>
      <c r="Q623" s="16">
        <v>106859589.09999999</v>
      </c>
      <c r="R623" s="9" t="s">
        <v>174</v>
      </c>
      <c r="S623" s="9" t="s">
        <v>1782</v>
      </c>
      <c r="T623" s="10">
        <v>958880595</v>
      </c>
      <c r="U623" s="9" t="s">
        <v>276</v>
      </c>
      <c r="V623" s="13" t="s">
        <v>707</v>
      </c>
      <c r="W623" s="13" t="s">
        <v>166</v>
      </c>
      <c r="X623" s="9" t="s">
        <v>601</v>
      </c>
      <c r="Y623" s="6"/>
      <c r="Z623" s="6"/>
      <c r="AA623" s="6"/>
      <c r="AB623" s="17">
        <v>85487671.280000001</v>
      </c>
      <c r="AC623" s="29"/>
      <c r="AD623" s="27">
        <f>+Q623*20%</f>
        <v>21371917.82</v>
      </c>
      <c r="AE623" s="27"/>
      <c r="AF623" s="2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</row>
    <row r="624" spans="1:112" ht="65.25" customHeight="1" x14ac:dyDescent="0.25">
      <c r="A624" s="6">
        <f t="shared" si="346"/>
        <v>240</v>
      </c>
      <c r="B624" s="13">
        <v>16510130</v>
      </c>
      <c r="C624" s="33" t="s">
        <v>277</v>
      </c>
      <c r="D624" s="32" t="s">
        <v>887</v>
      </c>
      <c r="E624" s="47" t="s">
        <v>1783</v>
      </c>
      <c r="F624" s="13" t="s">
        <v>712</v>
      </c>
      <c r="G624" s="48" t="s">
        <v>2502</v>
      </c>
      <c r="H624" s="42"/>
      <c r="I624" s="13"/>
      <c r="J624" s="15">
        <v>2E-3</v>
      </c>
      <c r="K624" s="15"/>
      <c r="L624" s="15"/>
      <c r="M624" s="15"/>
      <c r="N624" s="15"/>
      <c r="O624" s="16">
        <v>43216347</v>
      </c>
      <c r="P624" s="12">
        <v>45862</v>
      </c>
      <c r="Q624" s="16">
        <v>47537981.700000003</v>
      </c>
      <c r="R624" s="9" t="s">
        <v>174</v>
      </c>
      <c r="S624" s="9" t="s">
        <v>1784</v>
      </c>
      <c r="T624" s="10">
        <v>953732551</v>
      </c>
      <c r="U624" s="9" t="s">
        <v>275</v>
      </c>
      <c r="V624" s="13" t="s">
        <v>707</v>
      </c>
      <c r="W624" s="13" t="s">
        <v>166</v>
      </c>
      <c r="X624" s="6" t="s">
        <v>601</v>
      </c>
      <c r="Y624" s="6" t="s">
        <v>552</v>
      </c>
      <c r="Z624" s="7">
        <v>45868</v>
      </c>
      <c r="AA624" s="6" t="s">
        <v>1805</v>
      </c>
      <c r="AB624" s="17">
        <v>16638293.6</v>
      </c>
      <c r="AC624" s="29"/>
      <c r="AD624" s="27"/>
      <c r="AE624" s="27"/>
      <c r="AF624" s="2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>
        <f t="shared" ref="AU624:AU627" si="355">SUM(AV624:CJ624)</f>
        <v>33239457.650000006</v>
      </c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>
        <v>2942384</v>
      </c>
      <c r="BI624" s="17">
        <v>2911766.5</v>
      </c>
      <c r="BJ624" s="17">
        <v>2871272.39</v>
      </c>
      <c r="BK624" s="17">
        <v>2850531.5</v>
      </c>
      <c r="BL624" s="17">
        <v>2812012.71</v>
      </c>
      <c r="BM624" s="17">
        <v>2789296.5</v>
      </c>
      <c r="BN624" s="17">
        <v>2746827.07</v>
      </c>
      <c r="BO624" s="17">
        <v>2713246.59</v>
      </c>
      <c r="BP624" s="17">
        <v>2697444.01</v>
      </c>
      <c r="BQ624" s="17">
        <v>2663863.52</v>
      </c>
      <c r="BR624" s="17">
        <v>2636209.0099999998</v>
      </c>
      <c r="BS624" s="17">
        <v>2604603.85</v>
      </c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</row>
    <row r="625" spans="1:112" ht="65.25" customHeight="1" x14ac:dyDescent="0.25">
      <c r="A625" s="6">
        <f t="shared" si="346"/>
        <v>241</v>
      </c>
      <c r="B625" s="13">
        <v>16824228</v>
      </c>
      <c r="C625" s="33" t="s">
        <v>297</v>
      </c>
      <c r="D625" s="32" t="s">
        <v>1462</v>
      </c>
      <c r="E625" s="47" t="s">
        <v>1785</v>
      </c>
      <c r="F625" s="13" t="s">
        <v>711</v>
      </c>
      <c r="G625" s="48" t="s">
        <v>2503</v>
      </c>
      <c r="H625" s="42"/>
      <c r="I625" s="13"/>
      <c r="J625" s="15">
        <v>9.4200000000000006E-2</v>
      </c>
      <c r="K625" s="15"/>
      <c r="L625" s="15"/>
      <c r="M625" s="15"/>
      <c r="N625" s="15"/>
      <c r="O625" s="16">
        <v>855684149</v>
      </c>
      <c r="P625" s="12">
        <v>45866</v>
      </c>
      <c r="Q625" s="16">
        <v>984036771.35000002</v>
      </c>
      <c r="R625" s="9" t="s">
        <v>174</v>
      </c>
      <c r="S625" s="9" t="s">
        <v>1786</v>
      </c>
      <c r="T625" s="10">
        <v>977550404</v>
      </c>
      <c r="U625" s="9" t="s">
        <v>275</v>
      </c>
      <c r="V625" s="13" t="s">
        <v>707</v>
      </c>
      <c r="W625" s="13" t="s">
        <v>166</v>
      </c>
      <c r="X625" s="9" t="s">
        <v>601</v>
      </c>
      <c r="Y625" s="6" t="s">
        <v>552</v>
      </c>
      <c r="Z625" s="7">
        <v>45873</v>
      </c>
      <c r="AA625" s="6" t="s">
        <v>1820</v>
      </c>
      <c r="AB625" s="17">
        <v>344412869.97000003</v>
      </c>
      <c r="AC625" s="29"/>
      <c r="AD625" s="27"/>
      <c r="AE625" s="27"/>
      <c r="AF625" s="2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>
        <f t="shared" si="355"/>
        <v>688159380.79999995</v>
      </c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>
        <v>60907382.829999998</v>
      </c>
      <c r="BJ625" s="17">
        <v>60048709.649999999</v>
      </c>
      <c r="BK625" s="17">
        <v>59639817.649999999</v>
      </c>
      <c r="BL625" s="17">
        <v>58822033.670000002</v>
      </c>
      <c r="BM625" s="17">
        <v>58372252.479999997</v>
      </c>
      <c r="BN625" s="17">
        <v>57738469.890000001</v>
      </c>
      <c r="BO625" s="17">
        <v>56736684.509999998</v>
      </c>
      <c r="BP625" s="17">
        <v>56470904.719999999</v>
      </c>
      <c r="BQ625" s="17">
        <v>55755343.729999997</v>
      </c>
      <c r="BR625" s="17">
        <v>55203339.539999999</v>
      </c>
      <c r="BS625" s="17">
        <v>54528667.759999998</v>
      </c>
      <c r="BT625" s="17">
        <v>53935774.369999997</v>
      </c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</row>
    <row r="626" spans="1:112" ht="65.25" hidden="1" customHeight="1" x14ac:dyDescent="0.25">
      <c r="A626" s="6">
        <f t="shared" si="346"/>
        <v>242</v>
      </c>
      <c r="B626" s="13">
        <v>16651160</v>
      </c>
      <c r="C626" s="33" t="s">
        <v>277</v>
      </c>
      <c r="D626" s="32" t="s">
        <v>887</v>
      </c>
      <c r="E626" s="47" t="s">
        <v>1793</v>
      </c>
      <c r="F626" s="13" t="s">
        <v>712</v>
      </c>
      <c r="G626" s="48" t="s">
        <v>2504</v>
      </c>
      <c r="H626" s="42"/>
      <c r="I626" s="13"/>
      <c r="J626" s="15">
        <v>4.02E-2</v>
      </c>
      <c r="K626" s="15"/>
      <c r="L626" s="15"/>
      <c r="M626" s="15"/>
      <c r="N626" s="15"/>
      <c r="O626" s="16">
        <v>981376813</v>
      </c>
      <c r="P626" s="12">
        <v>45868</v>
      </c>
      <c r="Q626" s="16">
        <v>1030445653.65</v>
      </c>
      <c r="R626" s="9" t="s">
        <v>174</v>
      </c>
      <c r="S626" s="9" t="s">
        <v>1794</v>
      </c>
      <c r="T626" s="10">
        <v>949801111</v>
      </c>
      <c r="U626" s="9" t="s">
        <v>276</v>
      </c>
      <c r="V626" s="13" t="s">
        <v>707</v>
      </c>
      <c r="W626" s="13" t="s">
        <v>166</v>
      </c>
      <c r="X626" s="6" t="s">
        <v>601</v>
      </c>
      <c r="Y626" s="6"/>
      <c r="Z626" s="6"/>
      <c r="AA626" s="6"/>
      <c r="AB626" s="17">
        <v>824356522.91999996</v>
      </c>
      <c r="AC626" s="29"/>
      <c r="AD626" s="27">
        <f>+Q626*20%</f>
        <v>206089130.73000002</v>
      </c>
      <c r="AE626" s="27"/>
      <c r="AF626" s="2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</row>
    <row r="627" spans="1:112" ht="65.25" customHeight="1" x14ac:dyDescent="0.25">
      <c r="A627" s="6">
        <f t="shared" si="346"/>
        <v>243</v>
      </c>
      <c r="B627" s="13">
        <v>16729964</v>
      </c>
      <c r="C627" s="33" t="s">
        <v>318</v>
      </c>
      <c r="D627" s="32" t="s">
        <v>1040</v>
      </c>
      <c r="E627" s="47" t="s">
        <v>1795</v>
      </c>
      <c r="F627" s="13" t="s">
        <v>712</v>
      </c>
      <c r="G627" s="48" t="s">
        <v>2505</v>
      </c>
      <c r="H627" s="42"/>
      <c r="I627" s="13"/>
      <c r="J627" s="15">
        <v>1.3100000000000001E-2</v>
      </c>
      <c r="K627" s="15"/>
      <c r="L627" s="15"/>
      <c r="M627" s="15"/>
      <c r="N627" s="15"/>
      <c r="O627" s="16">
        <v>208929513</v>
      </c>
      <c r="P627" s="12">
        <v>45870</v>
      </c>
      <c r="Q627" s="16">
        <v>229822464.30000001</v>
      </c>
      <c r="R627" s="9" t="s">
        <v>174</v>
      </c>
      <c r="S627" s="9" t="s">
        <v>1756</v>
      </c>
      <c r="T627" s="10">
        <v>933881184</v>
      </c>
      <c r="U627" s="9" t="s">
        <v>275</v>
      </c>
      <c r="V627" s="13" t="s">
        <v>707</v>
      </c>
      <c r="W627" s="13" t="s">
        <v>166</v>
      </c>
      <c r="X627" s="6" t="s">
        <v>601</v>
      </c>
      <c r="Y627" s="6" t="s">
        <v>552</v>
      </c>
      <c r="Z627" s="7">
        <v>45884</v>
      </c>
      <c r="AA627" s="6" t="s">
        <v>1848</v>
      </c>
      <c r="AB627" s="17">
        <v>80437862.510000005</v>
      </c>
      <c r="AC627" s="29"/>
      <c r="AD627" s="27"/>
      <c r="AE627" s="27"/>
      <c r="AF627" s="2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>
        <f t="shared" si="355"/>
        <v>160720096.34999999</v>
      </c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>
        <v>14224961.119999999</v>
      </c>
      <c r="BJ627" s="17">
        <v>14024417.41</v>
      </c>
      <c r="BK627" s="17">
        <v>13928920.4</v>
      </c>
      <c r="BL627" s="17">
        <v>13737926.390000001</v>
      </c>
      <c r="BM627" s="17">
        <v>13632879.689999999</v>
      </c>
      <c r="BN627" s="17">
        <v>13484859.33</v>
      </c>
      <c r="BO627" s="17">
        <v>13250891.66</v>
      </c>
      <c r="BP627" s="17">
        <v>13188818.609999999</v>
      </c>
      <c r="BQ627" s="17">
        <v>13021698.85</v>
      </c>
      <c r="BR627" s="17">
        <v>12892777.890000001</v>
      </c>
      <c r="BS627" s="17">
        <v>12735207.83</v>
      </c>
      <c r="BT627" s="17">
        <v>12596737.17</v>
      </c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</row>
    <row r="628" spans="1:112" ht="65.25" hidden="1" customHeight="1" x14ac:dyDescent="0.25">
      <c r="A628" s="6">
        <f t="shared" si="346"/>
        <v>244</v>
      </c>
      <c r="B628" s="13">
        <v>16729965</v>
      </c>
      <c r="C628" s="33" t="s">
        <v>318</v>
      </c>
      <c r="D628" s="32" t="s">
        <v>1796</v>
      </c>
      <c r="E628" s="47" t="s">
        <v>1797</v>
      </c>
      <c r="F628" s="13" t="s">
        <v>714</v>
      </c>
      <c r="G628" s="48" t="s">
        <v>2507</v>
      </c>
      <c r="H628" s="42"/>
      <c r="I628" s="13"/>
      <c r="J628" s="15">
        <v>1.6299999999999999E-2</v>
      </c>
      <c r="K628" s="15"/>
      <c r="L628" s="15"/>
      <c r="M628" s="15"/>
      <c r="N628" s="15"/>
      <c r="O628" s="16">
        <v>641325116</v>
      </c>
      <c r="P628" s="12">
        <v>45870</v>
      </c>
      <c r="Q628" s="16">
        <v>2116372882.8</v>
      </c>
      <c r="R628" s="9" t="s">
        <v>174</v>
      </c>
      <c r="S628" s="9" t="s">
        <v>1798</v>
      </c>
      <c r="T628" s="10">
        <v>953130037</v>
      </c>
      <c r="U628" s="9" t="s">
        <v>276</v>
      </c>
      <c r="V628" s="13" t="s">
        <v>707</v>
      </c>
      <c r="W628" s="13" t="s">
        <v>166</v>
      </c>
      <c r="X628" s="9" t="s">
        <v>601</v>
      </c>
      <c r="Y628" s="6"/>
      <c r="Z628" s="6"/>
      <c r="AA628" s="6"/>
      <c r="AB628" s="17">
        <v>1693098306.24</v>
      </c>
      <c r="AC628" s="29"/>
      <c r="AD628" s="27">
        <f>+Q628*20%</f>
        <v>423274576.56</v>
      </c>
      <c r="AE628" s="27"/>
      <c r="AF628" s="2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</row>
    <row r="629" spans="1:112" ht="65.25" hidden="1" customHeight="1" x14ac:dyDescent="0.25">
      <c r="A629" s="6">
        <f t="shared" si="346"/>
        <v>245</v>
      </c>
      <c r="B629" s="13">
        <v>16729962</v>
      </c>
      <c r="C629" s="33" t="s">
        <v>318</v>
      </c>
      <c r="D629" s="32" t="s">
        <v>603</v>
      </c>
      <c r="E629" s="47" t="s">
        <v>1799</v>
      </c>
      <c r="F629" s="13" t="s">
        <v>712</v>
      </c>
      <c r="G629" s="48" t="s">
        <v>2506</v>
      </c>
      <c r="H629" s="42"/>
      <c r="I629" s="13"/>
      <c r="J629" s="15">
        <v>3.6900000000000002E-2</v>
      </c>
      <c r="K629" s="15"/>
      <c r="L629" s="15"/>
      <c r="M629" s="15"/>
      <c r="N629" s="15"/>
      <c r="O629" s="16">
        <v>1351551271</v>
      </c>
      <c r="P629" s="12">
        <v>45870</v>
      </c>
      <c r="Q629" s="16">
        <v>3962482033.5999999</v>
      </c>
      <c r="R629" s="9" t="s">
        <v>174</v>
      </c>
      <c r="S629" s="9" t="s">
        <v>1800</v>
      </c>
      <c r="T629" s="10">
        <v>770770404</v>
      </c>
      <c r="U629" s="9" t="s">
        <v>276</v>
      </c>
      <c r="V629" s="13" t="s">
        <v>707</v>
      </c>
      <c r="W629" s="13" t="s">
        <v>166</v>
      </c>
      <c r="X629" s="6" t="s">
        <v>368</v>
      </c>
      <c r="Y629" s="6"/>
      <c r="Z629" s="6"/>
      <c r="AA629" s="6"/>
      <c r="AB629" s="17">
        <v>3169985626.8800001</v>
      </c>
      <c r="AC629" s="29"/>
      <c r="AD629" s="27">
        <f>+Q629*20%</f>
        <v>792496406.72000003</v>
      </c>
      <c r="AE629" s="27"/>
      <c r="AF629" s="2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</row>
    <row r="630" spans="1:112" ht="65.25" hidden="1" customHeight="1" x14ac:dyDescent="0.25">
      <c r="A630" s="6">
        <f t="shared" si="346"/>
        <v>246</v>
      </c>
      <c r="B630" s="13">
        <v>16729960</v>
      </c>
      <c r="C630" s="33" t="s">
        <v>318</v>
      </c>
      <c r="D630" s="32" t="s">
        <v>1801</v>
      </c>
      <c r="E630" s="47" t="s">
        <v>1802</v>
      </c>
      <c r="F630" s="13" t="s">
        <v>712</v>
      </c>
      <c r="G630" s="48" t="s">
        <v>2508</v>
      </c>
      <c r="H630" s="42"/>
      <c r="I630" s="13"/>
      <c r="J630" s="15">
        <v>1.7000000000000001E-2</v>
      </c>
      <c r="K630" s="15"/>
      <c r="L630" s="15"/>
      <c r="M630" s="15"/>
      <c r="N630" s="15"/>
      <c r="O630" s="16">
        <v>258805815</v>
      </c>
      <c r="P630" s="12">
        <v>45870</v>
      </c>
      <c r="Q630" s="16">
        <v>336447559.5</v>
      </c>
      <c r="R630" s="9" t="s">
        <v>174</v>
      </c>
      <c r="S630" s="9" t="s">
        <v>1803</v>
      </c>
      <c r="T630" s="10">
        <v>771419434</v>
      </c>
      <c r="U630" s="9" t="s">
        <v>276</v>
      </c>
      <c r="V630" s="13" t="s">
        <v>707</v>
      </c>
      <c r="W630" s="13" t="s">
        <v>166</v>
      </c>
      <c r="X630" s="9" t="s">
        <v>601</v>
      </c>
      <c r="Y630" s="6"/>
      <c r="Z630" s="6"/>
      <c r="AA630" s="6"/>
      <c r="AB630" s="17">
        <v>269158047.60000002</v>
      </c>
      <c r="AC630" s="29"/>
      <c r="AD630" s="27">
        <f>+Q630*20%</f>
        <v>67289511.900000006</v>
      </c>
      <c r="AE630" s="27"/>
      <c r="AF630" s="2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</row>
    <row r="631" spans="1:112" ht="65.25" hidden="1" customHeight="1" x14ac:dyDescent="0.25">
      <c r="A631" s="6">
        <f t="shared" si="346"/>
        <v>247</v>
      </c>
      <c r="B631" s="13">
        <v>16729959</v>
      </c>
      <c r="C631" s="33" t="s">
        <v>318</v>
      </c>
      <c r="D631" s="32" t="s">
        <v>462</v>
      </c>
      <c r="E631" s="47" t="s">
        <v>1804</v>
      </c>
      <c r="F631" s="13" t="s">
        <v>712</v>
      </c>
      <c r="G631" s="48" t="s">
        <v>2509</v>
      </c>
      <c r="H631" s="42"/>
      <c r="I631" s="13"/>
      <c r="J631" s="15">
        <v>3.0000000000000001E-3</v>
      </c>
      <c r="K631" s="15"/>
      <c r="L631" s="15"/>
      <c r="M631" s="15"/>
      <c r="N631" s="15"/>
      <c r="O631" s="16">
        <v>118035297</v>
      </c>
      <c r="P631" s="12">
        <v>45870</v>
      </c>
      <c r="Q631" s="16">
        <v>247874123.69999999</v>
      </c>
      <c r="R631" s="9" t="s">
        <v>175</v>
      </c>
      <c r="S631" s="9" t="s">
        <v>1673</v>
      </c>
      <c r="T631" s="10">
        <v>909586115</v>
      </c>
      <c r="U631" s="9" t="s">
        <v>276</v>
      </c>
      <c r="V631" s="13" t="s">
        <v>707</v>
      </c>
      <c r="W631" s="13" t="s">
        <v>166</v>
      </c>
      <c r="X631" s="9" t="s">
        <v>368</v>
      </c>
      <c r="Y631" s="6"/>
      <c r="Z631" s="6"/>
      <c r="AA631" s="6"/>
      <c r="AB631" s="17">
        <v>198299298.96000001</v>
      </c>
      <c r="AC631" s="29"/>
      <c r="AD631" s="27">
        <f>+Q631*20%</f>
        <v>49574824.740000002</v>
      </c>
      <c r="AE631" s="27"/>
      <c r="AF631" s="2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</row>
    <row r="632" spans="1:112" ht="65.25" hidden="1" customHeight="1" x14ac:dyDescent="0.25">
      <c r="A632" s="6">
        <f t="shared" si="346"/>
        <v>248</v>
      </c>
      <c r="B632" s="13">
        <v>17005684</v>
      </c>
      <c r="C632" s="33" t="s">
        <v>301</v>
      </c>
      <c r="D632" s="32" t="s">
        <v>1402</v>
      </c>
      <c r="E632" s="47" t="s">
        <v>1806</v>
      </c>
      <c r="F632" s="13" t="s">
        <v>715</v>
      </c>
      <c r="G632" s="48" t="s">
        <v>2510</v>
      </c>
      <c r="H632" s="42"/>
      <c r="I632" s="13"/>
      <c r="J632" s="15">
        <v>0.01</v>
      </c>
      <c r="K632" s="15"/>
      <c r="L632" s="15"/>
      <c r="M632" s="15"/>
      <c r="N632" s="15"/>
      <c r="O632" s="16">
        <v>660030669</v>
      </c>
      <c r="P632" s="12">
        <v>45873</v>
      </c>
      <c r="Q632" s="16">
        <v>726033735.89999998</v>
      </c>
      <c r="R632" s="9" t="s">
        <v>174</v>
      </c>
      <c r="S632" s="9" t="s">
        <v>1807</v>
      </c>
      <c r="T632" s="10">
        <v>971311165</v>
      </c>
      <c r="U632" s="9" t="s">
        <v>276</v>
      </c>
      <c r="V632" s="13" t="s">
        <v>707</v>
      </c>
      <c r="W632" s="13" t="s">
        <v>166</v>
      </c>
      <c r="X632" s="9" t="s">
        <v>601</v>
      </c>
      <c r="Y632" s="6"/>
      <c r="Z632" s="6"/>
      <c r="AA632" s="6"/>
      <c r="AB632" s="17">
        <v>580826988.72000003</v>
      </c>
      <c r="AC632" s="29"/>
      <c r="AD632" s="27">
        <f t="shared" ref="AD632:AD642" si="356">+Q632*20%</f>
        <v>145206747.18000001</v>
      </c>
      <c r="AE632" s="27"/>
      <c r="AF632" s="2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</row>
    <row r="633" spans="1:112" ht="65.25" hidden="1" customHeight="1" x14ac:dyDescent="0.25">
      <c r="A633" s="6">
        <f t="shared" ref="A633:A699" si="357">+A632+1</f>
        <v>249</v>
      </c>
      <c r="B633" s="13">
        <v>17005796</v>
      </c>
      <c r="C633" s="33" t="s">
        <v>297</v>
      </c>
      <c r="D633" s="32" t="s">
        <v>1462</v>
      </c>
      <c r="E633" s="47" t="s">
        <v>1808</v>
      </c>
      <c r="F633" s="13" t="s">
        <v>711</v>
      </c>
      <c r="G633" s="48" t="s">
        <v>2511</v>
      </c>
      <c r="H633" s="42"/>
      <c r="I633" s="13"/>
      <c r="J633" s="15">
        <v>3.9600000000000003E-2</v>
      </c>
      <c r="K633" s="15"/>
      <c r="L633" s="15"/>
      <c r="M633" s="15"/>
      <c r="N633" s="15"/>
      <c r="O633" s="16">
        <v>344858476</v>
      </c>
      <c r="P633" s="12">
        <v>45873</v>
      </c>
      <c r="Q633" s="16">
        <v>379344323.60000002</v>
      </c>
      <c r="R633" s="9" t="s">
        <v>174</v>
      </c>
      <c r="S633" s="9" t="s">
        <v>1809</v>
      </c>
      <c r="T633" s="10">
        <v>998026921</v>
      </c>
      <c r="U633" s="9" t="s">
        <v>276</v>
      </c>
      <c r="V633" s="13" t="s">
        <v>707</v>
      </c>
      <c r="W633" s="13" t="s">
        <v>166</v>
      </c>
      <c r="X633" s="9" t="s">
        <v>601</v>
      </c>
      <c r="Y633" s="6"/>
      <c r="Z633" s="6"/>
      <c r="AA633" s="6"/>
      <c r="AB633" s="17">
        <v>303475458.88</v>
      </c>
      <c r="AC633" s="29"/>
      <c r="AD633" s="27">
        <f t="shared" si="356"/>
        <v>75868864.720000014</v>
      </c>
      <c r="AE633" s="27"/>
      <c r="AF633" s="2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</row>
    <row r="634" spans="1:112" ht="65.25" hidden="1" customHeight="1" x14ac:dyDescent="0.25">
      <c r="A634" s="6">
        <f t="shared" si="357"/>
        <v>250</v>
      </c>
      <c r="B634" s="13">
        <v>17005797</v>
      </c>
      <c r="C634" s="33" t="s">
        <v>297</v>
      </c>
      <c r="D634" s="32" t="s">
        <v>1462</v>
      </c>
      <c r="E634" s="47" t="s">
        <v>1810</v>
      </c>
      <c r="F634" s="13" t="s">
        <v>711</v>
      </c>
      <c r="G634" s="48" t="s">
        <v>2512</v>
      </c>
      <c r="H634" s="42"/>
      <c r="I634" s="13"/>
      <c r="J634" s="15">
        <v>5.0200000000000002E-2</v>
      </c>
      <c r="K634" s="15"/>
      <c r="L634" s="15"/>
      <c r="M634" s="15"/>
      <c r="N634" s="15"/>
      <c r="O634" s="16">
        <v>454729707</v>
      </c>
      <c r="P634" s="12">
        <v>45873</v>
      </c>
      <c r="Q634" s="16">
        <v>500202677.69999999</v>
      </c>
      <c r="R634" s="9" t="s">
        <v>174</v>
      </c>
      <c r="S634" s="9" t="s">
        <v>1655</v>
      </c>
      <c r="T634" s="10">
        <v>998104222</v>
      </c>
      <c r="U634" s="9" t="s">
        <v>276</v>
      </c>
      <c r="V634" s="13" t="s">
        <v>707</v>
      </c>
      <c r="W634" s="13" t="s">
        <v>166</v>
      </c>
      <c r="X634" s="9" t="s">
        <v>601</v>
      </c>
      <c r="Y634" s="6"/>
      <c r="Z634" s="6"/>
      <c r="AA634" s="6"/>
      <c r="AB634" s="17">
        <v>400162142.16000003</v>
      </c>
      <c r="AC634" s="29"/>
      <c r="AD634" s="27">
        <f t="shared" si="356"/>
        <v>100040535.54000001</v>
      </c>
      <c r="AE634" s="27"/>
      <c r="AF634" s="2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</row>
    <row r="635" spans="1:112" ht="65.25" hidden="1" customHeight="1" x14ac:dyDescent="0.25">
      <c r="A635" s="6">
        <f t="shared" si="357"/>
        <v>251</v>
      </c>
      <c r="B635" s="13">
        <v>16941466</v>
      </c>
      <c r="C635" s="33" t="s">
        <v>318</v>
      </c>
      <c r="D635" s="32" t="s">
        <v>1811</v>
      </c>
      <c r="E635" s="47" t="s">
        <v>1812</v>
      </c>
      <c r="F635" s="13" t="s">
        <v>712</v>
      </c>
      <c r="G635" s="48" t="s">
        <v>2513</v>
      </c>
      <c r="H635" s="42"/>
      <c r="I635" s="13"/>
      <c r="J635" s="15">
        <v>2.01E-2</v>
      </c>
      <c r="K635" s="15"/>
      <c r="L635" s="15"/>
      <c r="M635" s="15"/>
      <c r="N635" s="15"/>
      <c r="O635" s="16">
        <v>273874439</v>
      </c>
      <c r="P635" s="12">
        <v>45873</v>
      </c>
      <c r="Q635" s="16">
        <v>356036770.69999999</v>
      </c>
      <c r="R635" s="9" t="s">
        <v>174</v>
      </c>
      <c r="S635" s="9" t="s">
        <v>1815</v>
      </c>
      <c r="T635" s="10">
        <v>970013311</v>
      </c>
      <c r="U635" s="9" t="s">
        <v>276</v>
      </c>
      <c r="V635" s="13" t="s">
        <v>707</v>
      </c>
      <c r="W635" s="13" t="s">
        <v>166</v>
      </c>
      <c r="X635" s="6" t="s">
        <v>601</v>
      </c>
      <c r="Y635" s="6"/>
      <c r="Z635" s="6"/>
      <c r="AA635" s="6"/>
      <c r="AB635" s="17">
        <v>284829416.56</v>
      </c>
      <c r="AC635" s="29"/>
      <c r="AD635" s="27">
        <f t="shared" si="356"/>
        <v>71207354.140000001</v>
      </c>
      <c r="AE635" s="27"/>
      <c r="AF635" s="2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</row>
    <row r="636" spans="1:112" ht="65.25" hidden="1" customHeight="1" x14ac:dyDescent="0.25">
      <c r="A636" s="6">
        <f t="shared" si="357"/>
        <v>252</v>
      </c>
      <c r="B636" s="13">
        <v>17005809</v>
      </c>
      <c r="C636" s="33" t="s">
        <v>297</v>
      </c>
      <c r="D636" s="32" t="s">
        <v>971</v>
      </c>
      <c r="E636" s="47" t="s">
        <v>1813</v>
      </c>
      <c r="F636" s="13" t="s">
        <v>711</v>
      </c>
      <c r="G636" s="48" t="s">
        <v>2514</v>
      </c>
      <c r="H636" s="42"/>
      <c r="I636" s="13"/>
      <c r="J636" s="15">
        <v>5.3999999999999999E-2</v>
      </c>
      <c r="K636" s="15"/>
      <c r="L636" s="15"/>
      <c r="M636" s="15"/>
      <c r="N636" s="15"/>
      <c r="O636" s="16">
        <v>483400612</v>
      </c>
      <c r="P636" s="12">
        <v>45873</v>
      </c>
      <c r="Q636" s="16">
        <v>531740673.19999999</v>
      </c>
      <c r="R636" s="9" t="s">
        <v>174</v>
      </c>
      <c r="S636" s="9" t="s">
        <v>1816</v>
      </c>
      <c r="T636" s="10">
        <v>887072117</v>
      </c>
      <c r="U636" s="9" t="s">
        <v>276</v>
      </c>
      <c r="V636" s="13" t="s">
        <v>707</v>
      </c>
      <c r="W636" s="13" t="s">
        <v>166</v>
      </c>
      <c r="X636" s="6" t="s">
        <v>601</v>
      </c>
      <c r="Y636" s="6"/>
      <c r="Z636" s="6"/>
      <c r="AA636" s="6"/>
      <c r="AB636" s="17">
        <v>425392538.56</v>
      </c>
      <c r="AC636" s="29"/>
      <c r="AD636" s="27">
        <f t="shared" si="356"/>
        <v>106348134.64</v>
      </c>
      <c r="AE636" s="27"/>
      <c r="AF636" s="2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</row>
    <row r="637" spans="1:112" ht="65.25" hidden="1" customHeight="1" x14ac:dyDescent="0.25">
      <c r="A637" s="6">
        <f t="shared" si="357"/>
        <v>253</v>
      </c>
      <c r="B637" s="13">
        <v>16941468</v>
      </c>
      <c r="C637" s="33" t="s">
        <v>318</v>
      </c>
      <c r="D637" s="32" t="s">
        <v>1811</v>
      </c>
      <c r="E637" s="47" t="s">
        <v>1814</v>
      </c>
      <c r="F637" s="13" t="s">
        <v>712</v>
      </c>
      <c r="G637" s="48" t="s">
        <v>2515</v>
      </c>
      <c r="H637" s="42"/>
      <c r="I637" s="13"/>
      <c r="J637" s="15">
        <v>2.0500000000000001E-2</v>
      </c>
      <c r="K637" s="15"/>
      <c r="L637" s="15"/>
      <c r="M637" s="15"/>
      <c r="N637" s="15"/>
      <c r="O637" s="16">
        <v>279324677</v>
      </c>
      <c r="P637" s="12">
        <v>45873</v>
      </c>
      <c r="Q637" s="16">
        <v>335189612.39999998</v>
      </c>
      <c r="R637" s="9" t="s">
        <v>174</v>
      </c>
      <c r="S637" s="9" t="s">
        <v>1815</v>
      </c>
      <c r="T637" s="10">
        <v>970013311</v>
      </c>
      <c r="U637" s="9" t="s">
        <v>276</v>
      </c>
      <c r="V637" s="13" t="s">
        <v>707</v>
      </c>
      <c r="W637" s="13" t="s">
        <v>166</v>
      </c>
      <c r="X637" s="6" t="s">
        <v>601</v>
      </c>
      <c r="Y637" s="6"/>
      <c r="Z637" s="6"/>
      <c r="AA637" s="6"/>
      <c r="AB637" s="17">
        <v>268151689.91999999</v>
      </c>
      <c r="AC637" s="29"/>
      <c r="AD637" s="27">
        <f t="shared" si="356"/>
        <v>67037922.479999997</v>
      </c>
      <c r="AE637" s="27"/>
      <c r="AF637" s="2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</row>
    <row r="638" spans="1:112" ht="65.25" hidden="1" customHeight="1" x14ac:dyDescent="0.25">
      <c r="A638" s="6">
        <f t="shared" si="357"/>
        <v>254</v>
      </c>
      <c r="B638" s="13">
        <v>17005713</v>
      </c>
      <c r="C638" s="33" t="s">
        <v>279</v>
      </c>
      <c r="D638" s="32" t="s">
        <v>9</v>
      </c>
      <c r="E638" s="47" t="s">
        <v>1817</v>
      </c>
      <c r="F638" s="13" t="s">
        <v>712</v>
      </c>
      <c r="G638" s="48" t="s">
        <v>2516</v>
      </c>
      <c r="H638" s="42"/>
      <c r="I638" s="13"/>
      <c r="J638" s="15">
        <v>0.01</v>
      </c>
      <c r="K638" s="15"/>
      <c r="L638" s="15"/>
      <c r="M638" s="15"/>
      <c r="N638" s="15"/>
      <c r="O638" s="16">
        <v>202018909</v>
      </c>
      <c r="P638" s="12">
        <v>45873</v>
      </c>
      <c r="Q638" s="16">
        <v>222220799.90000001</v>
      </c>
      <c r="R638" s="9" t="s">
        <v>174</v>
      </c>
      <c r="S638" s="9" t="s">
        <v>1818</v>
      </c>
      <c r="T638" s="10">
        <v>974143555</v>
      </c>
      <c r="U638" s="9" t="s">
        <v>276</v>
      </c>
      <c r="V638" s="13" t="s">
        <v>707</v>
      </c>
      <c r="W638" s="13" t="s">
        <v>166</v>
      </c>
      <c r="X638" s="9" t="s">
        <v>601</v>
      </c>
      <c r="Y638" s="6"/>
      <c r="Z638" s="6"/>
      <c r="AA638" s="6"/>
      <c r="AB638" s="17">
        <v>177776639.91999999</v>
      </c>
      <c r="AC638" s="29"/>
      <c r="AD638" s="27">
        <f t="shared" si="356"/>
        <v>44444159.980000004</v>
      </c>
      <c r="AE638" s="27"/>
      <c r="AF638" s="2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</row>
    <row r="639" spans="1:112" ht="65.25" hidden="1" customHeight="1" x14ac:dyDescent="0.25">
      <c r="A639" s="6">
        <f t="shared" si="357"/>
        <v>255</v>
      </c>
      <c r="B639" s="13">
        <v>17005749</v>
      </c>
      <c r="C639" s="33" t="s">
        <v>279</v>
      </c>
      <c r="D639" s="32" t="s">
        <v>495</v>
      </c>
      <c r="E639" s="47" t="s">
        <v>1819</v>
      </c>
      <c r="F639" s="13" t="s">
        <v>714</v>
      </c>
      <c r="G639" s="48" t="s">
        <v>2518</v>
      </c>
      <c r="H639" s="42"/>
      <c r="I639" s="13"/>
      <c r="J639" s="15">
        <v>1.5800000000000002E-2</v>
      </c>
      <c r="K639" s="15"/>
      <c r="L639" s="15"/>
      <c r="M639" s="15"/>
      <c r="N639" s="15"/>
      <c r="O639" s="16">
        <v>512969519</v>
      </c>
      <c r="P639" s="12">
        <v>45873</v>
      </c>
      <c r="Q639" s="16">
        <v>564266470.89999998</v>
      </c>
      <c r="R639" s="9" t="s">
        <v>174</v>
      </c>
      <c r="S639" s="9" t="s">
        <v>1818</v>
      </c>
      <c r="T639" s="10">
        <v>974143555</v>
      </c>
      <c r="U639" s="9" t="s">
        <v>276</v>
      </c>
      <c r="V639" s="13" t="s">
        <v>707</v>
      </c>
      <c r="W639" s="13" t="s">
        <v>166</v>
      </c>
      <c r="X639" s="9" t="s">
        <v>601</v>
      </c>
      <c r="Y639" s="6"/>
      <c r="Z639" s="6"/>
      <c r="AA639" s="6"/>
      <c r="AB639" s="17">
        <v>451413176.72000003</v>
      </c>
      <c r="AC639" s="29"/>
      <c r="AD639" s="27">
        <f t="shared" si="356"/>
        <v>112853294.18000001</v>
      </c>
      <c r="AE639" s="27"/>
      <c r="AF639" s="2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</row>
    <row r="640" spans="1:112" ht="65.25" hidden="1" customHeight="1" x14ac:dyDescent="0.25">
      <c r="A640" s="6">
        <f t="shared" si="357"/>
        <v>256</v>
      </c>
      <c r="B640" s="13">
        <v>16862703</v>
      </c>
      <c r="C640" s="33" t="s">
        <v>299</v>
      </c>
      <c r="D640" s="32" t="s">
        <v>1734</v>
      </c>
      <c r="E640" s="47" t="s">
        <v>1822</v>
      </c>
      <c r="F640" s="13" t="s">
        <v>712</v>
      </c>
      <c r="G640" s="48" t="s">
        <v>2517</v>
      </c>
      <c r="H640" s="42"/>
      <c r="I640" s="13"/>
      <c r="J640" s="15">
        <v>0.02</v>
      </c>
      <c r="K640" s="15"/>
      <c r="L640" s="15"/>
      <c r="M640" s="15"/>
      <c r="N640" s="15"/>
      <c r="O640" s="16">
        <v>363663609</v>
      </c>
      <c r="P640" s="12">
        <v>45876</v>
      </c>
      <c r="Q640" s="16">
        <v>400029969.89999998</v>
      </c>
      <c r="R640" s="9" t="s">
        <v>174</v>
      </c>
      <c r="S640" s="9" t="s">
        <v>1694</v>
      </c>
      <c r="T640" s="10">
        <v>983005885</v>
      </c>
      <c r="U640" s="9" t="s">
        <v>276</v>
      </c>
      <c r="V640" s="13" t="s">
        <v>707</v>
      </c>
      <c r="W640" s="13" t="s">
        <v>166</v>
      </c>
      <c r="X640" s="9" t="s">
        <v>601</v>
      </c>
      <c r="Y640" s="6"/>
      <c r="Z640" s="6"/>
      <c r="AA640" s="6"/>
      <c r="AB640" s="17">
        <v>320023975.92000002</v>
      </c>
      <c r="AC640" s="29"/>
      <c r="AD640" s="27">
        <f t="shared" si="356"/>
        <v>80005993.980000004</v>
      </c>
      <c r="AE640" s="27"/>
      <c r="AF640" s="2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</row>
    <row r="641" spans="1:112" ht="65.25" hidden="1" customHeight="1" x14ac:dyDescent="0.25">
      <c r="A641" s="6">
        <f t="shared" si="357"/>
        <v>257</v>
      </c>
      <c r="B641" s="13">
        <v>17152370</v>
      </c>
      <c r="C641" s="33" t="s">
        <v>277</v>
      </c>
      <c r="D641" s="32" t="s">
        <v>1270</v>
      </c>
      <c r="E641" s="47" t="s">
        <v>1823</v>
      </c>
      <c r="F641" s="13" t="s">
        <v>712</v>
      </c>
      <c r="G641" s="48" t="s">
        <v>2519</v>
      </c>
      <c r="H641" s="42"/>
      <c r="I641" s="13"/>
      <c r="J641" s="15">
        <v>5.1000000000000004E-3</v>
      </c>
      <c r="K641" s="15"/>
      <c r="L641" s="15"/>
      <c r="M641" s="15"/>
      <c r="N641" s="15"/>
      <c r="O641" s="16">
        <v>134973111</v>
      </c>
      <c r="P641" s="12">
        <v>45876</v>
      </c>
      <c r="Q641" s="16">
        <v>202459666.5</v>
      </c>
      <c r="R641" s="9" t="s">
        <v>174</v>
      </c>
      <c r="S641" s="9" t="s">
        <v>1824</v>
      </c>
      <c r="T641" s="10">
        <v>933007937</v>
      </c>
      <c r="U641" s="9" t="s">
        <v>276</v>
      </c>
      <c r="V641" s="13" t="s">
        <v>707</v>
      </c>
      <c r="W641" s="13" t="s">
        <v>166</v>
      </c>
      <c r="X641" s="9" t="s">
        <v>601</v>
      </c>
      <c r="Y641" s="6"/>
      <c r="Z641" s="6"/>
      <c r="AA641" s="6"/>
      <c r="AB641" s="17">
        <v>161967733.19999999</v>
      </c>
      <c r="AC641" s="29"/>
      <c r="AD641" s="27">
        <f t="shared" si="356"/>
        <v>40491933.300000004</v>
      </c>
      <c r="AE641" s="27"/>
      <c r="AF641" s="2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</row>
    <row r="642" spans="1:112" ht="65.25" hidden="1" customHeight="1" x14ac:dyDescent="0.25">
      <c r="A642" s="6">
        <f t="shared" si="357"/>
        <v>258</v>
      </c>
      <c r="B642" s="13">
        <v>17152369</v>
      </c>
      <c r="C642" s="33" t="s">
        <v>297</v>
      </c>
      <c r="D642" s="32" t="s">
        <v>974</v>
      </c>
      <c r="E642" s="47" t="s">
        <v>1825</v>
      </c>
      <c r="F642" s="13" t="s">
        <v>711</v>
      </c>
      <c r="G642" s="48" t="s">
        <v>2520</v>
      </c>
      <c r="H642" s="42"/>
      <c r="I642" s="13"/>
      <c r="J642" s="15">
        <v>1.03E-2</v>
      </c>
      <c r="K642" s="15"/>
      <c r="L642" s="15"/>
      <c r="M642" s="15"/>
      <c r="N642" s="15"/>
      <c r="O642" s="16">
        <v>213946431</v>
      </c>
      <c r="P642" s="12">
        <v>45876</v>
      </c>
      <c r="Q642" s="16">
        <v>235341074.09999999</v>
      </c>
      <c r="R642" s="9" t="s">
        <v>174</v>
      </c>
      <c r="S642" s="9" t="s">
        <v>1826</v>
      </c>
      <c r="T642" s="10">
        <v>901389999</v>
      </c>
      <c r="U642" s="9" t="s">
        <v>276</v>
      </c>
      <c r="V642" s="13" t="s">
        <v>707</v>
      </c>
      <c r="W642" s="13" t="s">
        <v>166</v>
      </c>
      <c r="X642" s="9" t="s">
        <v>601</v>
      </c>
      <c r="Y642" s="6"/>
      <c r="Z642" s="6"/>
      <c r="AA642" s="6"/>
      <c r="AB642" s="17">
        <v>188272859.28</v>
      </c>
      <c r="AC642" s="29"/>
      <c r="AD642" s="27">
        <f t="shared" si="356"/>
        <v>47068214.82</v>
      </c>
      <c r="AE642" s="27"/>
      <c r="AF642" s="2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</row>
    <row r="643" spans="1:112" ht="65.25" hidden="1" customHeight="1" x14ac:dyDescent="0.25">
      <c r="A643" s="6">
        <f t="shared" si="357"/>
        <v>259</v>
      </c>
      <c r="B643" s="13">
        <v>16944523</v>
      </c>
      <c r="C643" s="33" t="s">
        <v>298</v>
      </c>
      <c r="D643" s="32" t="s">
        <v>945</v>
      </c>
      <c r="E643" s="47" t="s">
        <v>1828</v>
      </c>
      <c r="F643" s="13" t="s">
        <v>712</v>
      </c>
      <c r="G643" s="48" t="s">
        <v>2521</v>
      </c>
      <c r="H643" s="42" t="s">
        <v>1934</v>
      </c>
      <c r="I643" s="13"/>
      <c r="J643" s="15">
        <v>0.03</v>
      </c>
      <c r="K643" s="15"/>
      <c r="L643" s="15"/>
      <c r="M643" s="15"/>
      <c r="N643" s="15"/>
      <c r="O643" s="16">
        <v>489187361</v>
      </c>
      <c r="P643" s="12">
        <v>45880</v>
      </c>
      <c r="Q643" s="16">
        <v>782699777.60000002</v>
      </c>
      <c r="R643" s="9" t="s">
        <v>174</v>
      </c>
      <c r="S643" s="9" t="s">
        <v>1827</v>
      </c>
      <c r="T643" s="10">
        <v>909961122</v>
      </c>
      <c r="U643" s="9" t="s">
        <v>276</v>
      </c>
      <c r="V643" s="13" t="s">
        <v>707</v>
      </c>
      <c r="W643" s="13" t="s">
        <v>166</v>
      </c>
      <c r="X643" s="6" t="s">
        <v>601</v>
      </c>
      <c r="Y643" s="6"/>
      <c r="Z643" s="6"/>
      <c r="AA643" s="6"/>
      <c r="AB643" s="17">
        <v>626159822.08000004</v>
      </c>
      <c r="AC643" s="29"/>
      <c r="AD643" s="27">
        <f>+Q643*20%</f>
        <v>156539955.52000001</v>
      </c>
      <c r="AE643" s="27"/>
      <c r="AF643" s="2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</row>
    <row r="644" spans="1:112" ht="65.25" hidden="1" customHeight="1" x14ac:dyDescent="0.25">
      <c r="A644" s="6">
        <f t="shared" si="357"/>
        <v>260</v>
      </c>
      <c r="B644" s="13">
        <v>16944522</v>
      </c>
      <c r="C644" s="33" t="s">
        <v>298</v>
      </c>
      <c r="D644" s="32" t="s">
        <v>945</v>
      </c>
      <c r="E644" s="47" t="s">
        <v>1829</v>
      </c>
      <c r="F644" s="13" t="s">
        <v>712</v>
      </c>
      <c r="G644" s="48" t="s">
        <v>2522</v>
      </c>
      <c r="H644" s="42" t="s">
        <v>1934</v>
      </c>
      <c r="I644" s="13"/>
      <c r="J644" s="15">
        <v>0.03</v>
      </c>
      <c r="K644" s="15"/>
      <c r="L644" s="15"/>
      <c r="M644" s="15"/>
      <c r="N644" s="15"/>
      <c r="O644" s="16">
        <v>489187361</v>
      </c>
      <c r="P644" s="12">
        <v>45880</v>
      </c>
      <c r="Q644" s="16">
        <v>831618513.70000005</v>
      </c>
      <c r="R644" s="9" t="s">
        <v>175</v>
      </c>
      <c r="S644" s="9" t="s">
        <v>1827</v>
      </c>
      <c r="T644" s="9">
        <v>909961122</v>
      </c>
      <c r="U644" s="9" t="s">
        <v>276</v>
      </c>
      <c r="V644" s="13" t="s">
        <v>707</v>
      </c>
      <c r="W644" s="13" t="s">
        <v>166</v>
      </c>
      <c r="X644" s="6" t="s">
        <v>601</v>
      </c>
      <c r="Y644" s="6"/>
      <c r="Z644" s="6"/>
      <c r="AA644" s="6"/>
      <c r="AB644" s="17">
        <v>665294810.96000004</v>
      </c>
      <c r="AC644" s="29"/>
      <c r="AD644" s="27">
        <f>+Q644*20%</f>
        <v>166323702.74000001</v>
      </c>
      <c r="AE644" s="27"/>
      <c r="AF644" s="2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</row>
    <row r="645" spans="1:112" ht="65.25" customHeight="1" x14ac:dyDescent="0.25">
      <c r="A645" s="6">
        <f t="shared" si="357"/>
        <v>261</v>
      </c>
      <c r="B645" s="13">
        <v>17177538</v>
      </c>
      <c r="C645" s="33" t="s">
        <v>297</v>
      </c>
      <c r="D645" s="32" t="s">
        <v>1462</v>
      </c>
      <c r="E645" s="47" t="s">
        <v>1830</v>
      </c>
      <c r="F645" s="13" t="s">
        <v>711</v>
      </c>
      <c r="G645" s="48" t="s">
        <v>2523</v>
      </c>
      <c r="H645" s="42"/>
      <c r="I645" s="13"/>
      <c r="J645" s="15">
        <v>3.9600000000000003E-2</v>
      </c>
      <c r="K645" s="15"/>
      <c r="L645" s="15"/>
      <c r="M645" s="15"/>
      <c r="N645" s="15"/>
      <c r="O645" s="16">
        <v>349080009</v>
      </c>
      <c r="P645" s="12">
        <v>45882</v>
      </c>
      <c r="Q645" s="16">
        <v>383988009.89999998</v>
      </c>
      <c r="R645" s="9" t="s">
        <v>174</v>
      </c>
      <c r="S645" s="9" t="s">
        <v>1782</v>
      </c>
      <c r="T645" s="10">
        <v>958880595</v>
      </c>
      <c r="U645" s="9" t="s">
        <v>275</v>
      </c>
      <c r="V645" s="13" t="s">
        <v>707</v>
      </c>
      <c r="W645" s="13" t="s">
        <v>166</v>
      </c>
      <c r="X645" s="6" t="s">
        <v>601</v>
      </c>
      <c r="Y645" s="6" t="s">
        <v>552</v>
      </c>
      <c r="Z645" s="7">
        <v>45891</v>
      </c>
      <c r="AA645" s="6" t="s">
        <v>1865</v>
      </c>
      <c r="AB645" s="17">
        <v>134395803.47</v>
      </c>
      <c r="AC645" s="29"/>
      <c r="AD645" s="27"/>
      <c r="AE645" s="27"/>
      <c r="AF645" s="2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>
        <f t="shared" ref="AU645" si="358">SUM(AV645:CJ645)</f>
        <v>268531582.14999998</v>
      </c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>
        <v>23767104.440000001</v>
      </c>
      <c r="BJ645" s="17">
        <v>23432035.449999999</v>
      </c>
      <c r="BK645" s="17">
        <v>23272478.789999999</v>
      </c>
      <c r="BL645" s="17">
        <v>22953365.469999999</v>
      </c>
      <c r="BM645" s="17">
        <v>22777853.140000001</v>
      </c>
      <c r="BN645" s="17">
        <v>22530540.309999999</v>
      </c>
      <c r="BO645" s="17">
        <v>22139626.489999998</v>
      </c>
      <c r="BP645" s="17">
        <v>22035914.66</v>
      </c>
      <c r="BQ645" s="17">
        <v>21756690.510000002</v>
      </c>
      <c r="BR645" s="17">
        <v>21541289.010000002</v>
      </c>
      <c r="BS645" s="17">
        <v>21278020.52</v>
      </c>
      <c r="BT645" s="17">
        <v>21046663.359999999</v>
      </c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</row>
    <row r="646" spans="1:112" ht="65.25" hidden="1" customHeight="1" x14ac:dyDescent="0.25">
      <c r="A646" s="6">
        <f t="shared" si="357"/>
        <v>262</v>
      </c>
      <c r="B646" s="13">
        <v>17177487</v>
      </c>
      <c r="C646" s="33" t="s">
        <v>297</v>
      </c>
      <c r="D646" s="32" t="s">
        <v>1462</v>
      </c>
      <c r="E646" s="47" t="s">
        <v>1831</v>
      </c>
      <c r="F646" s="13" t="s">
        <v>711</v>
      </c>
      <c r="G646" s="48" t="s">
        <v>2524</v>
      </c>
      <c r="H646" s="42"/>
      <c r="I646" s="13"/>
      <c r="J646" s="15">
        <v>3.9600000000000003E-2</v>
      </c>
      <c r="K646" s="15"/>
      <c r="L646" s="15"/>
      <c r="M646" s="15"/>
      <c r="N646" s="15"/>
      <c r="O646" s="16">
        <v>349080009</v>
      </c>
      <c r="P646" s="12">
        <v>45882</v>
      </c>
      <c r="Q646" s="16">
        <v>383988009.89999998</v>
      </c>
      <c r="R646" s="9" t="s">
        <v>174</v>
      </c>
      <c r="S646" s="9" t="s">
        <v>1833</v>
      </c>
      <c r="T646" s="10">
        <v>887811815</v>
      </c>
      <c r="U646" s="9" t="s">
        <v>276</v>
      </c>
      <c r="V646" s="13" t="s">
        <v>707</v>
      </c>
      <c r="W646" s="13" t="s">
        <v>166</v>
      </c>
      <c r="X646" s="6" t="s">
        <v>601</v>
      </c>
      <c r="Y646" s="6"/>
      <c r="Z646" s="6"/>
      <c r="AA646" s="6"/>
      <c r="AB646" s="17">
        <v>307190407.92000002</v>
      </c>
      <c r="AC646" s="29"/>
      <c r="AD646" s="27">
        <f t="shared" ref="AD646:AD651" si="359">+Q646*20%</f>
        <v>76797601.980000004</v>
      </c>
      <c r="AE646" s="27"/>
      <c r="AF646" s="2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</row>
    <row r="647" spans="1:112" ht="65.25" hidden="1" customHeight="1" x14ac:dyDescent="0.25">
      <c r="A647" s="6">
        <f t="shared" si="357"/>
        <v>263</v>
      </c>
      <c r="B647" s="13">
        <v>17177486</v>
      </c>
      <c r="C647" s="33" t="s">
        <v>297</v>
      </c>
      <c r="D647" s="32" t="s">
        <v>1462</v>
      </c>
      <c r="E647" s="47" t="s">
        <v>1832</v>
      </c>
      <c r="F647" s="13" t="s">
        <v>711</v>
      </c>
      <c r="G647" s="48" t="s">
        <v>2525</v>
      </c>
      <c r="H647" s="42"/>
      <c r="I647" s="13"/>
      <c r="J647" s="15">
        <v>4.2099999999999999E-2</v>
      </c>
      <c r="K647" s="15"/>
      <c r="L647" s="15"/>
      <c r="M647" s="15"/>
      <c r="N647" s="15"/>
      <c r="O647" s="16">
        <v>371117889</v>
      </c>
      <c r="P647" s="12">
        <v>45882</v>
      </c>
      <c r="Q647" s="16">
        <v>408229677.89999998</v>
      </c>
      <c r="R647" s="9" t="s">
        <v>174</v>
      </c>
      <c r="S647" s="9" t="s">
        <v>1834</v>
      </c>
      <c r="T647" s="10">
        <v>979313333</v>
      </c>
      <c r="U647" s="9" t="s">
        <v>276</v>
      </c>
      <c r="V647" s="13" t="s">
        <v>707</v>
      </c>
      <c r="W647" s="13" t="s">
        <v>166</v>
      </c>
      <c r="X647" s="6" t="s">
        <v>601</v>
      </c>
      <c r="Y647" s="6"/>
      <c r="Z647" s="6"/>
      <c r="AA647" s="6"/>
      <c r="AB647" s="17">
        <v>326583742.31999999</v>
      </c>
      <c r="AC647" s="29"/>
      <c r="AD647" s="27">
        <f t="shared" si="359"/>
        <v>81645935.579999998</v>
      </c>
      <c r="AE647" s="27"/>
      <c r="AF647" s="2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</row>
    <row r="648" spans="1:112" ht="65.25" hidden="1" customHeight="1" x14ac:dyDescent="0.25">
      <c r="A648" s="6">
        <f t="shared" si="357"/>
        <v>264</v>
      </c>
      <c r="B648" s="13">
        <v>17054688</v>
      </c>
      <c r="C648" s="33" t="s">
        <v>318</v>
      </c>
      <c r="D648" s="32" t="s">
        <v>1750</v>
      </c>
      <c r="E648" s="47" t="s">
        <v>1835</v>
      </c>
      <c r="F648" s="13" t="s">
        <v>714</v>
      </c>
      <c r="G648" s="48" t="s">
        <v>2526</v>
      </c>
      <c r="H648" s="42"/>
      <c r="I648" s="13"/>
      <c r="J648" s="15">
        <v>3.8100000000000002E-2</v>
      </c>
      <c r="K648" s="15"/>
      <c r="L648" s="15"/>
      <c r="M648" s="15"/>
      <c r="N648" s="15"/>
      <c r="O648" s="16">
        <v>552409052</v>
      </c>
      <c r="P648" s="12">
        <v>45883</v>
      </c>
      <c r="Q648" s="16">
        <v>662890862.39999998</v>
      </c>
      <c r="R648" s="9" t="s">
        <v>174</v>
      </c>
      <c r="S648" s="9" t="s">
        <v>1694</v>
      </c>
      <c r="T648" s="10">
        <v>983005885</v>
      </c>
      <c r="U648" s="9" t="s">
        <v>276</v>
      </c>
      <c r="V648" s="13" t="s">
        <v>707</v>
      </c>
      <c r="W648" s="13" t="s">
        <v>166</v>
      </c>
      <c r="X648" s="6" t="s">
        <v>601</v>
      </c>
      <c r="Y648" s="6"/>
      <c r="Z648" s="6"/>
      <c r="AA648" s="6"/>
      <c r="AB648" s="17">
        <v>530312689.92000002</v>
      </c>
      <c r="AC648" s="29"/>
      <c r="AD648" s="27">
        <f t="shared" si="359"/>
        <v>132578172.48</v>
      </c>
      <c r="AE648" s="27"/>
      <c r="AF648" s="2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</row>
    <row r="649" spans="1:112" ht="65.25" hidden="1" customHeight="1" x14ac:dyDescent="0.25">
      <c r="A649" s="6">
        <f t="shared" si="357"/>
        <v>265</v>
      </c>
      <c r="B649" s="13">
        <v>17054721</v>
      </c>
      <c r="C649" s="33" t="s">
        <v>279</v>
      </c>
      <c r="D649" s="32" t="s">
        <v>1836</v>
      </c>
      <c r="E649" s="47" t="s">
        <v>1837</v>
      </c>
      <c r="F649" s="13" t="s">
        <v>715</v>
      </c>
      <c r="G649" s="48" t="s">
        <v>2527</v>
      </c>
      <c r="H649" s="42"/>
      <c r="I649" s="13"/>
      <c r="J649" s="15">
        <v>8.7999999999999995E-2</v>
      </c>
      <c r="K649" s="15"/>
      <c r="L649" s="15"/>
      <c r="M649" s="15"/>
      <c r="N649" s="15"/>
      <c r="O649" s="16">
        <v>2518461619</v>
      </c>
      <c r="P649" s="12">
        <v>45883</v>
      </c>
      <c r="Q649" s="16">
        <v>2770307780.9000001</v>
      </c>
      <c r="R649" s="9" t="s">
        <v>174</v>
      </c>
      <c r="S649" s="9" t="s">
        <v>1694</v>
      </c>
      <c r="T649" s="10">
        <v>983005885</v>
      </c>
      <c r="U649" s="9" t="s">
        <v>276</v>
      </c>
      <c r="V649" s="13" t="s">
        <v>707</v>
      </c>
      <c r="W649" s="13" t="s">
        <v>166</v>
      </c>
      <c r="X649" s="6" t="s">
        <v>601</v>
      </c>
      <c r="Y649" s="6"/>
      <c r="Z649" s="6"/>
      <c r="AA649" s="6"/>
      <c r="AB649" s="17">
        <v>2216246224.7199998</v>
      </c>
      <c r="AC649" s="29"/>
      <c r="AD649" s="27">
        <f t="shared" si="359"/>
        <v>554061556.18000007</v>
      </c>
      <c r="AE649" s="27"/>
      <c r="AF649" s="2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</row>
    <row r="650" spans="1:112" ht="65.25" hidden="1" customHeight="1" x14ac:dyDescent="0.25">
      <c r="A650" s="6">
        <f t="shared" si="357"/>
        <v>266</v>
      </c>
      <c r="B650" s="13">
        <v>17054698</v>
      </c>
      <c r="C650" s="33" t="s">
        <v>300</v>
      </c>
      <c r="D650" s="32" t="s">
        <v>1202</v>
      </c>
      <c r="E650" s="47" t="s">
        <v>1838</v>
      </c>
      <c r="F650" s="13" t="s">
        <v>711</v>
      </c>
      <c r="G650" s="48" t="s">
        <v>2528</v>
      </c>
      <c r="H650" s="42"/>
      <c r="I650" s="13"/>
      <c r="J650" s="15">
        <v>0.182</v>
      </c>
      <c r="K650" s="15"/>
      <c r="L650" s="15"/>
      <c r="M650" s="15"/>
      <c r="N650" s="15"/>
      <c r="O650" s="16">
        <v>2396241423</v>
      </c>
      <c r="P650" s="12">
        <v>45883</v>
      </c>
      <c r="Q650" s="16">
        <v>2516053494.1500001</v>
      </c>
      <c r="R650" s="9" t="s">
        <v>174</v>
      </c>
      <c r="S650" s="9" t="s">
        <v>1704</v>
      </c>
      <c r="T650" s="10">
        <v>903188000</v>
      </c>
      <c r="U650" s="9" t="s">
        <v>276</v>
      </c>
      <c r="V650" s="13" t="s">
        <v>707</v>
      </c>
      <c r="W650" s="13" t="s">
        <v>166</v>
      </c>
      <c r="X650" s="9" t="s">
        <v>601</v>
      </c>
      <c r="Y650" s="6"/>
      <c r="Z650" s="6"/>
      <c r="AA650" s="6"/>
      <c r="AB650" s="17">
        <v>2012842795.3199999</v>
      </c>
      <c r="AC650" s="29"/>
      <c r="AD650" s="27">
        <f t="shared" si="359"/>
        <v>503210698.83000004</v>
      </c>
      <c r="AE650" s="27"/>
      <c r="AF650" s="2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</row>
    <row r="651" spans="1:112" ht="65.25" hidden="1" customHeight="1" x14ac:dyDescent="0.25">
      <c r="A651" s="6">
        <f t="shared" si="357"/>
        <v>267</v>
      </c>
      <c r="B651" s="13">
        <v>17054685</v>
      </c>
      <c r="C651" s="33" t="s">
        <v>318</v>
      </c>
      <c r="D651" s="32" t="s">
        <v>1839</v>
      </c>
      <c r="E651" s="47" t="s">
        <v>1840</v>
      </c>
      <c r="F651" s="13" t="s">
        <v>712</v>
      </c>
      <c r="G651" s="48" t="s">
        <v>2529</v>
      </c>
      <c r="H651" s="42"/>
      <c r="I651" s="13"/>
      <c r="J651" s="15">
        <v>4.8800000000000003E-2</v>
      </c>
      <c r="K651" s="15"/>
      <c r="L651" s="15"/>
      <c r="M651" s="15"/>
      <c r="N651" s="15"/>
      <c r="O651" s="16">
        <v>672170174</v>
      </c>
      <c r="P651" s="12">
        <v>45883</v>
      </c>
      <c r="Q651" s="16">
        <v>806604208.79999995</v>
      </c>
      <c r="R651" s="9" t="s">
        <v>174</v>
      </c>
      <c r="S651" s="9" t="s">
        <v>1694</v>
      </c>
      <c r="T651" s="10">
        <v>983005885</v>
      </c>
      <c r="U651" s="6" t="s">
        <v>276</v>
      </c>
      <c r="V651" s="13" t="s">
        <v>707</v>
      </c>
      <c r="W651" s="13" t="s">
        <v>166</v>
      </c>
      <c r="X651" s="6" t="s">
        <v>601</v>
      </c>
      <c r="Y651" s="6"/>
      <c r="Z651" s="6"/>
      <c r="AA651" s="6"/>
      <c r="AB651" s="17">
        <v>645283367.03999996</v>
      </c>
      <c r="AC651" s="29"/>
      <c r="AD651" s="27">
        <f t="shared" si="359"/>
        <v>161320841.75999999</v>
      </c>
      <c r="AE651" s="27"/>
      <c r="AF651" s="2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</row>
    <row r="652" spans="1:112" ht="65.25" hidden="1" customHeight="1" x14ac:dyDescent="0.25">
      <c r="A652" s="6">
        <f t="shared" si="357"/>
        <v>268</v>
      </c>
      <c r="B652" s="13">
        <v>17303973</v>
      </c>
      <c r="C652" s="33" t="s">
        <v>277</v>
      </c>
      <c r="D652" s="32" t="s">
        <v>1842</v>
      </c>
      <c r="E652" s="47" t="s">
        <v>1843</v>
      </c>
      <c r="F652" s="13" t="s">
        <v>712</v>
      </c>
      <c r="G652" s="48" t="s">
        <v>2530</v>
      </c>
      <c r="H652" s="42"/>
      <c r="I652" s="13"/>
      <c r="J652" s="15">
        <v>5.1000000000000004E-3</v>
      </c>
      <c r="K652" s="15"/>
      <c r="L652" s="15"/>
      <c r="M652" s="15"/>
      <c r="N652" s="15"/>
      <c r="O652" s="16">
        <v>129909331</v>
      </c>
      <c r="P652" s="12">
        <v>45884</v>
      </c>
      <c r="Q652" s="16">
        <v>142900264.09999999</v>
      </c>
      <c r="R652" s="9" t="s">
        <v>174</v>
      </c>
      <c r="S652" s="9" t="s">
        <v>1841</v>
      </c>
      <c r="T652" s="10">
        <v>977151967</v>
      </c>
      <c r="U652" s="9" t="s">
        <v>276</v>
      </c>
      <c r="V652" s="13" t="s">
        <v>707</v>
      </c>
      <c r="W652" s="13" t="s">
        <v>166</v>
      </c>
      <c r="X652" s="9" t="s">
        <v>601</v>
      </c>
      <c r="Y652" s="6"/>
      <c r="Z652" s="6"/>
      <c r="AA652" s="6"/>
      <c r="AB652" s="17">
        <v>114320211.28</v>
      </c>
      <c r="AC652" s="29"/>
      <c r="AD652" s="27">
        <f>+Q652*20%</f>
        <v>28580052.82</v>
      </c>
      <c r="AE652" s="27"/>
      <c r="AF652" s="2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</row>
    <row r="653" spans="1:112" ht="65.25" hidden="1" customHeight="1" x14ac:dyDescent="0.25">
      <c r="A653" s="6">
        <f t="shared" si="357"/>
        <v>269</v>
      </c>
      <c r="B653" s="13">
        <v>17090352</v>
      </c>
      <c r="C653" s="33" t="s">
        <v>277</v>
      </c>
      <c r="D653" s="32" t="s">
        <v>1444</v>
      </c>
      <c r="E653" s="47" t="s">
        <v>1844</v>
      </c>
      <c r="F653" s="13" t="s">
        <v>712</v>
      </c>
      <c r="G653" s="48" t="s">
        <v>2531</v>
      </c>
      <c r="H653" s="42"/>
      <c r="I653" s="13"/>
      <c r="J653" s="15">
        <v>8.0000000000000002E-3</v>
      </c>
      <c r="K653" s="15"/>
      <c r="L653" s="15"/>
      <c r="M653" s="15"/>
      <c r="N653" s="15"/>
      <c r="O653" s="16">
        <v>152187044</v>
      </c>
      <c r="P653" s="12">
        <v>45884</v>
      </c>
      <c r="Q653" s="16">
        <v>167405748.40000001</v>
      </c>
      <c r="R653" s="9" t="s">
        <v>174</v>
      </c>
      <c r="S653" s="9" t="s">
        <v>1841</v>
      </c>
      <c r="T653" s="10">
        <v>971009699</v>
      </c>
      <c r="U653" s="9" t="s">
        <v>276</v>
      </c>
      <c r="V653" s="13" t="s">
        <v>707</v>
      </c>
      <c r="W653" s="13" t="s">
        <v>166</v>
      </c>
      <c r="X653" s="9" t="s">
        <v>601</v>
      </c>
      <c r="Y653" s="6"/>
      <c r="Z653" s="6"/>
      <c r="AA653" s="6"/>
      <c r="AB653" s="17">
        <v>133924598.72</v>
      </c>
      <c r="AC653" s="29"/>
      <c r="AD653" s="27">
        <f>+Q653*20%</f>
        <v>33481149.680000003</v>
      </c>
      <c r="AE653" s="27"/>
      <c r="AF653" s="2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</row>
    <row r="654" spans="1:112" ht="65.25" hidden="1" customHeight="1" x14ac:dyDescent="0.25">
      <c r="A654" s="6">
        <f t="shared" si="357"/>
        <v>270</v>
      </c>
      <c r="B654" s="13">
        <v>17090322</v>
      </c>
      <c r="C654" s="33" t="s">
        <v>279</v>
      </c>
      <c r="D654" s="32" t="s">
        <v>336</v>
      </c>
      <c r="E654" s="47" t="s">
        <v>1846</v>
      </c>
      <c r="F654" s="13" t="s">
        <v>713</v>
      </c>
      <c r="G654" s="48" t="s">
        <v>2532</v>
      </c>
      <c r="H654" s="42"/>
      <c r="I654" s="13"/>
      <c r="J654" s="15">
        <v>0.01</v>
      </c>
      <c r="K654" s="15"/>
      <c r="L654" s="15"/>
      <c r="M654" s="15"/>
      <c r="N654" s="15"/>
      <c r="O654" s="16">
        <v>341457613</v>
      </c>
      <c r="P654" s="12">
        <v>45884</v>
      </c>
      <c r="Q654" s="16">
        <v>614623703.39999998</v>
      </c>
      <c r="R654" s="9" t="s">
        <v>174</v>
      </c>
      <c r="S654" s="9" t="s">
        <v>1845</v>
      </c>
      <c r="T654" s="10">
        <v>931202202</v>
      </c>
      <c r="U654" s="9" t="s">
        <v>276</v>
      </c>
      <c r="V654" s="13" t="s">
        <v>707</v>
      </c>
      <c r="W654" s="13" t="s">
        <v>166</v>
      </c>
      <c r="X654" s="6" t="s">
        <v>601</v>
      </c>
      <c r="Y654" s="6"/>
      <c r="Z654" s="6"/>
      <c r="AA654" s="6"/>
      <c r="AB654" s="17">
        <v>491698962.72000003</v>
      </c>
      <c r="AC654" s="29"/>
      <c r="AD654" s="27">
        <f>+Q654*20%</f>
        <v>122924740.68000001</v>
      </c>
      <c r="AE654" s="27"/>
      <c r="AF654" s="2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</row>
    <row r="655" spans="1:112" ht="65.25" customHeight="1" x14ac:dyDescent="0.25">
      <c r="A655" s="6">
        <f t="shared" si="357"/>
        <v>271</v>
      </c>
      <c r="B655" s="13">
        <v>17090287</v>
      </c>
      <c r="C655" s="33" t="s">
        <v>278</v>
      </c>
      <c r="D655" s="32" t="s">
        <v>518</v>
      </c>
      <c r="E655" s="47" t="s">
        <v>1847</v>
      </c>
      <c r="F655" s="13" t="s">
        <v>715</v>
      </c>
      <c r="G655" s="48" t="s">
        <v>2533</v>
      </c>
      <c r="H655" s="42"/>
      <c r="I655" s="13"/>
      <c r="J655" s="15">
        <v>0.185</v>
      </c>
      <c r="K655" s="15"/>
      <c r="L655" s="15"/>
      <c r="M655" s="15"/>
      <c r="N655" s="15"/>
      <c r="O655" s="16">
        <v>5873895803</v>
      </c>
      <c r="P655" s="12">
        <v>45884</v>
      </c>
      <c r="Q655" s="16">
        <v>6167590593.1499996</v>
      </c>
      <c r="R655" s="9" t="s">
        <v>174</v>
      </c>
      <c r="S655" s="9" t="s">
        <v>1556</v>
      </c>
      <c r="T655" s="10">
        <v>941514440</v>
      </c>
      <c r="U655" s="9" t="s">
        <v>275</v>
      </c>
      <c r="V655" s="13" t="s">
        <v>707</v>
      </c>
      <c r="W655" s="13" t="s">
        <v>166</v>
      </c>
      <c r="X655" s="9" t="s">
        <v>601</v>
      </c>
      <c r="Y655" s="6" t="s">
        <v>552</v>
      </c>
      <c r="Z655" s="7">
        <v>45916</v>
      </c>
      <c r="AA655" s="6" t="s">
        <v>581</v>
      </c>
      <c r="AB655" s="17">
        <v>176216874.09</v>
      </c>
      <c r="AC655" s="29"/>
      <c r="AD655" s="27"/>
      <c r="AE655" s="27">
        <f t="shared" ref="AE655:AE656" si="360">+Q655*1%</f>
        <v>61675905.931499995</v>
      </c>
      <c r="AF655" s="2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>
        <f t="shared" ref="AU655:AU656" si="361">SUBTOTAL(9,AV655:DH655)</f>
        <v>5991373719.0599995</v>
      </c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>
        <v>352433749.06</v>
      </c>
      <c r="BJ655" s="17"/>
      <c r="BK655" s="17"/>
      <c r="BL655" s="17">
        <v>352433750</v>
      </c>
      <c r="BM655" s="17"/>
      <c r="BN655" s="17"/>
      <c r="BO655" s="17">
        <v>352433750</v>
      </c>
      <c r="BP655" s="17"/>
      <c r="BQ655" s="17"/>
      <c r="BR655" s="17">
        <v>352433750</v>
      </c>
      <c r="BS655" s="17"/>
      <c r="BT655" s="17"/>
      <c r="BU655" s="17">
        <v>352433750</v>
      </c>
      <c r="BV655" s="17"/>
      <c r="BW655" s="17"/>
      <c r="BX655" s="17">
        <v>352433750</v>
      </c>
      <c r="BY655" s="17"/>
      <c r="BZ655" s="17"/>
      <c r="CA655" s="17">
        <v>352433750</v>
      </c>
      <c r="CB655" s="17"/>
      <c r="CC655" s="17"/>
      <c r="CD655" s="17">
        <v>352433750</v>
      </c>
      <c r="CE655" s="17"/>
      <c r="CF655" s="17"/>
      <c r="CG655" s="17">
        <v>352433750</v>
      </c>
      <c r="CH655" s="17"/>
      <c r="CI655" s="17"/>
      <c r="CJ655" s="17">
        <v>352433750</v>
      </c>
      <c r="CK655" s="17"/>
      <c r="CL655" s="17"/>
      <c r="CM655" s="17">
        <v>352433750</v>
      </c>
      <c r="CN655" s="17"/>
      <c r="CO655" s="17"/>
      <c r="CP655" s="17">
        <v>352433750</v>
      </c>
      <c r="CQ655" s="17"/>
      <c r="CR655" s="17"/>
      <c r="CS655" s="17">
        <v>352433750</v>
      </c>
      <c r="CT655" s="17"/>
      <c r="CU655" s="17"/>
      <c r="CV655" s="17">
        <v>352433750</v>
      </c>
      <c r="CW655" s="17"/>
      <c r="CX655" s="17"/>
      <c r="CY655" s="17">
        <v>352433750</v>
      </c>
      <c r="CZ655" s="17"/>
      <c r="DA655" s="17"/>
      <c r="DB655" s="17">
        <v>352433750</v>
      </c>
      <c r="DC655" s="17"/>
      <c r="DD655" s="17"/>
      <c r="DE655" s="17">
        <v>352433720</v>
      </c>
      <c r="DF655" s="17"/>
      <c r="DG655" s="17"/>
      <c r="DH655" s="17"/>
    </row>
    <row r="656" spans="1:112" ht="65.25" customHeight="1" x14ac:dyDescent="0.25">
      <c r="A656" s="6">
        <f t="shared" si="357"/>
        <v>272</v>
      </c>
      <c r="B656" s="13">
        <v>17366711</v>
      </c>
      <c r="C656" s="33" t="s">
        <v>298</v>
      </c>
      <c r="D656" s="32" t="s">
        <v>474</v>
      </c>
      <c r="E656" s="47" t="s">
        <v>1851</v>
      </c>
      <c r="F656" s="13" t="s">
        <v>711</v>
      </c>
      <c r="G656" s="48" t="s">
        <v>2534</v>
      </c>
      <c r="H656" s="42"/>
      <c r="I656" s="13"/>
      <c r="J656" s="15">
        <v>9.7199999999999995E-2</v>
      </c>
      <c r="K656" s="15"/>
      <c r="L656" s="15"/>
      <c r="M656" s="15"/>
      <c r="N656" s="15"/>
      <c r="O656" s="16">
        <v>1112012198</v>
      </c>
      <c r="P656" s="12">
        <v>45887</v>
      </c>
      <c r="Q656" s="16">
        <v>1167612807.9000001</v>
      </c>
      <c r="R656" s="9" t="s">
        <v>174</v>
      </c>
      <c r="S656" s="9" t="s">
        <v>1850</v>
      </c>
      <c r="T656" s="10">
        <v>946003616</v>
      </c>
      <c r="U656" s="9" t="s">
        <v>275</v>
      </c>
      <c r="V656" s="13" t="s">
        <v>707</v>
      </c>
      <c r="W656" s="13" t="s">
        <v>166</v>
      </c>
      <c r="X656" s="9" t="s">
        <v>601</v>
      </c>
      <c r="Y656" s="6" t="s">
        <v>552</v>
      </c>
      <c r="Z656" s="7">
        <v>45911</v>
      </c>
      <c r="AA656" s="6" t="s">
        <v>1912</v>
      </c>
      <c r="AB656" s="17">
        <v>408664482.76999998</v>
      </c>
      <c r="AC656" s="29"/>
      <c r="AD656" s="27"/>
      <c r="AE656" s="27">
        <f t="shared" si="360"/>
        <v>11676128.079000002</v>
      </c>
      <c r="AF656" s="2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>
        <f t="shared" si="361"/>
        <v>816368484.00999999</v>
      </c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>
        <v>71978797.780000001</v>
      </c>
      <c r="BK656" s="17">
        <v>71517883.950000003</v>
      </c>
      <c r="BL656" s="17">
        <v>70523280.439999998</v>
      </c>
      <c r="BM656" s="17">
        <v>70013849.370000005</v>
      </c>
      <c r="BN656" s="17">
        <v>69261832.079999998</v>
      </c>
      <c r="BO656" s="17">
        <v>68000383.719999999</v>
      </c>
      <c r="BP656" s="17">
        <v>67757797.5</v>
      </c>
      <c r="BQ656" s="17">
        <v>66884487.100000001</v>
      </c>
      <c r="BR656" s="17">
        <v>66253762.920000002</v>
      </c>
      <c r="BS656" s="17">
        <v>65428969.759999998</v>
      </c>
      <c r="BT656" s="17">
        <v>64749728.340000004</v>
      </c>
      <c r="BU656" s="17">
        <v>63997711.049999997</v>
      </c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</row>
    <row r="657" spans="1:112" ht="65.25" customHeight="1" x14ac:dyDescent="0.25">
      <c r="A657" s="6">
        <f t="shared" si="357"/>
        <v>273</v>
      </c>
      <c r="B657" s="13">
        <v>17303809</v>
      </c>
      <c r="C657" s="33" t="s">
        <v>277</v>
      </c>
      <c r="D657" s="32" t="s">
        <v>1444</v>
      </c>
      <c r="E657" s="47" t="s">
        <v>1853</v>
      </c>
      <c r="F657" s="13" t="s">
        <v>712</v>
      </c>
      <c r="G657" s="48" t="s">
        <v>2535</v>
      </c>
      <c r="H657" s="42"/>
      <c r="I657" s="13"/>
      <c r="J657" s="15">
        <v>1.18E-2</v>
      </c>
      <c r="K657" s="15"/>
      <c r="L657" s="15"/>
      <c r="M657" s="15"/>
      <c r="N657" s="15"/>
      <c r="O657" s="16">
        <v>297562386</v>
      </c>
      <c r="P657" s="12">
        <v>45887</v>
      </c>
      <c r="Q657" s="16">
        <v>327318624.60000002</v>
      </c>
      <c r="R657" s="9" t="s">
        <v>174</v>
      </c>
      <c r="S657" s="9" t="s">
        <v>1852</v>
      </c>
      <c r="T657" s="10">
        <v>940004074</v>
      </c>
      <c r="U657" s="9" t="s">
        <v>275</v>
      </c>
      <c r="V657" s="13" t="s">
        <v>707</v>
      </c>
      <c r="W657" s="13" t="s">
        <v>166</v>
      </c>
      <c r="X657" s="9" t="s">
        <v>601</v>
      </c>
      <c r="Y657" s="6" t="s">
        <v>552</v>
      </c>
      <c r="Z657" s="7">
        <v>45918</v>
      </c>
      <c r="AA657" s="6" t="s">
        <v>1949</v>
      </c>
      <c r="AB657" s="17">
        <v>114561518.61</v>
      </c>
      <c r="AC657" s="29"/>
      <c r="AD657" s="27"/>
      <c r="AE657" s="27"/>
      <c r="AF657" s="2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>
        <f>SUBTOTAL(9,AV657:DH657)</f>
        <v>228853784.01999998</v>
      </c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>
        <v>20177922.789999999</v>
      </c>
      <c r="BK657" s="17">
        <v>20048714.140000001</v>
      </c>
      <c r="BL657" s="17">
        <v>19769895.469999999</v>
      </c>
      <c r="BM657" s="17">
        <v>19627085.899999999</v>
      </c>
      <c r="BN657" s="17">
        <v>19416271.780000001</v>
      </c>
      <c r="BO657" s="17">
        <v>19062648.100000001</v>
      </c>
      <c r="BP657" s="17">
        <v>18994643.539999999</v>
      </c>
      <c r="BQ657" s="17">
        <v>18749827.149999999</v>
      </c>
      <c r="BR657" s="17">
        <v>18573015.309999999</v>
      </c>
      <c r="BS657" s="17">
        <v>18341799.82</v>
      </c>
      <c r="BT657" s="17">
        <v>18151387.07</v>
      </c>
      <c r="BU657" s="17">
        <v>17940572.949999999</v>
      </c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</row>
    <row r="658" spans="1:112" ht="65.25" hidden="1" customHeight="1" x14ac:dyDescent="0.25">
      <c r="A658" s="6">
        <f t="shared" si="357"/>
        <v>274</v>
      </c>
      <c r="B658" s="13">
        <v>17441875</v>
      </c>
      <c r="C658" s="33" t="s">
        <v>297</v>
      </c>
      <c r="D658" s="32" t="s">
        <v>1462</v>
      </c>
      <c r="E658" s="47" t="s">
        <v>1855</v>
      </c>
      <c r="F658" s="13" t="s">
        <v>711</v>
      </c>
      <c r="G658" s="48" t="s">
        <v>2536</v>
      </c>
      <c r="H658" s="42"/>
      <c r="I658" s="13"/>
      <c r="J658" s="15">
        <v>0.1925</v>
      </c>
      <c r="K658" s="15"/>
      <c r="L658" s="15"/>
      <c r="M658" s="15"/>
      <c r="N658" s="15"/>
      <c r="O658" s="16">
        <v>1649294989</v>
      </c>
      <c r="P658" s="12">
        <v>45888</v>
      </c>
      <c r="Q658" s="16">
        <v>1731759738.45</v>
      </c>
      <c r="R658" s="9" t="s">
        <v>174</v>
      </c>
      <c r="S658" s="9" t="s">
        <v>1854</v>
      </c>
      <c r="T658" s="10">
        <v>977553235</v>
      </c>
      <c r="U658" s="9" t="s">
        <v>276</v>
      </c>
      <c r="V658" s="13" t="s">
        <v>707</v>
      </c>
      <c r="W658" s="13" t="s">
        <v>166</v>
      </c>
      <c r="X658" s="9" t="s">
        <v>601</v>
      </c>
      <c r="Y658" s="6"/>
      <c r="Z658" s="6"/>
      <c r="AA658" s="6"/>
      <c r="AB658" s="17">
        <v>1385407790.76</v>
      </c>
      <c r="AC658" s="29"/>
      <c r="AD658" s="27">
        <f t="shared" ref="AD658:AD664" si="362">+Q658*20%</f>
        <v>346351947.69000006</v>
      </c>
      <c r="AE658" s="27"/>
      <c r="AF658" s="2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</row>
    <row r="659" spans="1:112" ht="65.25" hidden="1" customHeight="1" x14ac:dyDescent="0.25">
      <c r="A659" s="6">
        <f t="shared" si="357"/>
        <v>275</v>
      </c>
      <c r="B659" s="13">
        <v>17237918</v>
      </c>
      <c r="C659" s="33" t="s">
        <v>459</v>
      </c>
      <c r="D659" s="32" t="s">
        <v>1187</v>
      </c>
      <c r="E659" s="47" t="s">
        <v>1856</v>
      </c>
      <c r="F659" s="13" t="s">
        <v>714</v>
      </c>
      <c r="G659" s="48" t="s">
        <v>2537</v>
      </c>
      <c r="H659" s="42"/>
      <c r="I659" s="13"/>
      <c r="J659" s="15">
        <v>0.01</v>
      </c>
      <c r="K659" s="15"/>
      <c r="L659" s="15"/>
      <c r="M659" s="15"/>
      <c r="N659" s="15"/>
      <c r="O659" s="16">
        <v>967273865</v>
      </c>
      <c r="P659" s="12">
        <v>45889</v>
      </c>
      <c r="Q659" s="16">
        <v>2756730515.25</v>
      </c>
      <c r="R659" s="9" t="s">
        <v>174</v>
      </c>
      <c r="S659" s="9" t="s">
        <v>968</v>
      </c>
      <c r="T659" s="10">
        <v>977813377</v>
      </c>
      <c r="U659" s="9" t="s">
        <v>276</v>
      </c>
      <c r="V659" s="13" t="s">
        <v>707</v>
      </c>
      <c r="W659" s="13" t="s">
        <v>166</v>
      </c>
      <c r="X659" s="9" t="s">
        <v>601</v>
      </c>
      <c r="Y659" s="6"/>
      <c r="Z659" s="6"/>
      <c r="AA659" s="6"/>
      <c r="AB659" s="17">
        <v>2205384412.1999998</v>
      </c>
      <c r="AC659" s="29"/>
      <c r="AD659" s="27">
        <f t="shared" si="362"/>
        <v>551346103.05000007</v>
      </c>
      <c r="AE659" s="27"/>
      <c r="AF659" s="2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</row>
    <row r="660" spans="1:112" ht="65.25" hidden="1" customHeight="1" x14ac:dyDescent="0.25">
      <c r="A660" s="6">
        <f t="shared" si="357"/>
        <v>276</v>
      </c>
      <c r="B660" s="13">
        <v>17237941</v>
      </c>
      <c r="C660" s="33" t="s">
        <v>459</v>
      </c>
      <c r="D660" s="32" t="s">
        <v>1129</v>
      </c>
      <c r="E660" s="47" t="s">
        <v>1857</v>
      </c>
      <c r="F660" s="13" t="s">
        <v>712</v>
      </c>
      <c r="G660" s="48" t="s">
        <v>2538</v>
      </c>
      <c r="H660" s="42"/>
      <c r="I660" s="13"/>
      <c r="J660" s="15">
        <v>1.04E-2</v>
      </c>
      <c r="K660" s="15"/>
      <c r="L660" s="15"/>
      <c r="M660" s="15"/>
      <c r="N660" s="15"/>
      <c r="O660" s="16">
        <v>810577162</v>
      </c>
      <c r="P660" s="12">
        <v>45889</v>
      </c>
      <c r="Q660" s="16">
        <v>1459038891.5999999</v>
      </c>
      <c r="R660" s="9" t="s">
        <v>174</v>
      </c>
      <c r="S660" s="9" t="s">
        <v>1379</v>
      </c>
      <c r="T660" s="10">
        <v>935365153</v>
      </c>
      <c r="U660" s="9" t="s">
        <v>276</v>
      </c>
      <c r="V660" s="13" t="s">
        <v>707</v>
      </c>
      <c r="W660" s="13" t="s">
        <v>166</v>
      </c>
      <c r="X660" s="9" t="s">
        <v>368</v>
      </c>
      <c r="Y660" s="6"/>
      <c r="Z660" s="6"/>
      <c r="AA660" s="6"/>
      <c r="AB660" s="17">
        <v>1167231113.28</v>
      </c>
      <c r="AC660" s="29"/>
      <c r="AD660" s="27">
        <f t="shared" si="362"/>
        <v>291807778.31999999</v>
      </c>
      <c r="AE660" s="27"/>
      <c r="AF660" s="2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</row>
    <row r="661" spans="1:112" ht="65.25" hidden="1" customHeight="1" x14ac:dyDescent="0.25">
      <c r="A661" s="6">
        <f t="shared" si="357"/>
        <v>277</v>
      </c>
      <c r="B661" s="13">
        <v>17237925</v>
      </c>
      <c r="C661" s="33" t="s">
        <v>277</v>
      </c>
      <c r="D661" s="32" t="s">
        <v>1858</v>
      </c>
      <c r="E661" s="47" t="s">
        <v>1860</v>
      </c>
      <c r="F661" s="13" t="s">
        <v>712</v>
      </c>
      <c r="G661" s="48" t="s">
        <v>2539</v>
      </c>
      <c r="H661" s="42"/>
      <c r="I661" s="13"/>
      <c r="J661" s="15">
        <v>0.77</v>
      </c>
      <c r="K661" s="15"/>
      <c r="L661" s="15"/>
      <c r="M661" s="15"/>
      <c r="N661" s="15"/>
      <c r="O661" s="16">
        <v>12689267031</v>
      </c>
      <c r="P661" s="12">
        <v>45889</v>
      </c>
      <c r="Q661" s="16">
        <v>13323730382.549999</v>
      </c>
      <c r="R661" s="9" t="s">
        <v>174</v>
      </c>
      <c r="S661" s="9" t="s">
        <v>1859</v>
      </c>
      <c r="T661" s="10">
        <v>901751651</v>
      </c>
      <c r="U661" s="9" t="s">
        <v>276</v>
      </c>
      <c r="V661" s="13" t="s">
        <v>707</v>
      </c>
      <c r="W661" s="13" t="s">
        <v>166</v>
      </c>
      <c r="X661" s="9" t="s">
        <v>601</v>
      </c>
      <c r="Y661" s="6"/>
      <c r="Z661" s="6"/>
      <c r="AA661" s="6"/>
      <c r="AB661" s="17">
        <v>10658984306.040001</v>
      </c>
      <c r="AC661" s="29"/>
      <c r="AD661" s="27">
        <f t="shared" si="362"/>
        <v>2664746076.5100002</v>
      </c>
      <c r="AE661" s="27"/>
      <c r="AF661" s="2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</row>
    <row r="662" spans="1:112" ht="65.25" hidden="1" customHeight="1" x14ac:dyDescent="0.25">
      <c r="A662" s="6">
        <f t="shared" si="357"/>
        <v>278</v>
      </c>
      <c r="B662" s="13">
        <v>17273795</v>
      </c>
      <c r="C662" s="33" t="s">
        <v>298</v>
      </c>
      <c r="D662" s="32" t="s">
        <v>945</v>
      </c>
      <c r="E662" s="47" t="s">
        <v>1862</v>
      </c>
      <c r="F662" s="13" t="s">
        <v>712</v>
      </c>
      <c r="G662" s="48" t="s">
        <v>2540</v>
      </c>
      <c r="H662" s="42" t="s">
        <v>1934</v>
      </c>
      <c r="I662" s="13"/>
      <c r="J662" s="15">
        <v>0.03</v>
      </c>
      <c r="K662" s="15"/>
      <c r="L662" s="15"/>
      <c r="M662" s="15"/>
      <c r="N662" s="15"/>
      <c r="O662" s="16">
        <v>489187361</v>
      </c>
      <c r="P662" s="12">
        <v>45891</v>
      </c>
      <c r="Q662" s="16">
        <v>1076212194.2</v>
      </c>
      <c r="R662" s="9" t="s">
        <v>174</v>
      </c>
      <c r="S662" s="9" t="s">
        <v>1861</v>
      </c>
      <c r="T662" s="10">
        <v>932279899</v>
      </c>
      <c r="U662" s="9" t="s">
        <v>276</v>
      </c>
      <c r="V662" s="13" t="s">
        <v>707</v>
      </c>
      <c r="W662" s="13" t="s">
        <v>166</v>
      </c>
      <c r="X662" s="6" t="s">
        <v>368</v>
      </c>
      <c r="Y662" s="6"/>
      <c r="Z662" s="6"/>
      <c r="AA662" s="6"/>
      <c r="AB662" s="17">
        <v>860969755.36000001</v>
      </c>
      <c r="AC662" s="29"/>
      <c r="AD662" s="27">
        <f t="shared" si="362"/>
        <v>215242438.84000003</v>
      </c>
      <c r="AE662" s="27"/>
      <c r="AF662" s="2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</row>
    <row r="663" spans="1:112" ht="65.25" hidden="1" customHeight="1" x14ac:dyDescent="0.25">
      <c r="A663" s="6">
        <f t="shared" si="357"/>
        <v>279</v>
      </c>
      <c r="B663" s="13">
        <v>17304833</v>
      </c>
      <c r="C663" s="33" t="s">
        <v>296</v>
      </c>
      <c r="D663" s="32" t="s">
        <v>1095</v>
      </c>
      <c r="E663" s="47" t="s">
        <v>1863</v>
      </c>
      <c r="F663" s="13" t="s">
        <v>712</v>
      </c>
      <c r="G663" s="48" t="s">
        <v>2541</v>
      </c>
      <c r="H663" s="42"/>
      <c r="I663" s="13"/>
      <c r="J663" s="15">
        <v>9.1999999999999998E-3</v>
      </c>
      <c r="K663" s="15"/>
      <c r="L663" s="15"/>
      <c r="M663" s="15"/>
      <c r="N663" s="15"/>
      <c r="O663" s="16">
        <v>157250622</v>
      </c>
      <c r="P663" s="12">
        <v>45891</v>
      </c>
      <c r="Q663" s="16">
        <v>1305180162.5999999</v>
      </c>
      <c r="R663" s="9" t="s">
        <v>174</v>
      </c>
      <c r="S663" s="9" t="s">
        <v>1798</v>
      </c>
      <c r="T663" s="10">
        <v>953130037</v>
      </c>
      <c r="U663" s="9" t="s">
        <v>276</v>
      </c>
      <c r="V663" s="13" t="s">
        <v>707</v>
      </c>
      <c r="W663" s="13" t="s">
        <v>166</v>
      </c>
      <c r="X663" s="9" t="s">
        <v>601</v>
      </c>
      <c r="Y663" s="6"/>
      <c r="Z663" s="6"/>
      <c r="AA663" s="6"/>
      <c r="AB663" s="17">
        <v>1044144130.08</v>
      </c>
      <c r="AC663" s="29"/>
      <c r="AD663" s="27">
        <f t="shared" si="362"/>
        <v>261036032.51999998</v>
      </c>
      <c r="AE663" s="27"/>
      <c r="AF663" s="2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</row>
    <row r="664" spans="1:112" ht="65.25" hidden="1" customHeight="1" x14ac:dyDescent="0.25">
      <c r="A664" s="6">
        <f t="shared" si="357"/>
        <v>280</v>
      </c>
      <c r="B664" s="13">
        <v>17594744</v>
      </c>
      <c r="C664" s="33" t="s">
        <v>297</v>
      </c>
      <c r="D664" s="32" t="s">
        <v>1462</v>
      </c>
      <c r="E664" s="47" t="s">
        <v>1867</v>
      </c>
      <c r="F664" s="13" t="s">
        <v>711</v>
      </c>
      <c r="G664" s="48" t="s">
        <v>2542</v>
      </c>
      <c r="H664" s="42"/>
      <c r="I664" s="13"/>
      <c r="J664" s="15">
        <v>0.1</v>
      </c>
      <c r="K664" s="15"/>
      <c r="L664" s="15"/>
      <c r="M664" s="15"/>
      <c r="N664" s="15"/>
      <c r="O664" s="16">
        <v>1288139952</v>
      </c>
      <c r="P664" s="12">
        <v>45894</v>
      </c>
      <c r="Q664" s="16">
        <v>1352546949.5999999</v>
      </c>
      <c r="R664" s="9" t="s">
        <v>174</v>
      </c>
      <c r="S664" s="9" t="s">
        <v>1866</v>
      </c>
      <c r="T664" s="10">
        <v>988091661</v>
      </c>
      <c r="U664" s="9" t="s">
        <v>276</v>
      </c>
      <c r="V664" s="13" t="s">
        <v>707</v>
      </c>
      <c r="W664" s="13" t="s">
        <v>166</v>
      </c>
      <c r="X664" s="6" t="s">
        <v>368</v>
      </c>
      <c r="Y664" s="6"/>
      <c r="Z664" s="6"/>
      <c r="AA664" s="6"/>
      <c r="AB664" s="17">
        <v>1082037559.6800001</v>
      </c>
      <c r="AC664" s="29"/>
      <c r="AD664" s="27">
        <f t="shared" si="362"/>
        <v>270509389.92000002</v>
      </c>
      <c r="AE664" s="27"/>
      <c r="AF664" s="2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</row>
    <row r="665" spans="1:112" ht="65.25" hidden="1" customHeight="1" x14ac:dyDescent="0.25">
      <c r="A665" s="6">
        <f t="shared" si="357"/>
        <v>281</v>
      </c>
      <c r="B665" s="13">
        <v>17554524</v>
      </c>
      <c r="C665" s="33" t="s">
        <v>459</v>
      </c>
      <c r="D665" s="32" t="s">
        <v>1869</v>
      </c>
      <c r="E665" s="47" t="s">
        <v>1868</v>
      </c>
      <c r="F665" s="13" t="s">
        <v>714</v>
      </c>
      <c r="G665" s="48" t="s">
        <v>2543</v>
      </c>
      <c r="H665" s="42"/>
      <c r="I665" s="13"/>
      <c r="J665" s="15">
        <v>0.04</v>
      </c>
      <c r="K665" s="15"/>
      <c r="L665" s="15"/>
      <c r="M665" s="15"/>
      <c r="N665" s="15"/>
      <c r="O665" s="16">
        <v>6287781492</v>
      </c>
      <c r="P665" s="12">
        <v>45894</v>
      </c>
      <c r="Q665" s="16">
        <v>16662620953.799999</v>
      </c>
      <c r="R665" s="9" t="s">
        <v>174</v>
      </c>
      <c r="S665" s="9" t="s">
        <v>1870</v>
      </c>
      <c r="T665" s="10">
        <v>937727999</v>
      </c>
      <c r="U665" s="9" t="s">
        <v>1550</v>
      </c>
      <c r="V665" s="13"/>
      <c r="W665" s="13" t="s">
        <v>166</v>
      </c>
      <c r="X665" s="6" t="s">
        <v>1274</v>
      </c>
      <c r="Y665" s="6"/>
      <c r="Z665" s="6"/>
      <c r="AA665" s="6"/>
      <c r="AB665" s="17"/>
      <c r="AC665" s="29"/>
      <c r="AD665" s="27"/>
      <c r="AE665" s="27"/>
      <c r="AF665" s="2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</row>
    <row r="666" spans="1:112" ht="65.25" customHeight="1" x14ac:dyDescent="0.25">
      <c r="A666" s="6">
        <f t="shared" si="357"/>
        <v>282</v>
      </c>
      <c r="B666" s="13">
        <v>17626454</v>
      </c>
      <c r="C666" s="33" t="s">
        <v>300</v>
      </c>
      <c r="D666" s="32" t="s">
        <v>640</v>
      </c>
      <c r="E666" s="47" t="s">
        <v>1872</v>
      </c>
      <c r="F666" s="13" t="s">
        <v>711</v>
      </c>
      <c r="G666" s="48" t="s">
        <v>2544</v>
      </c>
      <c r="H666" s="42"/>
      <c r="I666" s="13"/>
      <c r="J666" s="15">
        <v>0.48749999999999999</v>
      </c>
      <c r="K666" s="15"/>
      <c r="L666" s="15"/>
      <c r="M666" s="15"/>
      <c r="N666" s="15"/>
      <c r="O666" s="16">
        <v>12758752524</v>
      </c>
      <c r="P666" s="12">
        <v>45895</v>
      </c>
      <c r="Q666" s="16">
        <v>13396690150.200001</v>
      </c>
      <c r="R666" s="9" t="s">
        <v>174</v>
      </c>
      <c r="S666" s="9" t="s">
        <v>1871</v>
      </c>
      <c r="T666" s="10">
        <v>933049277</v>
      </c>
      <c r="U666" s="9" t="s">
        <v>275</v>
      </c>
      <c r="V666" s="13" t="s">
        <v>707</v>
      </c>
      <c r="W666" s="13" t="s">
        <v>166</v>
      </c>
      <c r="X666" s="9" t="s">
        <v>601</v>
      </c>
      <c r="Y666" s="6" t="s">
        <v>552</v>
      </c>
      <c r="Z666" s="7">
        <v>45919</v>
      </c>
      <c r="AA666" s="6" t="s">
        <v>1950</v>
      </c>
      <c r="AB666" s="17">
        <v>4688841552.5699997</v>
      </c>
      <c r="AC666" s="29"/>
      <c r="AD666" s="27"/>
      <c r="AE666" s="27"/>
      <c r="AF666" s="2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>
        <f t="shared" ref="AU666:AU668" si="363">SUBTOTAL(9,AV666:DH666)</f>
        <v>9366662951.1100006</v>
      </c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>
        <v>825853951.47000003</v>
      </c>
      <c r="BK666" s="17">
        <v>820565623.33000004</v>
      </c>
      <c r="BL666" s="17">
        <v>809153967.86000001</v>
      </c>
      <c r="BM666" s="17">
        <v>803308973.60000002</v>
      </c>
      <c r="BN666" s="17">
        <v>794680648.73000002</v>
      </c>
      <c r="BO666" s="17">
        <v>780207329.60000002</v>
      </c>
      <c r="BP666" s="17">
        <v>777423999</v>
      </c>
      <c r="BQ666" s="17">
        <v>767404008.83000004</v>
      </c>
      <c r="BR666" s="17">
        <v>760167349.26999998</v>
      </c>
      <c r="BS666" s="17">
        <v>750704025.22000003</v>
      </c>
      <c r="BT666" s="17">
        <v>742910699.52999997</v>
      </c>
      <c r="BU666" s="17">
        <v>734282374.66999996</v>
      </c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</row>
    <row r="667" spans="1:112" ht="65.25" customHeight="1" x14ac:dyDescent="0.25">
      <c r="A667" s="6">
        <f t="shared" si="357"/>
        <v>283</v>
      </c>
      <c r="B667" s="13">
        <v>17626446</v>
      </c>
      <c r="C667" s="33" t="s">
        <v>277</v>
      </c>
      <c r="D667" s="32" t="s">
        <v>327</v>
      </c>
      <c r="E667" s="47" t="s">
        <v>1873</v>
      </c>
      <c r="F667" s="13" t="s">
        <v>712</v>
      </c>
      <c r="G667" s="48" t="s">
        <v>2545</v>
      </c>
      <c r="H667" s="42"/>
      <c r="I667" s="13"/>
      <c r="J667" s="15">
        <v>0.08</v>
      </c>
      <c r="K667" s="15"/>
      <c r="L667" s="15"/>
      <c r="M667" s="15"/>
      <c r="N667" s="15"/>
      <c r="O667" s="16">
        <v>1546491651</v>
      </c>
      <c r="P667" s="12">
        <v>45895</v>
      </c>
      <c r="Q667" s="16">
        <v>1623816233.55</v>
      </c>
      <c r="R667" s="9" t="s">
        <v>174</v>
      </c>
      <c r="S667" s="9" t="s">
        <v>1852</v>
      </c>
      <c r="T667" s="10">
        <v>940004074</v>
      </c>
      <c r="U667" s="9" t="s">
        <v>275</v>
      </c>
      <c r="V667" s="13" t="s">
        <v>707</v>
      </c>
      <c r="W667" s="13" t="s">
        <v>166</v>
      </c>
      <c r="X667" s="9" t="s">
        <v>601</v>
      </c>
      <c r="Y667" s="6" t="s">
        <v>552</v>
      </c>
      <c r="Z667" s="7">
        <v>45922</v>
      </c>
      <c r="AA667" s="6" t="s">
        <v>1952</v>
      </c>
      <c r="AB667" s="17">
        <v>568335681.74000001</v>
      </c>
      <c r="AC667" s="29"/>
      <c r="AD667" s="27"/>
      <c r="AE667" s="27"/>
      <c r="AF667" s="2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>
        <f t="shared" si="363"/>
        <v>1135335607.7999997</v>
      </c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>
        <v>100101968.31999999</v>
      </c>
      <c r="BK667" s="17">
        <v>99460968.709999993</v>
      </c>
      <c r="BL667" s="17">
        <v>98077759.040000007</v>
      </c>
      <c r="BM667" s="17">
        <v>97369285.790000007</v>
      </c>
      <c r="BN667" s="17">
        <v>96323444.329999998</v>
      </c>
      <c r="BO667" s="17">
        <v>94569129.620000005</v>
      </c>
      <c r="BP667" s="17">
        <v>94231761.409999996</v>
      </c>
      <c r="BQ667" s="17">
        <v>93017235.840000004</v>
      </c>
      <c r="BR667" s="17">
        <v>92140078.489999995</v>
      </c>
      <c r="BS667" s="17">
        <v>90993026.569999993</v>
      </c>
      <c r="BT667" s="17">
        <v>90048395.569999993</v>
      </c>
      <c r="BU667" s="17">
        <v>89002554.109999999</v>
      </c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</row>
    <row r="668" spans="1:112" ht="65.25" customHeight="1" x14ac:dyDescent="0.25">
      <c r="A668" s="6">
        <f t="shared" si="357"/>
        <v>284</v>
      </c>
      <c r="B668" s="13">
        <v>17663634</v>
      </c>
      <c r="C668" s="33" t="s">
        <v>318</v>
      </c>
      <c r="D668" s="32" t="s">
        <v>603</v>
      </c>
      <c r="E668" s="47" t="s">
        <v>1875</v>
      </c>
      <c r="F668" s="13" t="s">
        <v>712</v>
      </c>
      <c r="G668" s="48" t="s">
        <v>2546</v>
      </c>
      <c r="H668" s="42"/>
      <c r="I668" s="13"/>
      <c r="J668" s="15">
        <v>5.4000000000000003E-3</v>
      </c>
      <c r="K668" s="15"/>
      <c r="L668" s="15"/>
      <c r="M668" s="15"/>
      <c r="N668" s="15"/>
      <c r="O668" s="16">
        <v>212463535</v>
      </c>
      <c r="P668" s="12">
        <v>45896</v>
      </c>
      <c r="Q668" s="16">
        <v>233709888.5</v>
      </c>
      <c r="R668" s="9" t="s">
        <v>174</v>
      </c>
      <c r="S668" s="9" t="s">
        <v>1874</v>
      </c>
      <c r="T668" s="10">
        <v>983054485</v>
      </c>
      <c r="U668" s="9" t="s">
        <v>275</v>
      </c>
      <c r="V668" s="13" t="s">
        <v>707</v>
      </c>
      <c r="W668" s="13" t="s">
        <v>166</v>
      </c>
      <c r="X668" s="9" t="s">
        <v>601</v>
      </c>
      <c r="Y668" s="6" t="s">
        <v>552</v>
      </c>
      <c r="Z668" s="7">
        <v>45922</v>
      </c>
      <c r="AA668" s="6" t="s">
        <v>1953</v>
      </c>
      <c r="AB668" s="17">
        <v>81798460.980000004</v>
      </c>
      <c r="AC668" s="29"/>
      <c r="AD668" s="27"/>
      <c r="AE668" s="27"/>
      <c r="AF668" s="2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>
        <f t="shared" si="363"/>
        <v>163404671.55000001</v>
      </c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>
        <v>14407307.529999999</v>
      </c>
      <c r="BK668" s="17">
        <v>14315050.82</v>
      </c>
      <c r="BL668" s="17">
        <v>14115970.550000001</v>
      </c>
      <c r="BM668" s="17">
        <v>14014002.6</v>
      </c>
      <c r="BN668" s="17">
        <v>13863478.5</v>
      </c>
      <c r="BO668" s="17">
        <v>13610986.439999999</v>
      </c>
      <c r="BP668" s="17">
        <v>13562430.279999999</v>
      </c>
      <c r="BQ668" s="17">
        <v>13387628.09</v>
      </c>
      <c r="BR668" s="17">
        <v>13261382.060000001</v>
      </c>
      <c r="BS668" s="17">
        <v>13096291.1</v>
      </c>
      <c r="BT668" s="17">
        <v>12960333.84</v>
      </c>
      <c r="BU668" s="17">
        <v>12809809.74</v>
      </c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</row>
    <row r="669" spans="1:112" ht="65.25" hidden="1" customHeight="1" x14ac:dyDescent="0.25">
      <c r="A669" s="6">
        <f t="shared" si="357"/>
        <v>285</v>
      </c>
      <c r="B669" s="13">
        <v>17420285</v>
      </c>
      <c r="C669" s="33" t="s">
        <v>277</v>
      </c>
      <c r="D669" s="32" t="s">
        <v>1877</v>
      </c>
      <c r="E669" s="47" t="s">
        <v>1878</v>
      </c>
      <c r="F669" s="13" t="s">
        <v>712</v>
      </c>
      <c r="G669" s="48" t="s">
        <v>2547</v>
      </c>
      <c r="H669" s="42"/>
      <c r="I669" s="13"/>
      <c r="J669" s="15">
        <v>1.2E-2</v>
      </c>
      <c r="K669" s="15"/>
      <c r="L669" s="15"/>
      <c r="M669" s="15"/>
      <c r="N669" s="15"/>
      <c r="O669" s="16">
        <v>360306381</v>
      </c>
      <c r="P669" s="12">
        <v>45897</v>
      </c>
      <c r="Q669" s="16">
        <v>396337019.10000002</v>
      </c>
      <c r="R669" s="9" t="s">
        <v>174</v>
      </c>
      <c r="S669" s="9" t="s">
        <v>1876</v>
      </c>
      <c r="T669" s="10">
        <v>887888882</v>
      </c>
      <c r="U669" s="9" t="s">
        <v>276</v>
      </c>
      <c r="V669" s="13" t="s">
        <v>707</v>
      </c>
      <c r="W669" s="13" t="s">
        <v>166</v>
      </c>
      <c r="X669" s="6" t="s">
        <v>601</v>
      </c>
      <c r="Y669" s="6"/>
      <c r="Z669" s="6"/>
      <c r="AA669" s="6"/>
      <c r="AB669" s="17">
        <v>317069615.27999997</v>
      </c>
      <c r="AC669" s="29"/>
      <c r="AD669" s="27">
        <f t="shared" ref="AD669:AD677" si="364">+Q669*20%</f>
        <v>79267403.820000008</v>
      </c>
      <c r="AE669" s="27"/>
      <c r="AF669" s="2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</row>
    <row r="670" spans="1:112" ht="65.25" hidden="1" customHeight="1" x14ac:dyDescent="0.25">
      <c r="A670" s="6">
        <f t="shared" si="357"/>
        <v>286</v>
      </c>
      <c r="B670" s="13">
        <v>17454551</v>
      </c>
      <c r="C670" s="33" t="s">
        <v>300</v>
      </c>
      <c r="D670" s="32" t="s">
        <v>1879</v>
      </c>
      <c r="E670" s="47" t="s">
        <v>1880</v>
      </c>
      <c r="F670" s="13" t="s">
        <v>712</v>
      </c>
      <c r="G670" s="48" t="s">
        <v>2548</v>
      </c>
      <c r="H670" s="42"/>
      <c r="I670" s="13"/>
      <c r="J670" s="15">
        <v>2.6100000000000002E-2</v>
      </c>
      <c r="K670" s="15"/>
      <c r="L670" s="15"/>
      <c r="M670" s="15"/>
      <c r="N670" s="15"/>
      <c r="O670" s="16">
        <v>735807263</v>
      </c>
      <c r="P670" s="12">
        <v>45898</v>
      </c>
      <c r="Q670" s="16">
        <v>2648906146.8000002</v>
      </c>
      <c r="R670" s="9" t="s">
        <v>174</v>
      </c>
      <c r="S670" s="9" t="s">
        <v>1881</v>
      </c>
      <c r="T670" s="10">
        <v>777771515</v>
      </c>
      <c r="U670" s="9" t="s">
        <v>276</v>
      </c>
      <c r="V670" s="13" t="s">
        <v>707</v>
      </c>
      <c r="W670" s="13" t="s">
        <v>166</v>
      </c>
      <c r="X670" s="9" t="s">
        <v>601</v>
      </c>
      <c r="Y670" s="6"/>
      <c r="Z670" s="6"/>
      <c r="AA670" s="6"/>
      <c r="AB670" s="17">
        <v>2119124917.4400001</v>
      </c>
      <c r="AC670" s="29"/>
      <c r="AD670" s="27">
        <f t="shared" si="364"/>
        <v>529781229.36000007</v>
      </c>
      <c r="AE670" s="27"/>
      <c r="AF670" s="2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</row>
    <row r="671" spans="1:112" ht="65.25" hidden="1" customHeight="1" x14ac:dyDescent="0.25">
      <c r="A671" s="6">
        <f t="shared" si="357"/>
        <v>287</v>
      </c>
      <c r="B671" s="13">
        <v>17522343</v>
      </c>
      <c r="C671" s="33" t="s">
        <v>277</v>
      </c>
      <c r="D671" s="32" t="s">
        <v>1884</v>
      </c>
      <c r="E671" s="47" t="s">
        <v>1886</v>
      </c>
      <c r="F671" s="13" t="s">
        <v>712</v>
      </c>
      <c r="G671" s="48" t="s">
        <v>2549</v>
      </c>
      <c r="H671" s="42"/>
      <c r="I671" s="13"/>
      <c r="J671" s="15">
        <v>1.15E-2</v>
      </c>
      <c r="K671" s="15"/>
      <c r="L671" s="15"/>
      <c r="M671" s="15"/>
      <c r="N671" s="15"/>
      <c r="O671" s="16">
        <v>245792143</v>
      </c>
      <c r="P671" s="12">
        <v>45902</v>
      </c>
      <c r="Q671" s="16">
        <v>491625285.80000001</v>
      </c>
      <c r="R671" s="9" t="s">
        <v>174</v>
      </c>
      <c r="S671" s="9" t="s">
        <v>1798</v>
      </c>
      <c r="T671" s="10">
        <v>953130037</v>
      </c>
      <c r="U671" s="9" t="s">
        <v>276</v>
      </c>
      <c r="V671" s="13" t="s">
        <v>707</v>
      </c>
      <c r="W671" s="13" t="s">
        <v>166</v>
      </c>
      <c r="X671" s="9" t="s">
        <v>601</v>
      </c>
      <c r="Y671" s="6"/>
      <c r="Z671" s="6"/>
      <c r="AA671" s="6"/>
      <c r="AB671" s="17">
        <v>393300228.63999999</v>
      </c>
      <c r="AC671" s="29"/>
      <c r="AD671" s="27">
        <f t="shared" si="364"/>
        <v>98325057.160000011</v>
      </c>
      <c r="AE671" s="27"/>
      <c r="AF671" s="2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</row>
    <row r="672" spans="1:112" ht="65.25" hidden="1" customHeight="1" x14ac:dyDescent="0.25">
      <c r="A672" s="6">
        <f t="shared" si="357"/>
        <v>288</v>
      </c>
      <c r="B672" s="13">
        <v>17564833</v>
      </c>
      <c r="C672" s="33" t="s">
        <v>277</v>
      </c>
      <c r="D672" s="32" t="s">
        <v>1884</v>
      </c>
      <c r="E672" s="47" t="s">
        <v>1885</v>
      </c>
      <c r="F672" s="13" t="s">
        <v>712</v>
      </c>
      <c r="G672" s="48" t="s">
        <v>2550</v>
      </c>
      <c r="H672" s="42"/>
      <c r="I672" s="13"/>
      <c r="J672" s="15">
        <v>0.01</v>
      </c>
      <c r="K672" s="15"/>
      <c r="L672" s="15"/>
      <c r="M672" s="15"/>
      <c r="N672" s="15"/>
      <c r="O672" s="16">
        <v>213732298</v>
      </c>
      <c r="P672" s="12">
        <v>45903</v>
      </c>
      <c r="Q672" s="16">
        <v>299225217.19999999</v>
      </c>
      <c r="R672" s="9" t="s">
        <v>174</v>
      </c>
      <c r="S672" s="9" t="s">
        <v>1798</v>
      </c>
      <c r="T672" s="10">
        <v>953130037</v>
      </c>
      <c r="U672" s="9" t="s">
        <v>276</v>
      </c>
      <c r="V672" s="13" t="s">
        <v>707</v>
      </c>
      <c r="W672" s="13" t="s">
        <v>166</v>
      </c>
      <c r="X672" s="9" t="s">
        <v>601</v>
      </c>
      <c r="Y672" s="6"/>
      <c r="Z672" s="6"/>
      <c r="AA672" s="6"/>
      <c r="AB672" s="17">
        <v>239380173.75999999</v>
      </c>
      <c r="AC672" s="29"/>
      <c r="AD672" s="27">
        <f t="shared" si="364"/>
        <v>59845043.439999998</v>
      </c>
      <c r="AE672" s="27"/>
      <c r="AF672" s="2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</row>
    <row r="673" spans="1:112" ht="65.25" hidden="1" customHeight="1" x14ac:dyDescent="0.25">
      <c r="A673" s="6">
        <f t="shared" si="357"/>
        <v>289</v>
      </c>
      <c r="B673" s="13">
        <v>17774528</v>
      </c>
      <c r="C673" s="33" t="s">
        <v>318</v>
      </c>
      <c r="D673" s="32" t="s">
        <v>1811</v>
      </c>
      <c r="E673" s="47" t="s">
        <v>1882</v>
      </c>
      <c r="F673" s="13" t="s">
        <v>712</v>
      </c>
      <c r="G673" s="48" t="s">
        <v>2551</v>
      </c>
      <c r="H673" s="42"/>
      <c r="I673" s="13"/>
      <c r="J673" s="15">
        <v>0.02</v>
      </c>
      <c r="K673" s="15"/>
      <c r="L673" s="15"/>
      <c r="M673" s="15"/>
      <c r="N673" s="15"/>
      <c r="O673" s="16">
        <v>302790977</v>
      </c>
      <c r="P673" s="12">
        <v>45903</v>
      </c>
      <c r="Q673" s="16">
        <v>333070074.69999999</v>
      </c>
      <c r="R673" s="9" t="s">
        <v>174</v>
      </c>
      <c r="S673" s="9" t="s">
        <v>1883</v>
      </c>
      <c r="T673" s="10">
        <v>330801108</v>
      </c>
      <c r="U673" s="9" t="s">
        <v>276</v>
      </c>
      <c r="V673" s="13" t="s">
        <v>707</v>
      </c>
      <c r="W673" s="13" t="s">
        <v>166</v>
      </c>
      <c r="X673" s="9" t="s">
        <v>601</v>
      </c>
      <c r="Y673" s="6"/>
      <c r="Z673" s="6"/>
      <c r="AA673" s="6"/>
      <c r="AB673" s="17">
        <v>266456059.75999999</v>
      </c>
      <c r="AC673" s="29"/>
      <c r="AD673" s="27">
        <f t="shared" si="364"/>
        <v>66614014.939999998</v>
      </c>
      <c r="AE673" s="27"/>
      <c r="AF673" s="2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</row>
    <row r="674" spans="1:112" ht="65.25" hidden="1" customHeight="1" x14ac:dyDescent="0.25">
      <c r="A674" s="6">
        <f t="shared" si="357"/>
        <v>290</v>
      </c>
      <c r="B674" s="13">
        <v>17564691</v>
      </c>
      <c r="C674" s="33" t="s">
        <v>277</v>
      </c>
      <c r="D674" s="32" t="s">
        <v>1842</v>
      </c>
      <c r="E674" s="47" t="s">
        <v>1887</v>
      </c>
      <c r="F674" s="13" t="s">
        <v>712</v>
      </c>
      <c r="G674" s="48" t="s">
        <v>2552</v>
      </c>
      <c r="H674" s="42"/>
      <c r="I674" s="13"/>
      <c r="J674" s="15">
        <v>2.5100000000000001E-2</v>
      </c>
      <c r="K674" s="15"/>
      <c r="L674" s="15"/>
      <c r="M674" s="15"/>
      <c r="N674" s="15"/>
      <c r="O674" s="16">
        <v>803013706</v>
      </c>
      <c r="P674" s="12">
        <v>45903</v>
      </c>
      <c r="Q674" s="16">
        <v>3613561677</v>
      </c>
      <c r="R674" s="9" t="s">
        <v>175</v>
      </c>
      <c r="S674" s="9" t="s">
        <v>1955</v>
      </c>
      <c r="T674" s="10" t="s">
        <v>1963</v>
      </c>
      <c r="U674" s="9" t="s">
        <v>276</v>
      </c>
      <c r="V674" s="13" t="s">
        <v>707</v>
      </c>
      <c r="W674" s="13" t="s">
        <v>166</v>
      </c>
      <c r="X674" s="9" t="s">
        <v>601</v>
      </c>
      <c r="Y674" s="6"/>
      <c r="Z674" s="6"/>
      <c r="AA674" s="6"/>
      <c r="AB674" s="17">
        <v>2890849341.5999999</v>
      </c>
      <c r="AC674" s="29"/>
      <c r="AD674" s="27">
        <f t="shared" si="364"/>
        <v>722712335.4000001</v>
      </c>
      <c r="AE674" s="27"/>
      <c r="AF674" s="2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</row>
    <row r="675" spans="1:112" ht="65.25" hidden="1" customHeight="1" x14ac:dyDescent="0.25">
      <c r="A675" s="6">
        <f t="shared" si="357"/>
        <v>291</v>
      </c>
      <c r="B675" s="13">
        <v>17820451</v>
      </c>
      <c r="C675" s="33" t="s">
        <v>296</v>
      </c>
      <c r="D675" s="32" t="s">
        <v>22</v>
      </c>
      <c r="E675" s="14" t="s">
        <v>1895</v>
      </c>
      <c r="F675" s="13" t="s">
        <v>714</v>
      </c>
      <c r="G675" s="48" t="s">
        <v>2607</v>
      </c>
      <c r="H675" s="42"/>
      <c r="I675" s="13" t="s">
        <v>1692</v>
      </c>
      <c r="J675" s="15">
        <v>1.3998999999999999</v>
      </c>
      <c r="K675" s="15"/>
      <c r="L675" s="15"/>
      <c r="M675" s="15"/>
      <c r="N675" s="15"/>
      <c r="O675" s="16">
        <v>29658039910</v>
      </c>
      <c r="P675" s="12">
        <v>45903</v>
      </c>
      <c r="Q675" s="16">
        <v>32623843901</v>
      </c>
      <c r="R675" s="9" t="s">
        <v>174</v>
      </c>
      <c r="S675" s="9" t="s">
        <v>1897</v>
      </c>
      <c r="T675" s="10">
        <v>909621881</v>
      </c>
      <c r="U675" s="9" t="s">
        <v>276</v>
      </c>
      <c r="V675" s="13" t="s">
        <v>707</v>
      </c>
      <c r="W675" s="13" t="s">
        <v>165</v>
      </c>
      <c r="X675" s="6" t="s">
        <v>601</v>
      </c>
      <c r="Y675" s="6"/>
      <c r="Z675" s="6"/>
      <c r="AA675" s="6"/>
      <c r="AB675" s="17">
        <v>26099075120.799999</v>
      </c>
      <c r="AC675" s="29"/>
      <c r="AD675" s="27">
        <f t="shared" si="364"/>
        <v>6524768780.2000008</v>
      </c>
      <c r="AE675" s="27"/>
      <c r="AF675" s="2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</row>
    <row r="676" spans="1:112" ht="65.25" hidden="1" customHeight="1" x14ac:dyDescent="0.25">
      <c r="A676" s="6">
        <f t="shared" si="357"/>
        <v>292</v>
      </c>
      <c r="B676" s="13">
        <v>17820452</v>
      </c>
      <c r="C676" s="33" t="s">
        <v>296</v>
      </c>
      <c r="D676" s="32" t="s">
        <v>22</v>
      </c>
      <c r="E676" s="14" t="s">
        <v>1896</v>
      </c>
      <c r="F676" s="13" t="s">
        <v>714</v>
      </c>
      <c r="G676" s="48" t="s">
        <v>2608</v>
      </c>
      <c r="H676" s="42"/>
      <c r="I676" s="13" t="s">
        <v>1692</v>
      </c>
      <c r="J676" s="15">
        <v>3.7993999999999999</v>
      </c>
      <c r="K676" s="15"/>
      <c r="L676" s="15"/>
      <c r="M676" s="15"/>
      <c r="N676" s="15"/>
      <c r="O676" s="16">
        <v>79728377928</v>
      </c>
      <c r="P676" s="12">
        <v>45903</v>
      </c>
      <c r="Q676" s="16">
        <v>87701215720.800003</v>
      </c>
      <c r="R676" s="9" t="s">
        <v>174</v>
      </c>
      <c r="S676" s="9" t="s">
        <v>1897</v>
      </c>
      <c r="T676" s="10">
        <v>909621881</v>
      </c>
      <c r="U676" s="9" t="s">
        <v>276</v>
      </c>
      <c r="V676" s="13" t="s">
        <v>707</v>
      </c>
      <c r="W676" s="13" t="s">
        <v>165</v>
      </c>
      <c r="X676" s="6" t="s">
        <v>601</v>
      </c>
      <c r="Y676" s="6"/>
      <c r="Z676" s="6"/>
      <c r="AA676" s="6"/>
      <c r="AB676" s="17">
        <v>70160972576.639999</v>
      </c>
      <c r="AC676" s="29"/>
      <c r="AD676" s="27">
        <f t="shared" si="364"/>
        <v>17540243144.16</v>
      </c>
      <c r="AE676" s="27"/>
      <c r="AF676" s="2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</row>
    <row r="677" spans="1:112" ht="65.25" hidden="1" customHeight="1" x14ac:dyDescent="0.25">
      <c r="A677" s="6">
        <f t="shared" si="357"/>
        <v>293</v>
      </c>
      <c r="B677" s="13">
        <v>17639337</v>
      </c>
      <c r="C677" s="33" t="s">
        <v>277</v>
      </c>
      <c r="D677" s="32" t="s">
        <v>487</v>
      </c>
      <c r="E677" s="47" t="s">
        <v>1888</v>
      </c>
      <c r="F677" s="13" t="s">
        <v>714</v>
      </c>
      <c r="G677" s="48" t="s">
        <v>2553</v>
      </c>
      <c r="H677" s="42"/>
      <c r="I677" s="13"/>
      <c r="J677" s="15">
        <v>0.1</v>
      </c>
      <c r="K677" s="15"/>
      <c r="L677" s="15"/>
      <c r="M677" s="15"/>
      <c r="N677" s="15"/>
      <c r="O677" s="16">
        <v>1779471934</v>
      </c>
      <c r="P677" s="12">
        <v>45905</v>
      </c>
      <c r="Q677" s="16">
        <v>1868445530.7</v>
      </c>
      <c r="R677" s="9" t="s">
        <v>174</v>
      </c>
      <c r="S677" s="9" t="s">
        <v>1889</v>
      </c>
      <c r="T677" s="10">
        <v>935156055</v>
      </c>
      <c r="U677" s="9" t="s">
        <v>276</v>
      </c>
      <c r="V677" s="13" t="s">
        <v>707</v>
      </c>
      <c r="W677" s="13" t="s">
        <v>166</v>
      </c>
      <c r="X677" s="9" t="s">
        <v>601</v>
      </c>
      <c r="Y677" s="6"/>
      <c r="Z677" s="6"/>
      <c r="AA677" s="6"/>
      <c r="AB677" s="17">
        <v>1494756424.5599999</v>
      </c>
      <c r="AC677" s="29"/>
      <c r="AD677" s="27">
        <f t="shared" si="364"/>
        <v>373689106.14000005</v>
      </c>
      <c r="AE677" s="27"/>
      <c r="AF677" s="2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</row>
    <row r="678" spans="1:112" ht="65.25" customHeight="1" x14ac:dyDescent="0.25">
      <c r="A678" s="6">
        <f t="shared" si="357"/>
        <v>294</v>
      </c>
      <c r="B678" s="13">
        <v>17639385</v>
      </c>
      <c r="C678" s="33" t="s">
        <v>277</v>
      </c>
      <c r="D678" s="32" t="s">
        <v>1890</v>
      </c>
      <c r="E678" s="47" t="s">
        <v>1891</v>
      </c>
      <c r="F678" s="13" t="s">
        <v>712</v>
      </c>
      <c r="G678" s="48" t="s">
        <v>2554</v>
      </c>
      <c r="H678" s="42"/>
      <c r="I678" s="13"/>
      <c r="J678" s="15">
        <v>4.1000000000000003E-3</v>
      </c>
      <c r="K678" s="15"/>
      <c r="L678" s="15"/>
      <c r="M678" s="15"/>
      <c r="N678" s="15"/>
      <c r="O678" s="16">
        <v>87630242</v>
      </c>
      <c r="P678" s="12">
        <v>45905</v>
      </c>
      <c r="Q678" s="16">
        <v>175260484</v>
      </c>
      <c r="R678" s="9" t="s">
        <v>174</v>
      </c>
      <c r="S678" s="9" t="s">
        <v>1892</v>
      </c>
      <c r="T678" s="10">
        <v>919714000</v>
      </c>
      <c r="U678" s="9" t="s">
        <v>275</v>
      </c>
      <c r="V678" s="13" t="s">
        <v>707</v>
      </c>
      <c r="W678" s="13" t="s">
        <v>166</v>
      </c>
      <c r="X678" s="9" t="s">
        <v>601</v>
      </c>
      <c r="Y678" s="6" t="s">
        <v>552</v>
      </c>
      <c r="Z678" s="7">
        <v>45916</v>
      </c>
      <c r="AA678" s="6" t="s">
        <v>1919</v>
      </c>
      <c r="AB678" s="17">
        <v>61341169.399999999</v>
      </c>
      <c r="AC678" s="29"/>
      <c r="AD678" s="27"/>
      <c r="AE678" s="27">
        <f t="shared" ref="AE678:AE679" si="365">+Q678*1%</f>
        <v>1752604.84</v>
      </c>
      <c r="AF678" s="2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>
        <f t="shared" ref="AU678:AU679" si="366">SUBTOTAL(9,AV678:DH678)</f>
        <v>122538169.05</v>
      </c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>
        <v>10804128.6</v>
      </c>
      <c r="BK678" s="17">
        <v>10734944.73</v>
      </c>
      <c r="BL678" s="17">
        <v>10585653.210000001</v>
      </c>
      <c r="BM678" s="17">
        <v>10509186.82</v>
      </c>
      <c r="BN678" s="17">
        <v>10396307.859999999</v>
      </c>
      <c r="BO678" s="17">
        <v>10206962.52</v>
      </c>
      <c r="BP678" s="17">
        <v>10170549.949999999</v>
      </c>
      <c r="BQ678" s="17">
        <v>10039464.710000001</v>
      </c>
      <c r="BR678" s="17">
        <v>9944792.0399999991</v>
      </c>
      <c r="BS678" s="17">
        <v>9820989.3100000005</v>
      </c>
      <c r="BT678" s="17">
        <v>9719034.1300000008</v>
      </c>
      <c r="BU678" s="17">
        <v>9606155.1699999999</v>
      </c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</row>
    <row r="679" spans="1:112" ht="65.25" customHeight="1" x14ac:dyDescent="0.25">
      <c r="A679" s="6">
        <f t="shared" si="357"/>
        <v>295</v>
      </c>
      <c r="B679" s="13">
        <v>17639381</v>
      </c>
      <c r="C679" s="33" t="s">
        <v>297</v>
      </c>
      <c r="D679" s="32" t="s">
        <v>971</v>
      </c>
      <c r="E679" s="47" t="s">
        <v>1893</v>
      </c>
      <c r="F679" s="13" t="s">
        <v>711</v>
      </c>
      <c r="G679" s="48" t="s">
        <v>2555</v>
      </c>
      <c r="H679" s="42"/>
      <c r="I679" s="13"/>
      <c r="J679" s="15">
        <v>2.8E-3</v>
      </c>
      <c r="K679" s="15"/>
      <c r="L679" s="15"/>
      <c r="M679" s="15"/>
      <c r="N679" s="15"/>
      <c r="O679" s="16">
        <v>27200623</v>
      </c>
      <c r="P679" s="12">
        <v>45905</v>
      </c>
      <c r="Q679" s="16">
        <v>108802492</v>
      </c>
      <c r="R679" s="9" t="s">
        <v>174</v>
      </c>
      <c r="S679" s="9" t="s">
        <v>1894</v>
      </c>
      <c r="T679" s="10">
        <v>998064200</v>
      </c>
      <c r="U679" s="9" t="s">
        <v>275</v>
      </c>
      <c r="V679" s="13" t="s">
        <v>707</v>
      </c>
      <c r="W679" s="13" t="s">
        <v>166</v>
      </c>
      <c r="X679" s="9" t="s">
        <v>601</v>
      </c>
      <c r="Y679" s="6" t="s">
        <v>552</v>
      </c>
      <c r="Z679" s="7">
        <v>45910</v>
      </c>
      <c r="AA679" s="6" t="s">
        <v>1911</v>
      </c>
      <c r="AB679" s="17">
        <v>38080872.200000003</v>
      </c>
      <c r="AC679" s="29"/>
      <c r="AD679" s="27"/>
      <c r="AE679" s="27">
        <f t="shared" si="365"/>
        <v>1088024.92</v>
      </c>
      <c r="AF679" s="2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>
        <f t="shared" si="366"/>
        <v>76072243.189999998</v>
      </c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>
        <v>6707251.3399999999</v>
      </c>
      <c r="BK679" s="17">
        <v>6664301.6799999997</v>
      </c>
      <c r="BL679" s="17">
        <v>6571620.8399999999</v>
      </c>
      <c r="BM679" s="17">
        <v>6524150.1600000001</v>
      </c>
      <c r="BN679" s="17">
        <v>6454074.4000000004</v>
      </c>
      <c r="BO679" s="17">
        <v>6336527.96</v>
      </c>
      <c r="BP679" s="17">
        <v>6313922.8799999999</v>
      </c>
      <c r="BQ679" s="17">
        <v>6232544.5800000001</v>
      </c>
      <c r="BR679" s="17">
        <v>6173771.3600000003</v>
      </c>
      <c r="BS679" s="17">
        <v>6096914.0700000003</v>
      </c>
      <c r="BT679" s="17">
        <v>6033619.8399999999</v>
      </c>
      <c r="BU679" s="17">
        <v>5963544.0800000001</v>
      </c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</row>
    <row r="680" spans="1:112" ht="65.25" hidden="1" customHeight="1" x14ac:dyDescent="0.25">
      <c r="A680" s="6">
        <f t="shared" si="357"/>
        <v>296</v>
      </c>
      <c r="B680" s="13">
        <v>17710752</v>
      </c>
      <c r="C680" s="33" t="s">
        <v>277</v>
      </c>
      <c r="D680" s="32" t="s">
        <v>1898</v>
      </c>
      <c r="E680" s="47" t="s">
        <v>1899</v>
      </c>
      <c r="F680" s="13" t="s">
        <v>714</v>
      </c>
      <c r="G680" s="48" t="s">
        <v>2556</v>
      </c>
      <c r="H680" s="42"/>
      <c r="I680" s="13"/>
      <c r="J680" s="15">
        <v>5.1000000000000004E-3</v>
      </c>
      <c r="K680" s="15"/>
      <c r="L680" s="15"/>
      <c r="M680" s="15"/>
      <c r="N680" s="15"/>
      <c r="O680" s="16">
        <v>148440599</v>
      </c>
      <c r="P680" s="12">
        <v>45908</v>
      </c>
      <c r="Q680" s="16">
        <v>400789617.30000001</v>
      </c>
      <c r="R680" s="9" t="s">
        <v>174</v>
      </c>
      <c r="S680" s="9" t="s">
        <v>1798</v>
      </c>
      <c r="T680" s="10">
        <v>953130037</v>
      </c>
      <c r="U680" s="9" t="s">
        <v>276</v>
      </c>
      <c r="V680" s="13" t="s">
        <v>707</v>
      </c>
      <c r="W680" s="13" t="s">
        <v>166</v>
      </c>
      <c r="X680" s="9" t="s">
        <v>601</v>
      </c>
      <c r="Y680" s="6"/>
      <c r="Z680" s="6"/>
      <c r="AA680" s="6"/>
      <c r="AB680" s="17">
        <v>320631693.83999997</v>
      </c>
      <c r="AC680" s="29"/>
      <c r="AD680" s="27">
        <f>+Q680*20%</f>
        <v>80157923.460000008</v>
      </c>
      <c r="AE680" s="27"/>
      <c r="AF680" s="2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</row>
    <row r="681" spans="1:112" ht="65.25" hidden="1" customHeight="1" x14ac:dyDescent="0.25">
      <c r="A681" s="6">
        <f t="shared" si="357"/>
        <v>297</v>
      </c>
      <c r="B681" s="13">
        <v>17673923</v>
      </c>
      <c r="C681" s="33" t="s">
        <v>278</v>
      </c>
      <c r="D681" s="32" t="s">
        <v>778</v>
      </c>
      <c r="E681" s="47" t="s">
        <v>1901</v>
      </c>
      <c r="F681" s="13" t="s">
        <v>714</v>
      </c>
      <c r="G681" s="48" t="s">
        <v>2557</v>
      </c>
      <c r="H681" s="42"/>
      <c r="I681" s="13"/>
      <c r="J681" s="15">
        <v>0.06</v>
      </c>
      <c r="K681" s="15"/>
      <c r="L681" s="15"/>
      <c r="M681" s="15"/>
      <c r="N681" s="15"/>
      <c r="O681" s="16">
        <v>1330828030</v>
      </c>
      <c r="P681" s="12">
        <v>45908</v>
      </c>
      <c r="Q681" s="16">
        <v>1730076439</v>
      </c>
      <c r="R681" s="9" t="s">
        <v>174</v>
      </c>
      <c r="S681" s="9" t="s">
        <v>1900</v>
      </c>
      <c r="T681" s="10">
        <v>887656668</v>
      </c>
      <c r="U681" s="9" t="s">
        <v>276</v>
      </c>
      <c r="V681" s="13" t="s">
        <v>707</v>
      </c>
      <c r="W681" s="13" t="s">
        <v>166</v>
      </c>
      <c r="X681" s="9" t="s">
        <v>601</v>
      </c>
      <c r="Y681" s="6"/>
      <c r="Z681" s="6"/>
      <c r="AA681" s="6"/>
      <c r="AB681" s="17">
        <v>1384061151.2</v>
      </c>
      <c r="AC681" s="29"/>
      <c r="AD681" s="27">
        <f>+Q681*20%</f>
        <v>346015287.80000001</v>
      </c>
      <c r="AE681" s="27"/>
      <c r="AF681" s="2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</row>
    <row r="682" spans="1:112" ht="65.25" hidden="1" customHeight="1" x14ac:dyDescent="0.25">
      <c r="A682" s="6">
        <f t="shared" si="357"/>
        <v>298</v>
      </c>
      <c r="B682" s="13">
        <v>17916232</v>
      </c>
      <c r="C682" s="33" t="s">
        <v>297</v>
      </c>
      <c r="D682" s="32" t="s">
        <v>1903</v>
      </c>
      <c r="E682" s="47" t="s">
        <v>1904</v>
      </c>
      <c r="F682" s="13" t="s">
        <v>711</v>
      </c>
      <c r="G682" s="48" t="s">
        <v>2558</v>
      </c>
      <c r="H682" s="42"/>
      <c r="I682" s="13"/>
      <c r="J682" s="15">
        <v>0.82589999999999997</v>
      </c>
      <c r="K682" s="15"/>
      <c r="L682" s="15"/>
      <c r="M682" s="15"/>
      <c r="N682" s="15"/>
      <c r="O682" s="16">
        <v>13277034713</v>
      </c>
      <c r="P682" s="12">
        <v>45908</v>
      </c>
      <c r="Q682" s="16">
        <v>13940886448.65</v>
      </c>
      <c r="R682" s="9" t="s">
        <v>174</v>
      </c>
      <c r="S682" s="9" t="s">
        <v>1902</v>
      </c>
      <c r="T682" s="10">
        <v>919778100</v>
      </c>
      <c r="U682" s="9" t="s">
        <v>276</v>
      </c>
      <c r="V682" s="13" t="s">
        <v>707</v>
      </c>
      <c r="W682" s="13" t="s">
        <v>166</v>
      </c>
      <c r="X682" s="9" t="s">
        <v>368</v>
      </c>
      <c r="Y682" s="6"/>
      <c r="Z682" s="6"/>
      <c r="AA682" s="6"/>
      <c r="AB682" s="17">
        <v>11152709158.92</v>
      </c>
      <c r="AC682" s="29"/>
      <c r="AD682" s="27">
        <f>+Q682*20%</f>
        <v>2788177289.73</v>
      </c>
      <c r="AE682" s="27"/>
      <c r="AF682" s="2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</row>
    <row r="683" spans="1:112" ht="65.25" hidden="1" customHeight="1" x14ac:dyDescent="0.25">
      <c r="A683" s="6">
        <f t="shared" si="357"/>
        <v>299</v>
      </c>
      <c r="B683" s="13">
        <v>17924591</v>
      </c>
      <c r="C683" s="33" t="s">
        <v>277</v>
      </c>
      <c r="D683" s="32" t="s">
        <v>1877</v>
      </c>
      <c r="E683" s="14" t="s">
        <v>1913</v>
      </c>
      <c r="F683" s="13" t="s">
        <v>712</v>
      </c>
      <c r="G683" s="48" t="s">
        <v>2609</v>
      </c>
      <c r="H683" s="42"/>
      <c r="I683" s="13"/>
      <c r="J683" s="15">
        <v>1.0197000000000001</v>
      </c>
      <c r="K683" s="15"/>
      <c r="L683" s="15"/>
      <c r="M683" s="15"/>
      <c r="N683" s="15"/>
      <c r="O683" s="16">
        <v>15692311620</v>
      </c>
      <c r="P683" s="12">
        <v>45908</v>
      </c>
      <c r="Q683" s="16">
        <v>16476927201</v>
      </c>
      <c r="R683" s="9" t="s">
        <v>174</v>
      </c>
      <c r="S683" s="9" t="s">
        <v>1914</v>
      </c>
      <c r="T683" s="10">
        <v>977721007</v>
      </c>
      <c r="U683" s="9" t="s">
        <v>276</v>
      </c>
      <c r="V683" s="13" t="s">
        <v>707</v>
      </c>
      <c r="W683" s="13" t="s">
        <v>165</v>
      </c>
      <c r="X683" s="6" t="s">
        <v>601</v>
      </c>
      <c r="Y683" s="6"/>
      <c r="Z683" s="6"/>
      <c r="AA683" s="6"/>
      <c r="AB683" s="17">
        <v>13181541760.799999</v>
      </c>
      <c r="AC683" s="29"/>
      <c r="AD683" s="27">
        <f>+Q683*20%</f>
        <v>3295385440.2000003</v>
      </c>
      <c r="AE683" s="27"/>
      <c r="AF683" s="2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</row>
    <row r="684" spans="1:112" ht="65.25" hidden="1" customHeight="1" x14ac:dyDescent="0.25">
      <c r="A684" s="6">
        <f t="shared" si="357"/>
        <v>300</v>
      </c>
      <c r="B684" s="13">
        <v>17747092</v>
      </c>
      <c r="C684" s="33" t="s">
        <v>297</v>
      </c>
      <c r="D684" s="32" t="s">
        <v>954</v>
      </c>
      <c r="E684" s="47" t="s">
        <v>1906</v>
      </c>
      <c r="F684" s="13" t="s">
        <v>711</v>
      </c>
      <c r="G684" s="48" t="s">
        <v>2559</v>
      </c>
      <c r="H684" s="42" t="s">
        <v>1934</v>
      </c>
      <c r="I684" s="13"/>
      <c r="J684" s="15">
        <v>0.04</v>
      </c>
      <c r="K684" s="15"/>
      <c r="L684" s="15"/>
      <c r="M684" s="15"/>
      <c r="N684" s="15"/>
      <c r="O684" s="16">
        <v>645833655</v>
      </c>
      <c r="P684" s="12">
        <v>45910</v>
      </c>
      <c r="Q684" s="16">
        <v>710417020.5</v>
      </c>
      <c r="R684" s="9" t="s">
        <v>174</v>
      </c>
      <c r="S684" s="9" t="s">
        <v>1905</v>
      </c>
      <c r="T684" s="10">
        <v>970017513</v>
      </c>
      <c r="U684" s="9" t="s">
        <v>276</v>
      </c>
      <c r="V684" s="13" t="s">
        <v>707</v>
      </c>
      <c r="W684" s="13" t="s">
        <v>166</v>
      </c>
      <c r="X684" s="6" t="s">
        <v>368</v>
      </c>
      <c r="Y684" s="6"/>
      <c r="Z684" s="6"/>
      <c r="AA684" s="6"/>
      <c r="AB684" s="17">
        <v>568333616.39999998</v>
      </c>
      <c r="AC684" s="29"/>
      <c r="AD684" s="27">
        <f>+Q684*20%</f>
        <v>142083404.09999999</v>
      </c>
      <c r="AE684" s="27"/>
      <c r="AF684" s="2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</row>
    <row r="685" spans="1:112" ht="65.25" hidden="1" customHeight="1" x14ac:dyDescent="0.25">
      <c r="A685" s="6">
        <f t="shared" si="357"/>
        <v>301</v>
      </c>
      <c r="B685" s="13">
        <v>17916116</v>
      </c>
      <c r="C685" s="33" t="s">
        <v>297</v>
      </c>
      <c r="D685" s="32" t="s">
        <v>527</v>
      </c>
      <c r="E685" s="47" t="s">
        <v>1908</v>
      </c>
      <c r="F685" s="13" t="s">
        <v>711</v>
      </c>
      <c r="G685" s="48" t="s">
        <v>2560</v>
      </c>
      <c r="H685" s="42"/>
      <c r="I685" s="13"/>
      <c r="J685" s="15">
        <v>0.13489999999999999</v>
      </c>
      <c r="K685" s="15"/>
      <c r="L685" s="15"/>
      <c r="M685" s="15"/>
      <c r="N685" s="15"/>
      <c r="O685" s="16">
        <v>1436337358</v>
      </c>
      <c r="P685" s="12">
        <v>45910</v>
      </c>
      <c r="Q685" s="16">
        <v>1579971093.8</v>
      </c>
      <c r="R685" s="9" t="s">
        <v>174</v>
      </c>
      <c r="S685" s="9" t="s">
        <v>1907</v>
      </c>
      <c r="T685" s="10">
        <v>950771119</v>
      </c>
      <c r="U685" s="9" t="s">
        <v>1849</v>
      </c>
      <c r="V685" s="13"/>
      <c r="W685" s="13" t="s">
        <v>166</v>
      </c>
      <c r="X685" s="9" t="s">
        <v>1849</v>
      </c>
      <c r="Y685" s="6"/>
      <c r="Z685" s="6"/>
      <c r="AA685" s="6"/>
      <c r="AB685" s="17"/>
      <c r="AC685" s="29"/>
      <c r="AD685" s="27"/>
      <c r="AE685" s="27"/>
      <c r="AF685" s="2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</row>
    <row r="686" spans="1:112" ht="65.25" customHeight="1" x14ac:dyDescent="0.25">
      <c r="A686" s="6">
        <f t="shared" si="357"/>
        <v>302</v>
      </c>
      <c r="B686" s="13">
        <v>17784516</v>
      </c>
      <c r="C686" s="33" t="s">
        <v>277</v>
      </c>
      <c r="D686" s="32" t="s">
        <v>1144</v>
      </c>
      <c r="E686" s="47" t="s">
        <v>1910</v>
      </c>
      <c r="F686" s="13" t="s">
        <v>712</v>
      </c>
      <c r="G686" s="48" t="s">
        <v>2561</v>
      </c>
      <c r="H686" s="42"/>
      <c r="I686" s="13"/>
      <c r="J686" s="15">
        <v>2.8199999999999999E-2</v>
      </c>
      <c r="K686" s="15"/>
      <c r="L686" s="15"/>
      <c r="M686" s="15"/>
      <c r="N686" s="15"/>
      <c r="O686" s="16">
        <v>902190698</v>
      </c>
      <c r="P686" s="12">
        <v>45911</v>
      </c>
      <c r="Q686" s="16">
        <v>947300232.89999998</v>
      </c>
      <c r="R686" s="9" t="s">
        <v>174</v>
      </c>
      <c r="S686" s="9" t="s">
        <v>1909</v>
      </c>
      <c r="T686" s="10">
        <v>990270103</v>
      </c>
      <c r="U686" s="9" t="s">
        <v>275</v>
      </c>
      <c r="V686" s="13" t="s">
        <v>707</v>
      </c>
      <c r="W686" s="13" t="s">
        <v>166</v>
      </c>
      <c r="X686" s="9" t="s">
        <v>368</v>
      </c>
      <c r="Y686" s="6" t="s">
        <v>552</v>
      </c>
      <c r="Z686" s="7">
        <v>45932</v>
      </c>
      <c r="AA686" s="6" t="s">
        <v>1976</v>
      </c>
      <c r="AB686" s="17">
        <v>331555081.51999998</v>
      </c>
      <c r="AC686" s="29"/>
      <c r="AD686" s="27"/>
      <c r="AE686" s="27"/>
      <c r="AF686" s="2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>
        <f t="shared" ref="AU686" si="367">SUM(AV686:CJ686)</f>
        <v>662429318.00999999</v>
      </c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>
        <v>58633558.840000004</v>
      </c>
      <c r="BL686" s="17">
        <v>57806942.07</v>
      </c>
      <c r="BM686" s="17">
        <v>57413315.030000001</v>
      </c>
      <c r="BN686" s="17">
        <v>56803193.119999997</v>
      </c>
      <c r="BO686" s="17">
        <v>55720718.770000003</v>
      </c>
      <c r="BP686" s="17">
        <v>55582949.299999997</v>
      </c>
      <c r="BQ686" s="17">
        <v>54854739.289999999</v>
      </c>
      <c r="BR686" s="17">
        <v>54362705.490000002</v>
      </c>
      <c r="BS686" s="17">
        <v>53673858.170000002</v>
      </c>
      <c r="BT686" s="17">
        <v>53142461.670000002</v>
      </c>
      <c r="BU686" s="17">
        <v>52532339.759999998</v>
      </c>
      <c r="BV686" s="17">
        <v>51902536.5</v>
      </c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</row>
    <row r="687" spans="1:112" ht="65.25" hidden="1" customHeight="1" x14ac:dyDescent="0.25">
      <c r="A687" s="6">
        <f t="shared" si="357"/>
        <v>303</v>
      </c>
      <c r="B687" s="13">
        <v>18125118</v>
      </c>
      <c r="C687" s="33" t="s">
        <v>297</v>
      </c>
      <c r="D687" s="32" t="s">
        <v>1462</v>
      </c>
      <c r="E687" s="47" t="s">
        <v>1916</v>
      </c>
      <c r="F687" s="13" t="s">
        <v>711</v>
      </c>
      <c r="G687" s="48" t="s">
        <v>2562</v>
      </c>
      <c r="H687" s="42"/>
      <c r="I687" s="13"/>
      <c r="J687" s="15">
        <v>7.8E-2</v>
      </c>
      <c r="K687" s="15"/>
      <c r="L687" s="15"/>
      <c r="M687" s="15"/>
      <c r="N687" s="15"/>
      <c r="O687" s="16">
        <v>1003993333</v>
      </c>
      <c r="P687" s="12">
        <v>45916</v>
      </c>
      <c r="Q687" s="16">
        <v>1054192999.65</v>
      </c>
      <c r="R687" s="9" t="s">
        <v>174</v>
      </c>
      <c r="S687" s="9" t="s">
        <v>1915</v>
      </c>
      <c r="T687" s="10">
        <v>990925807</v>
      </c>
      <c r="U687" s="9" t="s">
        <v>276</v>
      </c>
      <c r="V687" s="13" t="s">
        <v>707</v>
      </c>
      <c r="W687" s="13" t="s">
        <v>166</v>
      </c>
      <c r="X687" s="9" t="s">
        <v>601</v>
      </c>
      <c r="Y687" s="6"/>
      <c r="Z687" s="6"/>
      <c r="AA687" s="6"/>
      <c r="AB687" s="17">
        <v>843354399.72000003</v>
      </c>
      <c r="AC687" s="29"/>
      <c r="AD687" s="27">
        <f>+Q687*20%</f>
        <v>210838599.93000001</v>
      </c>
      <c r="AE687" s="27"/>
      <c r="AF687" s="2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</row>
    <row r="688" spans="1:112" ht="65.25" customHeight="1" x14ac:dyDescent="0.25">
      <c r="A688" s="6">
        <f t="shared" si="357"/>
        <v>304</v>
      </c>
      <c r="B688" s="13">
        <v>18125135</v>
      </c>
      <c r="C688" s="33" t="s">
        <v>297</v>
      </c>
      <c r="D688" s="32" t="s">
        <v>1462</v>
      </c>
      <c r="E688" s="47" t="s">
        <v>1917</v>
      </c>
      <c r="F688" s="13" t="s">
        <v>711</v>
      </c>
      <c r="G688" s="48" t="s">
        <v>2563</v>
      </c>
      <c r="H688" s="42"/>
      <c r="I688" s="13"/>
      <c r="J688" s="15">
        <v>3.9399999999999998E-2</v>
      </c>
      <c r="K688" s="15"/>
      <c r="L688" s="15"/>
      <c r="M688" s="15"/>
      <c r="N688" s="15"/>
      <c r="O688" s="16">
        <v>477238410</v>
      </c>
      <c r="P688" s="12">
        <v>45916</v>
      </c>
      <c r="Q688" s="16">
        <v>524962251</v>
      </c>
      <c r="R688" s="9" t="s">
        <v>174</v>
      </c>
      <c r="S688" s="9" t="s">
        <v>1461</v>
      </c>
      <c r="T688" s="10">
        <v>903710411</v>
      </c>
      <c r="U688" s="9" t="s">
        <v>275</v>
      </c>
      <c r="V688" s="13" t="s">
        <v>707</v>
      </c>
      <c r="W688" s="13" t="s">
        <v>166</v>
      </c>
      <c r="X688" s="9" t="s">
        <v>601</v>
      </c>
      <c r="Y688" s="6" t="s">
        <v>552</v>
      </c>
      <c r="Z688" s="7">
        <v>45918</v>
      </c>
      <c r="AA688" s="6" t="s">
        <v>1951</v>
      </c>
      <c r="AB688" s="17">
        <v>183736787.84999999</v>
      </c>
      <c r="AC688" s="29"/>
      <c r="AD688" s="27"/>
      <c r="AE688" s="27"/>
      <c r="AF688" s="2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>
        <f>SUBTOTAL(9,AV688:DH688)</f>
        <v>367041740.31999993</v>
      </c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>
        <v>32361885.25</v>
      </c>
      <c r="BK688" s="17">
        <v>32154657</v>
      </c>
      <c r="BL688" s="17">
        <v>31707480.25</v>
      </c>
      <c r="BM688" s="17">
        <v>31478438.5</v>
      </c>
      <c r="BN688" s="17">
        <v>31140329.25</v>
      </c>
      <c r="BO688" s="17">
        <v>30573178.260000002</v>
      </c>
      <c r="BP688" s="17">
        <v>30464110.760000002</v>
      </c>
      <c r="BQ688" s="17">
        <v>30071467.760000002</v>
      </c>
      <c r="BR688" s="17">
        <v>29787892.260000002</v>
      </c>
      <c r="BS688" s="17">
        <v>29417062.760000002</v>
      </c>
      <c r="BT688" s="17">
        <v>29111673.760000002</v>
      </c>
      <c r="BU688" s="17">
        <v>28773564.510000002</v>
      </c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</row>
    <row r="689" spans="1:112" ht="65.25" hidden="1" customHeight="1" x14ac:dyDescent="0.25">
      <c r="A689" s="6">
        <f t="shared" si="357"/>
        <v>305</v>
      </c>
      <c r="B689" s="13">
        <v>18125151</v>
      </c>
      <c r="C689" s="33" t="s">
        <v>279</v>
      </c>
      <c r="D689" s="32" t="s">
        <v>336</v>
      </c>
      <c r="E689" s="47" t="s">
        <v>1918</v>
      </c>
      <c r="F689" s="13" t="s">
        <v>713</v>
      </c>
      <c r="G689" s="48" t="s">
        <v>2564</v>
      </c>
      <c r="H689" s="42"/>
      <c r="I689" s="13"/>
      <c r="J689" s="15">
        <v>3.5999999999999999E-3</v>
      </c>
      <c r="K689" s="15"/>
      <c r="L689" s="15"/>
      <c r="M689" s="15"/>
      <c r="N689" s="15"/>
      <c r="O689" s="16">
        <v>122924741</v>
      </c>
      <c r="P689" s="12">
        <v>45916</v>
      </c>
      <c r="Q689" s="16">
        <v>135217215.09999999</v>
      </c>
      <c r="R689" s="9" t="s">
        <v>174</v>
      </c>
      <c r="S689" s="9" t="s">
        <v>1528</v>
      </c>
      <c r="T689" s="10">
        <v>900000204</v>
      </c>
      <c r="U689" s="9" t="s">
        <v>276</v>
      </c>
      <c r="V689" s="13" t="s">
        <v>707</v>
      </c>
      <c r="W689" s="13" t="s">
        <v>166</v>
      </c>
      <c r="X689" s="6" t="s">
        <v>601</v>
      </c>
      <c r="Y689" s="6"/>
      <c r="Z689" s="6"/>
      <c r="AA689" s="6"/>
      <c r="AB689" s="17">
        <v>108173772.08</v>
      </c>
      <c r="AC689" s="29"/>
      <c r="AD689" s="27">
        <f>+Q689*20%</f>
        <v>27043443.02</v>
      </c>
      <c r="AE689" s="27"/>
      <c r="AF689" s="2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</row>
    <row r="690" spans="1:112" ht="65.25" hidden="1" customHeight="1" x14ac:dyDescent="0.25">
      <c r="A690" s="6">
        <f t="shared" si="357"/>
        <v>306</v>
      </c>
      <c r="B690" s="13">
        <v>18220544</v>
      </c>
      <c r="C690" s="33" t="s">
        <v>296</v>
      </c>
      <c r="D690" s="32" t="s">
        <v>794</v>
      </c>
      <c r="E690" s="14" t="s">
        <v>1941</v>
      </c>
      <c r="F690" s="13" t="s">
        <v>712</v>
      </c>
      <c r="G690" s="48" t="s">
        <v>2602</v>
      </c>
      <c r="H690" s="42"/>
      <c r="I690" s="13" t="s">
        <v>1693</v>
      </c>
      <c r="J690" s="15">
        <v>0.1512</v>
      </c>
      <c r="K690" s="15"/>
      <c r="L690" s="15"/>
      <c r="M690" s="15"/>
      <c r="N690" s="15"/>
      <c r="O690" s="16">
        <v>2277216482</v>
      </c>
      <c r="P690" s="12">
        <v>45916</v>
      </c>
      <c r="Q690" s="16">
        <v>2391077306.0999999</v>
      </c>
      <c r="R690" s="9" t="s">
        <v>174</v>
      </c>
      <c r="S690" s="9" t="s">
        <v>1940</v>
      </c>
      <c r="T690" s="10">
        <v>940648688</v>
      </c>
      <c r="U690" s="9" t="s">
        <v>276</v>
      </c>
      <c r="V690" s="13" t="s">
        <v>707</v>
      </c>
      <c r="W690" s="13" t="s">
        <v>165</v>
      </c>
      <c r="X690" s="6" t="s">
        <v>601</v>
      </c>
      <c r="Y690" s="6"/>
      <c r="Z690" s="6"/>
      <c r="AA690" s="6"/>
      <c r="AB690" s="17">
        <v>1912861844.8800001</v>
      </c>
      <c r="AC690" s="29"/>
      <c r="AD690" s="27">
        <f t="shared" ref="AD690:AD692" si="368">+Q690*20%</f>
        <v>478215461.22000003</v>
      </c>
      <c r="AE690" s="27"/>
      <c r="AF690" s="2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</row>
    <row r="691" spans="1:112" ht="65.25" hidden="1" customHeight="1" x14ac:dyDescent="0.25">
      <c r="A691" s="6">
        <f t="shared" si="357"/>
        <v>307</v>
      </c>
      <c r="B691" s="13">
        <v>18220543</v>
      </c>
      <c r="C691" s="33" t="s">
        <v>296</v>
      </c>
      <c r="D691" s="32" t="s">
        <v>794</v>
      </c>
      <c r="E691" s="14" t="s">
        <v>1942</v>
      </c>
      <c r="F691" s="13" t="s">
        <v>712</v>
      </c>
      <c r="G691" s="48" t="s">
        <v>2602</v>
      </c>
      <c r="H691" s="42"/>
      <c r="I691" s="13" t="s">
        <v>1693</v>
      </c>
      <c r="J691" s="15">
        <v>0.21229999999999999</v>
      </c>
      <c r="K691" s="15"/>
      <c r="L691" s="15"/>
      <c r="M691" s="15"/>
      <c r="N691" s="15"/>
      <c r="O691" s="16">
        <v>3193715565.5</v>
      </c>
      <c r="P691" s="12">
        <v>45916</v>
      </c>
      <c r="Q691" s="16">
        <v>3353401343.7800002</v>
      </c>
      <c r="R691" s="9" t="s">
        <v>174</v>
      </c>
      <c r="S691" s="9" t="s">
        <v>1940</v>
      </c>
      <c r="T691" s="10">
        <v>940648688</v>
      </c>
      <c r="U691" s="9" t="s">
        <v>276</v>
      </c>
      <c r="V691" s="13" t="s">
        <v>707</v>
      </c>
      <c r="W691" s="13" t="s">
        <v>165</v>
      </c>
      <c r="X691" s="6" t="s">
        <v>601</v>
      </c>
      <c r="Y691" s="6"/>
      <c r="Z691" s="6"/>
      <c r="AA691" s="6"/>
      <c r="AB691" s="17">
        <v>2682721075.02</v>
      </c>
      <c r="AC691" s="29"/>
      <c r="AD691" s="27">
        <f t="shared" si="368"/>
        <v>670680268.75600004</v>
      </c>
      <c r="AE691" s="27"/>
      <c r="AF691" s="2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</row>
    <row r="692" spans="1:112" ht="65.25" hidden="1" customHeight="1" x14ac:dyDescent="0.25">
      <c r="A692" s="6">
        <f t="shared" si="357"/>
        <v>308</v>
      </c>
      <c r="B692" s="13">
        <v>18220542</v>
      </c>
      <c r="C692" s="33" t="s">
        <v>296</v>
      </c>
      <c r="D692" s="32" t="s">
        <v>794</v>
      </c>
      <c r="E692" s="14" t="s">
        <v>1943</v>
      </c>
      <c r="F692" s="13" t="s">
        <v>712</v>
      </c>
      <c r="G692" s="48" t="s">
        <v>2602</v>
      </c>
      <c r="H692" s="42"/>
      <c r="I692" s="13" t="s">
        <v>1693</v>
      </c>
      <c r="J692" s="15">
        <v>0.67749999999999999</v>
      </c>
      <c r="K692" s="15"/>
      <c r="L692" s="15"/>
      <c r="M692" s="15"/>
      <c r="N692" s="15"/>
      <c r="O692" s="16">
        <v>7994032193.75</v>
      </c>
      <c r="P692" s="12">
        <v>45916</v>
      </c>
      <c r="Q692" s="16">
        <v>8393733803.4399996</v>
      </c>
      <c r="R692" s="9" t="s">
        <v>174</v>
      </c>
      <c r="S692" s="9" t="s">
        <v>1940</v>
      </c>
      <c r="T692" s="10">
        <v>940648688</v>
      </c>
      <c r="U692" s="9" t="s">
        <v>276</v>
      </c>
      <c r="V692" s="13" t="s">
        <v>707</v>
      </c>
      <c r="W692" s="13" t="s">
        <v>165</v>
      </c>
      <c r="X692" s="6" t="s">
        <v>601</v>
      </c>
      <c r="Y692" s="6"/>
      <c r="Z692" s="6"/>
      <c r="AA692" s="6"/>
      <c r="AB692" s="17">
        <v>6714987042.75</v>
      </c>
      <c r="AC692" s="29"/>
      <c r="AD692" s="27">
        <f t="shared" si="368"/>
        <v>1678746760.688</v>
      </c>
      <c r="AE692" s="27"/>
      <c r="AF692" s="2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</row>
    <row r="693" spans="1:112" ht="65.25" hidden="1" customHeight="1" x14ac:dyDescent="0.25">
      <c r="A693" s="6">
        <f t="shared" si="357"/>
        <v>309</v>
      </c>
      <c r="B693" s="13">
        <v>17924682</v>
      </c>
      <c r="C693" s="33" t="s">
        <v>302</v>
      </c>
      <c r="D693" s="32" t="s">
        <v>1937</v>
      </c>
      <c r="E693" s="47" t="s">
        <v>1938</v>
      </c>
      <c r="F693" s="13" t="s">
        <v>714</v>
      </c>
      <c r="G693" s="48" t="s">
        <v>2565</v>
      </c>
      <c r="H693" s="42"/>
      <c r="I693" s="13"/>
      <c r="J693" s="15">
        <v>8.9999999999999993E-3</v>
      </c>
      <c r="K693" s="15"/>
      <c r="L693" s="15"/>
      <c r="M693" s="15"/>
      <c r="N693" s="15"/>
      <c r="O693" s="16">
        <v>147191270</v>
      </c>
      <c r="P693" s="12">
        <v>45918</v>
      </c>
      <c r="Q693" s="16">
        <v>191348651</v>
      </c>
      <c r="R693" s="9" t="s">
        <v>174</v>
      </c>
      <c r="S693" s="9" t="s">
        <v>1694</v>
      </c>
      <c r="T693" s="10">
        <v>983005885</v>
      </c>
      <c r="U693" s="9" t="s">
        <v>276</v>
      </c>
      <c r="V693" s="13" t="s">
        <v>707</v>
      </c>
      <c r="W693" s="13" t="s">
        <v>166</v>
      </c>
      <c r="X693" s="9" t="s">
        <v>601</v>
      </c>
      <c r="Y693" s="6"/>
      <c r="Z693" s="6"/>
      <c r="AA693" s="6"/>
      <c r="AB693" s="17">
        <v>153078920.80000001</v>
      </c>
      <c r="AC693" s="29"/>
      <c r="AD693" s="27">
        <f>+Q693*20%</f>
        <v>38269730.200000003</v>
      </c>
      <c r="AE693" s="27"/>
      <c r="AF693" s="2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</row>
    <row r="694" spans="1:112" ht="65.25" hidden="1" customHeight="1" x14ac:dyDescent="0.25">
      <c r="A694" s="6">
        <f t="shared" si="357"/>
        <v>310</v>
      </c>
      <c r="B694" s="13">
        <v>18258388</v>
      </c>
      <c r="C694" s="33" t="s">
        <v>277</v>
      </c>
      <c r="D694" s="32" t="s">
        <v>1877</v>
      </c>
      <c r="E694" s="47" t="s">
        <v>1945</v>
      </c>
      <c r="F694" s="13" t="s">
        <v>712</v>
      </c>
      <c r="G694" s="48" t="s">
        <v>2566</v>
      </c>
      <c r="H694" s="42"/>
      <c r="I694" s="13"/>
      <c r="J694" s="15">
        <v>1.2E-2</v>
      </c>
      <c r="K694" s="15"/>
      <c r="L694" s="15"/>
      <c r="M694" s="15"/>
      <c r="N694" s="15"/>
      <c r="O694" s="16">
        <v>360306381</v>
      </c>
      <c r="P694" s="12">
        <v>45922</v>
      </c>
      <c r="Q694" s="16">
        <v>434030638.10000002</v>
      </c>
      <c r="R694" s="9" t="s">
        <v>174</v>
      </c>
      <c r="S694" s="9" t="s">
        <v>1944</v>
      </c>
      <c r="T694" s="10">
        <v>951617007</v>
      </c>
      <c r="U694" s="9" t="s">
        <v>367</v>
      </c>
      <c r="V694" s="13"/>
      <c r="W694" s="13" t="s">
        <v>166</v>
      </c>
      <c r="X694" s="6" t="s">
        <v>367</v>
      </c>
      <c r="Y694" s="6"/>
      <c r="Z694" s="6"/>
      <c r="AA694" s="6"/>
      <c r="AB694" s="17"/>
      <c r="AC694" s="29"/>
      <c r="AD694" s="27"/>
      <c r="AE694" s="27"/>
      <c r="AF694" s="2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</row>
    <row r="695" spans="1:112" ht="65.25" hidden="1" customHeight="1" x14ac:dyDescent="0.25">
      <c r="A695" s="6">
        <f t="shared" si="357"/>
        <v>311</v>
      </c>
      <c r="B695" s="13">
        <v>18032464</v>
      </c>
      <c r="C695" s="33" t="s">
        <v>296</v>
      </c>
      <c r="D695" s="32" t="s">
        <v>22</v>
      </c>
      <c r="E695" s="47" t="s">
        <v>1947</v>
      </c>
      <c r="F695" s="13" t="s">
        <v>714</v>
      </c>
      <c r="G695" s="48" t="s">
        <v>2567</v>
      </c>
      <c r="H695" s="42"/>
      <c r="I695" s="13" t="s">
        <v>1692</v>
      </c>
      <c r="J695" s="15">
        <v>3.9800000000000002E-2</v>
      </c>
      <c r="K695" s="15"/>
      <c r="L695" s="15"/>
      <c r="M695" s="15"/>
      <c r="N695" s="15"/>
      <c r="O695" s="16">
        <v>1390195686</v>
      </c>
      <c r="P695" s="12">
        <v>45922</v>
      </c>
      <c r="Q695" s="16">
        <v>1459705470.3</v>
      </c>
      <c r="R695" s="9" t="s">
        <v>174</v>
      </c>
      <c r="S695" s="9" t="s">
        <v>1946</v>
      </c>
      <c r="T695" s="10">
        <v>909025823</v>
      </c>
      <c r="U695" s="9" t="s">
        <v>276</v>
      </c>
      <c r="V695" s="13" t="s">
        <v>707</v>
      </c>
      <c r="W695" s="13" t="s">
        <v>166</v>
      </c>
      <c r="X695" s="6" t="s">
        <v>601</v>
      </c>
      <c r="Y695" s="6"/>
      <c r="Z695" s="6"/>
      <c r="AA695" s="6"/>
      <c r="AB695" s="17">
        <v>1167764376.24</v>
      </c>
      <c r="AC695" s="29"/>
      <c r="AD695" s="27">
        <f>+Q695*20%</f>
        <v>291941094.06</v>
      </c>
      <c r="AE695" s="27"/>
      <c r="AF695" s="2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</row>
    <row r="696" spans="1:112" ht="65.25" hidden="1" customHeight="1" x14ac:dyDescent="0.25">
      <c r="A696" s="6">
        <f t="shared" si="357"/>
        <v>312</v>
      </c>
      <c r="B696" s="13">
        <v>18032451</v>
      </c>
      <c r="C696" s="33" t="s">
        <v>296</v>
      </c>
      <c r="D696" s="32" t="s">
        <v>22</v>
      </c>
      <c r="E696" s="47" t="s">
        <v>1948</v>
      </c>
      <c r="F696" s="13" t="s">
        <v>714</v>
      </c>
      <c r="G696" s="48" t="s">
        <v>2568</v>
      </c>
      <c r="H696" s="42"/>
      <c r="I696" s="13" t="s">
        <v>1692</v>
      </c>
      <c r="J696" s="15">
        <v>3.6799999999999999E-2</v>
      </c>
      <c r="K696" s="15"/>
      <c r="L696" s="15"/>
      <c r="M696" s="15"/>
      <c r="N696" s="15"/>
      <c r="O696" s="16">
        <v>1285407066</v>
      </c>
      <c r="P696" s="12">
        <v>45922</v>
      </c>
      <c r="Q696" s="16">
        <v>1413947772.5999999</v>
      </c>
      <c r="R696" s="9" t="s">
        <v>174</v>
      </c>
      <c r="S696" s="9" t="s">
        <v>1946</v>
      </c>
      <c r="T696" s="10">
        <v>909025823</v>
      </c>
      <c r="U696" s="9" t="s">
        <v>276</v>
      </c>
      <c r="V696" s="13" t="s">
        <v>707</v>
      </c>
      <c r="W696" s="13" t="s">
        <v>166</v>
      </c>
      <c r="X696" s="6" t="s">
        <v>601</v>
      </c>
      <c r="Y696" s="6"/>
      <c r="Z696" s="6"/>
      <c r="AA696" s="6"/>
      <c r="AB696" s="17">
        <v>1131158218.0799999</v>
      </c>
      <c r="AC696" s="29"/>
      <c r="AD696" s="27">
        <f>+Q696*20%</f>
        <v>282789554.51999998</v>
      </c>
      <c r="AE696" s="27"/>
      <c r="AF696" s="2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</row>
    <row r="697" spans="1:112" ht="65.25" hidden="1" customHeight="1" x14ac:dyDescent="0.25">
      <c r="A697" s="6">
        <f t="shared" si="357"/>
        <v>313</v>
      </c>
      <c r="B697" s="13">
        <v>18068002</v>
      </c>
      <c r="C697" s="33" t="s">
        <v>298</v>
      </c>
      <c r="D697" s="32" t="s">
        <v>474</v>
      </c>
      <c r="E697" s="47" t="s">
        <v>1954</v>
      </c>
      <c r="F697" s="13" t="s">
        <v>711</v>
      </c>
      <c r="G697" s="48" t="s">
        <v>2569</v>
      </c>
      <c r="H697" s="42"/>
      <c r="I697" s="13"/>
      <c r="J697" s="15">
        <v>4.7300000000000002E-2</v>
      </c>
      <c r="K697" s="15"/>
      <c r="L697" s="15"/>
      <c r="M697" s="15"/>
      <c r="N697" s="15"/>
      <c r="O697" s="16">
        <v>724358713</v>
      </c>
      <c r="P697" s="12">
        <v>45924</v>
      </c>
      <c r="Q697" s="16">
        <v>869230455.60000002</v>
      </c>
      <c r="R697" s="9" t="s">
        <v>174</v>
      </c>
      <c r="S697" s="9" t="s">
        <v>1379</v>
      </c>
      <c r="T697" s="10">
        <v>994441154</v>
      </c>
      <c r="U697" s="9" t="s">
        <v>367</v>
      </c>
      <c r="V697" s="13"/>
      <c r="W697" s="13" t="s">
        <v>166</v>
      </c>
      <c r="X697" s="6" t="s">
        <v>367</v>
      </c>
      <c r="Y697" s="6"/>
      <c r="Z697" s="6"/>
      <c r="AA697" s="6"/>
      <c r="AB697" s="17"/>
      <c r="AC697" s="29"/>
      <c r="AD697" s="27"/>
      <c r="AE697" s="27"/>
      <c r="AF697" s="2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</row>
    <row r="698" spans="1:112" ht="65.25" hidden="1" customHeight="1" x14ac:dyDescent="0.25">
      <c r="A698" s="6">
        <f t="shared" si="357"/>
        <v>314</v>
      </c>
      <c r="B698" s="13">
        <v>18136419</v>
      </c>
      <c r="C698" s="33" t="s">
        <v>296</v>
      </c>
      <c r="D698" s="32" t="s">
        <v>15</v>
      </c>
      <c r="E698" s="47" t="s">
        <v>1957</v>
      </c>
      <c r="F698" s="13" t="s">
        <v>714</v>
      </c>
      <c r="G698" s="48" t="s">
        <v>2570</v>
      </c>
      <c r="H698" s="42"/>
      <c r="I698" s="13"/>
      <c r="J698" s="15">
        <v>2.8500000000000001E-2</v>
      </c>
      <c r="K698" s="15"/>
      <c r="L698" s="15"/>
      <c r="M698" s="15"/>
      <c r="N698" s="15"/>
      <c r="O698" s="16">
        <v>907683424</v>
      </c>
      <c r="P698" s="12">
        <v>45834</v>
      </c>
      <c r="Q698" s="16">
        <v>1951519361.5999999</v>
      </c>
      <c r="R698" s="9" t="s">
        <v>174</v>
      </c>
      <c r="S698" s="9" t="s">
        <v>1956</v>
      </c>
      <c r="T698" s="10">
        <v>907966669</v>
      </c>
      <c r="U698" s="9" t="s">
        <v>367</v>
      </c>
      <c r="V698" s="13"/>
      <c r="W698" s="13" t="s">
        <v>166</v>
      </c>
      <c r="X698" s="6" t="s">
        <v>367</v>
      </c>
      <c r="Y698" s="6"/>
      <c r="Z698" s="6"/>
      <c r="AA698" s="6"/>
      <c r="AB698" s="17"/>
      <c r="AC698" s="29"/>
      <c r="AD698" s="27"/>
      <c r="AE698" s="27"/>
      <c r="AF698" s="2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</row>
    <row r="699" spans="1:112" ht="65.25" hidden="1" customHeight="1" x14ac:dyDescent="0.25">
      <c r="A699" s="6">
        <f t="shared" si="357"/>
        <v>315</v>
      </c>
      <c r="B699" s="13">
        <v>18399917</v>
      </c>
      <c r="C699" s="33" t="s">
        <v>300</v>
      </c>
      <c r="D699" s="32" t="s">
        <v>1879</v>
      </c>
      <c r="E699" s="47" t="s">
        <v>1959</v>
      </c>
      <c r="F699" s="13" t="s">
        <v>712</v>
      </c>
      <c r="G699" s="48" t="s">
        <v>2571</v>
      </c>
      <c r="H699" s="42"/>
      <c r="I699" s="13"/>
      <c r="J699" s="15">
        <v>0.1598</v>
      </c>
      <c r="K699" s="15"/>
      <c r="L699" s="15"/>
      <c r="M699" s="15"/>
      <c r="N699" s="15"/>
      <c r="O699" s="16">
        <v>2628559714</v>
      </c>
      <c r="P699" s="12">
        <v>45929</v>
      </c>
      <c r="Q699" s="16">
        <v>2891415685.4000001</v>
      </c>
      <c r="R699" s="9" t="s">
        <v>174</v>
      </c>
      <c r="S699" s="9" t="s">
        <v>1958</v>
      </c>
      <c r="T699" s="10">
        <v>998554757</v>
      </c>
      <c r="U699" s="9" t="s">
        <v>367</v>
      </c>
      <c r="V699" s="13"/>
      <c r="W699" s="13" t="s">
        <v>166</v>
      </c>
      <c r="X699" s="6" t="s">
        <v>367</v>
      </c>
      <c r="Y699" s="6"/>
      <c r="Z699" s="6"/>
      <c r="AA699" s="6"/>
      <c r="AB699" s="17"/>
      <c r="AC699" s="29"/>
      <c r="AD699" s="27"/>
      <c r="AE699" s="27"/>
      <c r="AF699" s="2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</row>
    <row r="700" spans="1:112" ht="65.25" hidden="1" customHeight="1" x14ac:dyDescent="0.25">
      <c r="A700" s="6">
        <f t="shared" ref="A700:A706" si="369">+A699+1</f>
        <v>316</v>
      </c>
      <c r="B700" s="13">
        <v>18399914</v>
      </c>
      <c r="C700" s="33" t="s">
        <v>300</v>
      </c>
      <c r="D700" s="32" t="s">
        <v>1879</v>
      </c>
      <c r="E700" s="47" t="s">
        <v>1960</v>
      </c>
      <c r="F700" s="13" t="s">
        <v>712</v>
      </c>
      <c r="G700" s="48" t="s">
        <v>2572</v>
      </c>
      <c r="H700" s="42"/>
      <c r="I700" s="13"/>
      <c r="J700" s="15">
        <v>0.38190000000000002</v>
      </c>
      <c r="K700" s="15"/>
      <c r="L700" s="15"/>
      <c r="M700" s="15"/>
      <c r="N700" s="15"/>
      <c r="O700" s="16">
        <v>6281895836</v>
      </c>
      <c r="P700" s="12">
        <v>45929</v>
      </c>
      <c r="Q700" s="16">
        <v>6910085419.6000004</v>
      </c>
      <c r="R700" s="9" t="s">
        <v>174</v>
      </c>
      <c r="S700" s="9" t="s">
        <v>1958</v>
      </c>
      <c r="T700" s="10">
        <v>998554757</v>
      </c>
      <c r="U700" s="9" t="s">
        <v>367</v>
      </c>
      <c r="V700" s="13"/>
      <c r="W700" s="13" t="s">
        <v>166</v>
      </c>
      <c r="X700" s="6" t="s">
        <v>367</v>
      </c>
      <c r="Y700" s="6"/>
      <c r="Z700" s="6"/>
      <c r="AA700" s="6"/>
      <c r="AB700" s="17"/>
      <c r="AC700" s="29"/>
      <c r="AD700" s="27"/>
      <c r="AE700" s="27"/>
      <c r="AF700" s="2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</row>
    <row r="701" spans="1:112" ht="65.25" hidden="1" customHeight="1" x14ac:dyDescent="0.25">
      <c r="A701" s="6">
        <f t="shared" si="369"/>
        <v>317</v>
      </c>
      <c r="B701" s="13">
        <v>18399901</v>
      </c>
      <c r="C701" s="33" t="s">
        <v>298</v>
      </c>
      <c r="D701" s="32" t="s">
        <v>494</v>
      </c>
      <c r="E701" s="47" t="s">
        <v>1962</v>
      </c>
      <c r="F701" s="13" t="s">
        <v>711</v>
      </c>
      <c r="G701" s="48" t="s">
        <v>2573</v>
      </c>
      <c r="H701" s="42"/>
      <c r="I701" s="13"/>
      <c r="J701" s="15">
        <v>0.06</v>
      </c>
      <c r="K701" s="15"/>
      <c r="L701" s="15"/>
      <c r="M701" s="15"/>
      <c r="N701" s="15"/>
      <c r="O701" s="16">
        <v>831216732</v>
      </c>
      <c r="P701" s="12">
        <v>45929</v>
      </c>
      <c r="Q701" s="16">
        <v>872777568.60000002</v>
      </c>
      <c r="R701" s="9" t="s">
        <v>174</v>
      </c>
      <c r="S701" s="9" t="s">
        <v>1961</v>
      </c>
      <c r="T701" s="10">
        <v>900390505</v>
      </c>
      <c r="U701" s="9" t="s">
        <v>367</v>
      </c>
      <c r="V701" s="13"/>
      <c r="W701" s="13" t="s">
        <v>166</v>
      </c>
      <c r="X701" s="6" t="s">
        <v>367</v>
      </c>
      <c r="Y701" s="6"/>
      <c r="Z701" s="6"/>
      <c r="AA701" s="6"/>
      <c r="AB701" s="17"/>
      <c r="AC701" s="29"/>
      <c r="AD701" s="27"/>
      <c r="AE701" s="27"/>
      <c r="AF701" s="2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</row>
    <row r="702" spans="1:112" ht="65.25" hidden="1" customHeight="1" x14ac:dyDescent="0.25">
      <c r="A702" s="6">
        <f t="shared" si="369"/>
        <v>318</v>
      </c>
      <c r="B702" s="13">
        <v>18477002</v>
      </c>
      <c r="C702" s="33" t="s">
        <v>298</v>
      </c>
      <c r="D702" s="32" t="s">
        <v>1964</v>
      </c>
      <c r="E702" s="47" t="s">
        <v>1965</v>
      </c>
      <c r="F702" s="13" t="s">
        <v>714</v>
      </c>
      <c r="G702" s="48" t="s">
        <v>2574</v>
      </c>
      <c r="H702" s="42"/>
      <c r="I702" s="13"/>
      <c r="J702" s="15">
        <v>1.01E-2</v>
      </c>
      <c r="K702" s="15"/>
      <c r="L702" s="15"/>
      <c r="M702" s="15"/>
      <c r="N702" s="15"/>
      <c r="O702" s="16">
        <v>243567540</v>
      </c>
      <c r="P702" s="12">
        <v>45932</v>
      </c>
      <c r="Q702" s="16">
        <v>267924294</v>
      </c>
      <c r="R702" s="9" t="s">
        <v>174</v>
      </c>
      <c r="S702" s="9" t="s">
        <v>1966</v>
      </c>
      <c r="T702" s="10">
        <v>983005885</v>
      </c>
      <c r="U702" s="9" t="s">
        <v>367</v>
      </c>
      <c r="V702" s="13"/>
      <c r="W702" s="13" t="s">
        <v>166</v>
      </c>
      <c r="X702" s="6" t="s">
        <v>367</v>
      </c>
      <c r="Y702" s="6"/>
      <c r="Z702" s="6"/>
      <c r="AA702" s="6"/>
      <c r="AB702" s="17"/>
      <c r="AC702" s="29"/>
      <c r="AD702" s="27"/>
      <c r="AE702" s="27"/>
      <c r="AF702" s="2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</row>
    <row r="703" spans="1:112" ht="65.25" hidden="1" customHeight="1" x14ac:dyDescent="0.25">
      <c r="A703" s="6">
        <f t="shared" si="369"/>
        <v>319</v>
      </c>
      <c r="B703" s="13">
        <v>18237773</v>
      </c>
      <c r="C703" s="33" t="s">
        <v>299</v>
      </c>
      <c r="D703" s="32" t="s">
        <v>1968</v>
      </c>
      <c r="E703" s="47" t="s">
        <v>1967</v>
      </c>
      <c r="F703" s="13" t="s">
        <v>712</v>
      </c>
      <c r="G703" s="48" t="s">
        <v>2575</v>
      </c>
      <c r="H703" s="42"/>
      <c r="I703" s="13"/>
      <c r="J703" s="15">
        <v>4.0099999999999997E-2</v>
      </c>
      <c r="K703" s="15"/>
      <c r="L703" s="15"/>
      <c r="M703" s="15"/>
      <c r="N703" s="15"/>
      <c r="O703" s="16">
        <v>1332412330</v>
      </c>
      <c r="P703" s="12">
        <v>45932</v>
      </c>
      <c r="Q703" s="16">
        <v>1399032946</v>
      </c>
      <c r="R703" s="9" t="s">
        <v>174</v>
      </c>
      <c r="S703" s="9" t="s">
        <v>1969</v>
      </c>
      <c r="T703" s="10">
        <v>909504848</v>
      </c>
      <c r="U703" s="9" t="s">
        <v>367</v>
      </c>
      <c r="V703" s="13"/>
      <c r="W703" s="13" t="s">
        <v>166</v>
      </c>
      <c r="X703" s="6" t="s">
        <v>367</v>
      </c>
      <c r="Y703" s="6"/>
      <c r="Z703" s="6"/>
      <c r="AA703" s="6"/>
      <c r="AB703" s="17"/>
      <c r="AC703" s="29"/>
      <c r="AD703" s="27"/>
      <c r="AE703" s="27"/>
      <c r="AF703" s="2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</row>
    <row r="704" spans="1:112" ht="65.25" hidden="1" customHeight="1" x14ac:dyDescent="0.25">
      <c r="A704" s="6">
        <f t="shared" si="369"/>
        <v>320</v>
      </c>
      <c r="B704" s="13">
        <v>18238035</v>
      </c>
      <c r="C704" s="33" t="s">
        <v>277</v>
      </c>
      <c r="D704" s="32" t="s">
        <v>1970</v>
      </c>
      <c r="E704" s="47" t="s">
        <v>1971</v>
      </c>
      <c r="F704" s="13" t="s">
        <v>714</v>
      </c>
      <c r="G704" s="48" t="s">
        <v>2576</v>
      </c>
      <c r="H704" s="42"/>
      <c r="I704" s="13"/>
      <c r="J704" s="15">
        <v>3.0000000000000001E-3</v>
      </c>
      <c r="K704" s="15"/>
      <c r="L704" s="15"/>
      <c r="M704" s="15"/>
      <c r="N704" s="15"/>
      <c r="O704" s="16">
        <v>71149566</v>
      </c>
      <c r="P704" s="12">
        <v>45932</v>
      </c>
      <c r="Q704" s="16">
        <v>135184175</v>
      </c>
      <c r="R704" s="9" t="s">
        <v>174</v>
      </c>
      <c r="S704" s="9" t="s">
        <v>516</v>
      </c>
      <c r="T704" s="10">
        <v>909550010</v>
      </c>
      <c r="U704" s="9" t="s">
        <v>367</v>
      </c>
      <c r="V704" s="13"/>
      <c r="W704" s="13" t="s">
        <v>166</v>
      </c>
      <c r="X704" s="6" t="s">
        <v>367</v>
      </c>
      <c r="Y704" s="6"/>
      <c r="Z704" s="6"/>
      <c r="AA704" s="6"/>
      <c r="AB704" s="17"/>
      <c r="AC704" s="29"/>
      <c r="AD704" s="27"/>
      <c r="AE704" s="27"/>
      <c r="AF704" s="2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</row>
    <row r="705" spans="1:112" ht="65.25" hidden="1" customHeight="1" x14ac:dyDescent="0.25">
      <c r="A705" s="6">
        <f t="shared" si="369"/>
        <v>321</v>
      </c>
      <c r="B705" s="13">
        <v>18237654</v>
      </c>
      <c r="C705" s="33" t="s">
        <v>302</v>
      </c>
      <c r="D705" s="32" t="s">
        <v>1973</v>
      </c>
      <c r="E705" s="47" t="s">
        <v>1972</v>
      </c>
      <c r="F705" s="13" t="s">
        <v>712</v>
      </c>
      <c r="G705" s="48" t="s">
        <v>2577</v>
      </c>
      <c r="H705" s="42"/>
      <c r="I705" s="13"/>
      <c r="J705" s="15">
        <v>0.61</v>
      </c>
      <c r="K705" s="15"/>
      <c r="L705" s="15"/>
      <c r="M705" s="15"/>
      <c r="N705" s="15"/>
      <c r="O705" s="16">
        <v>21497570915</v>
      </c>
      <c r="P705" s="12">
        <v>45932</v>
      </c>
      <c r="Q705" s="16">
        <v>74166619656.75</v>
      </c>
      <c r="R705" s="9" t="s">
        <v>174</v>
      </c>
      <c r="S705" s="9" t="s">
        <v>1870</v>
      </c>
      <c r="T705" s="10">
        <v>937727999</v>
      </c>
      <c r="U705" s="9" t="s">
        <v>367</v>
      </c>
      <c r="V705" s="13"/>
      <c r="W705" s="13" t="s">
        <v>166</v>
      </c>
      <c r="X705" s="6" t="s">
        <v>367</v>
      </c>
      <c r="Y705" s="6"/>
      <c r="Z705" s="6"/>
      <c r="AA705" s="6"/>
      <c r="AB705" s="17"/>
      <c r="AC705" s="29"/>
      <c r="AD705" s="27"/>
      <c r="AE705" s="27"/>
      <c r="AF705" s="2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</row>
    <row r="706" spans="1:112" ht="65.25" hidden="1" customHeight="1" x14ac:dyDescent="0.25">
      <c r="A706" s="6">
        <f t="shared" si="369"/>
        <v>322</v>
      </c>
      <c r="B706" s="13">
        <v>18304345</v>
      </c>
      <c r="C706" s="33" t="s">
        <v>297</v>
      </c>
      <c r="D706" s="32" t="s">
        <v>1974</v>
      </c>
      <c r="E706" s="47" t="s">
        <v>1975</v>
      </c>
      <c r="F706" s="13" t="s">
        <v>711</v>
      </c>
      <c r="G706" s="48" t="s">
        <v>2578</v>
      </c>
      <c r="H706" s="42"/>
      <c r="I706" s="13"/>
      <c r="J706" s="15">
        <v>1.0999999999999999E-2</v>
      </c>
      <c r="K706" s="15"/>
      <c r="L706" s="15"/>
      <c r="M706" s="15"/>
      <c r="N706" s="15"/>
      <c r="O706" s="16">
        <v>106859589</v>
      </c>
      <c r="P706" s="12">
        <v>45933</v>
      </c>
      <c r="Q706" s="16">
        <v>138917465.69999999</v>
      </c>
      <c r="R706" s="9" t="s">
        <v>174</v>
      </c>
      <c r="S706" s="9" t="s">
        <v>1428</v>
      </c>
      <c r="T706" s="10">
        <v>909116668</v>
      </c>
      <c r="U706" s="9" t="s">
        <v>367</v>
      </c>
      <c r="V706" s="13"/>
      <c r="W706" s="13" t="s">
        <v>166</v>
      </c>
      <c r="X706" s="6" t="s">
        <v>367</v>
      </c>
      <c r="Y706" s="6"/>
      <c r="Z706" s="6"/>
      <c r="AA706" s="6"/>
      <c r="AB706" s="17"/>
      <c r="AC706" s="29"/>
      <c r="AD706" s="27"/>
      <c r="AE706" s="27"/>
      <c r="AF706" s="2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</row>
    <row r="707" spans="1:112" ht="65.25" customHeight="1" x14ac:dyDescent="0.25">
      <c r="A707" s="6"/>
      <c r="B707" s="13"/>
      <c r="C707" s="33"/>
      <c r="D707" s="32"/>
      <c r="E707" s="14"/>
      <c r="F707" s="13"/>
      <c r="G707" s="6"/>
      <c r="H707" s="42"/>
      <c r="I707" s="13"/>
      <c r="J707" s="15"/>
      <c r="K707" s="15"/>
      <c r="L707" s="15"/>
      <c r="M707" s="15"/>
      <c r="N707" s="15"/>
      <c r="O707" s="16"/>
      <c r="P707" s="12"/>
      <c r="Q707" s="16"/>
      <c r="R707" s="9"/>
      <c r="S707" s="9"/>
      <c r="T707" s="10"/>
      <c r="U707" s="9"/>
      <c r="V707" s="13"/>
      <c r="W707" s="13"/>
      <c r="X707" s="6"/>
      <c r="Y707" s="6"/>
      <c r="Z707" s="6"/>
      <c r="AA707" s="6"/>
      <c r="AB707" s="17"/>
      <c r="AC707" s="29"/>
      <c r="AD707" s="27"/>
      <c r="AE707" s="27"/>
      <c r="AF707" s="2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</row>
    <row r="708" spans="1:112" ht="65.25" customHeight="1" x14ac:dyDescent="0.25">
      <c r="A708" s="6"/>
      <c r="B708" s="13"/>
      <c r="C708" s="33"/>
      <c r="D708" s="32"/>
      <c r="E708" s="14"/>
      <c r="F708" s="13"/>
      <c r="G708" s="6"/>
      <c r="H708" s="42"/>
      <c r="I708" s="13"/>
      <c r="J708" s="15"/>
      <c r="K708" s="15"/>
      <c r="L708" s="15"/>
      <c r="M708" s="15"/>
      <c r="N708" s="15"/>
      <c r="O708" s="16"/>
      <c r="P708" s="12"/>
      <c r="Q708" s="16"/>
      <c r="R708" s="9"/>
      <c r="S708" s="9"/>
      <c r="T708" s="10"/>
      <c r="U708" s="9"/>
      <c r="V708" s="13"/>
      <c r="W708" s="13"/>
      <c r="X708" s="6"/>
      <c r="Y708" s="6"/>
      <c r="Z708" s="6"/>
      <c r="AA708" s="6"/>
      <c r="AB708" s="17"/>
      <c r="AC708" s="29"/>
      <c r="AD708" s="27"/>
      <c r="AE708" s="27"/>
      <c r="AF708" s="2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</row>
    <row r="709" spans="1:112" ht="65.25" customHeight="1" x14ac:dyDescent="0.25">
      <c r="A709" s="6"/>
      <c r="B709" s="13"/>
      <c r="C709" s="33"/>
      <c r="D709" s="32"/>
      <c r="E709" s="14"/>
      <c r="F709" s="13"/>
      <c r="G709" s="6"/>
      <c r="H709" s="42"/>
      <c r="I709" s="13"/>
      <c r="J709" s="15"/>
      <c r="K709" s="15"/>
      <c r="L709" s="15"/>
      <c r="M709" s="15"/>
      <c r="N709" s="15"/>
      <c r="O709" s="16"/>
      <c r="P709" s="12"/>
      <c r="Q709" s="16"/>
      <c r="R709" s="9"/>
      <c r="S709" s="9"/>
      <c r="T709" s="10"/>
      <c r="U709" s="9"/>
      <c r="V709" s="13"/>
      <c r="W709" s="13"/>
      <c r="X709" s="6"/>
      <c r="Y709" s="6"/>
      <c r="Z709" s="6"/>
      <c r="AA709" s="6"/>
      <c r="AB709" s="17"/>
      <c r="AC709" s="29"/>
      <c r="AD709" s="27"/>
      <c r="AE709" s="27"/>
      <c r="AF709" s="2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</row>
    <row r="710" spans="1:112" ht="65.25" customHeight="1" x14ac:dyDescent="0.25">
      <c r="A710" s="6"/>
      <c r="B710" s="13"/>
      <c r="C710" s="33"/>
      <c r="D710" s="32"/>
      <c r="E710" s="14"/>
      <c r="F710" s="13"/>
      <c r="G710" s="6"/>
      <c r="H710" s="42"/>
      <c r="I710" s="13"/>
      <c r="J710" s="15"/>
      <c r="K710" s="15"/>
      <c r="L710" s="15"/>
      <c r="M710" s="15"/>
      <c r="N710" s="15"/>
      <c r="O710" s="16"/>
      <c r="P710" s="12"/>
      <c r="Q710" s="16"/>
      <c r="R710" s="9"/>
      <c r="S710" s="9"/>
      <c r="T710" s="10"/>
      <c r="U710" s="9"/>
      <c r="V710" s="13"/>
      <c r="W710" s="13"/>
      <c r="X710" s="6"/>
      <c r="Y710" s="6"/>
      <c r="Z710" s="6"/>
      <c r="AA710" s="6"/>
      <c r="AB710" s="17"/>
      <c r="AC710" s="29"/>
      <c r="AD710" s="27"/>
      <c r="AE710" s="27"/>
      <c r="AF710" s="2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</row>
    <row r="1048575" spans="33:33" ht="20" x14ac:dyDescent="0.25">
      <c r="AG1048575" s="17">
        <f>+AB1048575-AE1048575</f>
        <v>0</v>
      </c>
    </row>
  </sheetData>
  <autoFilter ref="A6:DH706" xr:uid="{D8BF4C63-86B3-4DD7-98EF-48B64769C27C}">
    <filterColumn colId="20">
      <filters>
        <filter val="муддатли"/>
      </filters>
    </filterColumn>
  </autoFilter>
  <mergeCells count="60">
    <mergeCell ref="H4:H6"/>
    <mergeCell ref="A1:AD1"/>
    <mergeCell ref="A2:AD2"/>
    <mergeCell ref="O4:Q4"/>
    <mergeCell ref="D4:D6"/>
    <mergeCell ref="E4:E6"/>
    <mergeCell ref="Z5:Z6"/>
    <mergeCell ref="AA5:AA6"/>
    <mergeCell ref="AD4:AD6"/>
    <mergeCell ref="A4:A6"/>
    <mergeCell ref="B4:B6"/>
    <mergeCell ref="AC4:AC6"/>
    <mergeCell ref="C4:C6"/>
    <mergeCell ref="J4:J6"/>
    <mergeCell ref="W4:W6"/>
    <mergeCell ref="K4:K6"/>
    <mergeCell ref="L4:L6"/>
    <mergeCell ref="AH4:AH6"/>
    <mergeCell ref="AF4:AF6"/>
    <mergeCell ref="AG4:AG6"/>
    <mergeCell ref="AB4:AB6"/>
    <mergeCell ref="X4:X6"/>
    <mergeCell ref="AE4:AE6"/>
    <mergeCell ref="Q5:Q6"/>
    <mergeCell ref="O5:O6"/>
    <mergeCell ref="S4:S6"/>
    <mergeCell ref="T4:T6"/>
    <mergeCell ref="R4:R6"/>
    <mergeCell ref="M4:M6"/>
    <mergeCell ref="N4:N6"/>
    <mergeCell ref="U4:U6"/>
    <mergeCell ref="BA5:BL5"/>
    <mergeCell ref="AI4:AL4"/>
    <mergeCell ref="AK5:AK6"/>
    <mergeCell ref="AL5:AL6"/>
    <mergeCell ref="AI5:AI6"/>
    <mergeCell ref="AJ5:AJ6"/>
    <mergeCell ref="AQ5:AQ6"/>
    <mergeCell ref="AU4:AU6"/>
    <mergeCell ref="AO5:AO6"/>
    <mergeCell ref="AP5:AP6"/>
    <mergeCell ref="AT5:AT6"/>
    <mergeCell ref="AV4:DH4"/>
    <mergeCell ref="AV5:AZ5"/>
    <mergeCell ref="I4:I6"/>
    <mergeCell ref="F4:F6"/>
    <mergeCell ref="V4:V6"/>
    <mergeCell ref="CK5:CV5"/>
    <mergeCell ref="CW5:DH5"/>
    <mergeCell ref="AM4:AP4"/>
    <mergeCell ref="Y5:Y6"/>
    <mergeCell ref="Y4:AA4"/>
    <mergeCell ref="AN5:AN6"/>
    <mergeCell ref="BM5:BX5"/>
    <mergeCell ref="BY5:CJ5"/>
    <mergeCell ref="AR5:AR6"/>
    <mergeCell ref="AM5:AM6"/>
    <mergeCell ref="AQ4:AT4"/>
    <mergeCell ref="AS5:AS6"/>
    <mergeCell ref="P5:P6"/>
  </mergeCells>
  <phoneticPr fontId="12" type="noConversion"/>
  <conditionalFormatting sqref="AY222:CH222">
    <cfRule type="duplicateValues" dxfId="1" priority="223"/>
  </conditionalFormatting>
  <conditionalFormatting sqref="B1:B1048576">
    <cfRule type="duplicateValues" dxfId="0" priority="1"/>
  </conditionalFormatting>
  <hyperlinks>
    <hyperlink ref="G10" r:id="rId1" xr:uid="{FFDA2396-9868-4FB9-89FA-C483A409CB89}"/>
    <hyperlink ref="G11" r:id="rId2" xr:uid="{82362731-CCCB-4164-8925-85039A3B4213}"/>
    <hyperlink ref="G9" r:id="rId3" xr:uid="{595AC3F0-1F69-4A4E-9D4E-5D21BF132E09}"/>
    <hyperlink ref="G361" r:id="rId4" xr:uid="{A635347E-2121-4515-B7BE-EEC0490C6580}"/>
    <hyperlink ref="G376" r:id="rId5" xr:uid="{EF0C05E5-C1EE-449E-8C7F-16050B45871A}"/>
    <hyperlink ref="G377" r:id="rId6" xr:uid="{4A656BEB-EB08-4FBB-8C47-34B08DDB369B}"/>
    <hyperlink ref="G381" r:id="rId7" xr:uid="{3B6EE4EB-5875-4869-BE2A-A4020969BF2A}"/>
    <hyperlink ref="G383" r:id="rId8" xr:uid="{2B5DAA48-DF47-405C-8C18-84D15C2E2D5B}"/>
    <hyperlink ref="G443" r:id="rId9" xr:uid="{2E931FB4-B76E-4C65-97DF-355EF261F934}"/>
    <hyperlink ref="G476" r:id="rId10" xr:uid="{55BBA0A7-BCCA-47FB-BF6B-74F929127F89}"/>
    <hyperlink ref="G477" r:id="rId11" xr:uid="{53010A12-3266-4E4B-9ECB-89B6C6DF814B}"/>
    <hyperlink ref="G479" r:id="rId12" xr:uid="{19247A60-FC16-43B2-A178-D8B59D92F9AF}"/>
    <hyperlink ref="G481" r:id="rId13" xr:uid="{E63889AB-FE78-4F52-89F7-29797F805867}"/>
    <hyperlink ref="G483" r:id="rId14" xr:uid="{D34FE3CB-815A-4083-B8C4-5D1D712E904C}"/>
    <hyperlink ref="G484" r:id="rId15" xr:uid="{86362F74-0072-4FD3-9621-609994778A88}"/>
    <hyperlink ref="G485" r:id="rId16" xr:uid="{2D5DC62B-A2FE-4C6C-9692-0D4AD45A4AD2}"/>
    <hyperlink ref="G486" r:id="rId17" xr:uid="{FC24CAA9-630A-456B-AA20-2CBBA07EF9CA}"/>
    <hyperlink ref="G487" r:id="rId18" xr:uid="{5B94587E-D56A-41DA-8547-37489A7B3859}"/>
    <hyperlink ref="G488" r:id="rId19" xr:uid="{572A4869-9753-470B-A47C-D798CFCB9853}"/>
    <hyperlink ref="G492" r:id="rId20" xr:uid="{661F39A7-AD71-427D-B2D0-7F528CA6414C}"/>
    <hyperlink ref="G493" r:id="rId21" xr:uid="{7CF68D5C-D97D-4528-85F5-E79904DE83EE}"/>
    <hyperlink ref="G491" r:id="rId22" xr:uid="{3B50CD04-CA6C-48C6-B446-BC134293026F}"/>
    <hyperlink ref="G494" r:id="rId23" xr:uid="{BCF10A8B-5302-4EE7-B0DD-1FFA29631DB7}"/>
    <hyperlink ref="G495" r:id="rId24" xr:uid="{08C67838-7C38-4F6C-A423-EF033C964997}"/>
    <hyperlink ref="G496" r:id="rId25" xr:uid="{63AD8DE0-9EA4-4B3C-AE40-7C3F0F100F43}"/>
    <hyperlink ref="G497" r:id="rId26" xr:uid="{33E8C6E0-716A-47A1-B0E7-11CBAE2D679C}"/>
    <hyperlink ref="G498" r:id="rId27" xr:uid="{A337AB56-D3C7-443E-9A1F-1364906E4213}"/>
    <hyperlink ref="G522" r:id="rId28" xr:uid="{6C6DF7F2-BF85-4623-B37A-7C97601F6E1A}"/>
    <hyperlink ref="G550" r:id="rId29" xr:uid="{E68A943E-CA02-46BF-BC96-E879510259EE}"/>
    <hyperlink ref="G563" r:id="rId30" xr:uid="{2776ACB1-DD4C-461D-A5F3-271838455F80}"/>
    <hyperlink ref="G564" r:id="rId31" xr:uid="{24708560-94C2-4D9C-A822-54949F6B49EA}"/>
    <hyperlink ref="G565" r:id="rId32" xr:uid="{2C9BCFED-540D-4DBF-9D11-B3E28DC36350}"/>
    <hyperlink ref="G566" r:id="rId33" xr:uid="{7A558512-C40B-414F-AAA2-FF90980563CF}"/>
    <hyperlink ref="G567" r:id="rId34" xr:uid="{C53DEDD3-5840-4823-A898-00D1BC4516F2}"/>
    <hyperlink ref="G568" r:id="rId35" xr:uid="{CFA7B6CF-2852-4805-9F97-4F47B2850DC8}"/>
    <hyperlink ref="G569" r:id="rId36" xr:uid="{29B03F69-03CC-4AF2-95D5-32561B7C3947}"/>
    <hyperlink ref="G571" r:id="rId37" xr:uid="{8CB21B12-8676-41DB-BA39-0BB01890B557}"/>
    <hyperlink ref="G572" r:id="rId38" xr:uid="{5FEBC37F-B6DA-4AE2-8752-2FDBA0D5CBD5}"/>
    <hyperlink ref="G573" r:id="rId39" xr:uid="{C90F796D-1058-40A4-BB15-510E9DFABBFE}"/>
    <hyperlink ref="G575" r:id="rId40" xr:uid="{4B5CD79F-821C-411F-872B-BD55C626A92C}"/>
    <hyperlink ref="G576" r:id="rId41" xr:uid="{3C91492C-4CD7-4135-BF77-3135139BF4F6}"/>
    <hyperlink ref="G577" r:id="rId42" xr:uid="{FD3F979C-D396-49EF-BB30-C0A32AED8249}"/>
    <hyperlink ref="G578" r:id="rId43" xr:uid="{29746E2F-2E16-4595-B1F6-CE8EC56F9A3E}"/>
    <hyperlink ref="G579" r:id="rId44" xr:uid="{1E066103-A3B6-463D-B79C-1778489CE1A8}"/>
    <hyperlink ref="G581" r:id="rId45" xr:uid="{26DA5543-24B6-41C1-A877-D120DA987659}"/>
    <hyperlink ref="G580" r:id="rId46" xr:uid="{762A68B3-0E70-48A8-9504-0A9114037B8F}"/>
    <hyperlink ref="G582" r:id="rId47" xr:uid="{ABC6FF1B-F30E-455E-B50C-C0BAC749C288}"/>
    <hyperlink ref="G583" r:id="rId48" xr:uid="{DF566ED6-78AC-400F-8C5D-E82FB9CE1D5B}"/>
    <hyperlink ref="G584" r:id="rId49" xr:uid="{EE099985-3A21-48FB-A80E-016210D08726}"/>
    <hyperlink ref="G585" r:id="rId50" xr:uid="{8C61F681-AC82-4CBB-832E-B6045D46B520}"/>
    <hyperlink ref="G586" r:id="rId51" xr:uid="{57F7F579-AE66-4B01-BD85-0BFDB613F7A7}"/>
    <hyperlink ref="G589" r:id="rId52" xr:uid="{515D5EE4-A745-428D-82A9-649A43A8D3CC}"/>
    <hyperlink ref="G587" r:id="rId53" xr:uid="{972D66F9-8ACE-4B5F-A419-869147619330}"/>
    <hyperlink ref="G590" r:id="rId54" xr:uid="{C3915A44-7D73-4987-BAD0-847668CE70EA}"/>
    <hyperlink ref="G591" r:id="rId55" xr:uid="{16E5DB3A-5B1D-4F34-8785-E45425FFA97A}"/>
    <hyperlink ref="G592" r:id="rId56" xr:uid="{DF822BE1-65EF-45B7-8F5C-F8DEC4069C9F}"/>
    <hyperlink ref="G593" r:id="rId57" xr:uid="{83C2B55C-D154-4278-9574-BE6076798C8C}"/>
    <hyperlink ref="G594" r:id="rId58" xr:uid="{F786B510-1885-4856-B9DB-2DCE351A6CEF}"/>
    <hyperlink ref="G595" r:id="rId59" xr:uid="{908A374E-9C12-4D36-AC72-589B03D5FE02}"/>
    <hyperlink ref="G596" r:id="rId60" xr:uid="{8AF1BF88-D157-4C34-8067-A246902F6E9C}"/>
    <hyperlink ref="G597" r:id="rId61" xr:uid="{DD9CAE3A-914D-4749-80ED-15A31866385C}"/>
    <hyperlink ref="G598" r:id="rId62" xr:uid="{98C3E3C4-13F7-4F32-88F2-9923A4BB9EC8}"/>
    <hyperlink ref="G599" r:id="rId63" xr:uid="{C8965302-245D-4A9E-AFC5-00A7FD16733A}"/>
    <hyperlink ref="G600" r:id="rId64" xr:uid="{EDBA3B16-4946-4685-B7E0-3459209C55EE}"/>
    <hyperlink ref="G601" r:id="rId65" xr:uid="{0CA11FAF-833B-41EA-9668-D77915A07DDE}"/>
    <hyperlink ref="G602" r:id="rId66" xr:uid="{BFA05B60-45B9-4726-87DE-8A3A31F496DF}"/>
    <hyperlink ref="G603" r:id="rId67" xr:uid="{27FE3AC1-59DF-4592-A2B5-DE8AD7D23109}"/>
    <hyperlink ref="G604" r:id="rId68" xr:uid="{FD89302E-DCC1-4389-A515-E602CAB5DF0E}"/>
    <hyperlink ref="G605" r:id="rId69" xr:uid="{B98D4555-36D1-4DE5-AF57-9CA3FFC1EC2E}"/>
    <hyperlink ref="G606" r:id="rId70" xr:uid="{2399B1FC-409F-4266-9A1A-B20219AAC3D6}"/>
    <hyperlink ref="G607" r:id="rId71" xr:uid="{1845FEA3-F079-4682-8731-18D0233044A6}"/>
    <hyperlink ref="G608" r:id="rId72" xr:uid="{626C6832-20AF-4E2E-954C-10CD480B984E}"/>
    <hyperlink ref="G609" r:id="rId73" xr:uid="{ADACFFC5-8786-4F68-A4CC-BA96F65FB5DE}"/>
    <hyperlink ref="G610" r:id="rId74" xr:uid="{704402D4-4317-4674-B8F0-78205073D97C}"/>
    <hyperlink ref="G611" r:id="rId75" xr:uid="{7797BA07-9E72-420B-A14B-F770D2630644}"/>
    <hyperlink ref="G612" r:id="rId76" xr:uid="{39D66507-7157-4131-B5D5-34DADC0D1AE9}"/>
    <hyperlink ref="G613" r:id="rId77" xr:uid="{4CB4CBB8-1F88-46E4-A793-8695CA65D8A2}"/>
    <hyperlink ref="G614" r:id="rId78" xr:uid="{31263B51-0D10-4C08-BAD2-2089EE94B2DD}"/>
    <hyperlink ref="G615" r:id="rId79" xr:uid="{CDB22EB6-307D-4830-BEAA-E90657B72920}"/>
    <hyperlink ref="G616" r:id="rId80" xr:uid="{CD9B54D8-B34C-4037-B8C8-2440D0108C98}"/>
    <hyperlink ref="G617" r:id="rId81" xr:uid="{4B525C51-9E8F-4B88-A671-513D4F8EA814}"/>
    <hyperlink ref="G618" r:id="rId82" xr:uid="{FD091667-E949-4AED-B38B-72FEF22A2D18}"/>
    <hyperlink ref="G619" r:id="rId83" xr:uid="{19C1BFC5-5F75-4A7D-A129-95E5819A5058}"/>
    <hyperlink ref="G620" r:id="rId84" xr:uid="{7761E1F9-2C0F-450C-B059-7191D9F53A2E}"/>
    <hyperlink ref="G621" r:id="rId85" xr:uid="{F13713DD-D8D2-481E-8C81-A8FC6987EF7E}"/>
    <hyperlink ref="G622" r:id="rId86" xr:uid="{BC5130E8-3C4D-4543-B6AE-3C0B1396E85D}"/>
    <hyperlink ref="G623" r:id="rId87" xr:uid="{1B3E31EA-337A-469D-B119-869FF570193C}"/>
    <hyperlink ref="G624" r:id="rId88" xr:uid="{79A6E408-214E-4BEE-B9F8-E020F559B88B}"/>
    <hyperlink ref="G625" r:id="rId89" xr:uid="{A75F91A6-6740-429D-AF18-A4E08EA65897}"/>
    <hyperlink ref="G626" r:id="rId90" xr:uid="{853352A8-CEB6-45D2-B710-78B67AEEECFC}"/>
    <hyperlink ref="G627" r:id="rId91" xr:uid="{2FA398F2-78BA-4FE6-9E76-EE08AA08EC7F}"/>
    <hyperlink ref="G629" r:id="rId92" xr:uid="{111B29C8-DCEB-413E-8ED3-1D95AA4423D7}"/>
    <hyperlink ref="G628" r:id="rId93" xr:uid="{E0E0A5E1-B848-4296-B22A-0C785E514629}"/>
    <hyperlink ref="G630" r:id="rId94" xr:uid="{79A220A8-10B2-46D0-AF0D-885243403471}"/>
    <hyperlink ref="G631" r:id="rId95" xr:uid="{F9A51043-B7AC-4F24-A14E-305CC37B4C1F}"/>
    <hyperlink ref="G632" r:id="rId96" xr:uid="{8A076926-DD2D-4DE0-9E85-DA58A6F90722}"/>
    <hyperlink ref="G633" r:id="rId97" xr:uid="{81E56FBF-34E5-48EB-891F-8CC325951744}"/>
    <hyperlink ref="G634" r:id="rId98" xr:uid="{94FD9027-4067-43D5-93D2-027F2E6885AA}"/>
    <hyperlink ref="G635" r:id="rId99" xr:uid="{F4F29F8C-9559-495A-84C3-6C4859446744}"/>
    <hyperlink ref="G636" r:id="rId100" xr:uid="{F9BD20E3-B203-4969-9562-F21570AD732A}"/>
    <hyperlink ref="G637" r:id="rId101" xr:uid="{8038192F-6984-461D-95B0-4FF583F2BB5B}"/>
    <hyperlink ref="G638" r:id="rId102" xr:uid="{B180D2DA-883E-4AFE-ABAB-029CA7E70EA1}"/>
    <hyperlink ref="G640" r:id="rId103" xr:uid="{1C183E87-61D4-48F8-94BD-C603C12F1275}"/>
    <hyperlink ref="G639" r:id="rId104" xr:uid="{574E8901-FC24-4140-B353-AEEA8951F275}"/>
    <hyperlink ref="G641" r:id="rId105" xr:uid="{A3180D4D-38E7-4E79-97D3-39DCD658CD9A}"/>
    <hyperlink ref="G642" r:id="rId106" xr:uid="{9D3B8720-C50B-478E-96E8-1E70F4C7549C}"/>
    <hyperlink ref="G643" r:id="rId107" xr:uid="{032482CA-7E4D-4032-A5BD-2EAA998557D7}"/>
    <hyperlink ref="G644" r:id="rId108" xr:uid="{CFB41330-1A46-4ED9-BEF6-0B24D91F4036}"/>
    <hyperlink ref="G645" r:id="rId109" xr:uid="{DDEBF09C-B4F8-4F51-817C-4D7EA32CFD0E}"/>
    <hyperlink ref="G646" r:id="rId110" xr:uid="{02B8A28F-98A0-4F63-8887-6CB0D5D87A34}"/>
    <hyperlink ref="G647" r:id="rId111" xr:uid="{3BB99470-26C5-45C1-8823-746BC4B1CF5A}"/>
    <hyperlink ref="G648" r:id="rId112" xr:uid="{B01238A2-9A5E-467E-B020-59631648F2F1}"/>
    <hyperlink ref="G649" r:id="rId113" xr:uid="{C7ECE89D-A430-4D41-9E02-4664691AD4D3}"/>
    <hyperlink ref="G650" r:id="rId114" xr:uid="{87174DA5-66D3-4D92-82C6-83B5104F9799}"/>
    <hyperlink ref="G651" r:id="rId115" xr:uid="{8EF21A33-884E-4C21-8A49-D8EADA02EADE}"/>
    <hyperlink ref="G652" r:id="rId116" xr:uid="{A19EE3DD-4FDE-4A83-911A-DEF730A0181E}"/>
    <hyperlink ref="G653" r:id="rId117" xr:uid="{102CA7BB-F11E-4A38-B287-35FED584D66C}"/>
    <hyperlink ref="G654" r:id="rId118" xr:uid="{810DF098-91E7-42DB-840A-6C960B077881}"/>
    <hyperlink ref="G655" r:id="rId119" xr:uid="{7D4162A4-F740-4033-82C7-EC4B42C549FF}"/>
    <hyperlink ref="G656" r:id="rId120" xr:uid="{EA1539B1-38E9-43E4-A016-1B02C2A80613}"/>
    <hyperlink ref="G657" r:id="rId121" xr:uid="{852139D2-A14C-4CB3-A265-ABCEE1362E59}"/>
    <hyperlink ref="G658" r:id="rId122" xr:uid="{19F24F1E-E63E-408E-B7A0-58D5D3AC5018}"/>
    <hyperlink ref="G659" r:id="rId123" xr:uid="{F3CFA6A3-778C-4EF6-9263-C2623C6C9C33}"/>
    <hyperlink ref="G660" r:id="rId124" xr:uid="{3BFBE20D-AECE-4397-90B4-76E73D169353}"/>
    <hyperlink ref="G661" r:id="rId125" xr:uid="{FA3C4576-8398-4BA9-AA25-9FC28AA7E54F}"/>
    <hyperlink ref="G662" r:id="rId126" xr:uid="{5FB018B4-5EBE-418C-800F-066B207CA2B4}"/>
    <hyperlink ref="G663" r:id="rId127" xr:uid="{CA832C41-80EB-467A-AA28-29CC0B5A2710}"/>
    <hyperlink ref="G664" r:id="rId128" xr:uid="{E0FA4AF5-996C-43F6-9A10-EA594BB0619A}"/>
    <hyperlink ref="G665" r:id="rId129" xr:uid="{55DB4B47-1A32-498F-B0D3-5096FD31ADA1}"/>
    <hyperlink ref="G666" r:id="rId130" xr:uid="{212D2252-50F6-47B7-BAEC-5F5F3822A0AB}"/>
    <hyperlink ref="G667" r:id="rId131" xr:uid="{40266486-4797-48EA-B32A-DB9D1F2AB39C}"/>
    <hyperlink ref="G668" r:id="rId132" xr:uid="{5D912575-E070-4FF7-AB8A-5D651A80BE52}"/>
    <hyperlink ref="G669" r:id="rId133" xr:uid="{7C0EC37F-38B4-41EA-A4D5-7B9454D1E919}"/>
    <hyperlink ref="G670" r:id="rId134" xr:uid="{F51A5162-5ADC-4157-9C89-140454B2C208}"/>
    <hyperlink ref="G671" r:id="rId135" xr:uid="{758A3466-0606-4DF0-AE52-9CA0FA77FDB3}"/>
    <hyperlink ref="G672" r:id="rId136" xr:uid="{9C4D4BAB-8A1A-4B4E-8741-26984651D07B}"/>
    <hyperlink ref="G673" r:id="rId137" xr:uid="{0A6C24D0-73C5-42F1-A145-1DE667D0A452}"/>
    <hyperlink ref="G674" r:id="rId138" xr:uid="{186CE2A1-31D0-4345-AD35-E6508586F69D}"/>
    <hyperlink ref="G677" r:id="rId139" xr:uid="{3E6CD182-14F1-4024-B3E7-F93BC3BC3559}"/>
    <hyperlink ref="G678" r:id="rId140" xr:uid="{7C10AB8B-5678-4350-9EC6-8AE4D5C55009}"/>
    <hyperlink ref="G679" r:id="rId141" xr:uid="{5CA17D20-8229-4F1E-97AF-78EAF5682CD0}"/>
    <hyperlink ref="G680" r:id="rId142" xr:uid="{C01EA25D-C99C-4CA5-9736-5D5C414C0AB9}"/>
    <hyperlink ref="G681" r:id="rId143" xr:uid="{CC127659-14AB-4B9B-A496-1D2B00EDFD3A}"/>
    <hyperlink ref="G682" r:id="rId144" xr:uid="{A0B7B75F-8D96-41EC-A71A-2C277035CB1E}"/>
    <hyperlink ref="G684" r:id="rId145" xr:uid="{9FC56A40-2DF2-4703-AFEA-D113843511A6}"/>
    <hyperlink ref="G685" r:id="rId146" xr:uid="{7866A63E-505B-4354-8573-1A187333AF13}"/>
    <hyperlink ref="G686" r:id="rId147" xr:uid="{305592E8-8CE9-48AB-BB4F-309A5516E21E}"/>
    <hyperlink ref="G687" r:id="rId148" xr:uid="{F99A9CA0-9A6B-4ED7-A4CF-6FECA4579612}"/>
    <hyperlink ref="G688" r:id="rId149" xr:uid="{25058301-9BCE-49A0-A789-1929E9152395}"/>
    <hyperlink ref="G689" r:id="rId150" xr:uid="{C5F8843A-E54D-4B59-8C35-5C2E29FC741C}"/>
    <hyperlink ref="G693" r:id="rId151" xr:uid="{BFE5EA8A-1634-4163-AE16-1AAE7663CBC9}"/>
    <hyperlink ref="G694" r:id="rId152" xr:uid="{258CB588-6899-4FD6-ACB5-EAEEBCE02353}"/>
    <hyperlink ref="G695" r:id="rId153" xr:uid="{8D646BFF-C461-45C1-B7C1-A22DF9FC2A1C}"/>
    <hyperlink ref="G696" r:id="rId154" xr:uid="{5F34E58B-C9BD-4733-831A-B2E9A667A05F}"/>
    <hyperlink ref="G697" r:id="rId155" xr:uid="{EFCAD82C-954D-4A73-9499-20F1F8BFF322}"/>
    <hyperlink ref="G698" r:id="rId156" xr:uid="{872191E3-BF53-4C60-B7AC-9A5CA39C60BB}"/>
    <hyperlink ref="G699" r:id="rId157" xr:uid="{4AC07672-02EF-4B55-9E3B-C77FFBA44728}"/>
    <hyperlink ref="G700" r:id="rId158" xr:uid="{1A17A532-A393-4860-8EDF-14517AE0DB62}"/>
    <hyperlink ref="G701" r:id="rId159" xr:uid="{1AFB830C-9432-44E4-B83C-6C135AA97CCD}"/>
    <hyperlink ref="G702" r:id="rId160" xr:uid="{2195EE4F-320E-4500-BC5E-28C96BFB1EE6}"/>
    <hyperlink ref="G703" r:id="rId161" xr:uid="{092BC4C0-D7C1-468A-81B1-405D8FCDA9F6}"/>
    <hyperlink ref="G704" r:id="rId162" xr:uid="{F29C384A-270D-4C3E-88E1-57AF67C9C9DD}"/>
    <hyperlink ref="G705" r:id="rId163" xr:uid="{0E5B4ED2-D5C3-400B-B0BA-B25848015ED0}"/>
    <hyperlink ref="G706" r:id="rId164" xr:uid="{9C211687-543C-43A1-8FE6-3E5BCB014A57}"/>
    <hyperlink ref="G545" r:id="rId165" xr:uid="{688C3BE0-8A8E-415C-8DBF-FB49642DB145}"/>
    <hyperlink ref="G547" r:id="rId166" xr:uid="{0266D8E0-CE33-4E2A-9A7D-ADE83749882A}"/>
    <hyperlink ref="G548" r:id="rId167" xr:uid="{19EBF8C7-37D3-4948-A8A7-D6560656E9E5}"/>
    <hyperlink ref="G549" r:id="rId168" xr:uid="{6B11F2A7-29A8-47FC-A13D-BDCE11FDFD47}"/>
    <hyperlink ref="G551" r:id="rId169" xr:uid="{67465D6E-A21A-4357-947D-AB4FDE53570A}"/>
    <hyperlink ref="G552" r:id="rId170" xr:uid="{E3BEE38F-9963-413E-96D7-935051E1B0D0}"/>
    <hyperlink ref="G554" r:id="rId171" display="https://www.google.com/maps?q=41.29438092629731,69.25330012450122" xr:uid="{4A0B78AE-A3DA-437B-B4E1-7FED88C8445B}"/>
    <hyperlink ref="G49" r:id="rId172" xr:uid="{FBEA57D7-9078-485E-A573-0D61B73B129F}"/>
    <hyperlink ref="G553" r:id="rId173" xr:uid="{3A390CB4-40D7-4CBB-A21B-247DB906B244}"/>
    <hyperlink ref="G506" r:id="rId174" xr:uid="{FF474E15-959A-4344-99BF-8098C0B9572E}"/>
    <hyperlink ref="G507" r:id="rId175" xr:uid="{8A92D81F-FE54-4415-94BB-EC80A274565C}"/>
    <hyperlink ref="G562" r:id="rId176" xr:uid="{22352154-8E86-4C2C-B3C4-0A99ECF2C7C8}"/>
    <hyperlink ref="G561" r:id="rId177" xr:uid="{EEE1AE3A-74CD-43CD-BA58-9D212DE9B29E}"/>
    <hyperlink ref="G560" r:id="rId178" xr:uid="{B219BA05-0000-4A38-AD37-E8AF4978BF62}"/>
    <hyperlink ref="G558" r:id="rId179" xr:uid="{1AB6748A-D3B3-4904-BD98-9F3CA04EF338}"/>
    <hyperlink ref="G557" r:id="rId180" xr:uid="{6F01F172-D131-4B9A-BB07-7D9B572D833B}"/>
    <hyperlink ref="G556" r:id="rId181" xr:uid="{260B690D-1F49-4759-8FDC-C9239D9A5065}"/>
    <hyperlink ref="G555" r:id="rId182" xr:uid="{BEF88C2E-F7AB-4614-9C3D-9DA88CD75036}"/>
    <hyperlink ref="G534" r:id="rId183" xr:uid="{1B1ABD8A-8817-423C-B735-8F1D16B51A23}"/>
    <hyperlink ref="G533" r:id="rId184" xr:uid="{49DA8981-A443-4307-BEDE-228D4D30DAB4}"/>
    <hyperlink ref="G544" r:id="rId185" xr:uid="{10DAFC4F-963D-4AE8-BBE2-B3A28DDE453A}"/>
    <hyperlink ref="G546" r:id="rId186" xr:uid="{30092C00-0B5B-4DC1-AA70-7456C389747F}"/>
    <hyperlink ref="G543" r:id="rId187" xr:uid="{8318BFC8-ABF8-437F-B2DB-D0905DF19AC4}"/>
    <hyperlink ref="G541" r:id="rId188" xr:uid="{815757AE-1C3E-4BE9-8783-78BE76707015}"/>
    <hyperlink ref="G542" r:id="rId189" xr:uid="{7AAF9B6D-B738-4BC3-B5BD-7CD2FB370939}"/>
    <hyperlink ref="G540" r:id="rId190" xr:uid="{C65C9434-44B7-4F31-A733-734A91C8F406}"/>
    <hyperlink ref="G539" r:id="rId191" xr:uid="{C68DA867-1E49-455B-8745-B24551F4EFF1}"/>
    <hyperlink ref="G538" r:id="rId192" xr:uid="{C3FE00B3-8402-450A-B598-A3334260923B}"/>
    <hyperlink ref="G537" r:id="rId193" xr:uid="{DA6D5D5F-D66A-468E-B3A6-2333B54A199C}"/>
    <hyperlink ref="G536" r:id="rId194" xr:uid="{FDC6E6B8-572F-4312-957B-89BED2EADF05}"/>
    <hyperlink ref="G535" r:id="rId195" xr:uid="{994EFB75-E4D3-4B5A-B75F-250275826EA9}"/>
    <hyperlink ref="G401" r:id="rId196" xr:uid="{15DD2F29-B403-4A03-94D5-40298329F62B}"/>
    <hyperlink ref="G110" r:id="rId197" xr:uid="{97DA43B1-FDF0-48A7-B834-A329C7C0AB9F}"/>
    <hyperlink ref="G109" r:id="rId198" xr:uid="{5F9C9D99-58C6-43CD-8CA4-744051E1F34B}"/>
    <hyperlink ref="G108" r:id="rId199" xr:uid="{CDF2B282-F693-4B72-8558-EB94BE1871B0}"/>
    <hyperlink ref="G107" r:id="rId200" xr:uid="{CF1DADDD-545E-4BF7-94C5-9D64218C6C5D}"/>
    <hyperlink ref="G106" r:id="rId201" xr:uid="{4EF2475B-3E9B-44B0-9106-CCD427818C59}"/>
    <hyperlink ref="G105" r:id="rId202" xr:uid="{39DDDEDD-0C22-4A10-89A8-F38E5249A036}"/>
    <hyperlink ref="G104" r:id="rId203" xr:uid="{1A0A79E9-8565-4AA4-A4E0-66413908A3B5}"/>
    <hyperlink ref="G103" r:id="rId204" xr:uid="{484C9AA2-7218-418D-9CED-B9575E07FD4D}"/>
    <hyperlink ref="G102" r:id="rId205" xr:uid="{1321216E-AC61-4915-AA40-432016C776FE}"/>
    <hyperlink ref="G101" r:id="rId206" xr:uid="{365357A5-B538-46F8-BFBF-602E1729F10E}"/>
    <hyperlink ref="G100" r:id="rId207" xr:uid="{FCACBC03-12A3-4170-94E5-CD0AE7BED741}"/>
    <hyperlink ref="G99" r:id="rId208" xr:uid="{D518DA05-B51D-41CC-9D22-DCE492C89750}"/>
    <hyperlink ref="G98" r:id="rId209" xr:uid="{0CCC648D-788A-4152-89B7-66EB3D4FA340}"/>
    <hyperlink ref="G97" r:id="rId210" xr:uid="{3B5A0A88-D3C8-4ACF-9755-D3BBFEDDF30F}"/>
    <hyperlink ref="G96" r:id="rId211" xr:uid="{CCFA6D03-868D-4EC8-A0E1-4A7A3829CC8F}"/>
    <hyperlink ref="G95" r:id="rId212" xr:uid="{F48098F9-50FC-4CB0-B17A-C239C201910F}"/>
    <hyperlink ref="G94" r:id="rId213" xr:uid="{EEE83013-7157-4AB4-800F-0BB06C424808}"/>
    <hyperlink ref="G93" r:id="rId214" xr:uid="{4C800FB0-4D9B-4FBA-A562-CF66ABDE0DA5}"/>
    <hyperlink ref="G92" r:id="rId215" xr:uid="{3C9EA137-A9D9-42B3-89D7-395B17A6817C}"/>
    <hyperlink ref="G91" r:id="rId216" xr:uid="{AEFCA535-3E04-4AFE-8DA9-671969FC5513}"/>
    <hyperlink ref="G90" r:id="rId217" xr:uid="{B864C92D-D186-45D5-AF96-B3B74F8860DF}"/>
    <hyperlink ref="G89" r:id="rId218" xr:uid="{62E09CC2-E82F-40EC-AB8E-84741A3D3C00}"/>
    <hyperlink ref="G55" r:id="rId219" xr:uid="{A440FFD6-DABE-4516-A462-45DE192DDCEC}"/>
    <hyperlink ref="G56:G88" r:id="rId220" display="https://www.google.com/maps/place/41%C2%B020'23.6%22N+69%C2%B022'55.7%22E/@41.339897,69.3795437,1042m/data=!3m2!1e3!4b1!4m4!3m3!8m2!3d41.339893!4d69.382124?entry=ttu&amp;g_ep=EgoyMDI1MTAwMS4wIKXMDSoASAFQAw%3D%3D" xr:uid="{6D2734F1-3743-4B71-BD74-E8F879E8A753}"/>
    <hyperlink ref="G54" r:id="rId221" xr:uid="{FABC9EA6-A0D5-4F73-BEAA-AE31E53E57DC}"/>
    <hyperlink ref="G53" r:id="rId222" xr:uid="{E8163BC1-39F4-4DDF-B048-BF772F11EF52}"/>
    <hyperlink ref="G7" r:id="rId223" display="https://www.google.com/maps/place/41%C2%B018'54.6%22N+69%C2%B022'20.5%22E/@41.3151707,69.3697811,1042m/data=!3m2!1e3!4b1!4m10!1m5!3m4!2zNDHCsDIwJzIzLjYiTiA2OcKwMjInNTUuNyJF!8m2!3d41.3398889!4d69.3821389!3m3!8m2!3d41.3151667!4d69.3723611?entry=ttu&amp;g_ep=EgoyMDI1MTAwMS4wIKXMDSoASAFQAw%3D%3D" xr:uid="{D8C7C928-81A6-429E-BF84-BB21123B6C1F}"/>
    <hyperlink ref="G8" r:id="rId224" display="https://www.google.com/maps/place/41%C2%B018'33.0%22N+69%C2%B021'17.9%22E/@41.309165,69.3536849,521m/data=!3m2!1e3!4b1!4m10!1m5!3m4!2zNDHCsDIwJzIzLjYiTiA2OcKwMjInNTUuNyJF!8m2!3d41.3398889!4d69.3821389!3m3!8m2!3d41.309163!4d69.354975?entry=ttu&amp;g_ep=EgoyMDI1MTAwMS4wIKXMDSoASAFQAw%3D%3D" xr:uid="{18471C40-4FB4-4631-8C5B-BCDA6B0B074C}"/>
    <hyperlink ref="G690" r:id="rId225" xr:uid="{2A8AE5C7-AAC2-4CB1-B3A1-CACEB8ED4E76}"/>
    <hyperlink ref="G691" r:id="rId226" xr:uid="{5894296A-456F-4E91-9B27-6F9D3AE26EB6}"/>
    <hyperlink ref="G692" r:id="rId227" xr:uid="{8ABC3537-B895-4B55-89C1-54266CA6A3BF}"/>
    <hyperlink ref="G559" r:id="rId228" xr:uid="{22460E24-113F-47C8-B6D9-EFA06C7B6866}"/>
    <hyperlink ref="G570" r:id="rId229" xr:uid="{D65B3333-C38A-4AAA-8380-C5E7A93D90CE}"/>
    <hyperlink ref="G574" r:id="rId230" xr:uid="{0553C027-3F32-4600-A9AD-53CAD87F33DD}"/>
    <hyperlink ref="G588" r:id="rId231" xr:uid="{A5DBF98B-611E-4714-A744-C7587036853A}"/>
    <hyperlink ref="G675" r:id="rId232" xr:uid="{2043DEEC-218F-4D54-91DC-475C47A906C2}"/>
    <hyperlink ref="G676" r:id="rId233" xr:uid="{D366FD3E-3B32-4B3F-B9ED-AF83503773E6}"/>
    <hyperlink ref="G683" r:id="rId234" xr:uid="{9F4BCE09-1565-412A-B2FD-1FEA392483AC}"/>
  </hyperlinks>
  <printOptions horizontalCentered="1"/>
  <pageMargins left="0.51181102362204722" right="0.11811023622047245" top="0.55118110236220474" bottom="0.55118110236220474" header="0.31496062992125984" footer="0.31496062992125984"/>
  <pageSetup paperSize="8" scale="26" orientation="landscape" r:id="rId235"/>
  <rowBreaks count="3" manualBreakCount="3">
    <brk id="70" max="112" man="1"/>
    <brk id="102" max="112" man="1"/>
    <brk id="124" max="112" man="1"/>
  </rowBreaks>
  <colBreaks count="2" manualBreakCount="2">
    <brk id="29" max="547" man="1"/>
    <brk id="42" max="547" man="1"/>
  </colBreaks>
  <ignoredErrors>
    <ignoredError sqref="AU181:AU183 AU159 AG266" formula="1"/>
    <ignoredError sqref="B234:B238 B210:B213 B401 B506:B510 B517 B535:B546 B558 B560:B56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Сотилган</vt:lpstr>
      <vt:lpstr>Сотилган!Область_печати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Yusufxon Xidayxodjayev Ayubxon o'g'li</dc:creator>
  <cp:lastModifiedBy>Abdulaziz Abdusattorov</cp:lastModifiedBy>
  <cp:lastPrinted>2024-08-17T09:16:55Z</cp:lastPrinted>
  <dcterms:created xsi:type="dcterms:W3CDTF">2024-07-04T06:51:34Z</dcterms:created>
  <dcterms:modified xsi:type="dcterms:W3CDTF">2025-10-07T15:13:47Z</dcterms:modified>
</cp:coreProperties>
</file>