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s\lab\benchmarks\"/>
    </mc:Choice>
  </mc:AlternateContent>
  <bookViews>
    <workbookView xWindow="0" yWindow="0" windowWidth="16380" windowHeight="8196" tabRatio="993"/>
  </bookViews>
  <sheets>
    <sheet name="Sheet1" sheetId="1" r:id="rId1"/>
    <sheet name="p4.org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3" i="1" l="1"/>
  <c r="H61" i="1"/>
  <c r="H60" i="1"/>
  <c r="H57" i="1"/>
  <c r="H48" i="1"/>
  <c r="H44" i="1"/>
  <c r="H42" i="1"/>
  <c r="H38" i="1"/>
  <c r="H34" i="1"/>
  <c r="H31" i="1" l="1"/>
  <c r="H30" i="1"/>
  <c r="H29" i="1"/>
  <c r="H28" i="1" l="1"/>
  <c r="H26" i="1"/>
  <c r="H27" i="1"/>
  <c r="H25" i="1"/>
  <c r="H24" i="1"/>
  <c r="H16" i="1"/>
  <c r="H14" i="1"/>
  <c r="H11" i="1"/>
  <c r="H9" i="1"/>
  <c r="H5" i="1"/>
</calcChain>
</file>

<file path=xl/sharedStrings.xml><?xml version="1.0" encoding="utf-8"?>
<sst xmlns="http://schemas.openxmlformats.org/spreadsheetml/2006/main" count="398" uniqueCount="263">
  <si>
    <t>Index</t>
  </si>
  <si>
    <t>Project</t>
  </si>
  <si>
    <t>P4 Code</t>
  </si>
  <si>
    <t>Target</t>
  </si>
  <si>
    <t>Stateful</t>
  </si>
  <si>
    <t>Comments</t>
  </si>
  <si>
    <t>Others</t>
  </si>
  <si>
    <t>loc</t>
  </si>
  <si>
    <t>AES</t>
  </si>
  <si>
    <t>AES.p4</t>
  </si>
  <si>
    <t>否</t>
  </si>
  <si>
    <t>AquaFlow</t>
  </si>
  <si>
    <t>aqua_flow.p4</t>
  </si>
  <si>
    <t>Tofino</t>
  </si>
  <si>
    <t>是</t>
  </si>
  <si>
    <t>beamer-p4</t>
  </si>
  <si>
    <t>beamer.p4</t>
  </si>
  <si>
    <t>V1Model</t>
  </si>
  <si>
    <t>看起来没做什么复杂的事情</t>
  </si>
  <si>
    <t xml:space="preserve">  </t>
  </si>
  <si>
    <t>Blink</t>
  </si>
  <si>
    <t>p4_code/</t>
  </si>
  <si>
    <t>burstradar.p4</t>
  </si>
  <si>
    <t>capest</t>
  </si>
  <si>
    <t>p4src/capset.p4</t>
  </si>
  <si>
    <t>DC.p4</t>
  </si>
  <si>
    <t>sosr14/DC.p4/</t>
  </si>
  <si>
    <t>Unknown</t>
  </si>
  <si>
    <t>ddosd-p4</t>
  </si>
  <si>
    <t>src/</t>
  </si>
  <si>
    <t>DeepMatch</t>
  </si>
  <si>
    <t>deepmatch/</t>
  </si>
  <si>
    <t>ElasticSketchCode</t>
  </si>
  <si>
    <t>src/P4_cpu_implementation</t>
  </si>
  <si>
    <t>elmo</t>
  </si>
  <si>
    <t>elmo/</t>
  </si>
  <si>
    <t>fabirc</t>
  </si>
  <si>
    <t>https://github.com/opennetworkinglab/onos/ blob/master/pipelines/fabric/impl/src/main/resources/fabric. p4</t>
  </si>
  <si>
    <t>FlaseClase</t>
  </si>
  <si>
    <t>simulation_multiplexed/p4src</t>
  </si>
  <si>
    <t>FlowLens</t>
  </si>
  <si>
    <t>flowlens-v1model.p4</t>
  </si>
  <si>
    <t>hashpipe</t>
  </si>
  <si>
    <t>p4v1_1_simple_router/p4c</t>
  </si>
  <si>
    <t>可能是目前最熟悉的一篇工作，涉及到了可能的不变式</t>
  </si>
  <si>
    <t>IFIPNetworking20</t>
  </si>
  <si>
    <t>bnn.p4</t>
  </si>
  <si>
    <t>看起来很简洁，或许可以优先看</t>
  </si>
  <si>
    <t>INT_DETECT</t>
  </si>
  <si>
    <t>p4_source_code</t>
  </si>
  <si>
    <t>看起来也很简洁，文件很少</t>
  </si>
  <si>
    <t>intsight-context</t>
  </si>
  <si>
    <t>有两个</t>
  </si>
  <si>
    <t>loader</t>
  </si>
  <si>
    <t>pipeconf/src/main/resources</t>
  </si>
  <si>
    <t>mafia-sdn</t>
  </si>
  <si>
    <t>结构混乱</t>
  </si>
  <si>
    <t>看起来似乎是个教程之类的东西</t>
  </si>
  <si>
    <t>marple</t>
    <phoneticPr fontId="2" type="noConversion"/>
  </si>
  <si>
    <t>Unknown</t>
    <phoneticPr fontId="2" type="noConversion"/>
  </si>
  <si>
    <t>看起来并不是P4程序的生成器之类的东西</t>
    <phoneticPr fontId="2" type="noConversion"/>
  </si>
  <si>
    <t>是</t>
    <phoneticPr fontId="2" type="noConversion"/>
  </si>
  <si>
    <t>MV-Sketch</t>
    <phoneticPr fontId="2" type="noConversion"/>
  </si>
  <si>
    <t>p4/</t>
    <phoneticPr fontId="2" type="noConversion"/>
  </si>
  <si>
    <t>V1Model</t>
    <phoneticPr fontId="2" type="noConversion"/>
  </si>
  <si>
    <t>有两个P4程序，看起来是基于P4程序做分析的工作</t>
    <phoneticPr fontId="2" type="noConversion"/>
  </si>
  <si>
    <t>p4src/</t>
    <phoneticPr fontId="2" type="noConversion"/>
  </si>
  <si>
    <t>P4-14版本</t>
    <phoneticPr fontId="2" type="noConversion"/>
  </si>
  <si>
    <t>NDN.p4</t>
    <phoneticPr fontId="2" type="noConversion"/>
  </si>
  <si>
    <t>NDN-16.p4</t>
    <phoneticPr fontId="2" type="noConversion"/>
  </si>
  <si>
    <t>上述程序的P4-16版本</t>
    <phoneticPr fontId="2" type="noConversion"/>
  </si>
  <si>
    <t>Network-wide-heavy-hitter-detection</t>
    <phoneticPr fontId="2" type="noConversion"/>
  </si>
  <si>
    <t>nwhhd.p4app/</t>
    <phoneticPr fontId="2" type="noConversion"/>
  </si>
  <si>
    <t>P4-14，看起来是network-wide（不只是单一设备）</t>
    <phoneticPr fontId="2" type="noConversion"/>
  </si>
  <si>
    <r>
      <rPr>
        <sz val="11"/>
        <color rgb="FF000000"/>
        <rFont val="等线"/>
        <family val="2"/>
        <charset val="1"/>
      </rPr>
      <t>写了很多宏定义，用来表示action、table以及它们的调用。功能基本上是加密，没有什么特别的验证需求。</t>
    </r>
  </si>
  <si>
    <r>
      <rPr>
        <sz val="11"/>
        <color rgb="FF000000"/>
        <rFont val="等线"/>
        <family val="2"/>
        <charset val="1"/>
      </rPr>
      <t>看起来比较有价值，定义了很多register，用于处理连续多个数据包（或许有需要验证的属性，比如多个数据包如果出现中断或是什么行为，需要正确响应）</t>
    </r>
  </si>
  <si>
    <r>
      <rPr>
        <sz val="11"/>
        <color rgb="FF000000"/>
        <rFont val="等线"/>
        <family val="2"/>
        <charset val="1"/>
      </rPr>
      <t>看起来是偏学术的程序，egress为空。定义了很多register，结构比较清晰，或许有参考价值</t>
    </r>
  </si>
  <si>
    <r>
      <rPr>
        <sz val="11"/>
        <color rgb="FF000000"/>
        <rFont val="等线"/>
        <family val="2"/>
        <charset val="1"/>
      </rPr>
      <t>看起来没什么用，P4程序本身极其简单</t>
    </r>
  </si>
  <si>
    <r>
      <rPr>
        <sz val="11"/>
        <color rgb="FF000000"/>
        <rFont val="等线"/>
        <family val="2"/>
        <charset val="1"/>
      </rPr>
      <t>看起来版本很旧，甚至是P4-14，不确定是否有匹配的Tofino头文件</t>
    </r>
  </si>
  <si>
    <r>
      <rPr>
        <sz val="11"/>
        <color rgb="FF000000"/>
        <rFont val="等线"/>
        <family val="2"/>
        <charset val="1"/>
      </rPr>
      <t>SIGCOMM‘19的文章，或许有参考价值</t>
    </r>
  </si>
  <si>
    <r>
      <rPr>
        <sz val="11"/>
        <color rgb="FF000000"/>
        <rFont val="等线"/>
        <family val="2"/>
        <charset val="1"/>
      </rPr>
      <t>P4文件很简洁</t>
    </r>
  </si>
  <si>
    <r>
      <rPr>
        <sz val="11"/>
        <color rgb="FF000000"/>
        <rFont val="等线"/>
        <family val="2"/>
        <charset val="1"/>
      </rPr>
      <t>1）simple_router_original：使用一个寄存器记录丢弃的packet的数目，其他功能照常
2）simple_router：与原始程序基本一致，只是先后执行了stage1和stage2两个action</t>
    </r>
  </si>
  <si>
    <t>p4-bfr</t>
    <phoneticPr fontId="2" type="noConversion"/>
  </si>
  <si>
    <t>sdn-brf.p4</t>
    <phoneticPr fontId="2" type="noConversion"/>
  </si>
  <si>
    <t>P4-14</t>
    <phoneticPr fontId="2" type="noConversion"/>
  </si>
  <si>
    <t>p4-bier</t>
    <phoneticPr fontId="2" type="noConversion"/>
  </si>
  <si>
    <t>sdn-bfr.p4</t>
    <phoneticPr fontId="2" type="noConversion"/>
  </si>
  <si>
    <t>p4-bier-tofino</t>
    <phoneticPr fontId="2" type="noConversion"/>
  </si>
  <si>
    <t>V1Model</t>
    <phoneticPr fontId="2" type="noConversion"/>
  </si>
  <si>
    <t>否</t>
    <phoneticPr fontId="2" type="noConversion"/>
  </si>
  <si>
    <t>P4-16，包含多个文件</t>
    <phoneticPr fontId="2" type="noConversion"/>
  </si>
  <si>
    <t>Tofino</t>
    <phoneticPr fontId="2" type="noConversion"/>
  </si>
  <si>
    <t>sdn-bier.p4</t>
    <phoneticPr fontId="2" type="noConversion"/>
  </si>
  <si>
    <t>是</t>
    <phoneticPr fontId="2" type="noConversion"/>
  </si>
  <si>
    <t>包含两个register</t>
    <phoneticPr fontId="2" type="noConversion"/>
  </si>
  <si>
    <t>p4bsub</t>
    <phoneticPr fontId="2" type="noConversion"/>
  </si>
  <si>
    <t>router.p4</t>
    <phoneticPr fontId="2" type="noConversion"/>
  </si>
  <si>
    <t>p4-codel</t>
    <phoneticPr fontId="2" type="noConversion"/>
  </si>
  <si>
    <t>也有一个tofino的版本</t>
    <phoneticPr fontId="2" type="noConversion"/>
  </si>
  <si>
    <t>SUME</t>
    <phoneticPr fontId="2" type="noConversion"/>
  </si>
  <si>
    <t>P4DNS</t>
    <phoneticPr fontId="2" type="noConversion"/>
  </si>
  <si>
    <t>P4DNS.p4</t>
    <phoneticPr fontId="2" type="noConversion"/>
  </si>
  <si>
    <t>P4Entropy</t>
    <phoneticPr fontId="2" type="noConversion"/>
  </si>
  <si>
    <t>p4entropy.p4</t>
    <phoneticPr fontId="2" type="noConversion"/>
  </si>
  <si>
    <t>只有一个文件</t>
    <phoneticPr fontId="2" type="noConversion"/>
  </si>
  <si>
    <t>burstradar</t>
    <phoneticPr fontId="2" type="noConversion"/>
  </si>
  <si>
    <t>否</t>
    <phoneticPr fontId="2" type="noConversion"/>
  </si>
  <si>
    <t>p4-frr</t>
    <phoneticPr fontId="2" type="noConversion"/>
  </si>
  <si>
    <t>是</t>
    <phoneticPr fontId="2" type="noConversion"/>
  </si>
  <si>
    <t>P4-14</t>
    <phoneticPr fontId="2" type="noConversion"/>
  </si>
  <si>
    <t>有三个文件</t>
    <phoneticPr fontId="2" type="noConversion"/>
  </si>
  <si>
    <t>V1Model</t>
    <phoneticPr fontId="2" type="noConversion"/>
  </si>
  <si>
    <t>p4-ipsec</t>
    <phoneticPr fontId="2" type="noConversion"/>
  </si>
  <si>
    <t>P4-16，只用了一个register</t>
    <phoneticPr fontId="2" type="noConversion"/>
  </si>
  <si>
    <t>p4-macsec</t>
    <phoneticPr fontId="2" type="noConversion"/>
  </si>
  <si>
    <t>basic.p4</t>
    <phoneticPr fontId="2" type="noConversion"/>
  </si>
  <si>
    <t>P4NIS</t>
    <phoneticPr fontId="2" type="noConversion"/>
  </si>
  <si>
    <t>p4nis_s2.p4</t>
  </si>
  <si>
    <t>P4-16，用了7个register</t>
    <phoneticPr fontId="2" type="noConversion"/>
  </si>
  <si>
    <t>p4-protect</t>
    <phoneticPr fontId="2" type="noConversion"/>
  </si>
  <si>
    <t>p4-protect.p4</t>
    <phoneticPr fontId="2" type="noConversion"/>
  </si>
  <si>
    <t>P4-16，在Protect.p4中存在register影响valid的情况</t>
    <phoneticPr fontId="2" type="noConversion"/>
  </si>
  <si>
    <t>如果是随机值，那么同一个packet多次执行的结果不一样，或许可以考虑对packet序列的处理结果/对相同packet处理结果相同</t>
    <phoneticPr fontId="2" type="noConversion"/>
  </si>
  <si>
    <t>p4-protect-tofino</t>
    <phoneticPr fontId="2" type="noConversion"/>
  </si>
  <si>
    <t>p4rt-ovs</t>
    <phoneticPr fontId="2" type="noConversion"/>
  </si>
  <si>
    <t>p4sc</t>
    <phoneticPr fontId="2" type="noConversion"/>
  </si>
  <si>
    <t>p4se</t>
    <phoneticPr fontId="2" type="noConversion"/>
  </si>
  <si>
    <t>都有</t>
    <phoneticPr fontId="2" type="noConversion"/>
  </si>
  <si>
    <t>有counter和meter</t>
    <phoneticPr fontId="2" type="noConversion"/>
  </si>
  <si>
    <t>两个程序</t>
    <phoneticPr fontId="2" type="noConversion"/>
  </si>
  <si>
    <t>p4-sfc-faas</t>
    <phoneticPr fontId="2" type="noConversion"/>
  </si>
  <si>
    <t>ingress-switch.p4</t>
    <phoneticPr fontId="2" type="noConversion"/>
  </si>
  <si>
    <t>否</t>
    <phoneticPr fontId="2" type="noConversion"/>
  </si>
  <si>
    <t>p4-source-protection</t>
    <phoneticPr fontId="2" type="noConversion"/>
  </si>
  <si>
    <t>看起来和p4-protect非常相似</t>
    <phoneticPr fontId="2" type="noConversion"/>
  </si>
  <si>
    <t>p4-source-protection-tofino</t>
    <phoneticPr fontId="2" type="noConversion"/>
  </si>
  <si>
    <t>P4-Source-Routing</t>
    <phoneticPr fontId="2" type="noConversion"/>
  </si>
  <si>
    <t>tiered.p4</t>
    <phoneticPr fontId="2" type="noConversion"/>
  </si>
  <si>
    <t>P4STA</t>
    <phoneticPr fontId="2" type="noConversion"/>
  </si>
  <si>
    <t>结构复杂</t>
    <phoneticPr fontId="2" type="noConversion"/>
  </si>
  <si>
    <t>P4Sync</t>
    <phoneticPr fontId="2" type="noConversion"/>
  </si>
  <si>
    <t>不同的交换机配置不同的P4程序</t>
    <phoneticPr fontId="2" type="noConversion"/>
  </si>
  <si>
    <t>有三个，s1s2s3</t>
    <phoneticPr fontId="2" type="noConversion"/>
  </si>
  <si>
    <t>p4xos</t>
    <phoneticPr fontId="2" type="noConversion"/>
  </si>
  <si>
    <t>分为acceptor/learner/leader</t>
    <phoneticPr fontId="2" type="noConversion"/>
  </si>
  <si>
    <t>V1Model&amp;
SimpleSumeSwitch</t>
    <phoneticPr fontId="2" type="noConversion"/>
  </si>
  <si>
    <t>paco</t>
    <phoneticPr fontId="2" type="noConversion"/>
  </si>
  <si>
    <t>paco.p4</t>
    <phoneticPr fontId="2" type="noConversion"/>
  </si>
  <si>
    <t>pie-for-tofino</t>
    <phoneticPr fontId="2" type="noConversion"/>
  </si>
  <si>
    <t>poise</t>
    <phoneticPr fontId="2" type="noConversion"/>
  </si>
  <si>
    <t>看起来是一个类似于生成器的东西</t>
    <phoneticPr fontId="2" type="noConversion"/>
  </si>
  <si>
    <t>r2p2</t>
    <phoneticPr fontId="2" type="noConversion"/>
  </si>
  <si>
    <t>好像和P4没什么关系</t>
    <phoneticPr fontId="2" type="noConversion"/>
  </si>
  <si>
    <t>RARE</t>
    <phoneticPr fontId="2" type="noConversion"/>
  </si>
  <si>
    <t>routing</t>
    <phoneticPr fontId="2" type="noConversion"/>
  </si>
  <si>
    <t>无</t>
    <phoneticPr fontId="2" type="noConversion"/>
  </si>
  <si>
    <t>SC-BFT</t>
    <phoneticPr fontId="2" type="noConversion"/>
  </si>
  <si>
    <t>SketchLearn</t>
    <phoneticPr fontId="2" type="noConversion"/>
  </si>
  <si>
    <t>main.p4</t>
    <phoneticPr fontId="2" type="noConversion"/>
  </si>
  <si>
    <t>SONATA-DEV</t>
  </si>
  <si>
    <t>spreadsketch-1.1.0</t>
    <phoneticPr fontId="2" type="noConversion"/>
  </si>
  <si>
    <t>ss.p4</t>
    <phoneticPr fontId="2" type="noConversion"/>
  </si>
  <si>
    <t>有register，但是要么只有写，要么读出来的东西没什么用</t>
    <phoneticPr fontId="2" type="noConversion"/>
  </si>
  <si>
    <t>SQR-bmv2</t>
    <phoneticPr fontId="2" type="noConversion"/>
  </si>
  <si>
    <t>sqr.p4</t>
    <phoneticPr fontId="2" type="noConversion"/>
  </si>
  <si>
    <t>starflow</t>
    <phoneticPr fontId="2" type="noConversion"/>
  </si>
  <si>
    <t>starFlow.p4</t>
    <phoneticPr fontId="2" type="noConversion"/>
  </si>
  <si>
    <t>syn-proxy</t>
    <phoneticPr fontId="2" type="noConversion"/>
  </si>
  <si>
    <t>syn-auth-reset-bloomfilter</t>
  </si>
  <si>
    <t>turboFlow</t>
    <phoneticPr fontId="2" type="noConversion"/>
  </si>
  <si>
    <t>turboFlow.p4</t>
    <phoneticPr fontId="2" type="noConversion"/>
  </si>
  <si>
    <t>是否影响数据流</t>
    <phoneticPr fontId="2" type="noConversion"/>
  </si>
  <si>
    <t>是</t>
    <phoneticPr fontId="2" type="noConversion"/>
  </si>
  <si>
    <t>flowselector_fwloops_tmp</t>
  </si>
  <si>
    <t>列1</t>
  </si>
  <si>
    <t>bytesRemaining
index</t>
    <phoneticPr fontId="2" type="noConversion"/>
  </si>
  <si>
    <t>**启发**
应该关注转发行为，抽象掉具体细节</t>
    <phoneticPr fontId="2" type="noConversion"/>
  </si>
  <si>
    <t>num_packets
estimates</t>
    <phoneticPr fontId="2" type="noConversion"/>
  </si>
  <si>
    <t>src_cs1_ow</t>
  </si>
  <si>
    <t>flowCache</t>
  </si>
  <si>
    <t xml:space="preserve">
</t>
    <phoneticPr fontId="2" type="noConversion"/>
  </si>
  <si>
    <t>i_epoch
e_egress_bytes
e_high_delays</t>
    <phoneticPr fontId="2" type="noConversion"/>
  </si>
  <si>
    <t>notify_soft</t>
    <phoneticPr fontId="2" type="noConversion"/>
  </si>
  <si>
    <t>是</t>
    <phoneticPr fontId="2" type="noConversion"/>
  </si>
  <si>
    <t>RFC8289</t>
    <phoneticPr fontId="2" type="noConversion"/>
  </si>
  <si>
    <t>列2</t>
  </si>
  <si>
    <t>NSDI</t>
    <phoneticPr fontId="2" type="noConversion"/>
  </si>
  <si>
    <t>列3</t>
  </si>
  <si>
    <t>Routing and forwarding</t>
    <phoneticPr fontId="2" type="noConversion"/>
  </si>
  <si>
    <t>Monitoring</t>
    <phoneticPr fontId="2" type="noConversion"/>
  </si>
  <si>
    <t>APSys</t>
    <phoneticPr fontId="2" type="noConversion"/>
  </si>
  <si>
    <t>TNSM</t>
    <phoneticPr fontId="2" type="noConversion"/>
  </si>
  <si>
    <t>IM</t>
    <phoneticPr fontId="2" type="noConversion"/>
  </si>
  <si>
    <t>Sesurity</t>
    <phoneticPr fontId="2" type="noConversion"/>
  </si>
  <si>
    <t>SIGCOMM</t>
    <phoneticPr fontId="2" type="noConversion"/>
  </si>
  <si>
    <t>Traffic Management and Congestion Control</t>
  </si>
  <si>
    <t>SYSTOR</t>
  </si>
  <si>
    <t>NDSS</t>
    <phoneticPr fontId="2" type="noConversion"/>
  </si>
  <si>
    <t>SOSR</t>
    <phoneticPr fontId="2" type="noConversion"/>
  </si>
  <si>
    <t>IFIP_x0002_TC6 Networking Conference</t>
  </si>
  <si>
    <t>CoNext</t>
    <phoneticPr fontId="2" type="noConversion"/>
  </si>
  <si>
    <t>ToN</t>
    <phoneticPr fontId="2" type="noConversion"/>
  </si>
  <si>
    <t>NetSoft</t>
    <phoneticPr fontId="2" type="noConversion"/>
  </si>
  <si>
    <t>Traffic Management and Congestion Control</t>
    <phoneticPr fontId="2" type="noConversion"/>
  </si>
  <si>
    <t>NFV-SDN</t>
    <phoneticPr fontId="2" type="noConversion"/>
  </si>
  <si>
    <t>NOMS</t>
    <phoneticPr fontId="2" type="noConversion"/>
  </si>
  <si>
    <t>NEAT</t>
    <phoneticPr fontId="2" type="noConversion"/>
  </si>
  <si>
    <t>否</t>
    <phoneticPr fontId="2" type="noConversion"/>
  </si>
  <si>
    <t>看起来没什么意义</t>
    <phoneticPr fontId="2" type="noConversion"/>
  </si>
  <si>
    <t>dSketch</t>
  </si>
  <si>
    <t>Revisiting Heavy-Hitter Detection on Commodity Programmable Switches</t>
  </si>
  <si>
    <t>DiffPerf: An In-Network Performance Optimization for Improving User-Perceived QoE</t>
    <phoneticPr fontId="2" type="noConversion"/>
  </si>
  <si>
    <t>DiffPerf</t>
    <phoneticPr fontId="2" type="noConversion"/>
  </si>
  <si>
    <t>Paper</t>
    <phoneticPr fontId="2" type="noConversion"/>
  </si>
  <si>
    <t>Code</t>
    <phoneticPr fontId="2" type="noConversion"/>
  </si>
  <si>
    <t>Project</t>
    <phoneticPr fontId="2" type="noConversion"/>
  </si>
  <si>
    <t>BUNGEE: An Adaptive Pushback Mechanism for DDoS Detection and Mitigation in P4 Data Planes</t>
    <phoneticPr fontId="2" type="noConversion"/>
  </si>
  <si>
    <t>INVEST: Flow-based Traffic Volume Estimation in Data-plane Programmable Networks</t>
    <phoneticPr fontId="2" type="noConversion"/>
  </si>
  <si>
    <t>INVEST</t>
    <phoneticPr fontId="2" type="noConversion"/>
  </si>
  <si>
    <t>Precise Time-synchronization in the Data-Plane using Programmable Switching ASICs</t>
  </si>
  <si>
    <t>DPTP</t>
    <phoneticPr fontId="2" type="noConversion"/>
  </si>
  <si>
    <t>SwitchML</t>
    <phoneticPr fontId="2" type="noConversion"/>
  </si>
  <si>
    <t>https://github.com/khooi8913/dsketch</t>
    <phoneticPr fontId="2" type="noConversion"/>
  </si>
  <si>
    <t>https://github.com/Aljoby/DiffPerf</t>
    <phoneticPr fontId="2" type="noConversion"/>
  </si>
  <si>
    <t>https://github.com/andreyqg/ddosmitigation</t>
    <phoneticPr fontId="2" type="noConversion"/>
  </si>
  <si>
    <t>bmv2</t>
    <phoneticPr fontId="2" type="noConversion"/>
  </si>
  <si>
    <t>https://github.com/DINGDAMU/INVEST</t>
    <phoneticPr fontId="2" type="noConversion"/>
  </si>
  <si>
    <t>https://github.com/praveingk/DPTP</t>
    <phoneticPr fontId="2" type="noConversion"/>
  </si>
  <si>
    <t>https://github.com/p4lang/p4app-switchML</t>
    <phoneticPr fontId="2" type="noConversion"/>
  </si>
  <si>
    <t>SwitchML: Switch-Based Training Acceleration for Machine Learning
Scaling Distributed Machine Learning with
In-Network Aggregation</t>
    <phoneticPr fontId="2" type="noConversion"/>
  </si>
  <si>
    <t>Insight</t>
    <phoneticPr fontId="2" type="noConversion"/>
  </si>
  <si>
    <t>https://github.com/jonadmark/intsight-conext</t>
  </si>
  <si>
    <t>Target</t>
    <phoneticPr fontId="2" type="noConversion"/>
  </si>
  <si>
    <t>Comments</t>
    <phoneticPr fontId="2" type="noConversion"/>
  </si>
  <si>
    <t>在此前的列表里也有</t>
    <phoneticPr fontId="2" type="noConversion"/>
  </si>
  <si>
    <t>FCM-sketch</t>
    <phoneticPr fontId="2" type="noConversion"/>
  </si>
  <si>
    <t>FCM-sketch: generic network measurements with data plane support</t>
    <phoneticPr fontId="2" type="noConversion"/>
  </si>
  <si>
    <t>https://github.com/fcm-project/fcm_p4</t>
  </si>
  <si>
    <t>P4Entropy</t>
  </si>
  <si>
    <t>此前列表里有</t>
    <phoneticPr fontId="2" type="noConversion"/>
  </si>
  <si>
    <t>cheetahlb</t>
  </si>
  <si>
    <t>A High-Speed Load-Balancer Design with Guaranteed Per-Connection-Consistency</t>
  </si>
  <si>
    <t>也有Tofino版本</t>
    <phoneticPr fontId="2" type="noConversion"/>
  </si>
  <si>
    <t>https://github.com/nsg-ethz/SP-PIFO</t>
    <phoneticPr fontId="2" type="noConversion"/>
  </si>
  <si>
    <t>SP-PIFO</t>
    <phoneticPr fontId="2" type="noConversion"/>
  </si>
  <si>
    <t>SP-PIFO: Approximating Push-In First-Out Behaviors using Strict-Priority Queues</t>
  </si>
  <si>
    <t>https://github.com/Princeton-Cabernet/p4-projects/tree/master/ConQuest-tofino</t>
  </si>
  <si>
    <t>ConQuest</t>
    <phoneticPr fontId="2" type="noConversion"/>
  </si>
  <si>
    <t>Fine-Grained Queue Measurement in the Data Plane</t>
  </si>
  <si>
    <t>Blink</t>
    <phoneticPr fontId="2" type="noConversion"/>
  </si>
  <si>
    <t>-</t>
    <phoneticPr fontId="2" type="noConversion"/>
  </si>
  <si>
    <t>Sketch-Learn</t>
    <phoneticPr fontId="2" type="noConversion"/>
  </si>
  <si>
    <t>ElasticSketch</t>
  </si>
  <si>
    <t>LossRadar</t>
  </si>
  <si>
    <t>截止到Vera和p4v发表</t>
    <phoneticPr fontId="2" type="noConversion"/>
  </si>
  <si>
    <t>LossRadar: Fast Detection of Lost Packets in Data Center Networks</t>
  </si>
  <si>
    <t>BUNGEE</t>
    <phoneticPr fontId="2" type="noConversion"/>
  </si>
  <si>
    <t>https://github.com/cheetahlb/cheetah-p4</t>
    <phoneticPr fontId="2" type="noConversion"/>
  </si>
  <si>
    <t>https://github.com/harvard-cns/LossRadar-P4</t>
    <phoneticPr fontId="2" type="noConversion"/>
  </si>
  <si>
    <t>IntSight: Diagnosing SLO Violations with In-Band Network Telemetry</t>
    <phoneticPr fontId="2" type="noConversion"/>
  </si>
  <si>
    <t>P4-14，只用了一个register，最长的一个程序只有371行，只有read没有write</t>
    <phoneticPr fontId="2" type="noConversion"/>
  </si>
  <si>
    <t>sinet.p4是一个大规模的无状态程序，很适合用来测试一些属性</t>
    <phoneticPr fontId="2" type="noConversion"/>
  </si>
  <si>
    <t>里面有两个register，考虑连续packet之间的影响，但是没支持recirculate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</si>
</sst>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61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6" borderId="0" xfId="1" applyAlignment="1">
      <alignment vertical="center"/>
    </xf>
    <xf numFmtId="0" fontId="3" fillId="6" borderId="0" xfId="1" applyAlignment="1"/>
    <xf numFmtId="0" fontId="3" fillId="6" borderId="0" xfId="1" applyAlignment="1">
      <alignment wrapText="1"/>
    </xf>
    <xf numFmtId="0" fontId="3" fillId="6" borderId="0" xfId="1" applyAlignment="1">
      <alignment vertical="center" wrapText="1"/>
    </xf>
  </cellXfs>
  <cellStyles count="2">
    <cellStyle name="常规" xfId="0" builtinId="0"/>
    <cellStyle name="好" xfId="1" builtinId="26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L63" totalsRowShown="0">
  <autoFilter ref="A1:L63">
    <filterColumn colId="4">
      <filters blank="1">
        <filter val="是"/>
      </filters>
    </filterColumn>
  </autoFilter>
  <tableColumns count="12">
    <tableColumn id="1" name="Index"/>
    <tableColumn id="2" name="Project" dataCellStyle="常规"/>
    <tableColumn id="3" name="P4 Code" dataCellStyle="常规"/>
    <tableColumn id="4" name="Target" dataCellStyle="常规"/>
    <tableColumn id="5" name="Stateful" dataCellStyle="常规"/>
    <tableColumn id="6" name="Comments" dataDxfId="2" dataCellStyle="常规"/>
    <tableColumn id="7" name="Others" dataCellStyle="常规"/>
    <tableColumn id="8" name="loc" dataCellStyle="常规"/>
    <tableColumn id="12" name="列3" dataDxfId="1"/>
    <tableColumn id="11" name="列2" dataDxfId="0"/>
    <tableColumn id="9" name="是否影响数据流" dataCellStyle="常规"/>
    <tableColumn id="10" name="列1" dataCellStyle="常规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zoomScale="81" zoomScaleNormal="130" workbookViewId="0">
      <selection activeCell="A60" sqref="A60:XFD60"/>
    </sheetView>
  </sheetViews>
  <sheetFormatPr defaultRowHeight="13.8" x14ac:dyDescent="0.25"/>
  <cols>
    <col min="1" max="1" width="8" style="1"/>
    <col min="2" max="2" width="33.5546875" customWidth="1"/>
    <col min="3" max="3" width="25.6640625"/>
    <col min="4" max="4" width="11.109375"/>
    <col min="5" max="5" width="10" customWidth="1"/>
    <col min="6" max="6" width="34.109375" customWidth="1"/>
    <col min="7" max="7" width="46.88671875"/>
    <col min="8" max="8" width="8.5546875"/>
    <col min="9" max="9" width="25.109375" style="1" customWidth="1"/>
    <col min="10" max="10" width="13.6640625" style="1" customWidth="1"/>
    <col min="11" max="11" width="18" style="9" customWidth="1"/>
    <col min="12" max="12" width="19.88671875" customWidth="1"/>
    <col min="13" max="1027" width="8.5546875"/>
  </cols>
  <sheetData>
    <row r="1" spans="1:12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187</v>
      </c>
      <c r="J1" s="1" t="s">
        <v>185</v>
      </c>
      <c r="K1" s="9" t="s">
        <v>171</v>
      </c>
      <c r="L1" t="s">
        <v>174</v>
      </c>
    </row>
    <row r="2" spans="1:12" ht="41.4" hidden="1" x14ac:dyDescent="0.25">
      <c r="A2" s="3">
        <v>1</v>
      </c>
      <c r="B2" t="s">
        <v>8</v>
      </c>
      <c r="C2" t="s">
        <v>9</v>
      </c>
      <c r="E2" t="s">
        <v>10</v>
      </c>
      <c r="F2" s="7" t="s">
        <v>74</v>
      </c>
      <c r="H2" s="4"/>
      <c r="I2" s="4"/>
      <c r="J2" s="4"/>
      <c r="K2" s="4"/>
      <c r="L2" s="4"/>
    </row>
    <row r="3" spans="1:12" ht="69" x14ac:dyDescent="0.25">
      <c r="A3" s="3">
        <v>2</v>
      </c>
      <c r="B3" t="s">
        <v>11</v>
      </c>
      <c r="C3" t="s">
        <v>12</v>
      </c>
      <c r="D3" t="s">
        <v>13</v>
      </c>
      <c r="E3" t="s">
        <v>14</v>
      </c>
      <c r="F3" s="7" t="s">
        <v>75</v>
      </c>
      <c r="G3" s="7" t="s">
        <v>176</v>
      </c>
      <c r="H3" s="4">
        <v>756</v>
      </c>
      <c r="I3" s="12"/>
      <c r="J3" s="12"/>
      <c r="K3" s="10" t="s">
        <v>172</v>
      </c>
      <c r="L3" s="4"/>
    </row>
    <row r="4" spans="1:12" hidden="1" x14ac:dyDescent="0.25">
      <c r="A4" s="3">
        <v>3</v>
      </c>
      <c r="B4" t="s">
        <v>15</v>
      </c>
      <c r="C4" t="s">
        <v>16</v>
      </c>
      <c r="D4" t="s">
        <v>17</v>
      </c>
      <c r="E4" t="s">
        <v>10</v>
      </c>
      <c r="F4" s="7" t="s">
        <v>18</v>
      </c>
      <c r="G4" t="s">
        <v>19</v>
      </c>
      <c r="H4" s="4"/>
      <c r="I4" s="4"/>
      <c r="J4" s="4"/>
      <c r="K4" s="4"/>
      <c r="L4" s="4"/>
    </row>
    <row r="5" spans="1:12" ht="41.4" x14ac:dyDescent="0.25">
      <c r="A5" s="3">
        <v>4</v>
      </c>
      <c r="B5" t="s">
        <v>20</v>
      </c>
      <c r="C5" t="s">
        <v>21</v>
      </c>
      <c r="D5" t="s">
        <v>17</v>
      </c>
      <c r="E5" t="s">
        <v>14</v>
      </c>
      <c r="F5" s="7" t="s">
        <v>76</v>
      </c>
      <c r="H5" s="4">
        <f>489+224+62+34+32+30</f>
        <v>871</v>
      </c>
      <c r="I5" s="12" t="s">
        <v>188</v>
      </c>
      <c r="J5" s="12" t="s">
        <v>186</v>
      </c>
      <c r="K5" s="10" t="s">
        <v>172</v>
      </c>
      <c r="L5" s="4" t="s">
        <v>173</v>
      </c>
    </row>
    <row r="6" spans="1:12" ht="27.6" x14ac:dyDescent="0.25">
      <c r="A6" s="3">
        <v>5</v>
      </c>
      <c r="B6" s="5" t="s">
        <v>105</v>
      </c>
      <c r="C6" s="4" t="s">
        <v>22</v>
      </c>
      <c r="D6" s="4" t="s">
        <v>17</v>
      </c>
      <c r="E6" s="4" t="s">
        <v>14</v>
      </c>
      <c r="F6" s="11"/>
      <c r="G6" s="4"/>
      <c r="H6" s="4">
        <v>340</v>
      </c>
      <c r="I6" s="12" t="s">
        <v>189</v>
      </c>
      <c r="J6" s="12" t="s">
        <v>190</v>
      </c>
      <c r="K6" s="10" t="s">
        <v>172</v>
      </c>
      <c r="L6" s="11" t="s">
        <v>175</v>
      </c>
    </row>
    <row r="7" spans="1:12" ht="27.6" x14ac:dyDescent="0.25">
      <c r="A7" s="3">
        <v>6</v>
      </c>
      <c r="B7" s="5" t="s">
        <v>23</v>
      </c>
      <c r="C7" t="s">
        <v>24</v>
      </c>
      <c r="D7" t="s">
        <v>17</v>
      </c>
      <c r="E7" t="s">
        <v>14</v>
      </c>
      <c r="F7" s="7"/>
      <c r="H7" s="4">
        <v>658</v>
      </c>
      <c r="I7" s="12"/>
      <c r="J7" s="12" t="s">
        <v>191</v>
      </c>
      <c r="K7" s="10" t="s">
        <v>172</v>
      </c>
      <c r="L7" s="11" t="s">
        <v>177</v>
      </c>
    </row>
    <row r="8" spans="1:12" hidden="1" x14ac:dyDescent="0.25">
      <c r="A8" s="3">
        <v>7</v>
      </c>
      <c r="B8" t="s">
        <v>25</v>
      </c>
      <c r="C8" t="s">
        <v>26</v>
      </c>
      <c r="D8" t="s">
        <v>27</v>
      </c>
      <c r="E8" t="s">
        <v>10</v>
      </c>
      <c r="F8" s="7"/>
      <c r="H8" s="4"/>
      <c r="I8" s="4"/>
      <c r="J8" s="4"/>
      <c r="K8" s="4"/>
      <c r="L8" s="4"/>
    </row>
    <row r="9" spans="1:12" x14ac:dyDescent="0.25">
      <c r="A9" s="3">
        <v>8</v>
      </c>
      <c r="B9" t="s">
        <v>28</v>
      </c>
      <c r="C9" t="s">
        <v>29</v>
      </c>
      <c r="D9" t="s">
        <v>17</v>
      </c>
      <c r="E9" t="s">
        <v>14</v>
      </c>
      <c r="F9" s="7"/>
      <c r="H9" s="4">
        <f>478+77+52</f>
        <v>607</v>
      </c>
      <c r="I9" s="12" t="s">
        <v>193</v>
      </c>
      <c r="J9" s="12" t="s">
        <v>192</v>
      </c>
      <c r="K9" s="10" t="s">
        <v>172</v>
      </c>
      <c r="L9" s="4" t="s">
        <v>178</v>
      </c>
    </row>
    <row r="10" spans="1:12" ht="27.6" hidden="1" x14ac:dyDescent="0.25">
      <c r="A10" s="3">
        <v>9</v>
      </c>
      <c r="B10" t="s">
        <v>30</v>
      </c>
      <c r="C10" t="s">
        <v>31</v>
      </c>
      <c r="D10" t="s">
        <v>27</v>
      </c>
      <c r="E10" t="s">
        <v>10</v>
      </c>
      <c r="F10" s="7" t="s">
        <v>77</v>
      </c>
      <c r="H10" s="4"/>
      <c r="I10" s="4"/>
      <c r="J10" s="4"/>
      <c r="K10" s="4"/>
      <c r="L10" s="4"/>
    </row>
    <row r="11" spans="1:12" ht="27.6" x14ac:dyDescent="0.25">
      <c r="A11" s="3">
        <v>10</v>
      </c>
      <c r="B11" t="s">
        <v>32</v>
      </c>
      <c r="C11" t="s">
        <v>33</v>
      </c>
      <c r="D11" t="s">
        <v>13</v>
      </c>
      <c r="E11" t="s">
        <v>14</v>
      </c>
      <c r="F11" s="7" t="s">
        <v>78</v>
      </c>
      <c r="H11" s="4">
        <f>564+124</f>
        <v>688</v>
      </c>
      <c r="I11" s="12" t="s">
        <v>189</v>
      </c>
      <c r="J11" s="12" t="s">
        <v>194</v>
      </c>
      <c r="K11" s="10"/>
      <c r="L11" s="4"/>
    </row>
    <row r="12" spans="1:12" ht="27.6" hidden="1" x14ac:dyDescent="0.25">
      <c r="A12" s="3">
        <v>11</v>
      </c>
      <c r="B12" t="s">
        <v>34</v>
      </c>
      <c r="C12" t="s">
        <v>35</v>
      </c>
      <c r="D12" t="s">
        <v>27</v>
      </c>
      <c r="E12" t="s">
        <v>10</v>
      </c>
      <c r="F12" s="7" t="s">
        <v>79</v>
      </c>
      <c r="H12" s="4"/>
      <c r="I12" s="4"/>
      <c r="J12" s="4"/>
      <c r="K12" s="4"/>
      <c r="L12" s="4"/>
    </row>
    <row r="13" spans="1:12" ht="55.2" x14ac:dyDescent="0.25">
      <c r="A13" s="3">
        <v>12</v>
      </c>
      <c r="B13" t="s">
        <v>36</v>
      </c>
      <c r="F13" s="7" t="s">
        <v>37</v>
      </c>
      <c r="H13" s="4"/>
      <c r="I13" s="13" t="s">
        <v>195</v>
      </c>
      <c r="J13" s="12"/>
      <c r="K13" s="10"/>
      <c r="L13" s="4"/>
    </row>
    <row r="14" spans="1:12" x14ac:dyDescent="0.25">
      <c r="A14" s="3">
        <v>13</v>
      </c>
      <c r="B14" t="s">
        <v>38</v>
      </c>
      <c r="C14" t="s">
        <v>39</v>
      </c>
      <c r="D14" t="s">
        <v>27</v>
      </c>
      <c r="E14" t="s">
        <v>172</v>
      </c>
      <c r="F14" s="7"/>
      <c r="H14" s="4">
        <f>192+59+28+80</f>
        <v>359</v>
      </c>
      <c r="I14" s="12" t="s">
        <v>189</v>
      </c>
      <c r="J14" s="9" t="s">
        <v>196</v>
      </c>
      <c r="K14" s="10"/>
      <c r="L14" s="4"/>
    </row>
    <row r="15" spans="1:12" x14ac:dyDescent="0.25">
      <c r="A15" s="3">
        <v>14</v>
      </c>
      <c r="B15" s="15" t="s">
        <v>40</v>
      </c>
      <c r="C15" t="s">
        <v>41</v>
      </c>
      <c r="D15" t="s">
        <v>17</v>
      </c>
      <c r="E15" t="s">
        <v>14</v>
      </c>
      <c r="F15" s="7" t="s">
        <v>80</v>
      </c>
      <c r="H15" s="4">
        <v>558</v>
      </c>
      <c r="I15" s="12" t="s">
        <v>189</v>
      </c>
      <c r="J15" s="12" t="s">
        <v>197</v>
      </c>
      <c r="K15" s="10" t="s">
        <v>207</v>
      </c>
      <c r="L15" s="4" t="s">
        <v>208</v>
      </c>
    </row>
    <row r="16" spans="1:12" ht="27.6" x14ac:dyDescent="0.25">
      <c r="A16" s="3">
        <v>15</v>
      </c>
      <c r="B16" t="s">
        <v>42</v>
      </c>
      <c r="C16" t="s">
        <v>43</v>
      </c>
      <c r="D16" t="s">
        <v>17</v>
      </c>
      <c r="E16" t="s">
        <v>14</v>
      </c>
      <c r="F16" s="7" t="s">
        <v>44</v>
      </c>
      <c r="G16" t="s">
        <v>81</v>
      </c>
      <c r="H16" s="4">
        <f>197+149</f>
        <v>346</v>
      </c>
      <c r="I16" s="12" t="s">
        <v>189</v>
      </c>
      <c r="J16" s="12" t="s">
        <v>198</v>
      </c>
      <c r="K16" s="10"/>
      <c r="L16" s="11" t="s">
        <v>180</v>
      </c>
    </row>
    <row r="17" spans="1:12" ht="41.4" x14ac:dyDescent="0.25">
      <c r="A17" s="3">
        <v>16</v>
      </c>
      <c r="B17" s="15" t="s">
        <v>45</v>
      </c>
      <c r="C17" t="s">
        <v>46</v>
      </c>
      <c r="D17" t="s">
        <v>17</v>
      </c>
      <c r="E17" t="s">
        <v>14</v>
      </c>
      <c r="F17" s="7" t="s">
        <v>47</v>
      </c>
      <c r="H17" s="4">
        <v>660</v>
      </c>
      <c r="I17" s="12" t="s">
        <v>193</v>
      </c>
      <c r="J17" s="13" t="s">
        <v>199</v>
      </c>
      <c r="K17" s="10" t="s">
        <v>172</v>
      </c>
      <c r="L17" s="4" t="s">
        <v>179</v>
      </c>
    </row>
    <row r="18" spans="1:12" hidden="1" x14ac:dyDescent="0.25">
      <c r="A18" s="3">
        <v>17</v>
      </c>
      <c r="B18" t="s">
        <v>48</v>
      </c>
      <c r="C18" t="s">
        <v>49</v>
      </c>
      <c r="D18" t="s">
        <v>17</v>
      </c>
      <c r="E18" t="s">
        <v>106</v>
      </c>
      <c r="F18" s="7" t="s">
        <v>50</v>
      </c>
      <c r="H18" s="4">
        <v>258</v>
      </c>
      <c r="I18" s="4"/>
      <c r="J18" s="4"/>
      <c r="K18" s="4"/>
      <c r="L18" s="4"/>
    </row>
    <row r="19" spans="1:12" ht="41.4" x14ac:dyDescent="0.25">
      <c r="A19" s="3">
        <v>18</v>
      </c>
      <c r="B19" t="s">
        <v>51</v>
      </c>
      <c r="C19" t="s">
        <v>52</v>
      </c>
      <c r="D19" t="s">
        <v>17</v>
      </c>
      <c r="E19" t="s">
        <v>14</v>
      </c>
      <c r="F19" s="7" t="s">
        <v>50</v>
      </c>
      <c r="H19" s="4"/>
      <c r="I19" s="12" t="s">
        <v>189</v>
      </c>
      <c r="J19" s="12" t="s">
        <v>200</v>
      </c>
      <c r="K19" s="10"/>
      <c r="L19" s="11" t="s">
        <v>181</v>
      </c>
    </row>
    <row r="20" spans="1:12" x14ac:dyDescent="0.25">
      <c r="A20" s="3">
        <v>19</v>
      </c>
      <c r="B20" t="s">
        <v>53</v>
      </c>
      <c r="C20" t="s">
        <v>54</v>
      </c>
      <c r="D20" t="s">
        <v>17</v>
      </c>
      <c r="E20" t="s">
        <v>14</v>
      </c>
      <c r="F20" s="7" t="s">
        <v>50</v>
      </c>
      <c r="H20" s="4">
        <v>449</v>
      </c>
      <c r="I20" s="12"/>
      <c r="J20" s="12"/>
      <c r="K20" s="10"/>
      <c r="L20" s="4"/>
    </row>
    <row r="21" spans="1:12" x14ac:dyDescent="0.25">
      <c r="A21" s="3">
        <v>20</v>
      </c>
      <c r="B21" t="s">
        <v>55</v>
      </c>
      <c r="C21" t="s">
        <v>56</v>
      </c>
      <c r="D21" t="s">
        <v>27</v>
      </c>
      <c r="F21" s="7" t="s">
        <v>57</v>
      </c>
      <c r="H21" s="4"/>
      <c r="I21" s="12"/>
      <c r="J21" s="12"/>
      <c r="K21" s="10"/>
      <c r="L21" s="4"/>
    </row>
    <row r="22" spans="1:12" ht="27.6" x14ac:dyDescent="0.25">
      <c r="A22" s="3">
        <v>21</v>
      </c>
      <c r="B22" t="s">
        <v>58</v>
      </c>
      <c r="D22" t="s">
        <v>59</v>
      </c>
      <c r="F22" s="7" t="s">
        <v>60</v>
      </c>
      <c r="H22" s="4"/>
      <c r="I22" s="12"/>
      <c r="J22" s="12"/>
      <c r="K22" s="10"/>
      <c r="L22" s="4"/>
    </row>
    <row r="23" spans="1:12" ht="27.6" x14ac:dyDescent="0.25">
      <c r="A23" s="3">
        <v>22</v>
      </c>
      <c r="B23" t="s">
        <v>62</v>
      </c>
      <c r="C23" t="s">
        <v>63</v>
      </c>
      <c r="D23" t="s">
        <v>64</v>
      </c>
      <c r="E23" t="s">
        <v>61</v>
      </c>
      <c r="F23" s="7" t="s">
        <v>65</v>
      </c>
      <c r="H23" s="4">
        <v>341</v>
      </c>
      <c r="I23" s="12" t="s">
        <v>189</v>
      </c>
      <c r="J23" s="12" t="s">
        <v>201</v>
      </c>
      <c r="K23" s="10"/>
      <c r="L23" s="4"/>
    </row>
    <row r="24" spans="1:12" x14ac:dyDescent="0.25">
      <c r="A24" s="3">
        <v>23</v>
      </c>
      <c r="B24" t="s">
        <v>68</v>
      </c>
      <c r="C24" t="s">
        <v>66</v>
      </c>
      <c r="D24" t="s">
        <v>64</v>
      </c>
      <c r="E24" t="s">
        <v>61</v>
      </c>
      <c r="F24" s="7" t="s">
        <v>67</v>
      </c>
      <c r="H24" s="4">
        <f>205+83+140+308</f>
        <v>736</v>
      </c>
      <c r="I24" s="12" t="s">
        <v>188</v>
      </c>
      <c r="J24" s="12" t="s">
        <v>202</v>
      </c>
      <c r="K24" s="10"/>
      <c r="L24" s="4"/>
    </row>
    <row r="25" spans="1:12" x14ac:dyDescent="0.25">
      <c r="A25" s="3">
        <v>24</v>
      </c>
      <c r="B25" t="s">
        <v>69</v>
      </c>
      <c r="C25" t="s">
        <v>66</v>
      </c>
      <c r="D25" t="s">
        <v>64</v>
      </c>
      <c r="E25" t="s">
        <v>61</v>
      </c>
      <c r="F25" s="7" t="s">
        <v>70</v>
      </c>
      <c r="H25" s="4">
        <f>43+291+40+145+17+560+280</f>
        <v>1376</v>
      </c>
      <c r="I25" s="12"/>
      <c r="J25" s="12"/>
      <c r="K25" s="10"/>
      <c r="L25" s="4"/>
    </row>
    <row r="26" spans="1:12" ht="27.6" x14ac:dyDescent="0.25">
      <c r="A26" s="3">
        <v>25</v>
      </c>
      <c r="B26" s="6" t="s">
        <v>71</v>
      </c>
      <c r="C26" t="s">
        <v>72</v>
      </c>
      <c r="D26" t="s">
        <v>64</v>
      </c>
      <c r="E26" t="s">
        <v>61</v>
      </c>
      <c r="F26" s="7" t="s">
        <v>73</v>
      </c>
      <c r="H26" s="4">
        <f>807+72+66</f>
        <v>945</v>
      </c>
      <c r="I26" s="12" t="s">
        <v>189</v>
      </c>
      <c r="J26" s="12" t="s">
        <v>191</v>
      </c>
      <c r="K26" s="10"/>
      <c r="L26" s="4"/>
    </row>
    <row r="27" spans="1:12" hidden="1" x14ac:dyDescent="0.25">
      <c r="A27" s="3">
        <v>26</v>
      </c>
      <c r="B27" t="s">
        <v>82</v>
      </c>
      <c r="C27" t="s">
        <v>83</v>
      </c>
      <c r="D27" t="s">
        <v>64</v>
      </c>
      <c r="E27" t="s">
        <v>89</v>
      </c>
      <c r="F27" s="7" t="s">
        <v>84</v>
      </c>
      <c r="H27" s="4">
        <f>136+154+264+173+102+89</f>
        <v>918</v>
      </c>
      <c r="I27" s="12" t="s">
        <v>188</v>
      </c>
      <c r="J27" s="12" t="s">
        <v>192</v>
      </c>
      <c r="K27" s="10"/>
      <c r="L27" s="4"/>
    </row>
    <row r="28" spans="1:12" hidden="1" x14ac:dyDescent="0.25">
      <c r="A28" s="3">
        <v>27</v>
      </c>
      <c r="B28" t="s">
        <v>85</v>
      </c>
      <c r="C28" t="s">
        <v>86</v>
      </c>
      <c r="D28" t="s">
        <v>88</v>
      </c>
      <c r="E28" t="s">
        <v>89</v>
      </c>
      <c r="F28" s="7" t="s">
        <v>90</v>
      </c>
      <c r="H28" s="4">
        <f>51+118+141+17+25+37+105+42+17+15+60+29</f>
        <v>657</v>
      </c>
      <c r="I28" s="4"/>
      <c r="J28" s="4"/>
      <c r="K28" s="4"/>
      <c r="L28" s="4"/>
    </row>
    <row r="29" spans="1:12" x14ac:dyDescent="0.25">
      <c r="A29" s="3">
        <v>28</v>
      </c>
      <c r="B29" t="s">
        <v>87</v>
      </c>
      <c r="C29" t="s">
        <v>92</v>
      </c>
      <c r="D29" t="s">
        <v>91</v>
      </c>
      <c r="E29" t="s">
        <v>93</v>
      </c>
      <c r="F29" s="7" t="s">
        <v>94</v>
      </c>
      <c r="H29" s="4">
        <f>77+42+21+41+21+12+31+38+35+298+134+127+24+4+44+51</f>
        <v>1000</v>
      </c>
      <c r="I29" s="12"/>
      <c r="J29" s="12"/>
      <c r="K29" s="10"/>
      <c r="L29" s="4"/>
    </row>
    <row r="30" spans="1:12" hidden="1" x14ac:dyDescent="0.25">
      <c r="A30" s="3">
        <v>29</v>
      </c>
      <c r="B30" t="s">
        <v>95</v>
      </c>
      <c r="C30" t="s">
        <v>96</v>
      </c>
      <c r="D30" t="s">
        <v>88</v>
      </c>
      <c r="E30" t="s">
        <v>89</v>
      </c>
      <c r="F30" s="7"/>
      <c r="H30" s="4">
        <f>255+48</f>
        <v>303</v>
      </c>
      <c r="I30" s="4"/>
      <c r="J30" s="4"/>
      <c r="K30" s="4"/>
      <c r="L30" s="4"/>
    </row>
    <row r="31" spans="1:12" ht="27.6" x14ac:dyDescent="0.25">
      <c r="A31" s="3">
        <v>30</v>
      </c>
      <c r="B31" t="s">
        <v>97</v>
      </c>
      <c r="C31" t="s">
        <v>96</v>
      </c>
      <c r="D31" t="s">
        <v>88</v>
      </c>
      <c r="E31" t="s">
        <v>93</v>
      </c>
      <c r="F31" s="7" t="s">
        <v>98</v>
      </c>
      <c r="G31" s="5" t="s">
        <v>184</v>
      </c>
      <c r="H31" s="4">
        <f>105+26+122+43+113</f>
        <v>409</v>
      </c>
      <c r="I31" s="14" t="s">
        <v>203</v>
      </c>
      <c r="J31" s="12" t="s">
        <v>204</v>
      </c>
      <c r="K31" s="10"/>
      <c r="L31" s="4"/>
    </row>
    <row r="32" spans="1:12" x14ac:dyDescent="0.25">
      <c r="A32" s="3">
        <v>31</v>
      </c>
      <c r="B32" t="s">
        <v>100</v>
      </c>
      <c r="C32" t="s">
        <v>101</v>
      </c>
      <c r="D32" t="s">
        <v>99</v>
      </c>
      <c r="F32" s="7"/>
      <c r="H32" s="4">
        <v>470</v>
      </c>
      <c r="I32" s="12"/>
      <c r="J32" s="12"/>
      <c r="K32" s="10"/>
      <c r="L32" s="4"/>
    </row>
    <row r="33" spans="1:12" x14ac:dyDescent="0.25">
      <c r="A33" s="3">
        <v>32</v>
      </c>
      <c r="B33" t="s">
        <v>102</v>
      </c>
      <c r="C33" t="s">
        <v>103</v>
      </c>
      <c r="D33" t="s">
        <v>88</v>
      </c>
      <c r="E33" t="s">
        <v>93</v>
      </c>
      <c r="F33" s="7" t="s">
        <v>104</v>
      </c>
      <c r="H33" s="4">
        <v>472</v>
      </c>
      <c r="I33" s="12" t="s">
        <v>189</v>
      </c>
      <c r="J33" s="12" t="s">
        <v>205</v>
      </c>
      <c r="K33" s="10"/>
      <c r="L33" s="4"/>
    </row>
    <row r="34" spans="1:12" ht="41.4" x14ac:dyDescent="0.25">
      <c r="A34" s="3">
        <v>33</v>
      </c>
      <c r="B34" t="s">
        <v>107</v>
      </c>
      <c r="C34" t="s">
        <v>110</v>
      </c>
      <c r="D34" t="s">
        <v>111</v>
      </c>
      <c r="E34" t="s">
        <v>108</v>
      </c>
      <c r="F34" s="7" t="s">
        <v>260</v>
      </c>
      <c r="H34" s="4">
        <f>346+25</f>
        <v>371</v>
      </c>
      <c r="I34" s="12" t="s">
        <v>188</v>
      </c>
      <c r="J34" s="12" t="s">
        <v>206</v>
      </c>
      <c r="K34" s="10"/>
      <c r="L34" s="4"/>
    </row>
    <row r="35" spans="1:12" x14ac:dyDescent="0.25">
      <c r="A35" s="3">
        <v>34</v>
      </c>
      <c r="B35" t="s">
        <v>112</v>
      </c>
      <c r="C35" t="s">
        <v>115</v>
      </c>
      <c r="D35" t="s">
        <v>111</v>
      </c>
      <c r="E35" t="s">
        <v>108</v>
      </c>
      <c r="F35" s="7" t="s">
        <v>113</v>
      </c>
      <c r="H35" s="4">
        <v>392</v>
      </c>
      <c r="I35" s="12"/>
      <c r="J35" s="12"/>
      <c r="K35" s="10" t="s">
        <v>183</v>
      </c>
      <c r="L35" s="4" t="s">
        <v>182</v>
      </c>
    </row>
    <row r="36" spans="1:12" x14ac:dyDescent="0.25">
      <c r="A36" s="3">
        <v>35</v>
      </c>
      <c r="B36" t="s">
        <v>114</v>
      </c>
      <c r="C36" t="s">
        <v>115</v>
      </c>
      <c r="D36" t="s">
        <v>111</v>
      </c>
      <c r="E36" t="s">
        <v>108</v>
      </c>
      <c r="F36" s="7" t="s">
        <v>113</v>
      </c>
      <c r="H36" s="4">
        <v>483</v>
      </c>
      <c r="I36" s="12"/>
      <c r="J36" s="12"/>
      <c r="K36" s="10"/>
      <c r="L36" s="4"/>
    </row>
    <row r="37" spans="1:12" ht="41.4" x14ac:dyDescent="0.25">
      <c r="A37" s="3">
        <v>36</v>
      </c>
      <c r="B37" s="6" t="s">
        <v>116</v>
      </c>
      <c r="C37" t="s">
        <v>117</v>
      </c>
      <c r="D37" t="s">
        <v>111</v>
      </c>
      <c r="E37" t="s">
        <v>108</v>
      </c>
      <c r="F37" s="7" t="s">
        <v>118</v>
      </c>
      <c r="H37" s="4">
        <v>408</v>
      </c>
      <c r="I37" s="14" t="s">
        <v>261</v>
      </c>
      <c r="J37" s="12"/>
      <c r="K37" s="10"/>
      <c r="L37" s="4"/>
    </row>
    <row r="38" spans="1:12" ht="41.4" x14ac:dyDescent="0.25">
      <c r="A38" s="3">
        <v>37</v>
      </c>
      <c r="B38" s="8" t="s">
        <v>119</v>
      </c>
      <c r="C38" t="s">
        <v>120</v>
      </c>
      <c r="D38" t="s">
        <v>111</v>
      </c>
      <c r="E38" t="s">
        <v>108</v>
      </c>
      <c r="F38" s="7" t="s">
        <v>121</v>
      </c>
      <c r="G38" s="7" t="s">
        <v>122</v>
      </c>
      <c r="H38" s="4">
        <f>15+110+30+13+44+67+36+133+37+59+16</f>
        <v>560</v>
      </c>
      <c r="I38" s="14" t="s">
        <v>262</v>
      </c>
      <c r="J38" s="12"/>
      <c r="K38" s="10"/>
      <c r="L38" s="4"/>
    </row>
    <row r="39" spans="1:12" x14ac:dyDescent="0.25">
      <c r="A39" s="3">
        <v>38</v>
      </c>
      <c r="B39" t="s">
        <v>123</v>
      </c>
      <c r="F39" s="7"/>
      <c r="H39" s="4"/>
      <c r="I39" s="12"/>
      <c r="J39" s="12"/>
      <c r="K39" s="10"/>
      <c r="L39" s="4"/>
    </row>
    <row r="40" spans="1:12" x14ac:dyDescent="0.25">
      <c r="A40" s="3">
        <v>39</v>
      </c>
      <c r="B40" t="s">
        <v>124</v>
      </c>
      <c r="F40" s="7"/>
      <c r="H40" s="4"/>
      <c r="I40" s="12"/>
      <c r="J40" s="12"/>
      <c r="K40" s="10"/>
      <c r="L40" s="4"/>
    </row>
    <row r="41" spans="1:12" x14ac:dyDescent="0.25">
      <c r="A41" s="3">
        <v>40</v>
      </c>
      <c r="B41" t="s">
        <v>125</v>
      </c>
      <c r="F41" s="7"/>
      <c r="H41" s="4"/>
      <c r="I41" s="12"/>
      <c r="J41" s="12"/>
      <c r="K41" s="10"/>
      <c r="L41" s="4"/>
    </row>
    <row r="42" spans="1:12" x14ac:dyDescent="0.25">
      <c r="A42" s="3">
        <v>41</v>
      </c>
      <c r="B42" t="s">
        <v>126</v>
      </c>
      <c r="C42" t="s">
        <v>129</v>
      </c>
      <c r="D42" t="s">
        <v>127</v>
      </c>
      <c r="E42" t="s">
        <v>108</v>
      </c>
      <c r="F42" s="7" t="s">
        <v>128</v>
      </c>
      <c r="H42" s="4">
        <f>820+279+27</f>
        <v>1126</v>
      </c>
      <c r="I42" s="12"/>
      <c r="J42" s="12"/>
      <c r="K42" s="10"/>
      <c r="L42" s="4"/>
    </row>
    <row r="43" spans="1:12" hidden="1" x14ac:dyDescent="0.25">
      <c r="A43" s="3">
        <v>42</v>
      </c>
      <c r="B43" t="s">
        <v>130</v>
      </c>
      <c r="C43" t="s">
        <v>131</v>
      </c>
      <c r="D43" t="s">
        <v>111</v>
      </c>
      <c r="E43" t="s">
        <v>132</v>
      </c>
      <c r="F43" s="7"/>
      <c r="H43" s="4">
        <v>381</v>
      </c>
      <c r="I43" s="4"/>
      <c r="J43" s="4"/>
      <c r="K43" s="4"/>
      <c r="L43" s="4"/>
    </row>
    <row r="44" spans="1:12" x14ac:dyDescent="0.25">
      <c r="A44" s="3">
        <v>43</v>
      </c>
      <c r="B44" t="s">
        <v>133</v>
      </c>
      <c r="C44" t="s">
        <v>86</v>
      </c>
      <c r="D44" t="s">
        <v>111</v>
      </c>
      <c r="E44" t="s">
        <v>108</v>
      </c>
      <c r="F44" s="7" t="s">
        <v>134</v>
      </c>
      <c r="H44" s="4">
        <f>17+58+37+25+26+29+60+14+8+11+45</f>
        <v>330</v>
      </c>
      <c r="I44" s="12"/>
      <c r="J44" s="12"/>
      <c r="K44" s="10"/>
      <c r="L44" s="4"/>
    </row>
    <row r="45" spans="1:12" x14ac:dyDescent="0.25">
      <c r="A45" s="3">
        <v>44</v>
      </c>
      <c r="B45" t="s">
        <v>135</v>
      </c>
      <c r="F45" s="7"/>
      <c r="H45" s="4"/>
      <c r="I45" s="12"/>
      <c r="J45" s="12"/>
      <c r="K45" s="10"/>
      <c r="L45" s="4"/>
    </row>
    <row r="46" spans="1:12" hidden="1" x14ac:dyDescent="0.25">
      <c r="A46" s="3">
        <v>45</v>
      </c>
      <c r="B46" t="s">
        <v>136</v>
      </c>
      <c r="C46" t="s">
        <v>137</v>
      </c>
      <c r="D46" t="s">
        <v>111</v>
      </c>
      <c r="E46" t="s">
        <v>132</v>
      </c>
      <c r="F46" s="7"/>
      <c r="H46" s="4">
        <v>291</v>
      </c>
      <c r="I46" s="4"/>
      <c r="J46" s="4"/>
      <c r="K46" s="4"/>
      <c r="L46" s="4"/>
    </row>
    <row r="47" spans="1:12" x14ac:dyDescent="0.25">
      <c r="A47" s="3">
        <v>46</v>
      </c>
      <c r="B47" t="s">
        <v>138</v>
      </c>
      <c r="C47" t="s">
        <v>139</v>
      </c>
      <c r="D47" t="s">
        <v>127</v>
      </c>
      <c r="E47" t="s">
        <v>108</v>
      </c>
      <c r="F47" s="7"/>
      <c r="H47" s="4"/>
      <c r="I47" s="12"/>
      <c r="J47" s="12"/>
      <c r="K47" s="10"/>
      <c r="L47" s="4"/>
    </row>
    <row r="48" spans="1:12" x14ac:dyDescent="0.25">
      <c r="A48" s="3">
        <v>47</v>
      </c>
      <c r="B48" t="s">
        <v>140</v>
      </c>
      <c r="C48" t="s">
        <v>142</v>
      </c>
      <c r="D48" t="s">
        <v>111</v>
      </c>
      <c r="E48" t="s">
        <v>108</v>
      </c>
      <c r="F48" s="7" t="s">
        <v>141</v>
      </c>
      <c r="H48" s="4">
        <f>397+1</f>
        <v>398</v>
      </c>
      <c r="I48" s="12"/>
      <c r="J48" s="12"/>
      <c r="K48" s="10"/>
      <c r="L48" s="4"/>
    </row>
    <row r="49" spans="1:12" ht="41.4" x14ac:dyDescent="0.25">
      <c r="A49" s="3">
        <v>48</v>
      </c>
      <c r="B49" t="s">
        <v>143</v>
      </c>
      <c r="C49" t="s">
        <v>144</v>
      </c>
      <c r="D49" s="7" t="s">
        <v>145</v>
      </c>
      <c r="E49" t="s">
        <v>108</v>
      </c>
      <c r="F49" s="7"/>
      <c r="H49" s="4"/>
      <c r="I49" s="12"/>
      <c r="J49" s="12"/>
      <c r="K49" s="10"/>
      <c r="L49" s="4"/>
    </row>
    <row r="50" spans="1:12" hidden="1" x14ac:dyDescent="0.25">
      <c r="A50" s="3">
        <v>49</v>
      </c>
      <c r="B50" t="s">
        <v>146</v>
      </c>
      <c r="C50" t="s">
        <v>147</v>
      </c>
      <c r="E50" t="s">
        <v>132</v>
      </c>
      <c r="F50" s="7"/>
      <c r="H50" s="4">
        <v>273</v>
      </c>
      <c r="I50" s="4"/>
      <c r="J50" s="4"/>
      <c r="K50" s="4"/>
      <c r="L50" s="4"/>
    </row>
    <row r="51" spans="1:12" x14ac:dyDescent="0.25">
      <c r="A51" s="3">
        <v>50</v>
      </c>
      <c r="B51" t="s">
        <v>148</v>
      </c>
      <c r="F51" s="7"/>
      <c r="H51" s="4"/>
      <c r="I51" s="12"/>
      <c r="J51" s="12"/>
      <c r="K51" s="10"/>
      <c r="L51" s="4"/>
    </row>
    <row r="52" spans="1:12" x14ac:dyDescent="0.25">
      <c r="A52" s="3">
        <v>51</v>
      </c>
      <c r="B52" t="s">
        <v>149</v>
      </c>
      <c r="F52" s="7" t="s">
        <v>150</v>
      </c>
      <c r="H52" s="4"/>
      <c r="I52" s="12"/>
      <c r="J52" s="12"/>
      <c r="K52" s="10"/>
      <c r="L52" s="4"/>
    </row>
    <row r="53" spans="1:12" x14ac:dyDescent="0.25">
      <c r="A53" s="3">
        <v>52</v>
      </c>
      <c r="B53" t="s">
        <v>151</v>
      </c>
      <c r="F53" s="7" t="s">
        <v>152</v>
      </c>
      <c r="H53" s="4"/>
      <c r="I53" s="12"/>
      <c r="J53" s="12"/>
      <c r="K53" s="10"/>
      <c r="L53" s="4"/>
    </row>
    <row r="54" spans="1:12" x14ac:dyDescent="0.25">
      <c r="A54" s="3">
        <v>53</v>
      </c>
      <c r="B54" t="s">
        <v>153</v>
      </c>
      <c r="F54" s="7"/>
      <c r="H54" s="4"/>
      <c r="I54" s="12"/>
      <c r="J54" s="12"/>
      <c r="K54" s="10"/>
      <c r="L54" s="4"/>
    </row>
    <row r="55" spans="1:12" x14ac:dyDescent="0.25">
      <c r="A55" s="3">
        <v>54</v>
      </c>
      <c r="B55" t="s">
        <v>154</v>
      </c>
      <c r="C55" t="s">
        <v>155</v>
      </c>
      <c r="F55" s="7"/>
      <c r="H55" s="4"/>
      <c r="I55" s="12"/>
      <c r="J55" s="12"/>
      <c r="K55" s="10"/>
      <c r="L55" s="4"/>
    </row>
    <row r="56" spans="1:12" x14ac:dyDescent="0.25">
      <c r="A56" s="3">
        <v>55</v>
      </c>
      <c r="B56" t="s">
        <v>156</v>
      </c>
      <c r="F56" s="7"/>
      <c r="H56" s="4"/>
      <c r="I56" s="12"/>
      <c r="J56" s="12"/>
      <c r="K56" s="10"/>
      <c r="L56" s="4"/>
    </row>
    <row r="57" spans="1:12" x14ac:dyDescent="0.25">
      <c r="A57" s="3">
        <v>56</v>
      </c>
      <c r="B57" t="s">
        <v>157</v>
      </c>
      <c r="C57" t="s">
        <v>158</v>
      </c>
      <c r="D57" t="s">
        <v>111</v>
      </c>
      <c r="E57" t="s">
        <v>108</v>
      </c>
      <c r="F57" s="7" t="s">
        <v>109</v>
      </c>
      <c r="H57" s="4">
        <f>13+28+13+117+778</f>
        <v>949</v>
      </c>
      <c r="I57" s="12"/>
      <c r="J57" s="12"/>
      <c r="K57" s="10"/>
      <c r="L57" s="4"/>
    </row>
    <row r="58" spans="1:12" x14ac:dyDescent="0.25">
      <c r="A58" s="3">
        <v>57</v>
      </c>
      <c r="B58" t="s">
        <v>159</v>
      </c>
      <c r="F58" s="7"/>
      <c r="H58" s="4"/>
      <c r="I58" s="12"/>
      <c r="J58" s="12"/>
      <c r="K58" s="10"/>
      <c r="L58" s="4"/>
    </row>
    <row r="59" spans="1:12" ht="27.6" x14ac:dyDescent="0.25">
      <c r="A59" s="3">
        <v>58</v>
      </c>
      <c r="B59" s="6" t="s">
        <v>160</v>
      </c>
      <c r="C59" t="s">
        <v>161</v>
      </c>
      <c r="D59" t="s">
        <v>111</v>
      </c>
      <c r="E59" t="s">
        <v>108</v>
      </c>
      <c r="F59" s="7" t="s">
        <v>162</v>
      </c>
      <c r="H59" s="4">
        <v>377</v>
      </c>
      <c r="I59" s="12"/>
      <c r="J59" s="12"/>
      <c r="K59" s="10"/>
      <c r="L59" s="4"/>
    </row>
    <row r="60" spans="1:12" x14ac:dyDescent="0.25">
      <c r="A60" s="3">
        <v>59</v>
      </c>
      <c r="B60" t="s">
        <v>163</v>
      </c>
      <c r="C60" t="s">
        <v>164</v>
      </c>
      <c r="D60" t="s">
        <v>111</v>
      </c>
      <c r="E60" t="s">
        <v>108</v>
      </c>
      <c r="F60" s="7" t="s">
        <v>109</v>
      </c>
      <c r="H60" s="4">
        <f>34+148+76+22+11+14+56+302+94</f>
        <v>757</v>
      </c>
      <c r="I60" s="12"/>
      <c r="J60" s="12"/>
      <c r="K60" s="10"/>
      <c r="L60" s="4"/>
    </row>
    <row r="61" spans="1:12" x14ac:dyDescent="0.25">
      <c r="A61" s="3">
        <v>60</v>
      </c>
      <c r="B61" t="s">
        <v>165</v>
      </c>
      <c r="C61" t="s">
        <v>166</v>
      </c>
      <c r="D61" t="s">
        <v>127</v>
      </c>
      <c r="E61" t="s">
        <v>108</v>
      </c>
      <c r="F61" s="7" t="s">
        <v>109</v>
      </c>
      <c r="H61" s="4">
        <f>74+489+1144+207+58+170</f>
        <v>2142</v>
      </c>
      <c r="I61" s="12"/>
      <c r="J61" s="12"/>
      <c r="K61" s="10"/>
      <c r="L61" s="4"/>
    </row>
    <row r="62" spans="1:12" hidden="1" x14ac:dyDescent="0.25">
      <c r="A62" s="3">
        <v>61</v>
      </c>
      <c r="B62" t="s">
        <v>167</v>
      </c>
      <c r="C62" t="s">
        <v>168</v>
      </c>
      <c r="D62" t="s">
        <v>111</v>
      </c>
      <c r="E62" t="s">
        <v>132</v>
      </c>
      <c r="F62" s="7"/>
      <c r="H62" s="4">
        <v>721</v>
      </c>
      <c r="I62" s="4"/>
      <c r="J62" s="4"/>
      <c r="K62" s="4"/>
      <c r="L62" s="4"/>
    </row>
    <row r="63" spans="1:12" x14ac:dyDescent="0.25">
      <c r="A63" s="3">
        <v>62</v>
      </c>
      <c r="B63" t="s">
        <v>169</v>
      </c>
      <c r="C63" t="s">
        <v>170</v>
      </c>
      <c r="D63" t="s">
        <v>111</v>
      </c>
      <c r="E63" t="s">
        <v>108</v>
      </c>
      <c r="F63" s="7"/>
      <c r="H63" s="4">
        <f>278+77+82+159</f>
        <v>596</v>
      </c>
      <c r="I63" s="12"/>
      <c r="J63" s="12"/>
      <c r="K63" s="10"/>
      <c r="L63" s="4"/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1" sqref="D11"/>
    </sheetView>
  </sheetViews>
  <sheetFormatPr defaultRowHeight="13.8" x14ac:dyDescent="0.25"/>
  <cols>
    <col min="1" max="1" width="11.77734375" customWidth="1"/>
    <col min="2" max="2" width="45.109375" style="7" customWidth="1"/>
    <col min="3" max="3" width="11.5546875" style="17" customWidth="1"/>
    <col min="4" max="4" width="43.77734375" style="16" customWidth="1"/>
    <col min="5" max="5" width="15.33203125" customWidth="1"/>
  </cols>
  <sheetData>
    <row r="1" spans="1:5" x14ac:dyDescent="0.25">
      <c r="A1" t="s">
        <v>215</v>
      </c>
      <c r="B1" s="7" t="s">
        <v>213</v>
      </c>
      <c r="C1" s="17" t="s">
        <v>232</v>
      </c>
      <c r="D1" s="16" t="s">
        <v>214</v>
      </c>
      <c r="E1" t="s">
        <v>233</v>
      </c>
    </row>
    <row r="2" spans="1:5" s="16" customFormat="1" ht="27.6" x14ac:dyDescent="0.25">
      <c r="A2" s="16" t="s">
        <v>209</v>
      </c>
      <c r="B2" s="17" t="s">
        <v>210</v>
      </c>
      <c r="C2" s="17" t="s">
        <v>91</v>
      </c>
      <c r="D2" s="16" t="s">
        <v>222</v>
      </c>
    </row>
    <row r="3" spans="1:5" s="16" customFormat="1" ht="27.6" x14ac:dyDescent="0.25">
      <c r="A3" s="16" t="s">
        <v>212</v>
      </c>
      <c r="B3" s="7" t="s">
        <v>211</v>
      </c>
      <c r="C3" s="17" t="s">
        <v>91</v>
      </c>
      <c r="D3" s="16" t="s">
        <v>223</v>
      </c>
    </row>
    <row r="4" spans="1:5" s="16" customFormat="1" ht="27.6" x14ac:dyDescent="0.25">
      <c r="A4" s="19" t="s">
        <v>256</v>
      </c>
      <c r="B4" s="20" t="s">
        <v>216</v>
      </c>
      <c r="C4" s="21" t="s">
        <v>225</v>
      </c>
      <c r="D4" s="18" t="s">
        <v>224</v>
      </c>
    </row>
    <row r="5" spans="1:5" s="16" customFormat="1" ht="27.6" x14ac:dyDescent="0.25">
      <c r="A5" s="18" t="s">
        <v>218</v>
      </c>
      <c r="B5" s="20" t="s">
        <v>217</v>
      </c>
      <c r="C5" s="21" t="s">
        <v>225</v>
      </c>
      <c r="D5" s="18" t="s">
        <v>226</v>
      </c>
    </row>
    <row r="6" spans="1:5" s="16" customFormat="1" ht="27.6" x14ac:dyDescent="0.25">
      <c r="A6" s="16" t="s">
        <v>220</v>
      </c>
      <c r="B6" s="17" t="s">
        <v>219</v>
      </c>
      <c r="C6" s="17" t="s">
        <v>91</v>
      </c>
      <c r="D6" s="16" t="s">
        <v>227</v>
      </c>
    </row>
    <row r="7" spans="1:5" s="16" customFormat="1" ht="55.2" x14ac:dyDescent="0.25">
      <c r="A7" s="16" t="s">
        <v>221</v>
      </c>
      <c r="B7" s="17" t="s">
        <v>229</v>
      </c>
      <c r="C7" s="17" t="s">
        <v>91</v>
      </c>
      <c r="D7" s="16" t="s">
        <v>228</v>
      </c>
    </row>
    <row r="8" spans="1:5" s="16" customFormat="1" ht="27.6" x14ac:dyDescent="0.25">
      <c r="A8" s="16" t="s">
        <v>230</v>
      </c>
      <c r="B8" s="7" t="s">
        <v>259</v>
      </c>
      <c r="C8" s="17" t="s">
        <v>225</v>
      </c>
      <c r="D8" s="16" t="s">
        <v>231</v>
      </c>
      <c r="E8" s="16" t="s">
        <v>234</v>
      </c>
    </row>
    <row r="9" spans="1:5" s="16" customFormat="1" ht="27.6" x14ac:dyDescent="0.25">
      <c r="A9" s="16" t="s">
        <v>235</v>
      </c>
      <c r="B9" s="17" t="s">
        <v>236</v>
      </c>
      <c r="C9" s="17" t="s">
        <v>91</v>
      </c>
      <c r="D9" s="16" t="s">
        <v>237</v>
      </c>
    </row>
    <row r="10" spans="1:5" s="16" customFormat="1" x14ac:dyDescent="0.25">
      <c r="A10" s="16" t="s">
        <v>238</v>
      </c>
      <c r="B10" s="16" t="s">
        <v>250</v>
      </c>
      <c r="C10" s="17" t="s">
        <v>250</v>
      </c>
      <c r="D10" s="17" t="s">
        <v>250</v>
      </c>
      <c r="E10" s="17" t="s">
        <v>239</v>
      </c>
    </row>
    <row r="11" spans="1:5" s="16" customFormat="1" ht="27.6" x14ac:dyDescent="0.25">
      <c r="A11" s="18" t="s">
        <v>240</v>
      </c>
      <c r="B11" s="21" t="s">
        <v>241</v>
      </c>
      <c r="C11" s="21" t="s">
        <v>225</v>
      </c>
      <c r="D11" s="18" t="s">
        <v>257</v>
      </c>
      <c r="E11" s="16" t="s">
        <v>242</v>
      </c>
    </row>
    <row r="12" spans="1:5" s="16" customFormat="1" ht="27.6" x14ac:dyDescent="0.25">
      <c r="A12" s="16" t="s">
        <v>244</v>
      </c>
      <c r="B12" s="7" t="s">
        <v>245</v>
      </c>
      <c r="C12" s="17" t="s">
        <v>225</v>
      </c>
      <c r="D12" s="16" t="s">
        <v>243</v>
      </c>
      <c r="E12" s="16" t="s">
        <v>242</v>
      </c>
    </row>
    <row r="13" spans="1:5" s="16" customFormat="1" ht="27.6" x14ac:dyDescent="0.25">
      <c r="A13" s="16" t="s">
        <v>247</v>
      </c>
      <c r="B13" s="17" t="s">
        <v>248</v>
      </c>
      <c r="C13" s="17" t="s">
        <v>91</v>
      </c>
      <c r="D13" s="17" t="s">
        <v>246</v>
      </c>
    </row>
    <row r="14" spans="1:5" s="16" customFormat="1" x14ac:dyDescent="0.25">
      <c r="A14" s="16" t="s">
        <v>249</v>
      </c>
      <c r="B14" s="17" t="s">
        <v>250</v>
      </c>
      <c r="C14" s="17" t="s">
        <v>250</v>
      </c>
      <c r="D14" s="16" t="s">
        <v>250</v>
      </c>
      <c r="E14" s="16" t="s">
        <v>234</v>
      </c>
    </row>
    <row r="15" spans="1:5" s="16" customFormat="1" x14ac:dyDescent="0.25">
      <c r="A15" s="16" t="s">
        <v>28</v>
      </c>
      <c r="B15" s="17" t="s">
        <v>250</v>
      </c>
      <c r="C15" s="17" t="s">
        <v>250</v>
      </c>
      <c r="D15" s="16" t="s">
        <v>250</v>
      </c>
      <c r="E15" s="16" t="s">
        <v>234</v>
      </c>
    </row>
    <row r="16" spans="1:5" s="16" customFormat="1" x14ac:dyDescent="0.25">
      <c r="A16" s="16" t="s">
        <v>251</v>
      </c>
      <c r="B16" s="17" t="s">
        <v>250</v>
      </c>
      <c r="C16" s="17" t="s">
        <v>250</v>
      </c>
      <c r="D16" s="16" t="s">
        <v>250</v>
      </c>
      <c r="E16" s="16" t="s">
        <v>234</v>
      </c>
    </row>
    <row r="17" spans="1:5" s="16" customFormat="1" x14ac:dyDescent="0.25">
      <c r="A17" s="16" t="s">
        <v>252</v>
      </c>
      <c r="B17" s="17" t="s">
        <v>250</v>
      </c>
      <c r="C17" s="17" t="s">
        <v>250</v>
      </c>
      <c r="D17" s="16" t="s">
        <v>250</v>
      </c>
      <c r="E17" s="16" t="s">
        <v>234</v>
      </c>
    </row>
    <row r="18" spans="1:5" s="16" customFormat="1" ht="27.6" x14ac:dyDescent="0.25">
      <c r="A18" s="16" t="s">
        <v>253</v>
      </c>
      <c r="B18" s="7" t="s">
        <v>255</v>
      </c>
      <c r="C18" s="17" t="s">
        <v>225</v>
      </c>
      <c r="D18" s="16" t="s">
        <v>258</v>
      </c>
    </row>
    <row r="19" spans="1:5" s="16" customFormat="1" x14ac:dyDescent="0.25">
      <c r="B19" s="17"/>
      <c r="C19" s="17"/>
    </row>
    <row r="20" spans="1:5" s="16" customFormat="1" x14ac:dyDescent="0.25">
      <c r="A20" s="16" t="s">
        <v>254</v>
      </c>
      <c r="B20" s="17"/>
      <c r="C20" s="17"/>
    </row>
    <row r="21" spans="1:5" s="16" customFormat="1" x14ac:dyDescent="0.25">
      <c r="B21" s="17"/>
      <c r="C21" s="17"/>
    </row>
    <row r="22" spans="1:5" s="16" customFormat="1" x14ac:dyDescent="0.25">
      <c r="B22" s="17"/>
      <c r="C22" s="17"/>
    </row>
    <row r="23" spans="1:5" s="16" customFormat="1" x14ac:dyDescent="0.25">
      <c r="B23" s="17"/>
      <c r="C23" s="17"/>
    </row>
    <row r="24" spans="1:5" s="16" customFormat="1" x14ac:dyDescent="0.25">
      <c r="B24" s="17"/>
      <c r="C24" s="17"/>
    </row>
    <row r="25" spans="1:5" s="16" customFormat="1" x14ac:dyDescent="0.25">
      <c r="B25" s="17"/>
      <c r="C25" s="17"/>
    </row>
    <row r="26" spans="1:5" s="16" customFormat="1" x14ac:dyDescent="0.25">
      <c r="B26" s="17"/>
      <c r="C26" s="1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p4.org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叶翀</cp:lastModifiedBy>
  <cp:revision>3</cp:revision>
  <dcterms:created xsi:type="dcterms:W3CDTF">2015-06-05T18:19:34Z</dcterms:created>
  <dcterms:modified xsi:type="dcterms:W3CDTF">2022-08-28T14:08:06Z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