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D:\Fordham doc\fixed income\project2\q1.2\"/>
    </mc:Choice>
  </mc:AlternateContent>
  <xr:revisionPtr revIDLastSave="0" documentId="13_ncr:1_{E1589FA1-8857-4404-89E3-2F8B83E20BA3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极限值报告 1" sheetId="3" r:id="rId2"/>
    <sheet name="Sheet2" sheetId="2" r:id="rId3"/>
  </sheets>
  <definedNames>
    <definedName name="solver_adj" localSheetId="2" hidden="1">Sheet2!$B$10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Sheet2!$F$7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Sheet2!$B$10</definedName>
    <definedName name="solver_pre" localSheetId="2" hidden="1">0.000001</definedName>
    <definedName name="solver_rbv" localSheetId="2" hidden="1">1</definedName>
    <definedName name="solver_rel1" localSheetId="2" hidden="1">2</definedName>
    <definedName name="solver_rhs1" localSheetId="2" hidden="1">Sheet2!$G$15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2" l="1"/>
  <c r="B2" i="2"/>
  <c r="F2" i="2" s="1"/>
  <c r="B19" i="2"/>
  <c r="B11" i="2" l="1"/>
  <c r="B3" i="2" s="1"/>
  <c r="F11" i="2"/>
  <c r="F12" i="2"/>
  <c r="F13" i="2"/>
  <c r="F14" i="2"/>
  <c r="F10" i="2"/>
  <c r="B12" i="2" l="1"/>
  <c r="B4" i="2" s="1"/>
  <c r="F3" i="2"/>
  <c r="B13" i="2" l="1"/>
  <c r="B5" i="2" s="1"/>
  <c r="F4" i="2"/>
  <c r="F5" i="2" l="1"/>
  <c r="B14" i="2"/>
  <c r="B6" i="2" s="1"/>
  <c r="F6" i="2" s="1"/>
  <c r="D11" i="1" l="1"/>
  <c r="B11" i="1"/>
  <c r="G10" i="2" l="1"/>
  <c r="D11" i="2"/>
  <c r="C2" i="2"/>
  <c r="D14" i="2"/>
  <c r="D13" i="2"/>
  <c r="D12" i="2"/>
  <c r="B20" i="1"/>
  <c r="G16" i="1"/>
  <c r="F12" i="1"/>
  <c r="G12" i="1" s="1"/>
  <c r="F13" i="1"/>
  <c r="G13" i="1" s="1"/>
  <c r="F14" i="1"/>
  <c r="G14" i="1" s="1"/>
  <c r="F15" i="1"/>
  <c r="G15" i="1" s="1"/>
  <c r="F11" i="1"/>
  <c r="G11" i="1" s="1"/>
  <c r="D15" i="1"/>
  <c r="D13" i="1"/>
  <c r="D14" i="1"/>
  <c r="D12" i="1"/>
  <c r="F7" i="1"/>
  <c r="F3" i="1"/>
  <c r="F4" i="1"/>
  <c r="F5" i="1"/>
  <c r="F6" i="1"/>
  <c r="F2" i="1"/>
  <c r="B6" i="1"/>
  <c r="B5" i="1"/>
  <c r="B4" i="1"/>
  <c r="B3" i="1"/>
  <c r="B2" i="1"/>
  <c r="G14" i="2" l="1"/>
  <c r="C5" i="2"/>
  <c r="C3" i="2"/>
  <c r="G11" i="2"/>
  <c r="G12" i="2"/>
  <c r="C4" i="2"/>
  <c r="G13" i="2"/>
  <c r="C6" i="2"/>
  <c r="B15" i="1"/>
  <c r="B14" i="1"/>
  <c r="B13" i="1"/>
  <c r="B12" i="1"/>
  <c r="F7" i="2" l="1"/>
  <c r="G15" i="2"/>
</calcChain>
</file>

<file path=xl/sharedStrings.xml><?xml version="1.0" encoding="utf-8"?>
<sst xmlns="http://schemas.openxmlformats.org/spreadsheetml/2006/main" count="54" uniqueCount="28">
  <si>
    <t>Time</t>
  </si>
  <si>
    <t>Probability of Default</t>
  </si>
  <si>
    <t>Discount rate</t>
  </si>
  <si>
    <t>Discount Factor</t>
  </si>
  <si>
    <t>time</t>
  </si>
  <si>
    <t>Recovery Rate</t>
  </si>
  <si>
    <t>Expected Payoff</t>
  </si>
  <si>
    <t>Discount Rate</t>
  </si>
  <si>
    <t>PV of expected payoff</t>
  </si>
  <si>
    <t>Probability of Survival</t>
  </si>
  <si>
    <t>total</t>
  </si>
  <si>
    <t>s</t>
  </si>
  <si>
    <t>PV of expected payment</t>
  </si>
  <si>
    <t>Expected Payment</t>
  </si>
  <si>
    <t>Microsoft Excel 16.0 极限值报告</t>
  </si>
  <si>
    <t>工作表: [cds.xlsx]Sheet2</t>
  </si>
  <si>
    <t>报告的建立: 2/14/2020 2:30:32 PM</t>
  </si>
  <si>
    <t>单元格</t>
  </si>
  <si>
    <t>目标式</t>
  </si>
  <si>
    <t>名称</t>
  </si>
  <si>
    <t>值</t>
  </si>
  <si>
    <t>变量</t>
  </si>
  <si>
    <t>下限</t>
  </si>
  <si>
    <t>极限</t>
  </si>
  <si>
    <t>结果</t>
  </si>
  <si>
    <t>上限</t>
  </si>
  <si>
    <t>$B$2</t>
  </si>
  <si>
    <t>Basis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</si>
</sst>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3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3" xfId="0" applyNumberFormat="1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zoomScale="85" zoomScaleNormal="85" workbookViewId="0">
      <selection activeCell="A20" sqref="A20:B20"/>
    </sheetView>
  </sheetViews>
  <sheetFormatPr defaultRowHeight="15" x14ac:dyDescent="0.25"/>
  <cols>
    <col min="2" max="2" width="21.7109375" customWidth="1"/>
    <col min="3" max="3" width="24.42578125" customWidth="1"/>
    <col min="4" max="5" width="21.28515625" customWidth="1"/>
    <col min="6" max="6" width="27.28515625" customWidth="1"/>
    <col min="7" max="7" width="17.28515625" customWidth="1"/>
  </cols>
  <sheetData>
    <row r="1" spans="1:7" x14ac:dyDescent="0.25">
      <c r="A1" t="s">
        <v>0</v>
      </c>
      <c r="B1" t="s">
        <v>9</v>
      </c>
      <c r="C1" t="s">
        <v>13</v>
      </c>
      <c r="D1" t="s">
        <v>2</v>
      </c>
      <c r="E1" t="s">
        <v>3</v>
      </c>
      <c r="F1" t="s">
        <v>12</v>
      </c>
    </row>
    <row r="2" spans="1:7" x14ac:dyDescent="0.25">
      <c r="A2">
        <v>1</v>
      </c>
      <c r="B2">
        <f>1-B11</f>
        <v>0.99471666666666669</v>
      </c>
      <c r="C2">
        <v>0.99471666666666669</v>
      </c>
      <c r="D2">
        <v>1.4619999999999999E-2</v>
      </c>
      <c r="E2">
        <v>0.99669302451188746</v>
      </c>
      <c r="F2">
        <f>B2*E2</f>
        <v>0.99142716303238299</v>
      </c>
    </row>
    <row r="3" spans="1:7" x14ac:dyDescent="0.25">
      <c r="A3">
        <v>2</v>
      </c>
      <c r="B3">
        <f>1-B12</f>
        <v>0.9999720863888889</v>
      </c>
      <c r="C3">
        <v>0.9999720863888889</v>
      </c>
      <c r="D3">
        <v>1.375E-2</v>
      </c>
      <c r="E3">
        <v>0.99008202256111877</v>
      </c>
      <c r="F3">
        <f>B3*E3</f>
        <v>0.9900543857965729</v>
      </c>
    </row>
    <row r="4" spans="1:7" x14ac:dyDescent="0.25">
      <c r="A4">
        <v>3</v>
      </c>
      <c r="B4">
        <f>1-B13</f>
        <v>0.99999985252308798</v>
      </c>
      <c r="C4">
        <v>0.99999985252308798</v>
      </c>
      <c r="D4">
        <v>1.3480000000000001E-2</v>
      </c>
      <c r="E4">
        <v>0.98364540599620565</v>
      </c>
      <c r="F4">
        <f t="shared" ref="F4:F6" si="0">B4*E4</f>
        <v>0.98364526093121862</v>
      </c>
    </row>
    <row r="5" spans="1:7" x14ac:dyDescent="0.25">
      <c r="A5">
        <v>4</v>
      </c>
      <c r="B5">
        <f>1-B14</f>
        <v>0.99999999922083027</v>
      </c>
      <c r="C5">
        <v>0.99999999922083027</v>
      </c>
      <c r="D5">
        <v>1.355E-2</v>
      </c>
      <c r="E5">
        <v>0.97694267754141673</v>
      </c>
      <c r="F5">
        <f t="shared" si="0"/>
        <v>0.97694267678021252</v>
      </c>
    </row>
    <row r="6" spans="1:7" x14ac:dyDescent="0.25">
      <c r="A6">
        <v>5</v>
      </c>
      <c r="B6">
        <f>1-B15</f>
        <v>0.9999999999958834</v>
      </c>
      <c r="C6">
        <v>0.9999999999958834</v>
      </c>
      <c r="D6">
        <v>1.3620000000000002E-2</v>
      </c>
      <c r="E6">
        <v>0.97020012573915559</v>
      </c>
      <c r="F6">
        <f t="shared" si="0"/>
        <v>0.97020012573516168</v>
      </c>
    </row>
    <row r="7" spans="1:7" x14ac:dyDescent="0.25">
      <c r="E7" t="s">
        <v>10</v>
      </c>
      <c r="F7">
        <f>SUM(F2:F6)</f>
        <v>4.9122696122755487</v>
      </c>
    </row>
    <row r="10" spans="1:7" x14ac:dyDescent="0.25">
      <c r="A10" t="s">
        <v>4</v>
      </c>
      <c r="B10" t="s">
        <v>1</v>
      </c>
      <c r="C10" t="s">
        <v>5</v>
      </c>
      <c r="D10" t="s">
        <v>6</v>
      </c>
      <c r="E10" t="s">
        <v>7</v>
      </c>
      <c r="F10" t="s">
        <v>3</v>
      </c>
      <c r="G10" t="s">
        <v>8</v>
      </c>
    </row>
    <row r="11" spans="1:7" x14ac:dyDescent="0.25">
      <c r="A11">
        <v>1</v>
      </c>
      <c r="B11">
        <f>D11/(1-C11)</f>
        <v>5.2833333333333335E-3</v>
      </c>
      <c r="C11">
        <v>0.4</v>
      </c>
      <c r="D11">
        <f>31.7/10000</f>
        <v>3.1700000000000001E-3</v>
      </c>
      <c r="E11">
        <v>1.4619999999999999E-2</v>
      </c>
      <c r="F11">
        <f>1/(1+E11/2)^(2*A11)</f>
        <v>0.98553875998134077</v>
      </c>
      <c r="G11">
        <f>D11*F11</f>
        <v>3.1241578691408502E-3</v>
      </c>
    </row>
    <row r="12" spans="1:7" x14ac:dyDescent="0.25">
      <c r="A12">
        <v>2</v>
      </c>
      <c r="B12">
        <f>B11^2</f>
        <v>2.7913611111111112E-5</v>
      </c>
      <c r="C12">
        <v>0.4</v>
      </c>
      <c r="D12">
        <f>(1-C12)*B12</f>
        <v>1.6748166666666667E-5</v>
      </c>
      <c r="E12">
        <v>1.375E-2</v>
      </c>
      <c r="F12">
        <f t="shared" ref="F12:F15" si="1">1/(1+E12/2)^(2*A12)</f>
        <v>0.97296623456661691</v>
      </c>
      <c r="G12">
        <f t="shared" ref="G12:G15" si="2">D12*F12</f>
        <v>1.6295400657560794E-5</v>
      </c>
    </row>
    <row r="13" spans="1:7" x14ac:dyDescent="0.25">
      <c r="A13">
        <v>3</v>
      </c>
      <c r="B13">
        <f>B11^3</f>
        <v>1.4747691203703703E-7</v>
      </c>
      <c r="C13">
        <v>0.4</v>
      </c>
      <c r="D13">
        <f t="shared" ref="D13:D14" si="3">(1-C13)*B13</f>
        <v>8.8486147222222223E-8</v>
      </c>
      <c r="E13">
        <v>1.3480000000000001E-2</v>
      </c>
      <c r="F13">
        <f t="shared" si="1"/>
        <v>0.96049708996639782</v>
      </c>
      <c r="G13">
        <f t="shared" si="2"/>
        <v>8.4990686909282705E-8</v>
      </c>
    </row>
    <row r="14" spans="1:7" x14ac:dyDescent="0.25">
      <c r="A14">
        <v>4</v>
      </c>
      <c r="B14">
        <f>B11^4</f>
        <v>7.7916968526234576E-10</v>
      </c>
      <c r="C14">
        <v>0.4</v>
      </c>
      <c r="D14">
        <f t="shared" si="3"/>
        <v>4.6750181115740744E-10</v>
      </c>
      <c r="E14">
        <v>1.355E-2</v>
      </c>
      <c r="F14">
        <f t="shared" si="1"/>
        <v>0.94741578941680793</v>
      </c>
      <c r="G14">
        <f t="shared" si="2"/>
        <v>4.4291859747148265E-10</v>
      </c>
    </row>
    <row r="15" spans="1:7" x14ac:dyDescent="0.25">
      <c r="A15">
        <v>5</v>
      </c>
      <c r="B15">
        <f>B11^5</f>
        <v>4.1166131704693936E-12</v>
      </c>
      <c r="C15">
        <v>0.4</v>
      </c>
      <c r="D15">
        <f>(1-C15)*B15</f>
        <v>2.4699679022816362E-12</v>
      </c>
      <c r="E15">
        <v>1.3620000000000002E-2</v>
      </c>
      <c r="F15">
        <f t="shared" si="1"/>
        <v>0.93438271377712157</v>
      </c>
      <c r="G15">
        <f t="shared" si="2"/>
        <v>2.3078953114762994E-12</v>
      </c>
    </row>
    <row r="16" spans="1:7" x14ac:dyDescent="0.25">
      <c r="F16" t="s">
        <v>10</v>
      </c>
      <c r="G16">
        <f>SUM(G11:G15)</f>
        <v>3.1405387057118132E-3</v>
      </c>
    </row>
    <row r="20" spans="1:2" x14ac:dyDescent="0.25">
      <c r="A20" t="s">
        <v>11</v>
      </c>
      <c r="B20">
        <f>G16/F7</f>
        <v>6.393253940833669E-4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68D7D-3A37-44E6-AA60-2A6426A48E0E}">
  <dimension ref="A1:J13"/>
  <sheetViews>
    <sheetView showGridLines="0" workbookViewId="0">
      <selection sqref="A1:A3"/>
    </sheetView>
  </sheetViews>
  <sheetFormatPr defaultRowHeight="15" x14ac:dyDescent="0.25"/>
  <cols>
    <col min="1" max="1" width="2.28515625" customWidth="1"/>
    <col min="2" max="2" width="7.42578125" bestFit="1" customWidth="1"/>
    <col min="3" max="3" width="5.28515625" bestFit="1" customWidth="1"/>
    <col min="4" max="4" width="3.140625" bestFit="1" customWidth="1"/>
    <col min="5" max="5" width="2.28515625" customWidth="1"/>
    <col min="6" max="6" width="5.28515625" bestFit="1" customWidth="1"/>
    <col min="7" max="7" width="7.42578125" bestFit="1" customWidth="1"/>
    <col min="8" max="8" width="2.28515625" customWidth="1"/>
    <col min="9" max="9" width="5.28515625" bestFit="1" customWidth="1"/>
    <col min="10" max="10" width="7.42578125" bestFit="1" customWidth="1"/>
  </cols>
  <sheetData>
    <row r="1" spans="1:10" x14ac:dyDescent="0.25">
      <c r="A1" s="1" t="s">
        <v>14</v>
      </c>
    </row>
    <row r="2" spans="1:10" x14ac:dyDescent="0.25">
      <c r="A2" s="1" t="s">
        <v>15</v>
      </c>
    </row>
    <row r="3" spans="1:10" x14ac:dyDescent="0.25">
      <c r="A3" s="1" t="s">
        <v>16</v>
      </c>
    </row>
    <row r="5" spans="1:10" ht="15.75" thickBot="1" x14ac:dyDescent="0.3"/>
    <row r="6" spans="1:10" x14ac:dyDescent="0.25">
      <c r="B6" s="3"/>
      <c r="C6" s="3" t="s">
        <v>18</v>
      </c>
      <c r="D6" s="3"/>
    </row>
    <row r="7" spans="1:10" ht="15.75" thickBot="1" x14ac:dyDescent="0.3">
      <c r="B7" s="4" t="s">
        <v>17</v>
      </c>
      <c r="C7" s="4" t="s">
        <v>19</v>
      </c>
      <c r="D7" s="4" t="s">
        <v>20</v>
      </c>
    </row>
    <row r="8" spans="1:10" ht="15.75" thickBot="1" x14ac:dyDescent="0.3">
      <c r="B8" s="2" t="s">
        <v>26</v>
      </c>
      <c r="C8" s="2" t="s">
        <v>9</v>
      </c>
      <c r="D8" s="5">
        <v>0.37449758688548257</v>
      </c>
    </row>
    <row r="10" spans="1:10" ht="15.75" thickBot="1" x14ac:dyDescent="0.3"/>
    <row r="11" spans="1:10" x14ac:dyDescent="0.25">
      <c r="B11" s="3"/>
      <c r="C11" s="3" t="s">
        <v>21</v>
      </c>
      <c r="D11" s="3"/>
      <c r="F11" s="3" t="s">
        <v>22</v>
      </c>
      <c r="G11" s="3" t="s">
        <v>18</v>
      </c>
      <c r="I11" s="3" t="s">
        <v>25</v>
      </c>
      <c r="J11" s="3" t="s">
        <v>18</v>
      </c>
    </row>
    <row r="12" spans="1:10" ht="15.75" thickBot="1" x14ac:dyDescent="0.3">
      <c r="B12" s="4" t="s">
        <v>17</v>
      </c>
      <c r="C12" s="4" t="s">
        <v>19</v>
      </c>
      <c r="D12" s="4" t="s">
        <v>20</v>
      </c>
      <c r="F12" s="4" t="s">
        <v>23</v>
      </c>
      <c r="G12" s="4" t="s">
        <v>24</v>
      </c>
      <c r="I12" s="4" t="s">
        <v>23</v>
      </c>
      <c r="J12" s="4" t="s">
        <v>24</v>
      </c>
    </row>
    <row r="13" spans="1:10" ht="15.75" thickBot="1" x14ac:dyDescent="0.3">
      <c r="B13" s="2" t="s">
        <v>26</v>
      </c>
      <c r="C13" s="2" t="s">
        <v>9</v>
      </c>
      <c r="D13" s="5">
        <v>0.37449758688548257</v>
      </c>
      <c r="F13" s="5">
        <v>0.37449898515402619</v>
      </c>
      <c r="G13" s="5">
        <v>0.37449898515402619</v>
      </c>
      <c r="I13" s="5">
        <v>0.37449898515402619</v>
      </c>
      <c r="J13" s="5">
        <v>0.37449898515402619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1D5F-A009-4E9C-9CB5-576481E69855}">
  <dimension ref="A1:G19"/>
  <sheetViews>
    <sheetView tabSelected="1" workbookViewId="0">
      <selection activeCell="H28" sqref="H28"/>
    </sheetView>
  </sheetViews>
  <sheetFormatPr defaultRowHeight="15" x14ac:dyDescent="0.25"/>
  <cols>
    <col min="2" max="2" width="20.7109375" bestFit="1" customWidth="1"/>
    <col min="3" max="3" width="17.7109375" bestFit="1" customWidth="1"/>
    <col min="4" max="4" width="15.42578125" bestFit="1" customWidth="1"/>
    <col min="6" max="6" width="23.140625" bestFit="1" customWidth="1"/>
    <col min="7" max="7" width="20.85546875" bestFit="1" customWidth="1"/>
  </cols>
  <sheetData>
    <row r="1" spans="1:7" x14ac:dyDescent="0.25">
      <c r="A1" t="s">
        <v>0</v>
      </c>
      <c r="B1" t="s">
        <v>9</v>
      </c>
      <c r="C1" t="s">
        <v>13</v>
      </c>
      <c r="D1" t="s">
        <v>2</v>
      </c>
      <c r="E1" t="s">
        <v>3</v>
      </c>
      <c r="F1" t="s">
        <v>12</v>
      </c>
    </row>
    <row r="2" spans="1:7" x14ac:dyDescent="0.25">
      <c r="A2">
        <v>1</v>
      </c>
      <c r="B2">
        <f>(1-B10)</f>
        <v>0.99400652170992299</v>
      </c>
      <c r="C2">
        <f>31.633/10000*B2</f>
        <v>3.1443408301249994E-3</v>
      </c>
      <c r="D2">
        <v>1.4619999999999999E-2</v>
      </c>
      <c r="E2">
        <v>0.98559066448522592</v>
      </c>
      <c r="F2">
        <f>B2*E2*$B$19</f>
        <v>3.5442697502971634E-3</v>
      </c>
    </row>
    <row r="3" spans="1:7" x14ac:dyDescent="0.25">
      <c r="A3">
        <v>2</v>
      </c>
      <c r="B3">
        <f>B2*(1-B11)</f>
        <v>0.98808467168745262</v>
      </c>
      <c r="C3">
        <f t="shared" ref="C3:C6" si="0">31.633/10000*B3</f>
        <v>3.125608241948919E-3</v>
      </c>
      <c r="D3">
        <v>1.375E-2</v>
      </c>
      <c r="E3">
        <v>0.97305696488328641</v>
      </c>
      <c r="F3">
        <f t="shared" ref="F3:F6" si="1">B3*E3*$B$19</f>
        <v>3.4783508097233603E-3</v>
      </c>
    </row>
    <row r="4" spans="1:7" x14ac:dyDescent="0.25">
      <c r="A4">
        <v>3</v>
      </c>
      <c r="B4">
        <f t="shared" ref="B4:B6" si="2">B3*(1-B12)</f>
        <v>0.98223317099612362</v>
      </c>
      <c r="C4">
        <f t="shared" si="0"/>
        <v>3.1070981898120376E-3</v>
      </c>
      <c r="D4">
        <v>1.3480000000000001E-2</v>
      </c>
      <c r="E4">
        <v>0.96062625393632939</v>
      </c>
      <c r="F4">
        <f t="shared" si="1"/>
        <v>3.4135793404900029E-3</v>
      </c>
    </row>
    <row r="5" spans="1:7" x14ac:dyDescent="0.25">
      <c r="A5">
        <v>4</v>
      </c>
      <c r="B5">
        <f t="shared" si="2"/>
        <v>0.97645077101125022</v>
      </c>
      <c r="C5">
        <f t="shared" si="0"/>
        <v>3.0888067239398876E-3</v>
      </c>
      <c r="D5">
        <v>1.355E-2</v>
      </c>
      <c r="E5">
        <v>0.9475874234991899</v>
      </c>
      <c r="F5">
        <f t="shared" si="1"/>
        <v>3.3474229847916641E-3</v>
      </c>
    </row>
    <row r="6" spans="1:7" x14ac:dyDescent="0.25">
      <c r="A6">
        <v>5</v>
      </c>
      <c r="B6">
        <f t="shared" si="2"/>
        <v>0.97073625252616147</v>
      </c>
      <c r="C6">
        <f t="shared" si="0"/>
        <v>3.0707299876160067E-3</v>
      </c>
      <c r="D6">
        <v>1.3620000000000002E-2</v>
      </c>
      <c r="E6">
        <v>0.93459648714179966</v>
      </c>
      <c r="F6">
        <f t="shared" si="1"/>
        <v>3.2822098632966056E-3</v>
      </c>
    </row>
    <row r="7" spans="1:7" x14ac:dyDescent="0.25">
      <c r="F7">
        <f>SUM(F2:F6)</f>
        <v>1.7065832748598797E-2</v>
      </c>
    </row>
    <row r="9" spans="1:7" x14ac:dyDescent="0.25">
      <c r="A9" t="s">
        <v>4</v>
      </c>
      <c r="B9" t="s">
        <v>1</v>
      </c>
      <c r="C9" t="s">
        <v>5</v>
      </c>
      <c r="D9" t="s">
        <v>6</v>
      </c>
      <c r="E9" t="s">
        <v>7</v>
      </c>
      <c r="F9" t="s">
        <v>3</v>
      </c>
      <c r="G9" t="s">
        <v>8</v>
      </c>
    </row>
    <row r="10" spans="1:7" x14ac:dyDescent="0.25">
      <c r="A10">
        <v>1</v>
      </c>
      <c r="B10">
        <v>5.99347829007707E-3</v>
      </c>
      <c r="C10">
        <v>0.4</v>
      </c>
      <c r="D10">
        <f>B10*(1-C10)</f>
        <v>3.5960869740462417E-3</v>
      </c>
      <c r="E10">
        <v>1.4619999999999999E-2</v>
      </c>
      <c r="F10">
        <f>1/(1+E10)^A10</f>
        <v>0.98559066448522592</v>
      </c>
      <c r="G10">
        <f>D10*F10</f>
        <v>3.5442697502969006E-3</v>
      </c>
    </row>
    <row r="11" spans="1:7" x14ac:dyDescent="0.25">
      <c r="A11">
        <v>2</v>
      </c>
      <c r="B11">
        <f>$B$10*B2</f>
        <v>5.9575565080634448E-3</v>
      </c>
      <c r="C11">
        <v>0.4</v>
      </c>
      <c r="D11">
        <f t="shared" ref="D11:D14" si="3">B3*$B$19</f>
        <v>3.5746630826907154E-3</v>
      </c>
      <c r="E11">
        <v>1.375E-2</v>
      </c>
      <c r="F11">
        <f t="shared" ref="F11:F14" si="4">1/(1+E11)^A11</f>
        <v>0.97305696488328641</v>
      </c>
      <c r="G11">
        <f t="shared" ref="G11:G14" si="5">D11*F11</f>
        <v>3.4783508097233598E-3</v>
      </c>
    </row>
    <row r="12" spans="1:7" x14ac:dyDescent="0.25">
      <c r="A12">
        <v>3</v>
      </c>
      <c r="B12">
        <f t="shared" ref="B12:B14" si="6">$B$10*B3</f>
        <v>5.9220640285166763E-3</v>
      </c>
      <c r="C12">
        <v>0.4</v>
      </c>
      <c r="D12">
        <f t="shared" si="3"/>
        <v>3.5534936990346462E-3</v>
      </c>
      <c r="E12">
        <v>1.3480000000000001E-2</v>
      </c>
      <c r="F12">
        <f t="shared" si="4"/>
        <v>0.96062625393632939</v>
      </c>
      <c r="G12">
        <f t="shared" si="5"/>
        <v>3.4135793404900024E-3</v>
      </c>
    </row>
    <row r="13" spans="1:7" x14ac:dyDescent="0.25">
      <c r="A13">
        <v>4</v>
      </c>
      <c r="B13">
        <f t="shared" si="6"/>
        <v>5.8869931861588254E-3</v>
      </c>
      <c r="C13">
        <v>0.4</v>
      </c>
      <c r="D13">
        <f t="shared" si="3"/>
        <v>3.532574305841371E-3</v>
      </c>
      <c r="E13">
        <v>1.355E-2</v>
      </c>
      <c r="F13">
        <f t="shared" si="4"/>
        <v>0.9475874234991899</v>
      </c>
      <c r="G13">
        <f t="shared" si="5"/>
        <v>3.3474229847916641E-3</v>
      </c>
    </row>
    <row r="14" spans="1:7" x14ac:dyDescent="0.25">
      <c r="A14">
        <v>5</v>
      </c>
      <c r="B14">
        <f t="shared" si="6"/>
        <v>5.8523364973849445E-3</v>
      </c>
      <c r="C14">
        <v>0.4</v>
      </c>
      <c r="D14">
        <f t="shared" si="3"/>
        <v>3.5119004923015716E-3</v>
      </c>
      <c r="E14">
        <v>1.3620000000000002E-2</v>
      </c>
      <c r="F14">
        <f t="shared" si="4"/>
        <v>0.93459648714179966</v>
      </c>
      <c r="G14">
        <f t="shared" si="5"/>
        <v>3.2822098632966056E-3</v>
      </c>
    </row>
    <row r="15" spans="1:7" x14ac:dyDescent="0.25">
      <c r="G15">
        <f>SUM(G10:G14)</f>
        <v>1.7065832748598533E-2</v>
      </c>
    </row>
    <row r="18" spans="1:2" x14ac:dyDescent="0.25">
      <c r="A18" t="s">
        <v>27</v>
      </c>
      <c r="B18">
        <v>31.677700000000002</v>
      </c>
    </row>
    <row r="19" spans="1:2" x14ac:dyDescent="0.25">
      <c r="A19" t="s">
        <v>11</v>
      </c>
      <c r="B19">
        <f>36.1777/10000</f>
        <v>3.6177700000000002E-3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极限值报告 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Qiuan Wu</dc:creator>
  <cp:lastModifiedBy>tao sun</cp:lastModifiedBy>
  <dcterms:created xsi:type="dcterms:W3CDTF">2015-06-05T18:17:20Z</dcterms:created>
  <dcterms:modified xsi:type="dcterms:W3CDTF">2020-02-14T20:59:43Z</dcterms:modified>
</cp:coreProperties>
</file>