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risk management\hw1\1\"/>
    </mc:Choice>
  </mc:AlternateContent>
  <xr:revisionPtr revIDLastSave="0" documentId="13_ncr:1_{15320706-876F-42AB-BDBD-9DB5B67F1B66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percent" sheetId="1" r:id="rId1"/>
    <sheet name="P&amp;L" sheetId="2" r:id="rId2"/>
    <sheet name="two-stock percent" sheetId="3" r:id="rId3"/>
    <sheet name="two-stock p&amp;l" sheetId="4" r:id="rId4"/>
    <sheet name="option percent" sheetId="5" r:id="rId5"/>
    <sheet name="option p&amp;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" i="6" l="1"/>
  <c r="K8" i="6"/>
  <c r="L5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M2" i="6" s="1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M8" i="5"/>
  <c r="M7" i="5"/>
  <c r="L13" i="5"/>
  <c r="L12" i="5"/>
  <c r="K8" i="5"/>
  <c r="K7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" i="5"/>
  <c r="F3" i="5"/>
  <c r="F4" i="5"/>
  <c r="F5" i="5"/>
  <c r="F6" i="5"/>
  <c r="G6" i="5" s="1"/>
  <c r="F7" i="5"/>
  <c r="F8" i="5"/>
  <c r="F9" i="5"/>
  <c r="F10" i="5"/>
  <c r="F11" i="5"/>
  <c r="F12" i="5"/>
  <c r="G12" i="5" s="1"/>
  <c r="F13" i="5"/>
  <c r="G13" i="5" s="1"/>
  <c r="F14" i="5"/>
  <c r="G14" i="5" s="1"/>
  <c r="F15" i="5"/>
  <c r="F16" i="5"/>
  <c r="F17" i="5"/>
  <c r="F18" i="5"/>
  <c r="G18" i="5" s="1"/>
  <c r="F19" i="5"/>
  <c r="F20" i="5"/>
  <c r="F21" i="5"/>
  <c r="F22" i="5"/>
  <c r="F23" i="5"/>
  <c r="F24" i="5"/>
  <c r="F25" i="5"/>
  <c r="G25" i="5" s="1"/>
  <c r="F26" i="5"/>
  <c r="G26" i="5" s="1"/>
  <c r="F27" i="5"/>
  <c r="F28" i="5"/>
  <c r="F29" i="5"/>
  <c r="G29" i="5" s="1"/>
  <c r="F30" i="5"/>
  <c r="G30" i="5" s="1"/>
  <c r="F31" i="5"/>
  <c r="F32" i="5"/>
  <c r="G32" i="5" s="1"/>
  <c r="F33" i="5"/>
  <c r="F34" i="5"/>
  <c r="F35" i="5"/>
  <c r="F36" i="5"/>
  <c r="F37" i="5"/>
  <c r="F38" i="5"/>
  <c r="G38" i="5" s="1"/>
  <c r="F39" i="5"/>
  <c r="F40" i="5"/>
  <c r="F41" i="5"/>
  <c r="F42" i="5"/>
  <c r="G42" i="5" s="1"/>
  <c r="F43" i="5"/>
  <c r="F44" i="5"/>
  <c r="F45" i="5"/>
  <c r="F46" i="5"/>
  <c r="F47" i="5"/>
  <c r="F48" i="5"/>
  <c r="F49" i="5"/>
  <c r="F50" i="5"/>
  <c r="F51" i="5"/>
  <c r="G51" i="5" s="1"/>
  <c r="F52" i="5"/>
  <c r="F53" i="5"/>
  <c r="F54" i="5"/>
  <c r="G54" i="5" s="1"/>
  <c r="F55" i="5"/>
  <c r="F56" i="5"/>
  <c r="F57" i="5"/>
  <c r="F58" i="5"/>
  <c r="F59" i="5"/>
  <c r="F60" i="5"/>
  <c r="F61" i="5"/>
  <c r="G61" i="5" s="1"/>
  <c r="F62" i="5"/>
  <c r="G62" i="5" s="1"/>
  <c r="F63" i="5"/>
  <c r="G63" i="5" s="1"/>
  <c r="F64" i="5"/>
  <c r="F65" i="5"/>
  <c r="F66" i="5"/>
  <c r="G66" i="5" s="1"/>
  <c r="F67" i="5"/>
  <c r="G67" i="5" s="1"/>
  <c r="F68" i="5"/>
  <c r="F69" i="5"/>
  <c r="G69" i="5" s="1"/>
  <c r="F70" i="5"/>
  <c r="G70" i="5" s="1"/>
  <c r="F71" i="5"/>
  <c r="G71" i="5" s="1"/>
  <c r="F72" i="5"/>
  <c r="F73" i="5"/>
  <c r="G73" i="5" s="1"/>
  <c r="F74" i="5"/>
  <c r="F75" i="5"/>
  <c r="G75" i="5" s="1"/>
  <c r="F76" i="5"/>
  <c r="F77" i="5"/>
  <c r="F78" i="5"/>
  <c r="F79" i="5"/>
  <c r="F80" i="5"/>
  <c r="F81" i="5"/>
  <c r="G81" i="5" s="1"/>
  <c r="F82" i="5"/>
  <c r="F83" i="5"/>
  <c r="G83" i="5" s="1"/>
  <c r="F84" i="5"/>
  <c r="F85" i="5"/>
  <c r="G85" i="5" s="1"/>
  <c r="F86" i="5"/>
  <c r="G86" i="5" s="1"/>
  <c r="F87" i="5"/>
  <c r="G87" i="5" s="1"/>
  <c r="F88" i="5"/>
  <c r="F89" i="5"/>
  <c r="F90" i="5"/>
  <c r="G90" i="5" s="1"/>
  <c r="F91" i="5"/>
  <c r="F92" i="5"/>
  <c r="F93" i="5"/>
  <c r="F94" i="5"/>
  <c r="F95" i="5"/>
  <c r="G95" i="5" s="1"/>
  <c r="F96" i="5"/>
  <c r="F97" i="5"/>
  <c r="G97" i="5" s="1"/>
  <c r="F98" i="5"/>
  <c r="F99" i="5"/>
  <c r="G99" i="5" s="1"/>
  <c r="F100" i="5"/>
  <c r="F101" i="5"/>
  <c r="F102" i="5"/>
  <c r="F103" i="5"/>
  <c r="G103" i="5" s="1"/>
  <c r="F104" i="5"/>
  <c r="G104" i="5" s="1"/>
  <c r="F105" i="5"/>
  <c r="F106" i="5"/>
  <c r="F107" i="5"/>
  <c r="F108" i="5"/>
  <c r="G108" i="5" s="1"/>
  <c r="F109" i="5"/>
  <c r="G109" i="5" s="1"/>
  <c r="F110" i="5"/>
  <c r="G110" i="5" s="1"/>
  <c r="F111" i="5"/>
  <c r="F112" i="5"/>
  <c r="F113" i="5"/>
  <c r="F114" i="5"/>
  <c r="G114" i="5" s="1"/>
  <c r="F115" i="5"/>
  <c r="F116" i="5"/>
  <c r="G116" i="5" s="1"/>
  <c r="F117" i="5"/>
  <c r="G117" i="5" s="1"/>
  <c r="F118" i="5"/>
  <c r="F119" i="5"/>
  <c r="F120" i="5"/>
  <c r="F121" i="5"/>
  <c r="G121" i="5" s="1"/>
  <c r="F122" i="5"/>
  <c r="G122" i="5" s="1"/>
  <c r="F123" i="5"/>
  <c r="G123" i="5" s="1"/>
  <c r="F124" i="5"/>
  <c r="F125" i="5"/>
  <c r="F126" i="5"/>
  <c r="F127" i="5"/>
  <c r="F128" i="5"/>
  <c r="F129" i="5"/>
  <c r="G129" i="5" s="1"/>
  <c r="F130" i="5"/>
  <c r="F131" i="5"/>
  <c r="G131" i="5" s="1"/>
  <c r="F132" i="5"/>
  <c r="F133" i="5"/>
  <c r="G133" i="5" s="1"/>
  <c r="F134" i="5"/>
  <c r="F135" i="5"/>
  <c r="G135" i="5" s="1"/>
  <c r="F136" i="5"/>
  <c r="F137" i="5"/>
  <c r="F138" i="5"/>
  <c r="F139" i="5"/>
  <c r="F140" i="5"/>
  <c r="G140" i="5" s="1"/>
  <c r="F141" i="5"/>
  <c r="F142" i="5"/>
  <c r="G142" i="5" s="1"/>
  <c r="F143" i="5"/>
  <c r="F144" i="5"/>
  <c r="F145" i="5"/>
  <c r="G145" i="5" s="1"/>
  <c r="F146" i="5"/>
  <c r="G146" i="5" s="1"/>
  <c r="F147" i="5"/>
  <c r="F148" i="5"/>
  <c r="F149" i="5"/>
  <c r="F150" i="5"/>
  <c r="G150" i="5" s="1"/>
  <c r="F151" i="5"/>
  <c r="F152" i="5"/>
  <c r="F153" i="5"/>
  <c r="F154" i="5"/>
  <c r="F155" i="5"/>
  <c r="F156" i="5"/>
  <c r="G156" i="5" s="1"/>
  <c r="F157" i="5"/>
  <c r="G157" i="5" s="1"/>
  <c r="F158" i="5"/>
  <c r="F159" i="5"/>
  <c r="F160" i="5"/>
  <c r="G160" i="5" s="1"/>
  <c r="F161" i="5"/>
  <c r="G161" i="5" s="1"/>
  <c r="F162" i="5"/>
  <c r="G162" i="5" s="1"/>
  <c r="F163" i="5"/>
  <c r="F164" i="5"/>
  <c r="F165" i="5"/>
  <c r="F166" i="5"/>
  <c r="F167" i="5"/>
  <c r="G167" i="5" s="1"/>
  <c r="F168" i="5"/>
  <c r="G168" i="5" s="1"/>
  <c r="F169" i="5"/>
  <c r="F170" i="5"/>
  <c r="F171" i="5"/>
  <c r="G171" i="5" s="1"/>
  <c r="F172" i="5"/>
  <c r="G172" i="5" s="1"/>
  <c r="F173" i="5"/>
  <c r="F174" i="5"/>
  <c r="G174" i="5" s="1"/>
  <c r="F175" i="5"/>
  <c r="F176" i="5"/>
  <c r="F177" i="5"/>
  <c r="F178" i="5"/>
  <c r="F179" i="5"/>
  <c r="F180" i="5"/>
  <c r="G180" i="5" s="1"/>
  <c r="F181" i="5"/>
  <c r="G181" i="5" s="1"/>
  <c r="F182" i="5"/>
  <c r="G182" i="5" s="1"/>
  <c r="F183" i="5"/>
  <c r="F184" i="5"/>
  <c r="F185" i="5"/>
  <c r="F186" i="5"/>
  <c r="G186" i="5" s="1"/>
  <c r="F187" i="5"/>
  <c r="F188" i="5"/>
  <c r="G188" i="5" s="1"/>
  <c r="F189" i="5"/>
  <c r="F190" i="5"/>
  <c r="F191" i="5"/>
  <c r="F192" i="5"/>
  <c r="F193" i="5"/>
  <c r="G193" i="5" s="1"/>
  <c r="F194" i="5"/>
  <c r="G194" i="5" s="1"/>
  <c r="F195" i="5"/>
  <c r="G195" i="5" s="1"/>
  <c r="F196" i="5"/>
  <c r="F197" i="5"/>
  <c r="G197" i="5" s="1"/>
  <c r="F198" i="5"/>
  <c r="G198" i="5" s="1"/>
  <c r="F199" i="5"/>
  <c r="F200" i="5"/>
  <c r="F201" i="5"/>
  <c r="F202" i="5"/>
  <c r="G202" i="5" s="1"/>
  <c r="F203" i="5"/>
  <c r="G203" i="5" s="1"/>
  <c r="F204" i="5"/>
  <c r="F205" i="5"/>
  <c r="F206" i="5"/>
  <c r="F207" i="5"/>
  <c r="G207" i="5" s="1"/>
  <c r="F208" i="5"/>
  <c r="F209" i="5"/>
  <c r="F210" i="5"/>
  <c r="F211" i="5"/>
  <c r="F212" i="5"/>
  <c r="F213" i="5"/>
  <c r="F214" i="5"/>
  <c r="F215" i="5"/>
  <c r="F216" i="5"/>
  <c r="F217" i="5"/>
  <c r="G217" i="5" s="1"/>
  <c r="F218" i="5"/>
  <c r="G218" i="5" s="1"/>
  <c r="F219" i="5"/>
  <c r="G219" i="5" s="1"/>
  <c r="F220" i="5"/>
  <c r="F221" i="5"/>
  <c r="G221" i="5" s="1"/>
  <c r="F222" i="5"/>
  <c r="F223" i="5"/>
  <c r="G223" i="5" s="1"/>
  <c r="F224" i="5"/>
  <c r="G224" i="5" s="1"/>
  <c r="F225" i="5"/>
  <c r="G225" i="5" s="1"/>
  <c r="F226" i="5"/>
  <c r="F227" i="5"/>
  <c r="F228" i="5"/>
  <c r="G228" i="5" s="1"/>
  <c r="F229" i="5"/>
  <c r="G229" i="5" s="1"/>
  <c r="F230" i="5"/>
  <c r="F231" i="5"/>
  <c r="G231" i="5" s="1"/>
  <c r="F232" i="5"/>
  <c r="F233" i="5"/>
  <c r="F234" i="5"/>
  <c r="G234" i="5" s="1"/>
  <c r="F235" i="5"/>
  <c r="F236" i="5"/>
  <c r="F237" i="5"/>
  <c r="F238" i="5"/>
  <c r="F239" i="5"/>
  <c r="F240" i="5"/>
  <c r="G240" i="5" s="1"/>
  <c r="F241" i="5"/>
  <c r="G241" i="5" s="1"/>
  <c r="F242" i="5"/>
  <c r="F243" i="5"/>
  <c r="G243" i="5" s="1"/>
  <c r="F244" i="5"/>
  <c r="F245" i="5"/>
  <c r="G245" i="5" s="1"/>
  <c r="F246" i="5"/>
  <c r="G246" i="5" s="1"/>
  <c r="F247" i="5"/>
  <c r="G247" i="5" s="1"/>
  <c r="F248" i="5"/>
  <c r="G248" i="5" s="1"/>
  <c r="F249" i="5"/>
  <c r="F250" i="5"/>
  <c r="F251" i="5"/>
  <c r="G251" i="5" s="1"/>
  <c r="F252" i="5"/>
  <c r="G252" i="5" s="1"/>
  <c r="F253" i="5"/>
  <c r="G253" i="5" s="1"/>
  <c r="F254" i="5"/>
  <c r="G254" i="5" s="1"/>
  <c r="F2" i="5"/>
  <c r="G3" i="5"/>
  <c r="G8" i="5"/>
  <c r="G9" i="5"/>
  <c r="G15" i="5"/>
  <c r="G20" i="5"/>
  <c r="G21" i="5"/>
  <c r="G27" i="5"/>
  <c r="G33" i="5"/>
  <c r="G36" i="5"/>
  <c r="G39" i="5"/>
  <c r="G45" i="5"/>
  <c r="G48" i="5"/>
  <c r="G57" i="5"/>
  <c r="G60" i="5"/>
  <c r="G72" i="5"/>
  <c r="G84" i="5"/>
  <c r="G93" i="5"/>
  <c r="G96" i="5"/>
  <c r="G102" i="5"/>
  <c r="G105" i="5"/>
  <c r="G111" i="5"/>
  <c r="G126" i="5"/>
  <c r="G132" i="5"/>
  <c r="G141" i="5"/>
  <c r="G144" i="5"/>
  <c r="G147" i="5"/>
  <c r="G153" i="5"/>
  <c r="G159" i="5"/>
  <c r="G165" i="5"/>
  <c r="G177" i="5"/>
  <c r="G183" i="5"/>
  <c r="G189" i="5"/>
  <c r="G201" i="5"/>
  <c r="G204" i="5"/>
  <c r="G213" i="5"/>
  <c r="G216" i="5"/>
  <c r="G237" i="5"/>
  <c r="G249" i="5"/>
  <c r="M2" i="5"/>
  <c r="G4" i="5"/>
  <c r="G5" i="5"/>
  <c r="G7" i="5"/>
  <c r="G10" i="5"/>
  <c r="G11" i="5"/>
  <c r="G22" i="5"/>
  <c r="G23" i="5"/>
  <c r="G34" i="5"/>
  <c r="G35" i="5"/>
  <c r="G41" i="5"/>
  <c r="G43" i="5"/>
  <c r="G46" i="5"/>
  <c r="G47" i="5"/>
  <c r="G52" i="5"/>
  <c r="G53" i="5"/>
  <c r="G58" i="5"/>
  <c r="G59" i="5"/>
  <c r="G65" i="5"/>
  <c r="G68" i="5"/>
  <c r="G77" i="5"/>
  <c r="G79" i="5"/>
  <c r="G80" i="5"/>
  <c r="G89" i="5"/>
  <c r="G91" i="5"/>
  <c r="G92" i="5"/>
  <c r="G94" i="5"/>
  <c r="G115" i="5"/>
  <c r="G125" i="5"/>
  <c r="G130" i="5"/>
  <c r="G137" i="5"/>
  <c r="G143" i="5"/>
  <c r="G148" i="5"/>
  <c r="G149" i="5"/>
  <c r="G151" i="5"/>
  <c r="G166" i="5"/>
  <c r="G169" i="5"/>
  <c r="G173" i="5"/>
  <c r="G178" i="5"/>
  <c r="G185" i="5"/>
  <c r="G199" i="5"/>
  <c r="G200" i="5"/>
  <c r="G209" i="5"/>
  <c r="G211" i="5"/>
  <c r="G212" i="5"/>
  <c r="G226" i="5"/>
  <c r="G250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" i="5"/>
  <c r="Q21" i="4"/>
  <c r="Q22" i="4"/>
  <c r="Q23" i="4"/>
  <c r="Q24" i="4"/>
  <c r="Q25" i="4"/>
  <c r="Q26" i="4"/>
  <c r="Q27" i="4"/>
  <c r="Q28" i="4"/>
  <c r="Q29" i="4"/>
  <c r="Q30" i="4"/>
  <c r="Q31" i="4"/>
  <c r="Q32" i="4"/>
  <c r="Q20" i="4"/>
  <c r="O17" i="4"/>
  <c r="O16" i="4"/>
  <c r="O9" i="4"/>
  <c r="O10" i="4" s="1"/>
  <c r="O11" i="4" s="1"/>
  <c r="O12" i="4" s="1"/>
  <c r="O13" i="4" s="1"/>
  <c r="O14" i="4" s="1"/>
  <c r="O15" i="4" s="1"/>
  <c r="O8" i="4"/>
  <c r="O7" i="4"/>
  <c r="O6" i="4"/>
  <c r="L21" i="4"/>
  <c r="Q22" i="3"/>
  <c r="Q23" i="3"/>
  <c r="Q24" i="3"/>
  <c r="Q25" i="3"/>
  <c r="Q26" i="3"/>
  <c r="Q27" i="3"/>
  <c r="Q28" i="3"/>
  <c r="Q29" i="3"/>
  <c r="Q30" i="3"/>
  <c r="Q31" i="3"/>
  <c r="Q32" i="3"/>
  <c r="Q33" i="3"/>
  <c r="Q21" i="3"/>
  <c r="O19" i="3"/>
  <c r="O8" i="3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L21" i="3"/>
  <c r="S10" i="4"/>
  <c r="S9" i="4"/>
  <c r="S8" i="4" a="1"/>
  <c r="S8" i="4" s="1"/>
  <c r="U6" i="4"/>
  <c r="T5" i="4"/>
  <c r="S2" i="4"/>
  <c r="P2" i="4"/>
  <c r="I55" i="4"/>
  <c r="I127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I198" i="4" s="1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3" i="4"/>
  <c r="B4" i="4"/>
  <c r="B3" i="4"/>
  <c r="I8" i="4" s="1"/>
  <c r="S3" i="3"/>
  <c r="P5" i="3"/>
  <c r="S2" i="3"/>
  <c r="P4" i="3"/>
  <c r="P3" i="3"/>
  <c r="P2" i="3"/>
  <c r="I13" i="3"/>
  <c r="I14" i="3"/>
  <c r="I20" i="3"/>
  <c r="I25" i="3"/>
  <c r="I26" i="3"/>
  <c r="I32" i="3"/>
  <c r="I37" i="3"/>
  <c r="I38" i="3"/>
  <c r="I44" i="3"/>
  <c r="I49" i="3"/>
  <c r="I50" i="3"/>
  <c r="I56" i="3"/>
  <c r="I61" i="3"/>
  <c r="I62" i="3"/>
  <c r="I68" i="3"/>
  <c r="I73" i="3"/>
  <c r="I74" i="3"/>
  <c r="I80" i="3"/>
  <c r="I85" i="3"/>
  <c r="I86" i="3"/>
  <c r="I92" i="3"/>
  <c r="I97" i="3"/>
  <c r="I98" i="3"/>
  <c r="I104" i="3"/>
  <c r="I109" i="3"/>
  <c r="I110" i="3"/>
  <c r="I116" i="3"/>
  <c r="I121" i="3"/>
  <c r="I122" i="3"/>
  <c r="I128" i="3"/>
  <c r="I133" i="3"/>
  <c r="I134" i="3"/>
  <c r="I140" i="3"/>
  <c r="I145" i="3"/>
  <c r="I146" i="3"/>
  <c r="I152" i="3"/>
  <c r="I157" i="3"/>
  <c r="I158" i="3"/>
  <c r="I164" i="3"/>
  <c r="I169" i="3"/>
  <c r="I170" i="3"/>
  <c r="I176" i="3"/>
  <c r="I181" i="3"/>
  <c r="I182" i="3"/>
  <c r="I188" i="3"/>
  <c r="I193" i="3"/>
  <c r="I194" i="3"/>
  <c r="I200" i="3"/>
  <c r="I205" i="3"/>
  <c r="I206" i="3"/>
  <c r="I212" i="3"/>
  <c r="I217" i="3"/>
  <c r="I218" i="3"/>
  <c r="I224" i="3"/>
  <c r="I229" i="3"/>
  <c r="I230" i="3"/>
  <c r="I236" i="3"/>
  <c r="I241" i="3"/>
  <c r="I242" i="3"/>
  <c r="I248" i="3"/>
  <c r="I253" i="3"/>
  <c r="I254" i="3"/>
  <c r="I255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3" i="3"/>
  <c r="F4" i="3"/>
  <c r="I4" i="3" s="1"/>
  <c r="F5" i="3"/>
  <c r="I5" i="3" s="1"/>
  <c r="F6" i="3"/>
  <c r="I6" i="3" s="1"/>
  <c r="F7" i="3"/>
  <c r="I7" i="3" s="1"/>
  <c r="F8" i="3"/>
  <c r="I8" i="3" s="1"/>
  <c r="F9" i="3"/>
  <c r="I9" i="3" s="1"/>
  <c r="F10" i="3"/>
  <c r="I10" i="3" s="1"/>
  <c r="F11" i="3"/>
  <c r="I11" i="3" s="1"/>
  <c r="F12" i="3"/>
  <c r="I12" i="3" s="1"/>
  <c r="F13" i="3"/>
  <c r="F14" i="3"/>
  <c r="F15" i="3"/>
  <c r="I15" i="3" s="1"/>
  <c r="F16" i="3"/>
  <c r="I16" i="3" s="1"/>
  <c r="F17" i="3"/>
  <c r="I17" i="3" s="1"/>
  <c r="F18" i="3"/>
  <c r="I18" i="3" s="1"/>
  <c r="F19" i="3"/>
  <c r="I19" i="3" s="1"/>
  <c r="F20" i="3"/>
  <c r="F21" i="3"/>
  <c r="I21" i="3" s="1"/>
  <c r="F22" i="3"/>
  <c r="I22" i="3" s="1"/>
  <c r="F23" i="3"/>
  <c r="I23" i="3" s="1"/>
  <c r="F24" i="3"/>
  <c r="I24" i="3" s="1"/>
  <c r="F25" i="3"/>
  <c r="F26" i="3"/>
  <c r="F27" i="3"/>
  <c r="I27" i="3" s="1"/>
  <c r="F28" i="3"/>
  <c r="I28" i="3" s="1"/>
  <c r="F29" i="3"/>
  <c r="I29" i="3" s="1"/>
  <c r="F30" i="3"/>
  <c r="I30" i="3" s="1"/>
  <c r="F31" i="3"/>
  <c r="I31" i="3" s="1"/>
  <c r="F32" i="3"/>
  <c r="F33" i="3"/>
  <c r="I33" i="3" s="1"/>
  <c r="F34" i="3"/>
  <c r="I34" i="3" s="1"/>
  <c r="F35" i="3"/>
  <c r="I35" i="3" s="1"/>
  <c r="F36" i="3"/>
  <c r="I36" i="3" s="1"/>
  <c r="F37" i="3"/>
  <c r="F38" i="3"/>
  <c r="F39" i="3"/>
  <c r="I39" i="3" s="1"/>
  <c r="F40" i="3"/>
  <c r="I40" i="3" s="1"/>
  <c r="F41" i="3"/>
  <c r="I41" i="3" s="1"/>
  <c r="F42" i="3"/>
  <c r="I42" i="3" s="1"/>
  <c r="F43" i="3"/>
  <c r="I43" i="3" s="1"/>
  <c r="F44" i="3"/>
  <c r="F45" i="3"/>
  <c r="I45" i="3" s="1"/>
  <c r="F46" i="3"/>
  <c r="I46" i="3" s="1"/>
  <c r="F47" i="3"/>
  <c r="I47" i="3" s="1"/>
  <c r="F48" i="3"/>
  <c r="I48" i="3" s="1"/>
  <c r="F49" i="3"/>
  <c r="F50" i="3"/>
  <c r="F51" i="3"/>
  <c r="I51" i="3" s="1"/>
  <c r="F52" i="3"/>
  <c r="I52" i="3" s="1"/>
  <c r="F53" i="3"/>
  <c r="I53" i="3" s="1"/>
  <c r="F54" i="3"/>
  <c r="I54" i="3" s="1"/>
  <c r="F55" i="3"/>
  <c r="I55" i="3" s="1"/>
  <c r="F56" i="3"/>
  <c r="F57" i="3"/>
  <c r="I57" i="3" s="1"/>
  <c r="F58" i="3"/>
  <c r="I58" i="3" s="1"/>
  <c r="F59" i="3"/>
  <c r="I59" i="3" s="1"/>
  <c r="F60" i="3"/>
  <c r="I60" i="3" s="1"/>
  <c r="F61" i="3"/>
  <c r="F62" i="3"/>
  <c r="F63" i="3"/>
  <c r="I63" i="3" s="1"/>
  <c r="F64" i="3"/>
  <c r="I64" i="3" s="1"/>
  <c r="F65" i="3"/>
  <c r="I65" i="3" s="1"/>
  <c r="F66" i="3"/>
  <c r="I66" i="3" s="1"/>
  <c r="F67" i="3"/>
  <c r="I67" i="3" s="1"/>
  <c r="F68" i="3"/>
  <c r="F69" i="3"/>
  <c r="I69" i="3" s="1"/>
  <c r="F70" i="3"/>
  <c r="I70" i="3" s="1"/>
  <c r="F71" i="3"/>
  <c r="I71" i="3" s="1"/>
  <c r="F72" i="3"/>
  <c r="I72" i="3" s="1"/>
  <c r="F73" i="3"/>
  <c r="F74" i="3"/>
  <c r="F75" i="3"/>
  <c r="I75" i="3" s="1"/>
  <c r="F76" i="3"/>
  <c r="I76" i="3" s="1"/>
  <c r="F77" i="3"/>
  <c r="I77" i="3" s="1"/>
  <c r="F78" i="3"/>
  <c r="I78" i="3" s="1"/>
  <c r="F79" i="3"/>
  <c r="I79" i="3" s="1"/>
  <c r="F80" i="3"/>
  <c r="F81" i="3"/>
  <c r="I81" i="3" s="1"/>
  <c r="F82" i="3"/>
  <c r="I82" i="3" s="1"/>
  <c r="F83" i="3"/>
  <c r="I83" i="3" s="1"/>
  <c r="F84" i="3"/>
  <c r="I84" i="3" s="1"/>
  <c r="F85" i="3"/>
  <c r="F86" i="3"/>
  <c r="F87" i="3"/>
  <c r="I87" i="3" s="1"/>
  <c r="F88" i="3"/>
  <c r="I88" i="3" s="1"/>
  <c r="F89" i="3"/>
  <c r="I89" i="3" s="1"/>
  <c r="F90" i="3"/>
  <c r="I90" i="3" s="1"/>
  <c r="F91" i="3"/>
  <c r="I91" i="3" s="1"/>
  <c r="F92" i="3"/>
  <c r="F93" i="3"/>
  <c r="I93" i="3" s="1"/>
  <c r="F94" i="3"/>
  <c r="I94" i="3" s="1"/>
  <c r="F95" i="3"/>
  <c r="I95" i="3" s="1"/>
  <c r="F96" i="3"/>
  <c r="I96" i="3" s="1"/>
  <c r="F97" i="3"/>
  <c r="F98" i="3"/>
  <c r="F99" i="3"/>
  <c r="I99" i="3" s="1"/>
  <c r="F100" i="3"/>
  <c r="I100" i="3" s="1"/>
  <c r="F101" i="3"/>
  <c r="I101" i="3" s="1"/>
  <c r="F102" i="3"/>
  <c r="I102" i="3" s="1"/>
  <c r="F103" i="3"/>
  <c r="I103" i="3" s="1"/>
  <c r="F104" i="3"/>
  <c r="F105" i="3"/>
  <c r="I105" i="3" s="1"/>
  <c r="F106" i="3"/>
  <c r="I106" i="3" s="1"/>
  <c r="F107" i="3"/>
  <c r="I107" i="3" s="1"/>
  <c r="F108" i="3"/>
  <c r="I108" i="3" s="1"/>
  <c r="F109" i="3"/>
  <c r="F110" i="3"/>
  <c r="F111" i="3"/>
  <c r="I111" i="3" s="1"/>
  <c r="F112" i="3"/>
  <c r="I112" i="3" s="1"/>
  <c r="F113" i="3"/>
  <c r="I113" i="3" s="1"/>
  <c r="F114" i="3"/>
  <c r="I114" i="3" s="1"/>
  <c r="F115" i="3"/>
  <c r="I115" i="3" s="1"/>
  <c r="F116" i="3"/>
  <c r="F117" i="3"/>
  <c r="I117" i="3" s="1"/>
  <c r="F118" i="3"/>
  <c r="I118" i="3" s="1"/>
  <c r="F119" i="3"/>
  <c r="I119" i="3" s="1"/>
  <c r="F120" i="3"/>
  <c r="I120" i="3" s="1"/>
  <c r="F121" i="3"/>
  <c r="F122" i="3"/>
  <c r="F123" i="3"/>
  <c r="I123" i="3" s="1"/>
  <c r="F124" i="3"/>
  <c r="I124" i="3" s="1"/>
  <c r="F125" i="3"/>
  <c r="I125" i="3" s="1"/>
  <c r="F126" i="3"/>
  <c r="I126" i="3" s="1"/>
  <c r="F127" i="3"/>
  <c r="I127" i="3" s="1"/>
  <c r="F128" i="3"/>
  <c r="F129" i="3"/>
  <c r="I129" i="3" s="1"/>
  <c r="F130" i="3"/>
  <c r="I130" i="3" s="1"/>
  <c r="F131" i="3"/>
  <c r="I131" i="3" s="1"/>
  <c r="F132" i="3"/>
  <c r="I132" i="3" s="1"/>
  <c r="F133" i="3"/>
  <c r="F134" i="3"/>
  <c r="F135" i="3"/>
  <c r="I135" i="3" s="1"/>
  <c r="F136" i="3"/>
  <c r="I136" i="3" s="1"/>
  <c r="F137" i="3"/>
  <c r="I137" i="3" s="1"/>
  <c r="F138" i="3"/>
  <c r="I138" i="3" s="1"/>
  <c r="F139" i="3"/>
  <c r="I139" i="3" s="1"/>
  <c r="F140" i="3"/>
  <c r="F141" i="3"/>
  <c r="I141" i="3" s="1"/>
  <c r="F142" i="3"/>
  <c r="I142" i="3" s="1"/>
  <c r="F143" i="3"/>
  <c r="I143" i="3" s="1"/>
  <c r="F144" i="3"/>
  <c r="I144" i="3" s="1"/>
  <c r="F145" i="3"/>
  <c r="F146" i="3"/>
  <c r="F147" i="3"/>
  <c r="I147" i="3" s="1"/>
  <c r="F148" i="3"/>
  <c r="I148" i="3" s="1"/>
  <c r="F149" i="3"/>
  <c r="I149" i="3" s="1"/>
  <c r="F150" i="3"/>
  <c r="I150" i="3" s="1"/>
  <c r="F151" i="3"/>
  <c r="I151" i="3" s="1"/>
  <c r="F152" i="3"/>
  <c r="F153" i="3"/>
  <c r="I153" i="3" s="1"/>
  <c r="F154" i="3"/>
  <c r="I154" i="3" s="1"/>
  <c r="F155" i="3"/>
  <c r="I155" i="3" s="1"/>
  <c r="F156" i="3"/>
  <c r="I156" i="3" s="1"/>
  <c r="F157" i="3"/>
  <c r="F158" i="3"/>
  <c r="F159" i="3"/>
  <c r="I159" i="3" s="1"/>
  <c r="F160" i="3"/>
  <c r="I160" i="3" s="1"/>
  <c r="F161" i="3"/>
  <c r="I161" i="3" s="1"/>
  <c r="F162" i="3"/>
  <c r="I162" i="3" s="1"/>
  <c r="F163" i="3"/>
  <c r="I163" i="3" s="1"/>
  <c r="F164" i="3"/>
  <c r="F165" i="3"/>
  <c r="I165" i="3" s="1"/>
  <c r="F166" i="3"/>
  <c r="I166" i="3" s="1"/>
  <c r="F167" i="3"/>
  <c r="I167" i="3" s="1"/>
  <c r="F168" i="3"/>
  <c r="I168" i="3" s="1"/>
  <c r="F169" i="3"/>
  <c r="F170" i="3"/>
  <c r="F171" i="3"/>
  <c r="I171" i="3" s="1"/>
  <c r="F172" i="3"/>
  <c r="I172" i="3" s="1"/>
  <c r="F173" i="3"/>
  <c r="I173" i="3" s="1"/>
  <c r="F174" i="3"/>
  <c r="I174" i="3" s="1"/>
  <c r="F175" i="3"/>
  <c r="I175" i="3" s="1"/>
  <c r="F176" i="3"/>
  <c r="F177" i="3"/>
  <c r="I177" i="3" s="1"/>
  <c r="F178" i="3"/>
  <c r="I178" i="3" s="1"/>
  <c r="F179" i="3"/>
  <c r="I179" i="3" s="1"/>
  <c r="F180" i="3"/>
  <c r="I180" i="3" s="1"/>
  <c r="F181" i="3"/>
  <c r="F182" i="3"/>
  <c r="F183" i="3"/>
  <c r="I183" i="3" s="1"/>
  <c r="F184" i="3"/>
  <c r="I184" i="3" s="1"/>
  <c r="F185" i="3"/>
  <c r="I185" i="3" s="1"/>
  <c r="F186" i="3"/>
  <c r="I186" i="3" s="1"/>
  <c r="F187" i="3"/>
  <c r="I187" i="3" s="1"/>
  <c r="F188" i="3"/>
  <c r="F189" i="3"/>
  <c r="I189" i="3" s="1"/>
  <c r="F190" i="3"/>
  <c r="I190" i="3" s="1"/>
  <c r="F191" i="3"/>
  <c r="I191" i="3" s="1"/>
  <c r="F192" i="3"/>
  <c r="I192" i="3" s="1"/>
  <c r="F193" i="3"/>
  <c r="F194" i="3"/>
  <c r="F195" i="3"/>
  <c r="I195" i="3" s="1"/>
  <c r="F196" i="3"/>
  <c r="I196" i="3" s="1"/>
  <c r="F197" i="3"/>
  <c r="I197" i="3" s="1"/>
  <c r="F198" i="3"/>
  <c r="I198" i="3" s="1"/>
  <c r="F199" i="3"/>
  <c r="I199" i="3" s="1"/>
  <c r="F200" i="3"/>
  <c r="F201" i="3"/>
  <c r="I201" i="3" s="1"/>
  <c r="F202" i="3"/>
  <c r="I202" i="3" s="1"/>
  <c r="F203" i="3"/>
  <c r="I203" i="3" s="1"/>
  <c r="F204" i="3"/>
  <c r="I204" i="3" s="1"/>
  <c r="F205" i="3"/>
  <c r="F206" i="3"/>
  <c r="F207" i="3"/>
  <c r="I207" i="3" s="1"/>
  <c r="F208" i="3"/>
  <c r="I208" i="3" s="1"/>
  <c r="F209" i="3"/>
  <c r="I209" i="3" s="1"/>
  <c r="F210" i="3"/>
  <c r="I210" i="3" s="1"/>
  <c r="F211" i="3"/>
  <c r="I211" i="3" s="1"/>
  <c r="F212" i="3"/>
  <c r="F213" i="3"/>
  <c r="I213" i="3" s="1"/>
  <c r="F214" i="3"/>
  <c r="I214" i="3" s="1"/>
  <c r="F215" i="3"/>
  <c r="I215" i="3" s="1"/>
  <c r="F216" i="3"/>
  <c r="I216" i="3" s="1"/>
  <c r="F217" i="3"/>
  <c r="F218" i="3"/>
  <c r="F219" i="3"/>
  <c r="I219" i="3" s="1"/>
  <c r="F220" i="3"/>
  <c r="I220" i="3" s="1"/>
  <c r="F221" i="3"/>
  <c r="I221" i="3" s="1"/>
  <c r="F222" i="3"/>
  <c r="I222" i="3" s="1"/>
  <c r="F223" i="3"/>
  <c r="I223" i="3" s="1"/>
  <c r="F224" i="3"/>
  <c r="F225" i="3"/>
  <c r="I225" i="3" s="1"/>
  <c r="F226" i="3"/>
  <c r="I226" i="3" s="1"/>
  <c r="F227" i="3"/>
  <c r="I227" i="3" s="1"/>
  <c r="F228" i="3"/>
  <c r="I228" i="3" s="1"/>
  <c r="F229" i="3"/>
  <c r="F230" i="3"/>
  <c r="F231" i="3"/>
  <c r="I231" i="3" s="1"/>
  <c r="F232" i="3"/>
  <c r="I232" i="3" s="1"/>
  <c r="F233" i="3"/>
  <c r="I233" i="3" s="1"/>
  <c r="F234" i="3"/>
  <c r="I234" i="3" s="1"/>
  <c r="F235" i="3"/>
  <c r="I235" i="3" s="1"/>
  <c r="F236" i="3"/>
  <c r="F237" i="3"/>
  <c r="I237" i="3" s="1"/>
  <c r="F238" i="3"/>
  <c r="I238" i="3" s="1"/>
  <c r="F239" i="3"/>
  <c r="I239" i="3" s="1"/>
  <c r="F240" i="3"/>
  <c r="I240" i="3" s="1"/>
  <c r="F241" i="3"/>
  <c r="F242" i="3"/>
  <c r="F243" i="3"/>
  <c r="I243" i="3" s="1"/>
  <c r="F244" i="3"/>
  <c r="I244" i="3" s="1"/>
  <c r="F245" i="3"/>
  <c r="I245" i="3" s="1"/>
  <c r="F246" i="3"/>
  <c r="I246" i="3" s="1"/>
  <c r="F247" i="3"/>
  <c r="I247" i="3" s="1"/>
  <c r="F248" i="3"/>
  <c r="F249" i="3"/>
  <c r="I249" i="3" s="1"/>
  <c r="F250" i="3"/>
  <c r="I250" i="3" s="1"/>
  <c r="F251" i="3"/>
  <c r="I251" i="3" s="1"/>
  <c r="F252" i="3"/>
  <c r="I252" i="3" s="1"/>
  <c r="F253" i="3"/>
  <c r="F254" i="3"/>
  <c r="F3" i="3"/>
  <c r="I3" i="3" s="1"/>
  <c r="B4" i="3"/>
  <c r="B3" i="3"/>
  <c r="R22" i="2"/>
  <c r="R23" i="2"/>
  <c r="R24" i="2"/>
  <c r="R25" i="2"/>
  <c r="R26" i="2"/>
  <c r="R27" i="2"/>
  <c r="R28" i="2"/>
  <c r="R29" i="2"/>
  <c r="R30" i="2"/>
  <c r="R31" i="2"/>
  <c r="R32" i="2"/>
  <c r="R21" i="2"/>
  <c r="P9" i="2"/>
  <c r="P10" i="2"/>
  <c r="P11" i="2" s="1"/>
  <c r="P12" i="2" s="1"/>
  <c r="P13" i="2" s="1"/>
  <c r="P14" i="2" s="1"/>
  <c r="P15" i="2" s="1"/>
  <c r="P16" i="2" s="1"/>
  <c r="P17" i="2" s="1"/>
  <c r="P18" i="2" s="1"/>
  <c r="P8" i="2"/>
  <c r="N22" i="2"/>
  <c r="N2" i="1"/>
  <c r="Q2" i="1" s="1"/>
  <c r="Q3" i="1" s="1"/>
  <c r="N3" i="1"/>
  <c r="N4" i="1"/>
  <c r="N5" i="1" s="1"/>
  <c r="N6" i="1"/>
  <c r="P2" i="2"/>
  <c r="P3" i="2"/>
  <c r="P4" i="2" s="1"/>
  <c r="S2" i="2"/>
  <c r="S3" i="2"/>
  <c r="S4" i="2" s="1"/>
  <c r="F254" i="6" l="1"/>
  <c r="F253" i="6"/>
  <c r="F251" i="6"/>
  <c r="F249" i="6"/>
  <c r="F247" i="6"/>
  <c r="F245" i="6"/>
  <c r="F243" i="6"/>
  <c r="F241" i="6"/>
  <c r="F231" i="6"/>
  <c r="F225" i="6"/>
  <c r="F219" i="6"/>
  <c r="F213" i="6"/>
  <c r="F207" i="6"/>
  <c r="F201" i="6"/>
  <c r="F195" i="6"/>
  <c r="F189" i="6"/>
  <c r="F183" i="6"/>
  <c r="F177" i="6"/>
  <c r="F171" i="6"/>
  <c r="F165" i="6"/>
  <c r="F159" i="6"/>
  <c r="F153" i="6"/>
  <c r="F147" i="6"/>
  <c r="F141" i="6"/>
  <c r="F135" i="6"/>
  <c r="F87" i="6"/>
  <c r="F13" i="6"/>
  <c r="F2" i="6"/>
  <c r="F237" i="6"/>
  <c r="F234" i="6"/>
  <c r="F228" i="6"/>
  <c r="F222" i="6"/>
  <c r="F216" i="6"/>
  <c r="F210" i="6"/>
  <c r="F204" i="6"/>
  <c r="F198" i="6"/>
  <c r="F192" i="6"/>
  <c r="F186" i="6"/>
  <c r="F180" i="6"/>
  <c r="F174" i="6"/>
  <c r="F168" i="6"/>
  <c r="F162" i="6"/>
  <c r="F156" i="6"/>
  <c r="F150" i="6"/>
  <c r="F144" i="6"/>
  <c r="F138" i="6"/>
  <c r="F11" i="6"/>
  <c r="F9" i="6"/>
  <c r="F132" i="6"/>
  <c r="F129" i="6"/>
  <c r="F124" i="6"/>
  <c r="F121" i="6"/>
  <c r="F116" i="6"/>
  <c r="F113" i="6"/>
  <c r="F108" i="6"/>
  <c r="F105" i="6"/>
  <c r="F100" i="6"/>
  <c r="F97" i="6"/>
  <c r="F92" i="6"/>
  <c r="F89" i="6"/>
  <c r="F252" i="6"/>
  <c r="F248" i="6"/>
  <c r="F244" i="6"/>
  <c r="F240" i="6"/>
  <c r="F233" i="6"/>
  <c r="F227" i="6"/>
  <c r="F221" i="6"/>
  <c r="F215" i="6"/>
  <c r="F209" i="6"/>
  <c r="F203" i="6"/>
  <c r="F197" i="6"/>
  <c r="F191" i="6"/>
  <c r="F185" i="6"/>
  <c r="F179" i="6"/>
  <c r="F173" i="6"/>
  <c r="F167" i="6"/>
  <c r="F161" i="6"/>
  <c r="F155" i="6"/>
  <c r="F149" i="6"/>
  <c r="F143" i="6"/>
  <c r="F137" i="6"/>
  <c r="F236" i="6"/>
  <c r="F230" i="6"/>
  <c r="F224" i="6"/>
  <c r="F218" i="6"/>
  <c r="F212" i="6"/>
  <c r="F206" i="6"/>
  <c r="F200" i="6"/>
  <c r="F194" i="6"/>
  <c r="F188" i="6"/>
  <c r="F182" i="6"/>
  <c r="F176" i="6"/>
  <c r="F170" i="6"/>
  <c r="F164" i="6"/>
  <c r="F158" i="6"/>
  <c r="F152" i="6"/>
  <c r="F146" i="6"/>
  <c r="F140" i="6"/>
  <c r="F134" i="6"/>
  <c r="F131" i="6"/>
  <c r="F126" i="6"/>
  <c r="F123" i="6"/>
  <c r="F118" i="6"/>
  <c r="F115" i="6"/>
  <c r="F110" i="6"/>
  <c r="F107" i="6"/>
  <c r="F102" i="6"/>
  <c r="F99" i="6"/>
  <c r="F94" i="6"/>
  <c r="F91" i="6"/>
  <c r="F84" i="6"/>
  <c r="F82" i="6"/>
  <c r="F80" i="6"/>
  <c r="F78" i="6"/>
  <c r="F76" i="6"/>
  <c r="F74" i="6"/>
  <c r="F72" i="6"/>
  <c r="F70" i="6"/>
  <c r="F68" i="6"/>
  <c r="F66" i="6"/>
  <c r="F64" i="6"/>
  <c r="F62" i="6"/>
  <c r="F60" i="6"/>
  <c r="F58" i="6"/>
  <c r="F56" i="6"/>
  <c r="F54" i="6"/>
  <c r="F52" i="6"/>
  <c r="F50" i="6"/>
  <c r="F48" i="6"/>
  <c r="F46" i="6"/>
  <c r="F44" i="6"/>
  <c r="F42" i="6"/>
  <c r="F40" i="6"/>
  <c r="F38" i="6"/>
  <c r="F36" i="6"/>
  <c r="F34" i="6"/>
  <c r="F32" i="6"/>
  <c r="F30" i="6"/>
  <c r="F28" i="6"/>
  <c r="F26" i="6"/>
  <c r="F24" i="6"/>
  <c r="F22" i="6"/>
  <c r="F20" i="6"/>
  <c r="F18" i="6"/>
  <c r="F16" i="6"/>
  <c r="F14" i="6"/>
  <c r="F7" i="6"/>
  <c r="F5" i="6"/>
  <c r="F3" i="6"/>
  <c r="F239" i="6"/>
  <c r="F86" i="6"/>
  <c r="F12" i="6"/>
  <c r="F10" i="6"/>
  <c r="F235" i="6"/>
  <c r="F229" i="6"/>
  <c r="F223" i="6"/>
  <c r="F217" i="6"/>
  <c r="F211" i="6"/>
  <c r="F205" i="6"/>
  <c r="F199" i="6"/>
  <c r="F193" i="6"/>
  <c r="F187" i="6"/>
  <c r="F181" i="6"/>
  <c r="F175" i="6"/>
  <c r="F169" i="6"/>
  <c r="F163" i="6"/>
  <c r="F157" i="6"/>
  <c r="F151" i="6"/>
  <c r="F145" i="6"/>
  <c r="F139" i="6"/>
  <c r="F133" i="6"/>
  <c r="F128" i="6"/>
  <c r="F125" i="6"/>
  <c r="F120" i="6"/>
  <c r="F117" i="6"/>
  <c r="F112" i="6"/>
  <c r="F109" i="6"/>
  <c r="F104" i="6"/>
  <c r="F101" i="6"/>
  <c r="F96" i="6"/>
  <c r="F93" i="6"/>
  <c r="F88" i="6"/>
  <c r="F250" i="6"/>
  <c r="F246" i="6"/>
  <c r="F242" i="6"/>
  <c r="F232" i="6"/>
  <c r="F226" i="6"/>
  <c r="F220" i="6"/>
  <c r="F214" i="6"/>
  <c r="F208" i="6"/>
  <c r="F202" i="6"/>
  <c r="F196" i="6"/>
  <c r="F190" i="6"/>
  <c r="F184" i="6"/>
  <c r="F178" i="6"/>
  <c r="F172" i="6"/>
  <c r="F166" i="6"/>
  <c r="F160" i="6"/>
  <c r="F154" i="6"/>
  <c r="F148" i="6"/>
  <c r="F142" i="6"/>
  <c r="F136" i="6"/>
  <c r="F8" i="6"/>
  <c r="F111" i="6"/>
  <c r="F83" i="6"/>
  <c r="F79" i="6"/>
  <c r="F75" i="6"/>
  <c r="F130" i="6"/>
  <c r="F106" i="6"/>
  <c r="F71" i="6"/>
  <c r="F4" i="6"/>
  <c r="F73" i="6"/>
  <c r="F67" i="6"/>
  <c r="F63" i="6"/>
  <c r="F59" i="6"/>
  <c r="F55" i="6"/>
  <c r="F51" i="6"/>
  <c r="F47" i="6"/>
  <c r="F119" i="6"/>
  <c r="F95" i="6"/>
  <c r="F43" i="6"/>
  <c r="F39" i="6"/>
  <c r="F35" i="6"/>
  <c r="F31" i="6"/>
  <c r="F27" i="6"/>
  <c r="F23" i="6"/>
  <c r="F19" i="6"/>
  <c r="F15" i="6"/>
  <c r="F238" i="6"/>
  <c r="F114" i="6"/>
  <c r="F90" i="6"/>
  <c r="F85" i="6"/>
  <c r="F81" i="6"/>
  <c r="F77" i="6"/>
  <c r="F6" i="6"/>
  <c r="F127" i="6"/>
  <c r="F103" i="6"/>
  <c r="F69" i="6"/>
  <c r="F65" i="6"/>
  <c r="F61" i="6"/>
  <c r="F57" i="6"/>
  <c r="F53" i="6"/>
  <c r="F122" i="6"/>
  <c r="F98" i="6"/>
  <c r="F49" i="6"/>
  <c r="F45" i="6"/>
  <c r="F41" i="6"/>
  <c r="F37" i="6"/>
  <c r="F33" i="6"/>
  <c r="F29" i="6"/>
  <c r="F25" i="6"/>
  <c r="F21" i="6"/>
  <c r="F17" i="6"/>
  <c r="H254" i="5"/>
  <c r="H218" i="5"/>
  <c r="H194" i="5"/>
  <c r="H182" i="5"/>
  <c r="H146" i="5"/>
  <c r="H122" i="5"/>
  <c r="H110" i="5"/>
  <c r="H86" i="5"/>
  <c r="H62" i="5"/>
  <c r="H38" i="5"/>
  <c r="H26" i="5"/>
  <c r="H14" i="5"/>
  <c r="H169" i="5"/>
  <c r="H252" i="5"/>
  <c r="H240" i="5"/>
  <c r="H228" i="5"/>
  <c r="H216" i="5"/>
  <c r="H204" i="5"/>
  <c r="H168" i="5"/>
  <c r="H144" i="5"/>
  <c r="H132" i="5"/>
  <c r="H96" i="5"/>
  <c r="H84" i="5"/>
  <c r="H72" i="5"/>
  <c r="H60" i="5"/>
  <c r="H48" i="5"/>
  <c r="H36" i="5"/>
  <c r="H251" i="5"/>
  <c r="H167" i="5"/>
  <c r="H143" i="5"/>
  <c r="H131" i="5"/>
  <c r="H95" i="5"/>
  <c r="H59" i="5"/>
  <c r="H47" i="5"/>
  <c r="H35" i="5"/>
  <c r="H23" i="5"/>
  <c r="H11" i="5"/>
  <c r="H250" i="5"/>
  <c r="H226" i="5"/>
  <c r="H178" i="5"/>
  <c r="H166" i="5"/>
  <c r="H142" i="5"/>
  <c r="H130" i="5"/>
  <c r="H118" i="5"/>
  <c r="H94" i="5"/>
  <c r="H58" i="5"/>
  <c r="H46" i="5"/>
  <c r="H34" i="5"/>
  <c r="H22" i="5"/>
  <c r="H10" i="5"/>
  <c r="G239" i="5"/>
  <c r="H239" i="5" s="1"/>
  <c r="G119" i="5"/>
  <c r="H119" i="5" s="1"/>
  <c r="H249" i="5"/>
  <c r="H237" i="5"/>
  <c r="H225" i="5"/>
  <c r="H213" i="5"/>
  <c r="H201" i="5"/>
  <c r="H189" i="5"/>
  <c r="H177" i="5"/>
  <c r="H165" i="5"/>
  <c r="H153" i="5"/>
  <c r="H141" i="5"/>
  <c r="H129" i="5"/>
  <c r="H117" i="5"/>
  <c r="H105" i="5"/>
  <c r="H93" i="5"/>
  <c r="H81" i="5"/>
  <c r="H69" i="5"/>
  <c r="H57" i="5"/>
  <c r="H45" i="5"/>
  <c r="H33" i="5"/>
  <c r="H21" i="5"/>
  <c r="H9" i="5"/>
  <c r="G238" i="5"/>
  <c r="H238" i="5" s="1"/>
  <c r="G191" i="5"/>
  <c r="H191" i="5" s="1"/>
  <c r="G155" i="5"/>
  <c r="H155" i="5" s="1"/>
  <c r="G118" i="5"/>
  <c r="H248" i="5"/>
  <c r="H224" i="5"/>
  <c r="H212" i="5"/>
  <c r="H200" i="5"/>
  <c r="H116" i="5"/>
  <c r="H104" i="5"/>
  <c r="H92" i="5"/>
  <c r="H80" i="5"/>
  <c r="H68" i="5"/>
  <c r="H20" i="5"/>
  <c r="H8" i="5"/>
  <c r="G227" i="5"/>
  <c r="H227" i="5" s="1"/>
  <c r="G190" i="5"/>
  <c r="H190" i="5" s="1"/>
  <c r="G154" i="5"/>
  <c r="H154" i="5" s="1"/>
  <c r="G37" i="5"/>
  <c r="H37" i="5" s="1"/>
  <c r="G49" i="5"/>
  <c r="H49" i="5" s="1"/>
  <c r="H223" i="5"/>
  <c r="H211" i="5"/>
  <c r="H199" i="5"/>
  <c r="H151" i="5"/>
  <c r="H115" i="5"/>
  <c r="H103" i="5"/>
  <c r="H91" i="5"/>
  <c r="H79" i="5"/>
  <c r="H67" i="5"/>
  <c r="H43" i="5"/>
  <c r="H7" i="5"/>
  <c r="H186" i="5"/>
  <c r="H174" i="5"/>
  <c r="H126" i="5"/>
  <c r="H114" i="5"/>
  <c r="H102" i="5"/>
  <c r="H42" i="5"/>
  <c r="H30" i="5"/>
  <c r="H18" i="5"/>
  <c r="G179" i="5"/>
  <c r="H179" i="5" s="1"/>
  <c r="G106" i="5"/>
  <c r="H106" i="5" s="1"/>
  <c r="H221" i="5"/>
  <c r="H209" i="5"/>
  <c r="H197" i="5"/>
  <c r="H185" i="5"/>
  <c r="H173" i="5"/>
  <c r="H161" i="5"/>
  <c r="H149" i="5"/>
  <c r="H137" i="5"/>
  <c r="H125" i="5"/>
  <c r="H89" i="5"/>
  <c r="H77" i="5"/>
  <c r="H65" i="5"/>
  <c r="H53" i="5"/>
  <c r="H41" i="5"/>
  <c r="H29" i="5"/>
  <c r="H5" i="5"/>
  <c r="H234" i="5"/>
  <c r="H172" i="5"/>
  <c r="H160" i="5"/>
  <c r="H148" i="5"/>
  <c r="H52" i="5"/>
  <c r="H4" i="5"/>
  <c r="H231" i="5"/>
  <c r="H219" i="5"/>
  <c r="H207" i="5"/>
  <c r="H195" i="5"/>
  <c r="H183" i="5"/>
  <c r="H171" i="5"/>
  <c r="H159" i="5"/>
  <c r="H147" i="5"/>
  <c r="H135" i="5"/>
  <c r="H123" i="5"/>
  <c r="H111" i="5"/>
  <c r="H99" i="5"/>
  <c r="H63" i="5"/>
  <c r="H39" i="5"/>
  <c r="H27" i="5"/>
  <c r="H15" i="5"/>
  <c r="H3" i="5"/>
  <c r="H222" i="5"/>
  <c r="G215" i="5"/>
  <c r="H215" i="5" s="1"/>
  <c r="G164" i="5"/>
  <c r="H164" i="5" s="1"/>
  <c r="G113" i="5"/>
  <c r="H113" i="5" s="1"/>
  <c r="G56" i="5"/>
  <c r="H56" i="5" s="1"/>
  <c r="G192" i="5"/>
  <c r="H192" i="5" s="1"/>
  <c r="G24" i="5"/>
  <c r="H24" i="5" s="1"/>
  <c r="H243" i="5"/>
  <c r="H87" i="5"/>
  <c r="H75" i="5"/>
  <c r="H51" i="5"/>
  <c r="G244" i="5"/>
  <c r="H244" i="5" s="1"/>
  <c r="G214" i="5"/>
  <c r="H214" i="5" s="1"/>
  <c r="G187" i="5"/>
  <c r="H187" i="5" s="1"/>
  <c r="G163" i="5"/>
  <c r="H163" i="5" s="1"/>
  <c r="G139" i="5"/>
  <c r="H139" i="5" s="1"/>
  <c r="G107" i="5"/>
  <c r="H107" i="5" s="1"/>
  <c r="G82" i="5"/>
  <c r="H82" i="5" s="1"/>
  <c r="G55" i="5"/>
  <c r="H55" i="5" s="1"/>
  <c r="G31" i="5"/>
  <c r="H31" i="5" s="1"/>
  <c r="G205" i="5"/>
  <c r="H205" i="5" s="1"/>
  <c r="G222" i="5"/>
  <c r="G120" i="5"/>
  <c r="H120" i="5" s="1"/>
  <c r="H253" i="5"/>
  <c r="H241" i="5"/>
  <c r="H229" i="5"/>
  <c r="H217" i="5"/>
  <c r="H193" i="5"/>
  <c r="H181" i="5"/>
  <c r="H157" i="5"/>
  <c r="H145" i="5"/>
  <c r="H133" i="5"/>
  <c r="H121" i="5"/>
  <c r="H109" i="5"/>
  <c r="H97" i="5"/>
  <c r="H85" i="5"/>
  <c r="H73" i="5"/>
  <c r="H61" i="5"/>
  <c r="H25" i="5"/>
  <c r="H13" i="5"/>
  <c r="H180" i="5"/>
  <c r="H156" i="5"/>
  <c r="H108" i="5"/>
  <c r="H12" i="5"/>
  <c r="G236" i="5"/>
  <c r="H236" i="5" s="1"/>
  <c r="H203" i="5"/>
  <c r="H83" i="5"/>
  <c r="H71" i="5"/>
  <c r="G235" i="5"/>
  <c r="H235" i="5" s="1"/>
  <c r="G176" i="5"/>
  <c r="H176" i="5" s="1"/>
  <c r="G128" i="5"/>
  <c r="H128" i="5" s="1"/>
  <c r="G101" i="5"/>
  <c r="H101" i="5" s="1"/>
  <c r="G19" i="5"/>
  <c r="H19" i="5" s="1"/>
  <c r="G78" i="5"/>
  <c r="H78" i="5" s="1"/>
  <c r="H202" i="5"/>
  <c r="H70" i="5"/>
  <c r="G233" i="5"/>
  <c r="H233" i="5" s="1"/>
  <c r="G175" i="5"/>
  <c r="H175" i="5" s="1"/>
  <c r="G152" i="5"/>
  <c r="H152" i="5" s="1"/>
  <c r="G127" i="5"/>
  <c r="H127" i="5" s="1"/>
  <c r="G100" i="5"/>
  <c r="H100" i="5" s="1"/>
  <c r="G44" i="5"/>
  <c r="H44" i="5" s="1"/>
  <c r="G17" i="5"/>
  <c r="H17" i="5" s="1"/>
  <c r="G210" i="5"/>
  <c r="H210" i="5" s="1"/>
  <c r="G138" i="5"/>
  <c r="H138" i="5" s="1"/>
  <c r="H188" i="5"/>
  <c r="H140" i="5"/>
  <c r="H32" i="5"/>
  <c r="H247" i="5"/>
  <c r="H246" i="5"/>
  <c r="H198" i="5"/>
  <c r="H162" i="5"/>
  <c r="H150" i="5"/>
  <c r="H90" i="5"/>
  <c r="H66" i="5"/>
  <c r="H54" i="5"/>
  <c r="H6" i="5"/>
  <c r="G2" i="5"/>
  <c r="H2" i="5" s="1"/>
  <c r="H245" i="5"/>
  <c r="G40" i="5"/>
  <c r="H40" i="5" s="1"/>
  <c r="G230" i="5"/>
  <c r="H230" i="5" s="1"/>
  <c r="G206" i="5"/>
  <c r="H206" i="5" s="1"/>
  <c r="G196" i="5"/>
  <c r="H196" i="5" s="1"/>
  <c r="G158" i="5"/>
  <c r="H158" i="5" s="1"/>
  <c r="G134" i="5"/>
  <c r="H134" i="5" s="1"/>
  <c r="G124" i="5"/>
  <c r="H124" i="5" s="1"/>
  <c r="G88" i="5"/>
  <c r="H88" i="5" s="1"/>
  <c r="G74" i="5"/>
  <c r="H74" i="5" s="1"/>
  <c r="G242" i="5"/>
  <c r="H242" i="5" s="1"/>
  <c r="G170" i="5"/>
  <c r="H170" i="5" s="1"/>
  <c r="G98" i="5"/>
  <c r="H98" i="5" s="1"/>
  <c r="G50" i="5"/>
  <c r="H50" i="5" s="1"/>
  <c r="G232" i="5"/>
  <c r="H232" i="5" s="1"/>
  <c r="G220" i="5"/>
  <c r="H220" i="5" s="1"/>
  <c r="G208" i="5"/>
  <c r="H208" i="5" s="1"/>
  <c r="G136" i="5"/>
  <c r="H136" i="5" s="1"/>
  <c r="G76" i="5"/>
  <c r="H76" i="5" s="1"/>
  <c r="G28" i="5"/>
  <c r="H28" i="5" s="1"/>
  <c r="G64" i="5"/>
  <c r="H64" i="5" s="1"/>
  <c r="G184" i="5"/>
  <c r="H184" i="5" s="1"/>
  <c r="G112" i="5"/>
  <c r="H112" i="5" s="1"/>
  <c r="G16" i="5"/>
  <c r="H16" i="5" s="1"/>
  <c r="I245" i="4"/>
  <c r="I233" i="4"/>
  <c r="I221" i="4"/>
  <c r="I209" i="4"/>
  <c r="I197" i="4"/>
  <c r="I185" i="4"/>
  <c r="I173" i="4"/>
  <c r="I149" i="4"/>
  <c r="I137" i="4"/>
  <c r="I125" i="4"/>
  <c r="I113" i="4"/>
  <c r="I101" i="4"/>
  <c r="I89" i="4"/>
  <c r="I77" i="4"/>
  <c r="I65" i="4"/>
  <c r="I53" i="4"/>
  <c r="I41" i="4"/>
  <c r="I29" i="4"/>
  <c r="I17" i="4"/>
  <c r="I5" i="4"/>
  <c r="I187" i="4"/>
  <c r="I126" i="4"/>
  <c r="I54" i="4"/>
  <c r="I157" i="4"/>
  <c r="I244" i="4"/>
  <c r="I232" i="4"/>
  <c r="I220" i="4"/>
  <c r="I208" i="4"/>
  <c r="I196" i="4"/>
  <c r="I184" i="4"/>
  <c r="I172" i="4"/>
  <c r="I160" i="4"/>
  <c r="I148" i="4"/>
  <c r="I136" i="4"/>
  <c r="I124" i="4"/>
  <c r="I112" i="4"/>
  <c r="I100" i="4"/>
  <c r="I88" i="4"/>
  <c r="I76" i="4"/>
  <c r="I64" i="4"/>
  <c r="I52" i="4"/>
  <c r="I40" i="4"/>
  <c r="I28" i="4"/>
  <c r="I16" i="4"/>
  <c r="I4" i="4"/>
  <c r="I186" i="4"/>
  <c r="I115" i="4"/>
  <c r="I43" i="4"/>
  <c r="I247" i="4"/>
  <c r="I175" i="4"/>
  <c r="I42" i="4"/>
  <c r="I254" i="4"/>
  <c r="I242" i="4"/>
  <c r="I230" i="4"/>
  <c r="I218" i="4"/>
  <c r="I206" i="4"/>
  <c r="I194" i="4"/>
  <c r="I182" i="4"/>
  <c r="I170" i="4"/>
  <c r="I158" i="4"/>
  <c r="I146" i="4"/>
  <c r="I134" i="4"/>
  <c r="I122" i="4"/>
  <c r="I110" i="4"/>
  <c r="I98" i="4"/>
  <c r="I86" i="4"/>
  <c r="I74" i="4"/>
  <c r="I62" i="4"/>
  <c r="I50" i="4"/>
  <c r="I38" i="4"/>
  <c r="I26" i="4"/>
  <c r="I14" i="4"/>
  <c r="I246" i="4"/>
  <c r="I174" i="4"/>
  <c r="I103" i="4"/>
  <c r="I31" i="4"/>
  <c r="I114" i="4"/>
  <c r="I253" i="4"/>
  <c r="I241" i="4"/>
  <c r="I229" i="4"/>
  <c r="I217" i="4"/>
  <c r="I205" i="4"/>
  <c r="I193" i="4"/>
  <c r="I181" i="4"/>
  <c r="I169" i="4"/>
  <c r="I235" i="4"/>
  <c r="I163" i="4"/>
  <c r="I102" i="4"/>
  <c r="I30" i="4"/>
  <c r="I234" i="4"/>
  <c r="I162" i="4"/>
  <c r="I91" i="4"/>
  <c r="I19" i="4"/>
  <c r="I223" i="4"/>
  <c r="I161" i="4"/>
  <c r="I90" i="4"/>
  <c r="I18" i="4"/>
  <c r="I222" i="4"/>
  <c r="I151" i="4"/>
  <c r="I79" i="4"/>
  <c r="I7" i="4"/>
  <c r="I211" i="4"/>
  <c r="I150" i="4"/>
  <c r="I78" i="4"/>
  <c r="I6" i="4"/>
  <c r="I210" i="4"/>
  <c r="I139" i="4"/>
  <c r="I67" i="4"/>
  <c r="I199" i="4"/>
  <c r="I138" i="4"/>
  <c r="I66" i="4"/>
  <c r="I3" i="4"/>
  <c r="I243" i="4"/>
  <c r="I231" i="4"/>
  <c r="I219" i="4"/>
  <c r="I207" i="4"/>
  <c r="I195" i="4"/>
  <c r="I183" i="4"/>
  <c r="I171" i="4"/>
  <c r="I159" i="4"/>
  <c r="I147" i="4"/>
  <c r="I135" i="4"/>
  <c r="I123" i="4"/>
  <c r="I111" i="4"/>
  <c r="I99" i="4"/>
  <c r="I87" i="4"/>
  <c r="I75" i="4"/>
  <c r="I63" i="4"/>
  <c r="I51" i="4"/>
  <c r="I39" i="4"/>
  <c r="I27" i="4"/>
  <c r="I15" i="4"/>
  <c r="I145" i="4"/>
  <c r="I133" i="4"/>
  <c r="I121" i="4"/>
  <c r="I109" i="4"/>
  <c r="I97" i="4"/>
  <c r="I85" i="4"/>
  <c r="I73" i="4"/>
  <c r="I61" i="4"/>
  <c r="I49" i="4"/>
  <c r="I37" i="4"/>
  <c r="I25" i="4"/>
  <c r="I13" i="4"/>
  <c r="I252" i="4"/>
  <c r="I240" i="4"/>
  <c r="I228" i="4"/>
  <c r="I216" i="4"/>
  <c r="I204" i="4"/>
  <c r="I192" i="4"/>
  <c r="I180" i="4"/>
  <c r="I168" i="4"/>
  <c r="I156" i="4"/>
  <c r="I144" i="4"/>
  <c r="I132" i="4"/>
  <c r="I120" i="4"/>
  <c r="I108" i="4"/>
  <c r="I96" i="4"/>
  <c r="I84" i="4"/>
  <c r="I72" i="4"/>
  <c r="I60" i="4"/>
  <c r="I48" i="4"/>
  <c r="I36" i="4"/>
  <c r="I24" i="4"/>
  <c r="I12" i="4"/>
  <c r="I251" i="4"/>
  <c r="I239" i="4"/>
  <c r="I227" i="4"/>
  <c r="I215" i="4"/>
  <c r="I203" i="4"/>
  <c r="I191" i="4"/>
  <c r="I179" i="4"/>
  <c r="I167" i="4"/>
  <c r="I155" i="4"/>
  <c r="I143" i="4"/>
  <c r="I131" i="4"/>
  <c r="I119" i="4"/>
  <c r="I107" i="4"/>
  <c r="I95" i="4"/>
  <c r="I83" i="4"/>
  <c r="I71" i="4"/>
  <c r="I59" i="4"/>
  <c r="I47" i="4"/>
  <c r="I35" i="4"/>
  <c r="I23" i="4"/>
  <c r="I11" i="4"/>
  <c r="I250" i="4"/>
  <c r="I238" i="4"/>
  <c r="I226" i="4"/>
  <c r="I214" i="4"/>
  <c r="I202" i="4"/>
  <c r="I190" i="4"/>
  <c r="I178" i="4"/>
  <c r="I166" i="4"/>
  <c r="I154" i="4"/>
  <c r="I142" i="4"/>
  <c r="I130" i="4"/>
  <c r="I118" i="4"/>
  <c r="I106" i="4"/>
  <c r="I94" i="4"/>
  <c r="I82" i="4"/>
  <c r="I70" i="4"/>
  <c r="I58" i="4"/>
  <c r="I46" i="4"/>
  <c r="I34" i="4"/>
  <c r="I22" i="4"/>
  <c r="I10" i="4"/>
  <c r="I249" i="4"/>
  <c r="I237" i="4"/>
  <c r="I225" i="4"/>
  <c r="I213" i="4"/>
  <c r="I201" i="4"/>
  <c r="I189" i="4"/>
  <c r="I177" i="4"/>
  <c r="I165" i="4"/>
  <c r="I153" i="4"/>
  <c r="I141" i="4"/>
  <c r="I129" i="4"/>
  <c r="I117" i="4"/>
  <c r="I105" i="4"/>
  <c r="I93" i="4"/>
  <c r="I81" i="4"/>
  <c r="I69" i="4"/>
  <c r="I57" i="4"/>
  <c r="I45" i="4"/>
  <c r="I33" i="4"/>
  <c r="I21" i="4"/>
  <c r="I9" i="4"/>
  <c r="I248" i="4"/>
  <c r="I236" i="4"/>
  <c r="I224" i="4"/>
  <c r="I212" i="4"/>
  <c r="I200" i="4"/>
  <c r="I188" i="4"/>
  <c r="I176" i="4"/>
  <c r="I164" i="4"/>
  <c r="I152" i="4"/>
  <c r="I140" i="4"/>
  <c r="I128" i="4"/>
  <c r="I116" i="4"/>
  <c r="I104" i="4"/>
  <c r="I92" i="4"/>
  <c r="I80" i="4"/>
  <c r="I68" i="4"/>
  <c r="I56" i="4"/>
  <c r="I44" i="4"/>
  <c r="I32" i="4"/>
  <c r="I20" i="4"/>
  <c r="G57" i="6" l="1"/>
  <c r="H57" i="6" s="1"/>
  <c r="G238" i="6"/>
  <c r="H238" i="6"/>
  <c r="G83" i="6"/>
  <c r="H83" i="6" s="1"/>
  <c r="G93" i="6"/>
  <c r="H93" i="6" s="1"/>
  <c r="H145" i="6"/>
  <c r="G145" i="6"/>
  <c r="H16" i="6"/>
  <c r="G16" i="6"/>
  <c r="G40" i="6"/>
  <c r="H40" i="6" s="1"/>
  <c r="G64" i="6"/>
  <c r="H64" i="6" s="1"/>
  <c r="G146" i="6"/>
  <c r="H146" i="6" s="1"/>
  <c r="G218" i="6"/>
  <c r="H218" i="6" s="1"/>
  <c r="H185" i="6"/>
  <c r="G185" i="6"/>
  <c r="G252" i="6"/>
  <c r="H252" i="6" s="1"/>
  <c r="G132" i="6"/>
  <c r="H132" i="6" s="1"/>
  <c r="G135" i="6"/>
  <c r="H135" i="6" s="1"/>
  <c r="G207" i="6"/>
  <c r="H207" i="6" s="1"/>
  <c r="G254" i="6"/>
  <c r="H254" i="6" s="1"/>
  <c r="H21" i="6"/>
  <c r="G21" i="6"/>
  <c r="H61" i="6"/>
  <c r="G61" i="6"/>
  <c r="G15" i="6"/>
  <c r="H15" i="6" s="1"/>
  <c r="G55" i="6"/>
  <c r="H55" i="6" s="1"/>
  <c r="G111" i="6"/>
  <c r="H111" i="6" s="1"/>
  <c r="G196" i="6"/>
  <c r="H196" i="6" s="1"/>
  <c r="H96" i="6"/>
  <c r="G96" i="6"/>
  <c r="H151" i="6"/>
  <c r="G151" i="6"/>
  <c r="G223" i="6"/>
  <c r="H223" i="6" s="1"/>
  <c r="G18" i="6"/>
  <c r="H18" i="6" s="1"/>
  <c r="G42" i="6"/>
  <c r="H42" i="6" s="1"/>
  <c r="G66" i="6"/>
  <c r="H66" i="6" s="1"/>
  <c r="H99" i="6"/>
  <c r="G99" i="6"/>
  <c r="H152" i="6"/>
  <c r="G152" i="6"/>
  <c r="G224" i="6"/>
  <c r="H224" i="6" s="1"/>
  <c r="G191" i="6"/>
  <c r="H191" i="6" s="1"/>
  <c r="G89" i="6"/>
  <c r="H89" i="6" s="1"/>
  <c r="G9" i="6"/>
  <c r="H9" i="6"/>
  <c r="H198" i="6"/>
  <c r="G198" i="6"/>
  <c r="H141" i="6"/>
  <c r="G141" i="6"/>
  <c r="G213" i="6"/>
  <c r="H213" i="6" s="1"/>
  <c r="G8" i="6"/>
  <c r="H8" i="6" s="1"/>
  <c r="G68" i="6"/>
  <c r="H68" i="6" s="1"/>
  <c r="G197" i="6"/>
  <c r="H197" i="6" s="1"/>
  <c r="H136" i="6"/>
  <c r="G136" i="6"/>
  <c r="H22" i="6"/>
  <c r="G22" i="6"/>
  <c r="G236" i="6"/>
  <c r="H236" i="6"/>
  <c r="G225" i="6"/>
  <c r="H225" i="6" s="1"/>
  <c r="G33" i="6"/>
  <c r="H33" i="6" s="1"/>
  <c r="G103" i="6"/>
  <c r="H103" i="6" s="1"/>
  <c r="H27" i="6"/>
  <c r="G27" i="6"/>
  <c r="H67" i="6"/>
  <c r="G67" i="6"/>
  <c r="G142" i="6"/>
  <c r="H142" i="6" s="1"/>
  <c r="G214" i="6"/>
  <c r="H214" i="6" s="1"/>
  <c r="G109" i="6"/>
  <c r="H109" i="6" s="1"/>
  <c r="G169" i="6"/>
  <c r="H169" i="6" s="1"/>
  <c r="H10" i="6"/>
  <c r="G10" i="6"/>
  <c r="H24" i="6"/>
  <c r="G24" i="6"/>
  <c r="G48" i="6"/>
  <c r="H48" i="6" s="1"/>
  <c r="G72" i="6"/>
  <c r="H72" i="6" s="1"/>
  <c r="G110" i="6"/>
  <c r="H110" i="6" s="1"/>
  <c r="G170" i="6"/>
  <c r="H170" i="6" s="1"/>
  <c r="H137" i="6"/>
  <c r="G137" i="6"/>
  <c r="H209" i="6"/>
  <c r="G209" i="6"/>
  <c r="G100" i="6"/>
  <c r="H100" i="6" s="1"/>
  <c r="G144" i="6"/>
  <c r="H144" i="6" s="1"/>
  <c r="G216" i="6"/>
  <c r="H216" i="6" s="1"/>
  <c r="G159" i="6"/>
  <c r="H159" i="6" s="1"/>
  <c r="H231" i="6"/>
  <c r="G231" i="6"/>
  <c r="H59" i="6"/>
  <c r="G59" i="6"/>
  <c r="G20" i="6"/>
  <c r="H20" i="6" s="1"/>
  <c r="G11" i="6"/>
  <c r="H11" i="6"/>
  <c r="G23" i="6"/>
  <c r="H23" i="6" s="1"/>
  <c r="G235" i="6"/>
  <c r="H235" i="6" s="1"/>
  <c r="H107" i="6"/>
  <c r="G107" i="6"/>
  <c r="H203" i="6"/>
  <c r="G203" i="6"/>
  <c r="G153" i="6"/>
  <c r="H153" i="6" s="1"/>
  <c r="G37" i="6"/>
  <c r="H37" i="6" s="1"/>
  <c r="G127" i="6"/>
  <c r="H127" i="6" s="1"/>
  <c r="G31" i="6"/>
  <c r="H31" i="6" s="1"/>
  <c r="H73" i="6"/>
  <c r="G73" i="6"/>
  <c r="H148" i="6"/>
  <c r="G148" i="6"/>
  <c r="G220" i="6"/>
  <c r="H220" i="6" s="1"/>
  <c r="G112" i="6"/>
  <c r="H112" i="6" s="1"/>
  <c r="G175" i="6"/>
  <c r="H175" i="6" s="1"/>
  <c r="G12" i="6"/>
  <c r="H12" i="6" s="1"/>
  <c r="H26" i="6"/>
  <c r="G26" i="6"/>
  <c r="H50" i="6"/>
  <c r="G50" i="6"/>
  <c r="G74" i="6"/>
  <c r="H74" i="6" s="1"/>
  <c r="G115" i="6"/>
  <c r="H115" i="6" s="1"/>
  <c r="G176" i="6"/>
  <c r="H176" i="6" s="1"/>
  <c r="G143" i="6"/>
  <c r="H143" i="6" s="1"/>
  <c r="H215" i="6"/>
  <c r="G215" i="6"/>
  <c r="H105" i="6"/>
  <c r="G105" i="6"/>
  <c r="G150" i="6"/>
  <c r="H150" i="6" s="1"/>
  <c r="G222" i="6"/>
  <c r="H222" i="6" s="1"/>
  <c r="G165" i="6"/>
  <c r="H165" i="6" s="1"/>
  <c r="G241" i="6"/>
  <c r="H241" i="6" s="1"/>
  <c r="H25" i="6"/>
  <c r="G25" i="6"/>
  <c r="H157" i="6"/>
  <c r="G157" i="6"/>
  <c r="G230" i="6"/>
  <c r="H230" i="6" s="1"/>
  <c r="G104" i="6"/>
  <c r="H104" i="6" s="1"/>
  <c r="G70" i="6"/>
  <c r="H70" i="6" s="1"/>
  <c r="G164" i="6"/>
  <c r="H164" i="6" s="1"/>
  <c r="H210" i="6"/>
  <c r="G210" i="6"/>
  <c r="H41" i="6"/>
  <c r="G41" i="6"/>
  <c r="G6" i="6"/>
  <c r="H6" i="6" s="1"/>
  <c r="G35" i="6"/>
  <c r="H35" i="6" s="1"/>
  <c r="G4" i="6"/>
  <c r="H4" i="6" s="1"/>
  <c r="G154" i="6"/>
  <c r="H154" i="6" s="1"/>
  <c r="H226" i="6"/>
  <c r="G226" i="6"/>
  <c r="H117" i="6"/>
  <c r="G117" i="6"/>
  <c r="G181" i="6"/>
  <c r="H181" i="6" s="1"/>
  <c r="G86" i="6"/>
  <c r="H86" i="6" s="1"/>
  <c r="G28" i="6"/>
  <c r="H28" i="6" s="1"/>
  <c r="G52" i="6"/>
  <c r="H52" i="6" s="1"/>
  <c r="H76" i="6"/>
  <c r="G76" i="6"/>
  <c r="H118" i="6"/>
  <c r="G118" i="6"/>
  <c r="G182" i="6"/>
  <c r="H182" i="6" s="1"/>
  <c r="G149" i="6"/>
  <c r="H149" i="6" s="1"/>
  <c r="G221" i="6"/>
  <c r="H221" i="6" s="1"/>
  <c r="G108" i="6"/>
  <c r="H108" i="6" s="1"/>
  <c r="H156" i="6"/>
  <c r="G156" i="6"/>
  <c r="H228" i="6"/>
  <c r="G228" i="6"/>
  <c r="G171" i="6"/>
  <c r="H171" i="6" s="1"/>
  <c r="G243" i="6"/>
  <c r="H243" i="6" s="1"/>
  <c r="G19" i="6"/>
  <c r="H19" i="6" s="1"/>
  <c r="G158" i="6"/>
  <c r="H158" i="6" s="1"/>
  <c r="H29" i="6"/>
  <c r="G29" i="6"/>
  <c r="H163" i="6"/>
  <c r="G163" i="6"/>
  <c r="G97" i="6"/>
  <c r="H97" i="6" s="1"/>
  <c r="G45" i="6"/>
  <c r="H45" i="6" s="1"/>
  <c r="G77" i="6"/>
  <c r="H77" i="6" s="1"/>
  <c r="G39" i="6"/>
  <c r="H39" i="6" s="1"/>
  <c r="H71" i="6"/>
  <c r="G71" i="6"/>
  <c r="H160" i="6"/>
  <c r="G160" i="6"/>
  <c r="G232" i="6"/>
  <c r="H232" i="6" s="1"/>
  <c r="G120" i="6"/>
  <c r="H120" i="6" s="1"/>
  <c r="G187" i="6"/>
  <c r="H187" i="6" s="1"/>
  <c r="G239" i="6"/>
  <c r="H239" i="6" s="1"/>
  <c r="H30" i="6"/>
  <c r="G30" i="6"/>
  <c r="H54" i="6"/>
  <c r="G54" i="6"/>
  <c r="G78" i="6"/>
  <c r="H78" i="6" s="1"/>
  <c r="G123" i="6"/>
  <c r="H123" i="6" s="1"/>
  <c r="G188" i="6"/>
  <c r="H188" i="6" s="1"/>
  <c r="G155" i="6"/>
  <c r="H155" i="6" s="1"/>
  <c r="H227" i="6"/>
  <c r="G227" i="6"/>
  <c r="H113" i="6"/>
  <c r="G113" i="6"/>
  <c r="G162" i="6"/>
  <c r="H162" i="6" s="1"/>
  <c r="G234" i="6"/>
  <c r="H234" i="6" s="1"/>
  <c r="G177" i="6"/>
  <c r="H177" i="6" s="1"/>
  <c r="G245" i="6"/>
  <c r="H245" i="6" s="1"/>
  <c r="H101" i="6"/>
  <c r="G101" i="6"/>
  <c r="H102" i="6"/>
  <c r="G102" i="6"/>
  <c r="G204" i="6"/>
  <c r="H204" i="6" s="1"/>
  <c r="G208" i="6"/>
  <c r="H208" i="6" s="1"/>
  <c r="G46" i="6"/>
  <c r="H46" i="6" s="1"/>
  <c r="G138" i="6"/>
  <c r="H138" i="6" s="1"/>
  <c r="H49" i="6"/>
  <c r="G49" i="6"/>
  <c r="H81" i="6"/>
  <c r="G81" i="6"/>
  <c r="G43" i="6"/>
  <c r="H43" i="6" s="1"/>
  <c r="G106" i="6"/>
  <c r="H106" i="6" s="1"/>
  <c r="G166" i="6"/>
  <c r="H166" i="6" s="1"/>
  <c r="G242" i="6"/>
  <c r="H242" i="6"/>
  <c r="H125" i="6"/>
  <c r="G125" i="6"/>
  <c r="H193" i="6"/>
  <c r="G193" i="6"/>
  <c r="G3" i="6"/>
  <c r="H3" i="6" s="1"/>
  <c r="G32" i="6"/>
  <c r="H32" i="6" s="1"/>
  <c r="G56" i="6"/>
  <c r="H56" i="6" s="1"/>
  <c r="G80" i="6"/>
  <c r="H80" i="6" s="1"/>
  <c r="H126" i="6"/>
  <c r="G126" i="6"/>
  <c r="H194" i="6"/>
  <c r="G194" i="6"/>
  <c r="G161" i="6"/>
  <c r="H161" i="6" s="1"/>
  <c r="G233" i="6"/>
  <c r="H233" i="6" s="1"/>
  <c r="G116" i="6"/>
  <c r="H116" i="6" s="1"/>
  <c r="G168" i="6"/>
  <c r="H168" i="6" s="1"/>
  <c r="H237" i="6"/>
  <c r="G237" i="6"/>
  <c r="H183" i="6"/>
  <c r="G183" i="6"/>
  <c r="G247" i="6"/>
  <c r="H247" i="6" s="1"/>
  <c r="G65" i="6"/>
  <c r="H65" i="6" s="1"/>
  <c r="G219" i="6"/>
  <c r="H219" i="6" s="1"/>
  <c r="G95" i="6"/>
  <c r="H95" i="6" s="1"/>
  <c r="H130" i="6"/>
  <c r="G130" i="6"/>
  <c r="H128" i="6"/>
  <c r="G128" i="6"/>
  <c r="G199" i="6"/>
  <c r="H199" i="6" s="1"/>
  <c r="G5" i="6"/>
  <c r="H5" i="6" s="1"/>
  <c r="G34" i="6"/>
  <c r="H34" i="6" s="1"/>
  <c r="G58" i="6"/>
  <c r="H58" i="6" s="1"/>
  <c r="H82" i="6"/>
  <c r="G82" i="6"/>
  <c r="H131" i="6"/>
  <c r="G131" i="6"/>
  <c r="G200" i="6"/>
  <c r="H200" i="6" s="1"/>
  <c r="G167" i="6"/>
  <c r="H167" i="6" s="1"/>
  <c r="G240" i="6"/>
  <c r="H240" i="6"/>
  <c r="G121" i="6"/>
  <c r="H121" i="6" s="1"/>
  <c r="H174" i="6"/>
  <c r="G174" i="6"/>
  <c r="H2" i="6"/>
  <c r="G2" i="6"/>
  <c r="G189" i="6"/>
  <c r="H189" i="6" s="1"/>
  <c r="G249" i="6"/>
  <c r="H249" i="6" s="1"/>
  <c r="G229" i="6"/>
  <c r="H229" i="6" s="1"/>
  <c r="G92" i="6"/>
  <c r="H92" i="6" s="1"/>
  <c r="H63" i="6"/>
  <c r="G63" i="6"/>
  <c r="H98" i="6"/>
  <c r="G98" i="6"/>
  <c r="G246" i="6"/>
  <c r="H246" i="6"/>
  <c r="G122" i="6"/>
  <c r="H122" i="6" s="1"/>
  <c r="G90" i="6"/>
  <c r="H90" i="6" s="1"/>
  <c r="G119" i="6"/>
  <c r="H119" i="6" s="1"/>
  <c r="H75" i="6"/>
  <c r="G75" i="6"/>
  <c r="H178" i="6"/>
  <c r="G178" i="6"/>
  <c r="G250" i="6"/>
  <c r="H250" i="6"/>
  <c r="G133" i="6"/>
  <c r="H133" i="6" s="1"/>
  <c r="G205" i="6"/>
  <c r="H205" i="6" s="1"/>
  <c r="G7" i="6"/>
  <c r="H7" i="6" s="1"/>
  <c r="H36" i="6"/>
  <c r="G36" i="6"/>
  <c r="H60" i="6"/>
  <c r="G60" i="6"/>
  <c r="G84" i="6"/>
  <c r="H84" i="6" s="1"/>
  <c r="G134" i="6"/>
  <c r="H134" i="6" s="1"/>
  <c r="G206" i="6"/>
  <c r="H206" i="6" s="1"/>
  <c r="G173" i="6"/>
  <c r="H173" i="6" s="1"/>
  <c r="G244" i="6"/>
  <c r="H244" i="6" s="1"/>
  <c r="H124" i="6"/>
  <c r="G124" i="6"/>
  <c r="G180" i="6"/>
  <c r="H180" i="6" s="1"/>
  <c r="G13" i="6"/>
  <c r="H13" i="6" s="1"/>
  <c r="G195" i="6"/>
  <c r="H195" i="6" s="1"/>
  <c r="G251" i="6"/>
  <c r="H251" i="6" s="1"/>
  <c r="H202" i="6"/>
  <c r="G202" i="6"/>
  <c r="H44" i="6"/>
  <c r="G44" i="6"/>
  <c r="G147" i="6"/>
  <c r="H147" i="6" s="1"/>
  <c r="G69" i="6"/>
  <c r="H69" i="6" s="1"/>
  <c r="G85" i="6"/>
  <c r="H85" i="6"/>
  <c r="G172" i="6"/>
  <c r="H172" i="6" s="1"/>
  <c r="H53" i="6"/>
  <c r="G53" i="6"/>
  <c r="H114" i="6"/>
  <c r="G114" i="6"/>
  <c r="G47" i="6"/>
  <c r="H47" i="6" s="1"/>
  <c r="G79" i="6"/>
  <c r="H79" i="6" s="1"/>
  <c r="G184" i="6"/>
  <c r="H184" i="6" s="1"/>
  <c r="G88" i="6"/>
  <c r="H88" i="6" s="1"/>
  <c r="H139" i="6"/>
  <c r="G139" i="6"/>
  <c r="H211" i="6"/>
  <c r="G211" i="6"/>
  <c r="G14" i="6"/>
  <c r="H14" i="6" s="1"/>
  <c r="G38" i="6"/>
  <c r="H38" i="6" s="1"/>
  <c r="G62" i="6"/>
  <c r="H62" i="6" s="1"/>
  <c r="G91" i="6"/>
  <c r="H91" i="6" s="1"/>
  <c r="H140" i="6"/>
  <c r="G140" i="6"/>
  <c r="H212" i="6"/>
  <c r="G212" i="6"/>
  <c r="G179" i="6"/>
  <c r="H179" i="6" s="1"/>
  <c r="G248" i="6"/>
  <c r="H248" i="6"/>
  <c r="G129" i="6"/>
  <c r="H129" i="6" s="1"/>
  <c r="G186" i="6"/>
  <c r="H186" i="6" s="1"/>
  <c r="H87" i="6"/>
  <c r="G87" i="6"/>
  <c r="H201" i="6"/>
  <c r="G201" i="6"/>
  <c r="G253" i="6"/>
  <c r="H253" i="6" s="1"/>
  <c r="G17" i="6"/>
  <c r="H17" i="6" s="1"/>
  <c r="G51" i="6"/>
  <c r="H51" i="6" s="1"/>
  <c r="G190" i="6"/>
  <c r="H190" i="6" s="1"/>
  <c r="H217" i="6"/>
  <c r="G217" i="6"/>
  <c r="H94" i="6"/>
  <c r="G94" i="6"/>
  <c r="G192" i="6"/>
  <c r="H192" i="6" s="1"/>
  <c r="K7" i="6" l="1"/>
  <c r="L12" i="6"/>
  <c r="L13" i="6"/>
  <c r="M3" i="2"/>
  <c r="M7" i="6" l="1"/>
  <c r="K253" i="2"/>
  <c r="J253" i="2"/>
  <c r="K252" i="2"/>
  <c r="J252" i="2"/>
  <c r="K251" i="2"/>
  <c r="J251" i="2"/>
  <c r="K250" i="2"/>
  <c r="J250" i="2"/>
  <c r="K249" i="2"/>
  <c r="J249" i="2"/>
  <c r="K248" i="2"/>
  <c r="J248" i="2"/>
  <c r="K247" i="2"/>
  <c r="J247" i="2"/>
  <c r="K246" i="2"/>
  <c r="J246" i="2"/>
  <c r="K245" i="2"/>
  <c r="J245" i="2"/>
  <c r="K244" i="2"/>
  <c r="J244" i="2"/>
  <c r="K243" i="2"/>
  <c r="J243" i="2"/>
  <c r="K242" i="2"/>
  <c r="J242" i="2"/>
  <c r="K241" i="2"/>
  <c r="J241" i="2"/>
  <c r="K240" i="2"/>
  <c r="J240" i="2"/>
  <c r="K239" i="2"/>
  <c r="J239" i="2"/>
  <c r="K238" i="2"/>
  <c r="J238" i="2"/>
  <c r="K237" i="2"/>
  <c r="J237" i="2"/>
  <c r="K236" i="2"/>
  <c r="J236" i="2"/>
  <c r="K235" i="2"/>
  <c r="J235" i="2"/>
  <c r="K234" i="2"/>
  <c r="J234" i="2"/>
  <c r="K233" i="2"/>
  <c r="J233" i="2"/>
  <c r="K232" i="2"/>
  <c r="J232" i="2"/>
  <c r="K231" i="2"/>
  <c r="J231" i="2"/>
  <c r="K230" i="2"/>
  <c r="J230" i="2"/>
  <c r="K229" i="2"/>
  <c r="J229" i="2"/>
  <c r="K228" i="2"/>
  <c r="J228" i="2"/>
  <c r="K227" i="2"/>
  <c r="J227" i="2"/>
  <c r="K226" i="2"/>
  <c r="J226" i="2"/>
  <c r="K225" i="2"/>
  <c r="J225" i="2"/>
  <c r="K224" i="2"/>
  <c r="J224" i="2"/>
  <c r="K223" i="2"/>
  <c r="J223" i="2"/>
  <c r="K222" i="2"/>
  <c r="J222" i="2"/>
  <c r="K221" i="2"/>
  <c r="J221" i="2"/>
  <c r="K220" i="2"/>
  <c r="J220" i="2"/>
  <c r="K219" i="2"/>
  <c r="J219" i="2"/>
  <c r="K218" i="2"/>
  <c r="J218" i="2"/>
  <c r="K217" i="2"/>
  <c r="J217" i="2"/>
  <c r="K216" i="2"/>
  <c r="J216" i="2"/>
  <c r="K215" i="2"/>
  <c r="J215" i="2"/>
  <c r="K214" i="2"/>
  <c r="J214" i="2"/>
  <c r="K213" i="2"/>
  <c r="J213" i="2"/>
  <c r="K212" i="2"/>
  <c r="J212" i="2"/>
  <c r="K211" i="2"/>
  <c r="J211" i="2"/>
  <c r="K210" i="2"/>
  <c r="J210" i="2"/>
  <c r="K209" i="2"/>
  <c r="J209" i="2"/>
  <c r="K208" i="2"/>
  <c r="J208" i="2"/>
  <c r="K207" i="2"/>
  <c r="J207" i="2"/>
  <c r="K206" i="2"/>
  <c r="J206" i="2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K184" i="2"/>
  <c r="J184" i="2"/>
  <c r="K183" i="2"/>
  <c r="J183" i="2"/>
  <c r="K182" i="2"/>
  <c r="J182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K151" i="2"/>
  <c r="J151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K79" i="2"/>
  <c r="J79" i="2"/>
  <c r="K78" i="2"/>
  <c r="J78" i="2"/>
  <c r="K77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K2" i="2"/>
  <c r="J2" i="2"/>
  <c r="R24" i="1"/>
  <c r="R25" i="1"/>
  <c r="R26" i="1"/>
  <c r="R27" i="1"/>
  <c r="R28" i="1"/>
  <c r="R29" i="1"/>
  <c r="R30" i="1"/>
  <c r="R31" i="1"/>
  <c r="R32" i="1"/>
  <c r="R33" i="1"/>
  <c r="R23" i="1"/>
  <c r="Q9" i="1" a="1"/>
  <c r="Q9" i="1" s="1"/>
  <c r="P10" i="1"/>
  <c r="P11" i="1" s="1"/>
  <c r="P12" i="1" s="1"/>
  <c r="P13" i="1" s="1"/>
  <c r="P14" i="1" s="1"/>
  <c r="P15" i="1" s="1"/>
  <c r="P16" i="1" s="1"/>
  <c r="P17" i="1" s="1"/>
  <c r="P18" i="1" s="1"/>
  <c r="P19" i="1" s="1"/>
  <c r="N26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<sst xmlns="http://schemas.openxmlformats.org/spreadsheetml/2006/main" count="193" uniqueCount="74">
  <si>
    <t>Date</t>
  </si>
  <si>
    <t>Open</t>
  </si>
  <si>
    <t>High</t>
  </si>
  <si>
    <t>Low</t>
  </si>
  <si>
    <t>Close</t>
  </si>
  <si>
    <t>Adj Close</t>
  </si>
  <si>
    <t>Volume</t>
  </si>
  <si>
    <t>Return</t>
  </si>
  <si>
    <t>mean</t>
  </si>
  <si>
    <t>std</t>
  </si>
  <si>
    <t>95%var</t>
  </si>
  <si>
    <t>P&amp;L</t>
  </si>
  <si>
    <t>列1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</si>
  <si>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</si>
  <si>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</si>
  <si>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</si>
  <si>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</si>
  <si>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</si>
  <si>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</si>
  <si>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</si>
  <si>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</si>
  <si>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</si>
  <si>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</si>
  <si>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</si>
  <si>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</si>
  <si>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</si>
  <si>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最大(13)</t>
  </si>
  <si>
    <t>最小(13)</t>
  </si>
  <si>
    <t>置信度(95.0%)</t>
  </si>
  <si>
    <t>range</t>
  </si>
  <si>
    <t>group nums</t>
  </si>
  <si>
    <t>group range</t>
  </si>
  <si>
    <t>接收</t>
  </si>
  <si>
    <t>其他</t>
  </si>
  <si>
    <t>频率</t>
  </si>
  <si>
    <t>95%var/percent</t>
  </si>
  <si>
    <t>95%var/value</t>
  </si>
  <si>
    <t>shares</t>
  </si>
  <si>
    <t>Parametric Percent VaR</t>
  </si>
  <si>
    <t>Group range</t>
  </si>
  <si>
    <t>group num</t>
  </si>
  <si>
    <t>AAPL</t>
  </si>
  <si>
    <t>AMZN</t>
  </si>
  <si>
    <t>share 1</t>
  </si>
  <si>
    <t>share 2</t>
  </si>
  <si>
    <t>aapl return</t>
  </si>
  <si>
    <t>aman return</t>
  </si>
  <si>
    <t>MEAN</t>
  </si>
  <si>
    <t>STDEV</t>
  </si>
  <si>
    <t>Portfolio</t>
  </si>
  <si>
    <t>Portfolio return</t>
  </si>
  <si>
    <t>Portfolio VaR Daily</t>
  </si>
  <si>
    <t>Portfolio Var</t>
  </si>
  <si>
    <t>Historical  VaR</t>
  </si>
  <si>
    <t>Parametric  VaR</t>
  </si>
  <si>
    <t>variance</t>
  </si>
  <si>
    <t>covariance</t>
  </si>
  <si>
    <t>95%VaR</t>
  </si>
  <si>
    <t>group</t>
  </si>
  <si>
    <t>group number</t>
  </si>
  <si>
    <t>Group</t>
  </si>
  <si>
    <t>sigma</t>
  </si>
  <si>
    <t>T-t</t>
  </si>
  <si>
    <t>T</t>
  </si>
  <si>
    <t>d1</t>
  </si>
  <si>
    <t>K=</t>
  </si>
  <si>
    <t>d2</t>
  </si>
  <si>
    <t>rf</t>
  </si>
  <si>
    <t>Call option: K=730, T=May 8,2020; r=5%,</t>
  </si>
  <si>
    <t>return of option</t>
  </si>
  <si>
    <t>historical var</t>
  </si>
  <si>
    <t>parametric var</t>
  </si>
  <si>
    <t>p&amp;l of option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</si>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</sst>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3" fillId="0" borderId="0" xfId="0" applyFont="1"/>
    <xf numFmtId="16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 altLang="zh-CN"/>
          </a:p>
          <a:p>
            <a:pPr>
              <a:defRPr/>
            </a:pPr>
            <a:endParaRPr lang="zh-CN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percent!$P$23:$P$34</c:f>
              <c:strCache>
                <c:ptCount val="12"/>
                <c:pt idx="0">
                  <c:v>-0.2039</c:v>
                </c:pt>
                <c:pt idx="1">
                  <c:v>-0.167668079</c:v>
                </c:pt>
                <c:pt idx="2">
                  <c:v>-0.131436157</c:v>
                </c:pt>
                <c:pt idx="3">
                  <c:v>-0.095204236</c:v>
                </c:pt>
                <c:pt idx="4">
                  <c:v>-0.058972315</c:v>
                </c:pt>
                <c:pt idx="5">
                  <c:v>-0.022740393</c:v>
                </c:pt>
                <c:pt idx="6">
                  <c:v>0.013491528</c:v>
                </c:pt>
                <c:pt idx="7">
                  <c:v>0.049723449</c:v>
                </c:pt>
                <c:pt idx="8">
                  <c:v>0.085955371</c:v>
                </c:pt>
                <c:pt idx="9">
                  <c:v>0.122187292</c:v>
                </c:pt>
                <c:pt idx="10">
                  <c:v>0.158419213</c:v>
                </c:pt>
                <c:pt idx="11">
                  <c:v>其他</c:v>
                </c:pt>
              </c:strCache>
            </c:strRef>
          </c:cat>
          <c:val>
            <c:numRef>
              <c:f>percent!$Q$23:$Q$34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33</c:v>
                </c:pt>
                <c:pt idx="6">
                  <c:v>135</c:v>
                </c:pt>
                <c:pt idx="7">
                  <c:v>58</c:v>
                </c:pt>
                <c:pt idx="8">
                  <c:v>14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D-4DF2-86C3-B1CCB1606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140959"/>
        <c:axId val="1035994735"/>
      </c:barChart>
      <c:catAx>
        <c:axId val="33014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Percent Change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4664622367748586"/>
              <c:y val="0.8138805970149253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35994735"/>
        <c:crosses val="autoZero"/>
        <c:auto val="1"/>
        <c:lblAlgn val="ctr"/>
        <c:lblOffset val="100"/>
        <c:noMultiLvlLbl val="0"/>
      </c:catAx>
      <c:valAx>
        <c:axId val="1035994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01409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358705161854769E-2"/>
          <c:y val="0.17592592592592593"/>
          <c:w val="0.85417147856517939"/>
          <c:h val="0.73577136191309422"/>
        </c:manualLayout>
      </c:layout>
      <c:barChart>
        <c:barDir val="col"/>
        <c:grouping val="clustered"/>
        <c:varyColors val="0"/>
        <c:ser>
          <c:idx val="0"/>
          <c:order val="1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percent!$Q$23:$Q$33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33</c:v>
                </c:pt>
                <c:pt idx="6">
                  <c:v>135</c:v>
                </c:pt>
                <c:pt idx="7">
                  <c:v>58</c:v>
                </c:pt>
                <c:pt idx="8">
                  <c:v>14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D-4B0D-AFC3-76417B40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0682207"/>
        <c:axId val="890442015"/>
      </c:barChart>
      <c:lineChart>
        <c:grouping val="standard"/>
        <c:varyColors val="0"/>
        <c:ser>
          <c:idx val="1"/>
          <c:order val="0"/>
          <c:tx>
            <c:v>Norm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percent!$R$23:$R$33</c:f>
              <c:numCache>
                <c:formatCode>General</c:formatCode>
                <c:ptCount val="11"/>
                <c:pt idx="0">
                  <c:v>2.7751502199527891E-7</c:v>
                </c:pt>
                <c:pt idx="1">
                  <c:v>7.7709066733961724E-5</c:v>
                </c:pt>
                <c:pt idx="2">
                  <c:v>7.3271114434910389E-3</c:v>
                </c:pt>
                <c:pt idx="3">
                  <c:v>0.23263218950869294</c:v>
                </c:pt>
                <c:pt idx="4">
                  <c:v>2.4870397503128081</c:v>
                </c:pt>
                <c:pt idx="5">
                  <c:v>8.9530611821842516</c:v>
                </c:pt>
                <c:pt idx="6">
                  <c:v>10.852662197547531</c:v>
                </c:pt>
                <c:pt idx="7">
                  <c:v>4.4297266288046204</c:v>
                </c:pt>
                <c:pt idx="8">
                  <c:v>0.60882639561527374</c:v>
                </c:pt>
                <c:pt idx="9">
                  <c:v>2.8176427488460637E-2</c:v>
                </c:pt>
                <c:pt idx="10">
                  <c:v>4.3909075152077015E-4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4D-4B0D-AFC3-76417B40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305327"/>
        <c:axId val="890449503"/>
      </c:lineChart>
      <c:catAx>
        <c:axId val="1040682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42015"/>
        <c:crosses val="autoZero"/>
        <c:auto val="1"/>
        <c:lblAlgn val="ctr"/>
        <c:lblOffset val="100"/>
        <c:noMultiLvlLbl val="0"/>
      </c:catAx>
      <c:valAx>
        <c:axId val="89044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82207"/>
        <c:crosses val="autoZero"/>
        <c:crossBetween val="between"/>
      </c:valAx>
      <c:valAx>
        <c:axId val="8904495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05327"/>
        <c:crosses val="max"/>
        <c:crossBetween val="between"/>
      </c:valAx>
      <c:catAx>
        <c:axId val="1029305327"/>
        <c:scaling>
          <c:orientation val="minMax"/>
        </c:scaling>
        <c:delete val="1"/>
        <c:axPos val="b"/>
        <c:majorTickMark val="out"/>
        <c:minorTickMark val="none"/>
        <c:tickLblPos val="nextTo"/>
        <c:crossAx val="890449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'P&amp;L'!$P$21:$P$33</c:f>
              <c:strCache>
                <c:ptCount val="13"/>
                <c:pt idx="0">
                  <c:v>-45.44</c:v>
                </c:pt>
                <c:pt idx="1">
                  <c:v>-37.3470007</c:v>
                </c:pt>
                <c:pt idx="2">
                  <c:v>-29.2540014</c:v>
                </c:pt>
                <c:pt idx="3">
                  <c:v>-21.1610021</c:v>
                </c:pt>
                <c:pt idx="4">
                  <c:v>-13.0680028</c:v>
                </c:pt>
                <c:pt idx="5">
                  <c:v>-4.9750035</c:v>
                </c:pt>
                <c:pt idx="6">
                  <c:v>3.1179958</c:v>
                </c:pt>
                <c:pt idx="7">
                  <c:v>11.2109951</c:v>
                </c:pt>
                <c:pt idx="8">
                  <c:v>19.3039944</c:v>
                </c:pt>
                <c:pt idx="9">
                  <c:v>27.3969937</c:v>
                </c:pt>
                <c:pt idx="10">
                  <c:v>35.489993</c:v>
                </c:pt>
                <c:pt idx="11">
                  <c:v>43.5829923</c:v>
                </c:pt>
                <c:pt idx="12">
                  <c:v>其他</c:v>
                </c:pt>
              </c:strCache>
            </c:strRef>
          </c:cat>
          <c:val>
            <c:numRef>
              <c:f>'P&amp;L'!$Q$21:$Q$33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  <c:pt idx="5">
                  <c:v>22</c:v>
                </c:pt>
                <c:pt idx="6">
                  <c:v>157</c:v>
                </c:pt>
                <c:pt idx="7">
                  <c:v>49</c:v>
                </c:pt>
                <c:pt idx="8">
                  <c:v>11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4-48EC-B558-32A865DA5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440927"/>
        <c:axId val="2067132975"/>
      </c:barChart>
      <c:catAx>
        <c:axId val="2065440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P&amp;L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7132975"/>
        <c:crosses val="autoZero"/>
        <c:auto val="1"/>
        <c:lblAlgn val="ctr"/>
        <c:lblOffset val="100"/>
        <c:noMultiLvlLbl val="0"/>
      </c:catAx>
      <c:valAx>
        <c:axId val="2067132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Frequency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54409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'P&amp;L'!$Q$21:$Q$32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  <c:pt idx="5">
                  <c:v>22</c:v>
                </c:pt>
                <c:pt idx="6">
                  <c:v>157</c:v>
                </c:pt>
                <c:pt idx="7">
                  <c:v>49</c:v>
                </c:pt>
                <c:pt idx="8">
                  <c:v>11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3-410F-9BC5-D181DE85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6429135"/>
        <c:axId val="2124900127"/>
      </c:barChart>
      <c:lineChart>
        <c:grouping val="standard"/>
        <c:varyColors val="0"/>
        <c:ser>
          <c:idx val="1"/>
          <c:order val="1"/>
          <c:tx>
            <c:v>Norm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'P&amp;L'!$R$21:$R$32</c:f>
              <c:numCache>
                <c:formatCode>General</c:formatCode>
                <c:ptCount val="12"/>
                <c:pt idx="0">
                  <c:v>1.2403261832470106E-9</c:v>
                </c:pt>
                <c:pt idx="1">
                  <c:v>3.5092324568952096E-7</c:v>
                </c:pt>
                <c:pt idx="2">
                  <c:v>3.3293492077351097E-5</c:v>
                </c:pt>
                <c:pt idx="3">
                  <c:v>1.0591989664571241E-3</c:v>
                </c:pt>
                <c:pt idx="4">
                  <c:v>1.1299695316726118E-2</c:v>
                </c:pt>
                <c:pt idx="5">
                  <c:v>4.0422847658851221E-2</c:v>
                </c:pt>
                <c:pt idx="6">
                  <c:v>4.8490656378290857E-2</c:v>
                </c:pt>
                <c:pt idx="7">
                  <c:v>1.9505640121254463E-2</c:v>
                </c:pt>
                <c:pt idx="8">
                  <c:v>2.6310756665520645E-3</c:v>
                </c:pt>
                <c:pt idx="9">
                  <c:v>1.1900835585887019E-4</c:v>
                </c:pt>
                <c:pt idx="10">
                  <c:v>1.8050638097659742E-6</c:v>
                </c:pt>
                <c:pt idx="11">
                  <c:v>9.1807603121301861E-9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D3-410F-9BC5-D181DE85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88047"/>
        <c:axId val="1843211615"/>
      </c:lineChart>
      <c:catAx>
        <c:axId val="205642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900127"/>
        <c:crosses val="autoZero"/>
        <c:auto val="1"/>
        <c:lblAlgn val="ctr"/>
        <c:lblOffset val="100"/>
        <c:noMultiLvlLbl val="0"/>
      </c:catAx>
      <c:valAx>
        <c:axId val="21249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29135"/>
        <c:crosses val="autoZero"/>
        <c:crossBetween val="between"/>
      </c:valAx>
      <c:valAx>
        <c:axId val="18432116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8047"/>
        <c:crosses val="max"/>
        <c:crossBetween val="between"/>
      </c:valAx>
      <c:catAx>
        <c:axId val="47388047"/>
        <c:scaling>
          <c:orientation val="minMax"/>
        </c:scaling>
        <c:delete val="1"/>
        <c:axPos val="b"/>
        <c:majorTickMark val="out"/>
        <c:minorTickMark val="none"/>
        <c:tickLblPos val="nextTo"/>
        <c:crossAx val="18432116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'two-stock percent'!$O$21:$O$33</c:f>
              <c:strCache>
                <c:ptCount val="13"/>
                <c:pt idx="0">
                  <c:v>-0.101450504</c:v>
                </c:pt>
                <c:pt idx="1">
                  <c:v>-0.083015353</c:v>
                </c:pt>
                <c:pt idx="2">
                  <c:v>-0.064580203</c:v>
                </c:pt>
                <c:pt idx="3">
                  <c:v>-0.046145052</c:v>
                </c:pt>
                <c:pt idx="4">
                  <c:v>-0.027709901</c:v>
                </c:pt>
                <c:pt idx="5">
                  <c:v>-0.009274751</c:v>
                </c:pt>
                <c:pt idx="6">
                  <c:v>0.0091604</c:v>
                </c:pt>
                <c:pt idx="7">
                  <c:v>0.027595551</c:v>
                </c:pt>
                <c:pt idx="8">
                  <c:v>0.046030701</c:v>
                </c:pt>
                <c:pt idx="9">
                  <c:v>0.064465852</c:v>
                </c:pt>
                <c:pt idx="10">
                  <c:v>0.082901002</c:v>
                </c:pt>
                <c:pt idx="11">
                  <c:v>0.101336153</c:v>
                </c:pt>
                <c:pt idx="12">
                  <c:v>其他</c:v>
                </c:pt>
              </c:strCache>
            </c:strRef>
          </c:cat>
          <c:val>
            <c:numRef>
              <c:f>'two-stock percent'!$P$21:$P$33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  <c:pt idx="5">
                  <c:v>34</c:v>
                </c:pt>
                <c:pt idx="6">
                  <c:v>131</c:v>
                </c:pt>
                <c:pt idx="7">
                  <c:v>57</c:v>
                </c:pt>
                <c:pt idx="8">
                  <c:v>7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6-4CFE-951A-11D581335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51791"/>
        <c:axId val="136150463"/>
      </c:barChart>
      <c:catAx>
        <c:axId val="44051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Return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150463"/>
        <c:crosses val="autoZero"/>
        <c:auto val="1"/>
        <c:lblAlgn val="ctr"/>
        <c:lblOffset val="100"/>
        <c:noMultiLvlLbl val="0"/>
      </c:catAx>
      <c:valAx>
        <c:axId val="136150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0517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'two-stock percent'!$P$21:$P$32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  <c:pt idx="5">
                  <c:v>34</c:v>
                </c:pt>
                <c:pt idx="6">
                  <c:v>131</c:v>
                </c:pt>
                <c:pt idx="7">
                  <c:v>57</c:v>
                </c:pt>
                <c:pt idx="8">
                  <c:v>7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8-4AC5-BA6E-DF717F67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617263"/>
        <c:axId val="40812927"/>
      </c:barChart>
      <c:lineChart>
        <c:grouping val="standard"/>
        <c:varyColors val="0"/>
        <c:ser>
          <c:idx val="1"/>
          <c:order val="1"/>
          <c:tx>
            <c:v>Norm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'two-stock percent'!$Q$21:$Q$32</c:f>
              <c:numCache>
                <c:formatCode>General</c:formatCode>
                <c:ptCount val="12"/>
                <c:pt idx="0">
                  <c:v>7.2194149241880051E-5</c:v>
                </c:pt>
                <c:pt idx="1">
                  <c:v>4.309222854130954E-3</c:v>
                </c:pt>
                <c:pt idx="2">
                  <c:v>0.11475024885243285</c:v>
                </c:pt>
                <c:pt idx="3">
                  <c:v>1.3632203092621322</c:v>
                </c:pt>
                <c:pt idx="4">
                  <c:v>7.2249723457914286</c:v>
                </c:pt>
                <c:pt idx="5">
                  <c:v>17.082996844296151</c:v>
                </c:pt>
                <c:pt idx="6">
                  <c:v>18.01978737394796</c:v>
                </c:pt>
                <c:pt idx="7">
                  <c:v>8.4799441839045588</c:v>
                </c:pt>
                <c:pt idx="8">
                  <c:v>1.7803035390741258</c:v>
                </c:pt>
                <c:pt idx="9">
                  <c:v>0.16674501020920998</c:v>
                </c:pt>
                <c:pt idx="10">
                  <c:v>6.9673779238224468E-3</c:v>
                </c:pt>
                <c:pt idx="11">
                  <c:v>1.2988040063231055E-4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78-4AC5-BA6E-DF717F67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401727"/>
        <c:axId val="136132991"/>
      </c:lineChart>
      <c:catAx>
        <c:axId val="243617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2927"/>
        <c:crosses val="autoZero"/>
        <c:auto val="1"/>
        <c:lblAlgn val="ctr"/>
        <c:lblOffset val="100"/>
        <c:noMultiLvlLbl val="0"/>
      </c:catAx>
      <c:valAx>
        <c:axId val="4081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17263"/>
        <c:crosses val="autoZero"/>
        <c:crossBetween val="between"/>
      </c:valAx>
      <c:valAx>
        <c:axId val="136132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401727"/>
        <c:crosses val="max"/>
        <c:crossBetween val="between"/>
      </c:valAx>
      <c:catAx>
        <c:axId val="271401727"/>
        <c:scaling>
          <c:orientation val="minMax"/>
        </c:scaling>
        <c:delete val="1"/>
        <c:axPos val="b"/>
        <c:majorTickMark val="out"/>
        <c:minorTickMark val="none"/>
        <c:tickLblPos val="nextTo"/>
        <c:crossAx val="1361329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'two-stock p&amp;l'!$O$20:$O$32</c:f>
              <c:strCache>
                <c:ptCount val="13"/>
                <c:pt idx="0">
                  <c:v>-83413.82831</c:v>
                </c:pt>
                <c:pt idx="1">
                  <c:v>-67533.41636</c:v>
                </c:pt>
                <c:pt idx="2">
                  <c:v>-51653.00441</c:v>
                </c:pt>
                <c:pt idx="3">
                  <c:v>-35772.59247</c:v>
                </c:pt>
                <c:pt idx="4">
                  <c:v>-19892.18052</c:v>
                </c:pt>
                <c:pt idx="5">
                  <c:v>-4011.768575</c:v>
                </c:pt>
                <c:pt idx="6">
                  <c:v>11868.64337</c:v>
                </c:pt>
                <c:pt idx="7">
                  <c:v>27749.05532</c:v>
                </c:pt>
                <c:pt idx="8">
                  <c:v>43629.46727</c:v>
                </c:pt>
                <c:pt idx="9">
                  <c:v>59509.87921</c:v>
                </c:pt>
                <c:pt idx="10">
                  <c:v>75390.29116</c:v>
                </c:pt>
                <c:pt idx="11">
                  <c:v>91270.70311</c:v>
                </c:pt>
                <c:pt idx="12">
                  <c:v>其他</c:v>
                </c:pt>
              </c:strCache>
            </c:strRef>
          </c:cat>
          <c:val>
            <c:numRef>
              <c:f>'two-stock p&amp;l'!$P$20:$P$32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14</c:v>
                </c:pt>
                <c:pt idx="5">
                  <c:v>56</c:v>
                </c:pt>
                <c:pt idx="6">
                  <c:v>138</c:v>
                </c:pt>
                <c:pt idx="7">
                  <c:v>29</c:v>
                </c:pt>
                <c:pt idx="8">
                  <c:v>3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7-402D-A1D7-F1583D236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434335"/>
        <c:axId val="40795567"/>
      </c:barChart>
      <c:catAx>
        <c:axId val="2056434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Return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95567"/>
        <c:crosses val="autoZero"/>
        <c:auto val="1"/>
        <c:lblAlgn val="ctr"/>
        <c:lblOffset val="100"/>
        <c:noMultiLvlLbl val="0"/>
      </c:catAx>
      <c:valAx>
        <c:axId val="40795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Frequency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434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'two-stock p&amp;l'!$P$20:$P$31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14</c:v>
                </c:pt>
                <c:pt idx="5">
                  <c:v>56</c:v>
                </c:pt>
                <c:pt idx="6">
                  <c:v>138</c:v>
                </c:pt>
                <c:pt idx="7">
                  <c:v>29</c:v>
                </c:pt>
                <c:pt idx="8">
                  <c:v>3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F-4498-85E4-35BD40F1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261135"/>
        <c:axId val="40790159"/>
      </c:barChart>
      <c:lineChart>
        <c:grouping val="standard"/>
        <c:varyColors val="0"/>
        <c:ser>
          <c:idx val="1"/>
          <c:order val="1"/>
          <c:tx>
            <c:v>Norm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'two-stock p&amp;l'!$Q$20:$Q$31</c:f>
              <c:numCache>
                <c:formatCode>General</c:formatCode>
                <c:ptCount val="12"/>
                <c:pt idx="0">
                  <c:v>1.9953828867062956E-10</c:v>
                </c:pt>
                <c:pt idx="1">
                  <c:v>1.0569486440282865E-8</c:v>
                </c:pt>
                <c:pt idx="2">
                  <c:v>2.4552122183564546E-7</c:v>
                </c:pt>
                <c:pt idx="3">
                  <c:v>2.5011036815812431E-6</c:v>
                </c:pt>
                <c:pt idx="4">
                  <c:v>1.1173310360729805E-5</c:v>
                </c:pt>
                <c:pt idx="5">
                  <c:v>2.1889686270704767E-5</c:v>
                </c:pt>
                <c:pt idx="6">
                  <c:v>1.8806358906713217E-5</c:v>
                </c:pt>
                <c:pt idx="7">
                  <c:v>7.0856127148088298E-6</c:v>
                </c:pt>
                <c:pt idx="8">
                  <c:v>1.1707323254163501E-6</c:v>
                </c:pt>
                <c:pt idx="9">
                  <c:v>8.4829189377644209E-8</c:v>
                </c:pt>
                <c:pt idx="10">
                  <c:v>2.6955074217776455E-9</c:v>
                </c:pt>
                <c:pt idx="11">
                  <c:v>3.756152834393821E-11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F-4498-85E4-35BD40F1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633103"/>
        <c:axId val="40794735"/>
      </c:lineChart>
      <c:catAx>
        <c:axId val="238261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0159"/>
        <c:crosses val="autoZero"/>
        <c:auto val="1"/>
        <c:lblAlgn val="ctr"/>
        <c:lblOffset val="100"/>
        <c:noMultiLvlLbl val="0"/>
      </c:catAx>
      <c:valAx>
        <c:axId val="4079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61135"/>
        <c:crosses val="autoZero"/>
        <c:crossBetween val="between"/>
      </c:valAx>
      <c:valAx>
        <c:axId val="407947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33103"/>
        <c:crosses val="max"/>
        <c:crossBetween val="between"/>
      </c:valAx>
      <c:catAx>
        <c:axId val="250633103"/>
        <c:scaling>
          <c:orientation val="minMax"/>
        </c:scaling>
        <c:delete val="1"/>
        <c:axPos val="b"/>
        <c:majorTickMark val="out"/>
        <c:minorTickMark val="none"/>
        <c:tickLblPos val="nextTo"/>
        <c:crossAx val="407947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243840</xdr:colOff>
      <xdr:row>0</xdr:row>
      <xdr:rowOff>68580</xdr:rowOff>
    </xdr:from>
    <xdr:to>
      <xdr:col>24</xdr:col>
      <xdr:colOff>167640</xdr:colOff>
      <xdr:row>14</xdr:row>
      <xdr:rowOff>53340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60CC133-706C-4A4A-856C-58AE370E5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60960</xdr:colOff>
      <xdr:row>15</xdr:row>
      <xdr:rowOff>99060</xdr:rowOff>
    </xdr:from>
    <xdr:to>
      <xdr:col>25</xdr:col>
      <xdr:colOff>152400</xdr:colOff>
      <xdr:row>30</xdr:row>
      <xdr:rowOff>83820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0921E7C-7E4B-4662-98C9-840769B0E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167640</xdr:colOff>
      <xdr:row>0</xdr:row>
      <xdr:rowOff>68580</xdr:rowOff>
    </xdr:from>
    <xdr:to>
      <xdr:col>25</xdr:col>
      <xdr:colOff>167640</xdr:colOff>
      <xdr:row>21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36C2BF-12BE-445D-AE8D-F4D7024C1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35</xdr:row>
      <xdr:rowOff>45720</xdr:rowOff>
    </xdr:from>
    <xdr:to>
      <xdr:col>19</xdr:col>
      <xdr:colOff>236220</xdr:colOff>
      <xdr:row>50</xdr:row>
      <xdr:rowOff>45720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7C02D5E-C98C-4F09-B0B5-C524C99D3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160020</xdr:colOff>
      <xdr:row>4</xdr:row>
      <xdr:rowOff>144780</xdr:rowOff>
    </xdr:from>
    <xdr:to>
      <xdr:col>22</xdr:col>
      <xdr:colOff>160019</xdr:colOff>
      <xdr:row>17</xdr:row>
      <xdr:rowOff>60960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646D8E1-E3E3-4A26-B513-3CF245B19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18</xdr:row>
      <xdr:rowOff>121920</xdr:rowOff>
    </xdr:from>
    <xdr:to>
      <xdr:col>23</xdr:col>
      <xdr:colOff>350520</xdr:colOff>
      <xdr:row>33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B62FAB8-3C67-4ADC-B734-D53F105D0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723900</xdr:colOff>
      <xdr:row>10</xdr:row>
      <xdr:rowOff>83820</xdr:rowOff>
    </xdr:from>
    <xdr:to>
      <xdr:col>24</xdr:col>
      <xdr:colOff>480060</xdr:colOff>
      <xdr:row>25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ACFA95-661A-4FF7-9FD0-C6A7BE52C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731520</xdr:colOff>
      <xdr:row>25</xdr:row>
      <xdr:rowOff>144780</xdr:rowOff>
    </xdr:from>
    <xdr:to>
      <xdr:col>24</xdr:col>
      <xdr:colOff>99060</xdr:colOff>
      <xdr:row>40</xdr:row>
      <xdr:rowOff>137160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FFC0B35-2661-4008-AA5E-8DBCC9E70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4"/>
  <sheetViews>
    <sheetView topLeftCell="F1" workbookViewId="0">
      <selection activeCell="M2" sqref="M2"/>
    </sheetView>
  </sheetViews>
  <sheetFormatPr defaultRowHeight="14.4" x14ac:dyDescent="0.3"/>
  <cols>
    <col min="3" max="3" width="12" customWidth="1"/>
    <col min="8" max="8" width="8.88671875" style="2"/>
    <col min="13" max="13" width="15.6640625" customWidth="1"/>
    <col min="16" max="16" width="14.33203125" customWidth="1"/>
    <col min="17" max="17" width="11.6640625" customWidth="1"/>
    <col min="18" max="19" width="12" bestFit="1" customWidth="1"/>
  </cols>
  <sheetData>
    <row r="1" spans="1:1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11</v>
      </c>
      <c r="M1" s="9" t="s">
        <v>53</v>
      </c>
      <c r="N1" s="9"/>
      <c r="P1" s="9" t="s">
        <v>54</v>
      </c>
      <c r="Q1" s="9"/>
    </row>
    <row r="2" spans="1:17" x14ac:dyDescent="0.3">
      <c r="A2">
        <v>1</v>
      </c>
      <c r="B2">
        <v>253</v>
      </c>
      <c r="C2" s="1">
        <v>43938</v>
      </c>
      <c r="D2">
        <v>298</v>
      </c>
      <c r="E2">
        <v>298.79998799999998</v>
      </c>
      <c r="F2">
        <v>286.95001200000002</v>
      </c>
      <c r="G2">
        <v>292.32000699999998</v>
      </c>
      <c r="H2" s="2">
        <v>292.32000699999998</v>
      </c>
      <c r="I2">
        <v>12651313</v>
      </c>
      <c r="J2">
        <f t="shared" ref="J2:J65" si="0">LN(H2/H3)</f>
        <v>-8.1088138869675613E-3</v>
      </c>
      <c r="K2">
        <f t="shared" ref="K2:K65" si="1">H2-H3</f>
        <v>-2.3800050000000397</v>
      </c>
      <c r="M2" t="s">
        <v>8</v>
      </c>
      <c r="N2">
        <f>AVERAGE(J2:J253)</f>
        <v>1.7803834036749446E-3</v>
      </c>
      <c r="P2" t="s">
        <v>35</v>
      </c>
      <c r="Q2">
        <f>N2-1.645*N3</f>
        <v>-5.5347160707870401E-2</v>
      </c>
    </row>
    <row r="3" spans="1:17" x14ac:dyDescent="0.3">
      <c r="A3">
        <v>2</v>
      </c>
      <c r="B3">
        <v>252</v>
      </c>
      <c r="C3" s="1">
        <v>43937</v>
      </c>
      <c r="D3">
        <v>287.07998700000002</v>
      </c>
      <c r="E3">
        <v>299</v>
      </c>
      <c r="F3">
        <v>286.54998799999998</v>
      </c>
      <c r="G3">
        <v>294.70001200000002</v>
      </c>
      <c r="H3" s="2">
        <v>294.70001200000002</v>
      </c>
      <c r="I3">
        <v>18528400</v>
      </c>
      <c r="J3">
        <f t="shared" si="0"/>
        <v>4.8172832556961295E-2</v>
      </c>
      <c r="K3">
        <f t="shared" si="1"/>
        <v>13.86001600000003</v>
      </c>
      <c r="M3" t="s">
        <v>9</v>
      </c>
      <c r="N3">
        <f>_xlfn.STDEV.S(J2:J253)</f>
        <v>3.472799034136495E-2</v>
      </c>
      <c r="P3" t="s">
        <v>36</v>
      </c>
      <c r="Q3">
        <f>ABS(Q2*1000000)</f>
        <v>55347.160707870404</v>
      </c>
    </row>
    <row r="4" spans="1:17" x14ac:dyDescent="0.3">
      <c r="A4">
        <v>3</v>
      </c>
      <c r="B4">
        <v>251</v>
      </c>
      <c r="C4" s="1">
        <v>43936</v>
      </c>
      <c r="D4">
        <v>277.20001200000002</v>
      </c>
      <c r="E4">
        <v>284.17001299999998</v>
      </c>
      <c r="F4">
        <v>275.38000499999998</v>
      </c>
      <c r="G4">
        <v>280.83999599999999</v>
      </c>
      <c r="H4" s="2">
        <v>280.83999599999999</v>
      </c>
      <c r="I4">
        <v>9153700</v>
      </c>
      <c r="J4">
        <f t="shared" si="0"/>
        <v>-1.1013110678339592E-2</v>
      </c>
      <c r="K4">
        <f t="shared" si="1"/>
        <v>-3.1100160000000301</v>
      </c>
      <c r="M4" t="s">
        <v>35</v>
      </c>
      <c r="N4" s="3">
        <f>SMALL(J2:J253,13)</f>
        <v>-4.8338286331987661E-2</v>
      </c>
    </row>
    <row r="5" spans="1:17" x14ac:dyDescent="0.3">
      <c r="A5">
        <v>4</v>
      </c>
      <c r="B5">
        <v>250</v>
      </c>
      <c r="C5" s="1">
        <v>43935</v>
      </c>
      <c r="D5">
        <v>275</v>
      </c>
      <c r="E5">
        <v>285.32000699999998</v>
      </c>
      <c r="F5">
        <v>273.89001500000001</v>
      </c>
      <c r="G5">
        <v>283.95001200000002</v>
      </c>
      <c r="H5" s="2">
        <v>283.95001200000002</v>
      </c>
      <c r="I5">
        <v>13273700</v>
      </c>
      <c r="J5">
        <f t="shared" si="0"/>
        <v>5.093193728517581E-2</v>
      </c>
      <c r="K5">
        <f t="shared" si="1"/>
        <v>14.100006000000008</v>
      </c>
      <c r="M5" t="s">
        <v>36</v>
      </c>
      <c r="N5">
        <f>ABS(N4*1000000)</f>
        <v>48338.286331987663</v>
      </c>
    </row>
    <row r="6" spans="1:17" x14ac:dyDescent="0.3">
      <c r="A6">
        <v>5</v>
      </c>
      <c r="B6">
        <v>249</v>
      </c>
      <c r="C6" s="1">
        <v>43934</v>
      </c>
      <c r="D6">
        <v>260.54998799999998</v>
      </c>
      <c r="E6">
        <v>270.20001200000002</v>
      </c>
      <c r="F6">
        <v>257</v>
      </c>
      <c r="G6">
        <v>269.85000600000001</v>
      </c>
      <c r="H6" s="2">
        <v>269.85000600000001</v>
      </c>
      <c r="I6">
        <v>9960200</v>
      </c>
      <c r="J6">
        <f t="shared" si="0"/>
        <v>2.5902325627821722E-2</v>
      </c>
      <c r="K6">
        <f t="shared" si="1"/>
        <v>6.8999939999999924</v>
      </c>
      <c r="M6" t="s">
        <v>37</v>
      </c>
      <c r="N6">
        <f>1000000/H2</f>
        <v>3420.9085114040795</v>
      </c>
    </row>
    <row r="7" spans="1:17" ht="15" thickBot="1" x14ac:dyDescent="0.35">
      <c r="A7">
        <v>6</v>
      </c>
      <c r="B7">
        <v>248</v>
      </c>
      <c r="C7" s="1">
        <v>43930</v>
      </c>
      <c r="D7">
        <v>272</v>
      </c>
      <c r="E7">
        <v>272.92001299999998</v>
      </c>
      <c r="F7">
        <v>260.42001299999998</v>
      </c>
      <c r="G7">
        <v>262.95001200000002</v>
      </c>
      <c r="H7" s="2">
        <v>262.95001200000002</v>
      </c>
      <c r="I7">
        <v>13156200</v>
      </c>
      <c r="J7">
        <f t="shared" si="0"/>
        <v>-1.5097474227027792E-2</v>
      </c>
      <c r="K7">
        <f t="shared" si="1"/>
        <v>-4</v>
      </c>
    </row>
    <row r="8" spans="1:17" x14ac:dyDescent="0.3">
      <c r="A8">
        <v>7</v>
      </c>
      <c r="B8">
        <v>247</v>
      </c>
      <c r="C8" s="1">
        <v>43929</v>
      </c>
      <c r="D8">
        <v>263.41000400000001</v>
      </c>
      <c r="E8">
        <v>267.95001200000002</v>
      </c>
      <c r="F8">
        <v>260.60000600000001</v>
      </c>
      <c r="G8">
        <v>266.95001200000002</v>
      </c>
      <c r="H8" s="2">
        <v>266.95001200000002</v>
      </c>
      <c r="I8">
        <v>13561100</v>
      </c>
      <c r="J8">
        <f t="shared" si="0"/>
        <v>3.0117538651411285E-2</v>
      </c>
      <c r="K8">
        <f t="shared" si="1"/>
        <v>7.9200130000000399</v>
      </c>
      <c r="M8" s="7" t="s">
        <v>12</v>
      </c>
      <c r="N8" s="7"/>
      <c r="P8" t="s">
        <v>31</v>
      </c>
    </row>
    <row r="9" spans="1:17" x14ac:dyDescent="0.3">
      <c r="A9">
        <v>8</v>
      </c>
      <c r="B9">
        <v>246</v>
      </c>
      <c r="C9" s="1">
        <v>43928</v>
      </c>
      <c r="D9">
        <v>277.29998799999998</v>
      </c>
      <c r="E9">
        <v>278.25</v>
      </c>
      <c r="F9">
        <v>257.29998799999998</v>
      </c>
      <c r="G9">
        <v>259.02999899999998</v>
      </c>
      <c r="H9" s="2">
        <v>259.02999899999998</v>
      </c>
      <c r="I9">
        <v>19613000</v>
      </c>
      <c r="J9">
        <f t="shared" si="0"/>
        <v>-3.5534501495810764E-2</v>
      </c>
      <c r="K9">
        <f t="shared" si="1"/>
        <v>-9.3699950000000172</v>
      </c>
      <c r="M9" s="4"/>
      <c r="N9" s="4"/>
      <c r="P9">
        <v>-0.2039</v>
      </c>
      <c r="Q9" cm="1">
        <f t="array" ref="Q9:Q20">FREQUENCY(J2:J253,P9:P19)</f>
        <v>1</v>
      </c>
    </row>
    <row r="10" spans="1:17" x14ac:dyDescent="0.3">
      <c r="A10">
        <v>9</v>
      </c>
      <c r="B10">
        <v>245</v>
      </c>
      <c r="C10" s="1">
        <v>43927</v>
      </c>
      <c r="D10">
        <v>255.240005</v>
      </c>
      <c r="E10">
        <v>269.88000499999998</v>
      </c>
      <c r="F10">
        <v>252.929993</v>
      </c>
      <c r="G10">
        <v>268.39999399999999</v>
      </c>
      <c r="H10" s="2">
        <v>268.39999399999999</v>
      </c>
      <c r="I10">
        <v>18197100</v>
      </c>
      <c r="J10">
        <f t="shared" si="0"/>
        <v>9.5679061551955741E-2</v>
      </c>
      <c r="K10">
        <f t="shared" si="1"/>
        <v>24.489990000000006</v>
      </c>
      <c r="M10" s="4" t="s">
        <v>13</v>
      </c>
      <c r="N10" s="4">
        <v>1.7803834036749446E-3</v>
      </c>
      <c r="P10">
        <f>P9+$N$26</f>
        <v>-0.16766807865339928</v>
      </c>
      <c r="Q10">
        <v>0</v>
      </c>
    </row>
    <row r="11" spans="1:17" x14ac:dyDescent="0.3">
      <c r="A11">
        <v>10</v>
      </c>
      <c r="B11">
        <v>244</v>
      </c>
      <c r="C11" s="1">
        <v>43924</v>
      </c>
      <c r="D11">
        <v>253.96000699999999</v>
      </c>
      <c r="E11">
        <v>255.63000500000001</v>
      </c>
      <c r="F11">
        <v>238.38999899999999</v>
      </c>
      <c r="G11">
        <v>243.91000399999999</v>
      </c>
      <c r="H11" s="2">
        <v>243.91000399999999</v>
      </c>
      <c r="I11">
        <v>16580300</v>
      </c>
      <c r="J11">
        <f t="shared" si="0"/>
        <v>-4.6305668643595525E-2</v>
      </c>
      <c r="K11">
        <f t="shared" si="1"/>
        <v>-11.55999700000001</v>
      </c>
      <c r="M11" s="4" t="s">
        <v>14</v>
      </c>
      <c r="N11" s="4">
        <v>2.1876577613405895E-3</v>
      </c>
      <c r="P11">
        <f t="shared" ref="P11:P19" si="2">P10+$N$26</f>
        <v>-0.13143615730679856</v>
      </c>
      <c r="Q11">
        <v>0</v>
      </c>
    </row>
    <row r="12" spans="1:17" x14ac:dyDescent="0.3">
      <c r="A12">
        <v>11</v>
      </c>
      <c r="B12">
        <v>243</v>
      </c>
      <c r="C12" s="1">
        <v>43923</v>
      </c>
      <c r="D12">
        <v>244.240005</v>
      </c>
      <c r="E12">
        <v>256</v>
      </c>
      <c r="F12">
        <v>242.30999800000001</v>
      </c>
      <c r="G12">
        <v>255.470001</v>
      </c>
      <c r="H12" s="2">
        <v>255.470001</v>
      </c>
      <c r="I12">
        <v>16894100</v>
      </c>
      <c r="J12">
        <f t="shared" si="0"/>
        <v>4.9755493335012529E-2</v>
      </c>
      <c r="K12">
        <f t="shared" si="1"/>
        <v>12.399993999999992</v>
      </c>
      <c r="M12" s="4" t="s">
        <v>15</v>
      </c>
      <c r="N12" s="4">
        <v>2.1545840651745803E-3</v>
      </c>
      <c r="P12">
        <f t="shared" si="2"/>
        <v>-9.5204235960197836E-2</v>
      </c>
      <c r="Q12">
        <v>1</v>
      </c>
    </row>
    <row r="13" spans="1:17" x14ac:dyDescent="0.3">
      <c r="A13">
        <v>12</v>
      </c>
      <c r="B13">
        <v>242</v>
      </c>
      <c r="C13" s="1">
        <v>43922</v>
      </c>
      <c r="D13">
        <v>255.64999399999999</v>
      </c>
      <c r="E13">
        <v>261.52999899999998</v>
      </c>
      <c r="F13">
        <v>241.279999</v>
      </c>
      <c r="G13">
        <v>243.070007</v>
      </c>
      <c r="H13" s="2">
        <v>243.070007</v>
      </c>
      <c r="I13">
        <v>16422800</v>
      </c>
      <c r="J13">
        <f t="shared" si="0"/>
        <v>-8.1083328890652895E-2</v>
      </c>
      <c r="K13">
        <f t="shared" si="1"/>
        <v>-20.529999000000004</v>
      </c>
      <c r="M13" s="4" t="s">
        <v>16</v>
      </c>
      <c r="N13" s="4" t="e">
        <v>#N/A</v>
      </c>
      <c r="P13">
        <f t="shared" si="2"/>
        <v>-5.8972314613597109E-2</v>
      </c>
      <c r="Q13">
        <v>6</v>
      </c>
    </row>
    <row r="14" spans="1:17" x14ac:dyDescent="0.3">
      <c r="A14">
        <v>13</v>
      </c>
      <c r="B14">
        <v>241</v>
      </c>
      <c r="C14" s="1">
        <v>43921</v>
      </c>
      <c r="D14">
        <v>267.20001200000002</v>
      </c>
      <c r="E14">
        <v>275.39999399999999</v>
      </c>
      <c r="F14">
        <v>257.75</v>
      </c>
      <c r="G14">
        <v>263.60000600000001</v>
      </c>
      <c r="H14" s="2">
        <v>263.60000600000001</v>
      </c>
      <c r="I14">
        <v>23749000</v>
      </c>
      <c r="J14">
        <f t="shared" si="0"/>
        <v>-7.5209258401471076E-3</v>
      </c>
      <c r="K14">
        <f t="shared" si="1"/>
        <v>-1.9899899999999775</v>
      </c>
      <c r="M14" s="4" t="s">
        <v>17</v>
      </c>
      <c r="N14" s="4">
        <v>3.472799034136495E-2</v>
      </c>
      <c r="P14">
        <f t="shared" si="2"/>
        <v>-2.2740393266996381E-2</v>
      </c>
      <c r="Q14">
        <v>33</v>
      </c>
    </row>
    <row r="15" spans="1:17" x14ac:dyDescent="0.3">
      <c r="A15">
        <v>14</v>
      </c>
      <c r="B15">
        <v>240</v>
      </c>
      <c r="C15" s="1">
        <v>43920</v>
      </c>
      <c r="D15">
        <v>255.36000100000001</v>
      </c>
      <c r="E15">
        <v>265.959991</v>
      </c>
      <c r="F15">
        <v>253.58999600000001</v>
      </c>
      <c r="G15">
        <v>265.58999599999999</v>
      </c>
      <c r="H15" s="2">
        <v>265.58999599999999</v>
      </c>
      <c r="I15">
        <v>15056300</v>
      </c>
      <c r="J15">
        <f t="shared" si="0"/>
        <v>4.9632041862434348E-2</v>
      </c>
      <c r="K15">
        <f t="shared" si="1"/>
        <v>12.859999999999985</v>
      </c>
      <c r="M15" s="4" t="s">
        <v>18</v>
      </c>
      <c r="N15" s="4">
        <v>1.2060333131499374E-3</v>
      </c>
      <c r="P15">
        <f t="shared" si="2"/>
        <v>1.3491528079604347E-2</v>
      </c>
      <c r="Q15">
        <v>135</v>
      </c>
    </row>
    <row r="16" spans="1:17" x14ac:dyDescent="0.3">
      <c r="A16">
        <v>15</v>
      </c>
      <c r="B16">
        <v>239</v>
      </c>
      <c r="C16" s="1">
        <v>43917</v>
      </c>
      <c r="D16">
        <v>250</v>
      </c>
      <c r="E16">
        <v>263.11999500000002</v>
      </c>
      <c r="F16">
        <v>248.679993</v>
      </c>
      <c r="G16">
        <v>252.729996</v>
      </c>
      <c r="H16" s="2">
        <v>252.729996</v>
      </c>
      <c r="I16">
        <v>15970700</v>
      </c>
      <c r="J16">
        <f t="shared" si="0"/>
        <v>-1.7687753024633695E-2</v>
      </c>
      <c r="K16">
        <f t="shared" si="1"/>
        <v>-4.5099939999999776</v>
      </c>
      <c r="M16" s="4" t="s">
        <v>19</v>
      </c>
      <c r="N16" s="4">
        <v>6.8423704949761035</v>
      </c>
      <c r="P16">
        <f t="shared" si="2"/>
        <v>4.9723449426205074E-2</v>
      </c>
      <c r="Q16">
        <v>58</v>
      </c>
    </row>
    <row r="17" spans="1:18" x14ac:dyDescent="0.3">
      <c r="A17">
        <v>16</v>
      </c>
      <c r="B17">
        <v>238</v>
      </c>
      <c r="C17" s="1">
        <v>43916</v>
      </c>
      <c r="D17">
        <v>253.94000199999999</v>
      </c>
      <c r="E17">
        <v>262.22000100000002</v>
      </c>
      <c r="F17">
        <v>250</v>
      </c>
      <c r="G17">
        <v>257.23998999999998</v>
      </c>
      <c r="H17" s="2">
        <v>257.23998999999998</v>
      </c>
      <c r="I17">
        <v>17402700</v>
      </c>
      <c r="J17">
        <f t="shared" si="0"/>
        <v>4.6223856566869108E-2</v>
      </c>
      <c r="K17">
        <f t="shared" si="1"/>
        <v>11.619994999999989</v>
      </c>
      <c r="M17" s="4" t="s">
        <v>20</v>
      </c>
      <c r="N17" s="4">
        <v>-0.45782372257838855</v>
      </c>
      <c r="P17">
        <f t="shared" si="2"/>
        <v>8.5955370772805795E-2</v>
      </c>
      <c r="Q17">
        <v>14</v>
      </c>
    </row>
    <row r="18" spans="1:18" x14ac:dyDescent="0.3">
      <c r="A18">
        <v>17</v>
      </c>
      <c r="B18">
        <v>237</v>
      </c>
      <c r="C18" s="1">
        <v>43915</v>
      </c>
      <c r="D18">
        <v>253.800003</v>
      </c>
      <c r="E18">
        <v>261.82000699999998</v>
      </c>
      <c r="F18">
        <v>243.66000399999999</v>
      </c>
      <c r="G18">
        <v>245.61999499999999</v>
      </c>
      <c r="H18" s="2">
        <v>245.61999499999999</v>
      </c>
      <c r="I18">
        <v>19835800</v>
      </c>
      <c r="J18">
        <f t="shared" si="0"/>
        <v>-1.4389892952985199E-2</v>
      </c>
      <c r="K18">
        <f t="shared" si="1"/>
        <v>-3.5599980000000073</v>
      </c>
      <c r="M18" s="4" t="s">
        <v>21</v>
      </c>
      <c r="N18" s="4">
        <v>0.36231921346600726</v>
      </c>
      <c r="P18">
        <f t="shared" si="2"/>
        <v>0.12218729211940652</v>
      </c>
      <c r="Q18">
        <v>3</v>
      </c>
    </row>
    <row r="19" spans="1:18" x14ac:dyDescent="0.3">
      <c r="A19">
        <v>18</v>
      </c>
      <c r="B19">
        <v>236</v>
      </c>
      <c r="C19" s="1">
        <v>43914</v>
      </c>
      <c r="D19">
        <v>229</v>
      </c>
      <c r="E19">
        <v>252.66000399999999</v>
      </c>
      <c r="F19">
        <v>228.050003</v>
      </c>
      <c r="G19">
        <v>249.179993</v>
      </c>
      <c r="H19" s="2">
        <v>249.179993</v>
      </c>
      <c r="I19">
        <v>27541100</v>
      </c>
      <c r="J19">
        <f t="shared" si="0"/>
        <v>0.1583397828487639</v>
      </c>
      <c r="K19">
        <f t="shared" si="1"/>
        <v>36.489991000000003</v>
      </c>
      <c r="M19" s="4" t="s">
        <v>22</v>
      </c>
      <c r="N19" s="4">
        <v>-0.20397943061724333</v>
      </c>
      <c r="P19">
        <f t="shared" si="2"/>
        <v>0.15841921346600724</v>
      </c>
      <c r="Q19">
        <v>1</v>
      </c>
    </row>
    <row r="20" spans="1:18" x14ac:dyDescent="0.3">
      <c r="A20">
        <v>19</v>
      </c>
      <c r="B20">
        <v>235</v>
      </c>
      <c r="C20" s="1">
        <v>43913</v>
      </c>
      <c r="D20">
        <v>205.71000699999999</v>
      </c>
      <c r="E20">
        <v>216.479996</v>
      </c>
      <c r="F20">
        <v>198.520004</v>
      </c>
      <c r="G20">
        <v>212.69000199999999</v>
      </c>
      <c r="H20" s="2">
        <v>212.69000199999999</v>
      </c>
      <c r="I20">
        <v>16096900</v>
      </c>
      <c r="J20">
        <f t="shared" si="0"/>
        <v>3.3173876372631306E-2</v>
      </c>
      <c r="K20">
        <f t="shared" si="1"/>
        <v>6.9400019999999927</v>
      </c>
      <c r="M20" s="4" t="s">
        <v>23</v>
      </c>
      <c r="N20" s="4">
        <v>0.1583397828487639</v>
      </c>
      <c r="Q20">
        <v>0</v>
      </c>
    </row>
    <row r="21" spans="1:18" ht="15" thickBot="1" x14ac:dyDescent="0.35">
      <c r="A21">
        <v>20</v>
      </c>
      <c r="B21">
        <v>234</v>
      </c>
      <c r="C21" s="1">
        <v>43910</v>
      </c>
      <c r="D21">
        <v>219</v>
      </c>
      <c r="E21">
        <v>230.320007</v>
      </c>
      <c r="F21">
        <v>205.13000500000001</v>
      </c>
      <c r="G21">
        <v>205.75</v>
      </c>
      <c r="H21" s="2">
        <v>205.75</v>
      </c>
      <c r="I21">
        <v>20115900</v>
      </c>
      <c r="J21">
        <f t="shared" si="0"/>
        <v>-3.4489475857722017E-2</v>
      </c>
      <c r="K21">
        <f t="shared" si="1"/>
        <v>-7.2200009999999963</v>
      </c>
      <c r="M21" s="4" t="s">
        <v>24</v>
      </c>
      <c r="N21" s="4">
        <v>0.448656617726086</v>
      </c>
    </row>
    <row r="22" spans="1:18" x14ac:dyDescent="0.3">
      <c r="A22">
        <v>21</v>
      </c>
      <c r="B22">
        <v>233</v>
      </c>
      <c r="C22" s="1">
        <v>43909</v>
      </c>
      <c r="D22">
        <v>201.96000699999999</v>
      </c>
      <c r="E22">
        <v>216.729996</v>
      </c>
      <c r="F22">
        <v>193.38999899999999</v>
      </c>
      <c r="G22">
        <v>212.970001</v>
      </c>
      <c r="H22" s="2">
        <v>212.970001</v>
      </c>
      <c r="I22">
        <v>19137800</v>
      </c>
      <c r="J22">
        <f t="shared" si="0"/>
        <v>4.8832394717689867E-2</v>
      </c>
      <c r="K22">
        <f t="shared" si="1"/>
        <v>10.149993999999992</v>
      </c>
      <c r="M22" s="4" t="s">
        <v>25</v>
      </c>
      <c r="N22" s="4">
        <v>252</v>
      </c>
      <c r="P22" s="6" t="s">
        <v>32</v>
      </c>
      <c r="Q22" s="6" t="s">
        <v>34</v>
      </c>
    </row>
    <row r="23" spans="1:18" x14ac:dyDescent="0.3">
      <c r="A23">
        <v>22</v>
      </c>
      <c r="B23">
        <v>232</v>
      </c>
      <c r="C23" s="1">
        <v>43908</v>
      </c>
      <c r="D23">
        <v>200.10000600000001</v>
      </c>
      <c r="E23">
        <v>209.94000199999999</v>
      </c>
      <c r="F23">
        <v>180.679993</v>
      </c>
      <c r="G23">
        <v>202.820007</v>
      </c>
      <c r="H23" s="2">
        <v>202.820007</v>
      </c>
      <c r="I23">
        <v>21856700</v>
      </c>
      <c r="J23">
        <f t="shared" si="0"/>
        <v>-6.8821917460211268E-2</v>
      </c>
      <c r="K23">
        <f t="shared" si="1"/>
        <v>-14.449996999999996</v>
      </c>
      <c r="M23" s="4" t="s">
        <v>26</v>
      </c>
      <c r="N23" s="4">
        <v>5.9336550791851364E-2</v>
      </c>
      <c r="P23" s="8">
        <v>-0.2039</v>
      </c>
      <c r="Q23" s="4">
        <v>1</v>
      </c>
      <c r="R23">
        <f>_xlfn.NORM.DIST(P23,$N$10,$N$14,FALSE)</f>
        <v>2.7751502199527891E-7</v>
      </c>
    </row>
    <row r="24" spans="1:18" x14ac:dyDescent="0.3">
      <c r="A24">
        <v>23</v>
      </c>
      <c r="B24">
        <v>231</v>
      </c>
      <c r="C24" s="1">
        <v>43907</v>
      </c>
      <c r="D24">
        <v>200.91000399999999</v>
      </c>
      <c r="E24">
        <v>220.86000100000001</v>
      </c>
      <c r="F24">
        <v>191</v>
      </c>
      <c r="G24">
        <v>217.270004</v>
      </c>
      <c r="H24" s="2">
        <v>217.270004</v>
      </c>
      <c r="I24">
        <v>20840800</v>
      </c>
      <c r="J24">
        <f t="shared" si="0"/>
        <v>0.10098747278695568</v>
      </c>
      <c r="K24">
        <f t="shared" si="1"/>
        <v>20.870010000000008</v>
      </c>
      <c r="M24" s="4" t="s">
        <v>27</v>
      </c>
      <c r="N24" s="4">
        <v>-4.8338286331987661E-2</v>
      </c>
      <c r="P24" s="8">
        <v>-0.16766807865339928</v>
      </c>
      <c r="Q24" s="4">
        <v>0</v>
      </c>
      <c r="R24">
        <f t="shared" ref="R24:R33" si="3">_xlfn.NORM.DIST(P24,$N$10,$N$14,FALSE)</f>
        <v>7.7709066733961724E-5</v>
      </c>
    </row>
    <row r="25" spans="1:18" ht="15" thickBot="1" x14ac:dyDescent="0.35">
      <c r="A25">
        <v>24</v>
      </c>
      <c r="B25">
        <v>230</v>
      </c>
      <c r="C25" s="1">
        <v>43906</v>
      </c>
      <c r="D25">
        <v>212.41000399999999</v>
      </c>
      <c r="E25">
        <v>226.10000600000001</v>
      </c>
      <c r="F25">
        <v>194</v>
      </c>
      <c r="G25">
        <v>196.39999399999999</v>
      </c>
      <c r="H25" s="2">
        <v>196.39999399999999</v>
      </c>
      <c r="I25">
        <v>18174300</v>
      </c>
      <c r="J25">
        <f t="shared" si="0"/>
        <v>-0.20397943061724333</v>
      </c>
      <c r="K25">
        <f t="shared" si="1"/>
        <v>-44.440002000000021</v>
      </c>
      <c r="M25" s="5" t="s">
        <v>28</v>
      </c>
      <c r="N25" s="5">
        <v>4.3085049517393769E-3</v>
      </c>
      <c r="P25" s="8">
        <v>-0.13143615730679856</v>
      </c>
      <c r="Q25" s="4">
        <v>0</v>
      </c>
      <c r="R25">
        <f t="shared" si="3"/>
        <v>7.3271114434910389E-3</v>
      </c>
    </row>
    <row r="26" spans="1:18" x14ac:dyDescent="0.3">
      <c r="A26">
        <v>25</v>
      </c>
      <c r="B26">
        <v>229</v>
      </c>
      <c r="C26" s="1">
        <v>43903</v>
      </c>
      <c r="D26">
        <v>230.5</v>
      </c>
      <c r="E26">
        <v>241.020004</v>
      </c>
      <c r="F26">
        <v>219.61000100000001</v>
      </c>
      <c r="G26">
        <v>240.83999600000001</v>
      </c>
      <c r="H26" s="2">
        <v>240.83999600000001</v>
      </c>
      <c r="I26">
        <v>15870900</v>
      </c>
      <c r="J26">
        <f t="shared" si="0"/>
        <v>0.10742024125828956</v>
      </c>
      <c r="K26">
        <f t="shared" si="1"/>
        <v>24.529998000000006</v>
      </c>
      <c r="M26" s="4" t="s">
        <v>29</v>
      </c>
      <c r="N26">
        <f>(N20-N19)/N27</f>
        <v>3.6231921346600728E-2</v>
      </c>
      <c r="P26" s="8">
        <v>-9.5204235960197836E-2</v>
      </c>
      <c r="Q26" s="4">
        <v>1</v>
      </c>
      <c r="R26">
        <f t="shared" si="3"/>
        <v>0.23263218950869294</v>
      </c>
    </row>
    <row r="27" spans="1:18" x14ac:dyDescent="0.3">
      <c r="A27">
        <v>26</v>
      </c>
      <c r="B27">
        <v>228</v>
      </c>
      <c r="C27" s="1">
        <v>43902</v>
      </c>
      <c r="D27">
        <v>225.46000699999999</v>
      </c>
      <c r="E27">
        <v>236.11999499999999</v>
      </c>
      <c r="F27">
        <v>215.800003</v>
      </c>
      <c r="G27">
        <v>216.30999800000001</v>
      </c>
      <c r="H27" s="2">
        <v>216.30999800000001</v>
      </c>
      <c r="I27">
        <v>20413500</v>
      </c>
      <c r="J27">
        <f t="shared" si="0"/>
        <v>-0.13052773155014266</v>
      </c>
      <c r="K27">
        <f t="shared" si="1"/>
        <v>-30.160002999999989</v>
      </c>
      <c r="M27" s="4" t="s">
        <v>30</v>
      </c>
      <c r="N27">
        <v>10</v>
      </c>
      <c r="P27" s="8">
        <v>-5.8972314613597109E-2</v>
      </c>
      <c r="Q27" s="4">
        <v>6</v>
      </c>
      <c r="R27">
        <f t="shared" si="3"/>
        <v>2.4870397503128081</v>
      </c>
    </row>
    <row r="28" spans="1:18" x14ac:dyDescent="0.3">
      <c r="A28">
        <v>27</v>
      </c>
      <c r="B28">
        <v>227</v>
      </c>
      <c r="C28" s="1">
        <v>43901</v>
      </c>
      <c r="D28">
        <v>255.46000699999999</v>
      </c>
      <c r="E28">
        <v>256.60000600000001</v>
      </c>
      <c r="F28">
        <v>242.570007</v>
      </c>
      <c r="G28">
        <v>246.470001</v>
      </c>
      <c r="H28" s="2">
        <v>246.470001</v>
      </c>
      <c r="I28">
        <v>12499100</v>
      </c>
      <c r="J28">
        <f t="shared" si="0"/>
        <v>-5.7586537694285317E-2</v>
      </c>
      <c r="K28">
        <f t="shared" si="1"/>
        <v>-14.609986000000021</v>
      </c>
      <c r="P28" s="8">
        <v>-2.2740393266996381E-2</v>
      </c>
      <c r="Q28" s="4">
        <v>33</v>
      </c>
      <c r="R28">
        <f t="shared" si="3"/>
        <v>8.9530611821842516</v>
      </c>
    </row>
    <row r="29" spans="1:18" x14ac:dyDescent="0.3">
      <c r="A29">
        <v>28</v>
      </c>
      <c r="B29">
        <v>226</v>
      </c>
      <c r="C29" s="1">
        <v>43900</v>
      </c>
      <c r="D29">
        <v>256.540009</v>
      </c>
      <c r="E29">
        <v>261.07998700000002</v>
      </c>
      <c r="F29">
        <v>245.990005</v>
      </c>
      <c r="G29">
        <v>261.07998700000002</v>
      </c>
      <c r="H29" s="2">
        <v>261.07998700000002</v>
      </c>
      <c r="I29">
        <v>14516200</v>
      </c>
      <c r="J29">
        <f t="shared" si="0"/>
        <v>6.1774297646326359E-2</v>
      </c>
      <c r="K29">
        <f t="shared" si="1"/>
        <v>15.639985000000024</v>
      </c>
      <c r="P29" s="8">
        <v>1.3491528079604347E-2</v>
      </c>
      <c r="Q29" s="4">
        <v>135</v>
      </c>
      <c r="R29">
        <f t="shared" si="3"/>
        <v>10.852662197547531</v>
      </c>
    </row>
    <row r="30" spans="1:18" x14ac:dyDescent="0.3">
      <c r="A30">
        <v>29</v>
      </c>
      <c r="B30">
        <v>225</v>
      </c>
      <c r="C30" s="1">
        <v>43899</v>
      </c>
      <c r="D30">
        <v>239.89999399999999</v>
      </c>
      <c r="E30">
        <v>259.39999399999999</v>
      </c>
      <c r="F30">
        <v>238.179993</v>
      </c>
      <c r="G30">
        <v>245.44000199999999</v>
      </c>
      <c r="H30" s="2">
        <v>245.44000199999999</v>
      </c>
      <c r="I30">
        <v>15354000</v>
      </c>
      <c r="J30">
        <f t="shared" si="0"/>
        <v>-8.0594180918196881E-2</v>
      </c>
      <c r="K30">
        <f t="shared" si="1"/>
        <v>-20.600007000000005</v>
      </c>
      <c r="P30" s="8">
        <v>4.9723449426205074E-2</v>
      </c>
      <c r="Q30" s="4">
        <v>58</v>
      </c>
      <c r="R30">
        <f t="shared" si="3"/>
        <v>4.4297266288046204</v>
      </c>
    </row>
    <row r="31" spans="1:18" x14ac:dyDescent="0.3">
      <c r="A31">
        <v>30</v>
      </c>
      <c r="B31">
        <v>224</v>
      </c>
      <c r="C31" s="1">
        <v>43896</v>
      </c>
      <c r="D31">
        <v>266.07998700000002</v>
      </c>
      <c r="E31">
        <v>268.39001500000001</v>
      </c>
      <c r="F31">
        <v>258</v>
      </c>
      <c r="G31">
        <v>266.040009</v>
      </c>
      <c r="H31" s="2">
        <v>266.040009</v>
      </c>
      <c r="I31">
        <v>12885300</v>
      </c>
      <c r="J31">
        <f t="shared" si="0"/>
        <v>-2.6886828122900934E-2</v>
      </c>
      <c r="K31">
        <f t="shared" si="1"/>
        <v>-7.25</v>
      </c>
      <c r="P31" s="8">
        <v>8.5955370772805795E-2</v>
      </c>
      <c r="Q31" s="4">
        <v>14</v>
      </c>
      <c r="R31">
        <f t="shared" si="3"/>
        <v>0.60882639561527374</v>
      </c>
    </row>
    <row r="32" spans="1:18" x14ac:dyDescent="0.3">
      <c r="A32">
        <v>31</v>
      </c>
      <c r="B32">
        <v>223</v>
      </c>
      <c r="C32" s="1">
        <v>43895</v>
      </c>
      <c r="D32">
        <v>276.5</v>
      </c>
      <c r="E32">
        <v>283.20001200000002</v>
      </c>
      <c r="F32">
        <v>271.5</v>
      </c>
      <c r="G32">
        <v>273.290009</v>
      </c>
      <c r="H32" s="2">
        <v>273.290009</v>
      </c>
      <c r="I32">
        <v>13508200</v>
      </c>
      <c r="J32">
        <f t="shared" si="0"/>
        <v>-4.0234902113075004E-2</v>
      </c>
      <c r="K32">
        <f t="shared" si="1"/>
        <v>-11.220001000000025</v>
      </c>
      <c r="P32" s="8">
        <v>0.12218729211940652</v>
      </c>
      <c r="Q32" s="4">
        <v>3</v>
      </c>
      <c r="R32">
        <f t="shared" si="3"/>
        <v>2.8176427488460637E-2</v>
      </c>
    </row>
    <row r="33" spans="1:18" x14ac:dyDescent="0.3">
      <c r="A33">
        <v>32</v>
      </c>
      <c r="B33">
        <v>222</v>
      </c>
      <c r="C33" s="1">
        <v>43894</v>
      </c>
      <c r="D33">
        <v>270.20001200000002</v>
      </c>
      <c r="E33">
        <v>284.89001500000001</v>
      </c>
      <c r="F33">
        <v>267.20001200000002</v>
      </c>
      <c r="G33">
        <v>284.51001000000002</v>
      </c>
      <c r="H33" s="2">
        <v>284.51001000000002</v>
      </c>
      <c r="I33">
        <v>14935200</v>
      </c>
      <c r="J33">
        <f t="shared" si="0"/>
        <v>6.7685691648973853E-2</v>
      </c>
      <c r="K33">
        <f t="shared" si="1"/>
        <v>18.619995000000017</v>
      </c>
      <c r="P33" s="8">
        <v>0.15841921346600724</v>
      </c>
      <c r="Q33" s="4">
        <v>1</v>
      </c>
      <c r="R33">
        <f t="shared" si="3"/>
        <v>4.3909075152077015E-4</v>
      </c>
    </row>
    <row r="34" spans="1:18" ht="15" thickBot="1" x14ac:dyDescent="0.35">
      <c r="A34">
        <v>33</v>
      </c>
      <c r="B34">
        <v>221</v>
      </c>
      <c r="C34" s="1">
        <v>43893</v>
      </c>
      <c r="D34">
        <v>278.67001299999998</v>
      </c>
      <c r="E34">
        <v>281.07000699999998</v>
      </c>
      <c r="F34">
        <v>262.459991</v>
      </c>
      <c r="G34">
        <v>265.89001500000001</v>
      </c>
      <c r="H34" s="2">
        <v>265.89001500000001</v>
      </c>
      <c r="I34">
        <v>16319800</v>
      </c>
      <c r="J34">
        <f t="shared" si="0"/>
        <v>-3.8874853198283245E-2</v>
      </c>
      <c r="K34">
        <f t="shared" si="1"/>
        <v>-10.539978000000019</v>
      </c>
      <c r="P34" s="5" t="s">
        <v>33</v>
      </c>
      <c r="Q34" s="5">
        <v>0</v>
      </c>
    </row>
    <row r="35" spans="1:18" ht="15" thickBot="1" x14ac:dyDescent="0.35">
      <c r="A35">
        <v>34</v>
      </c>
      <c r="B35">
        <v>220</v>
      </c>
      <c r="C35" s="1">
        <v>43892</v>
      </c>
      <c r="D35">
        <v>276.89999399999999</v>
      </c>
      <c r="E35">
        <v>277.58999599999999</v>
      </c>
      <c r="F35">
        <v>261</v>
      </c>
      <c r="G35">
        <v>276.42999300000002</v>
      </c>
      <c r="H35" s="2">
        <v>276.42999300000002</v>
      </c>
      <c r="I35">
        <v>22268600</v>
      </c>
      <c r="J35">
        <f t="shared" si="0"/>
        <v>2.3276388456039101E-2</v>
      </c>
      <c r="K35">
        <f t="shared" si="1"/>
        <v>6.359986000000049</v>
      </c>
      <c r="P35" s="5"/>
      <c r="Q35" s="5"/>
    </row>
    <row r="36" spans="1:18" x14ac:dyDescent="0.3">
      <c r="A36">
        <v>35</v>
      </c>
      <c r="B36">
        <v>219</v>
      </c>
      <c r="C36" s="1">
        <v>43889</v>
      </c>
      <c r="D36">
        <v>242.46000699999999</v>
      </c>
      <c r="E36">
        <v>272.459991</v>
      </c>
      <c r="F36">
        <v>241.78999300000001</v>
      </c>
      <c r="G36">
        <v>270.07000699999998</v>
      </c>
      <c r="H36" s="2">
        <v>270.07000699999998</v>
      </c>
      <c r="I36">
        <v>28366900</v>
      </c>
      <c r="J36">
        <f t="shared" si="0"/>
        <v>6.687397690560605E-2</v>
      </c>
      <c r="K36">
        <f t="shared" si="1"/>
        <v>17.470000999999968</v>
      </c>
    </row>
    <row r="37" spans="1:18" x14ac:dyDescent="0.3">
      <c r="A37">
        <v>36</v>
      </c>
      <c r="B37">
        <v>218</v>
      </c>
      <c r="C37" s="1">
        <v>43888</v>
      </c>
      <c r="D37">
        <v>254.89999399999999</v>
      </c>
      <c r="E37">
        <v>267</v>
      </c>
      <c r="F37">
        <v>248.88999899999999</v>
      </c>
      <c r="G37">
        <v>252.60000600000001</v>
      </c>
      <c r="H37" s="2">
        <v>252.60000600000001</v>
      </c>
      <c r="I37">
        <v>22660400</v>
      </c>
      <c r="J37">
        <f t="shared" si="0"/>
        <v>-5.7274911405787256E-2</v>
      </c>
      <c r="K37">
        <f t="shared" si="1"/>
        <v>-14.88998399999997</v>
      </c>
    </row>
    <row r="38" spans="1:18" x14ac:dyDescent="0.3">
      <c r="A38">
        <v>37</v>
      </c>
      <c r="B38">
        <v>217</v>
      </c>
      <c r="C38" s="1">
        <v>43887</v>
      </c>
      <c r="D38">
        <v>262.05999800000001</v>
      </c>
      <c r="E38">
        <v>275.45001200000002</v>
      </c>
      <c r="F38">
        <v>262</v>
      </c>
      <c r="G38">
        <v>267.64999399999999</v>
      </c>
      <c r="H38" s="2">
        <v>267.48998999999998</v>
      </c>
      <c r="I38">
        <v>18693300</v>
      </c>
      <c r="J38">
        <f t="shared" si="0"/>
        <v>2.1144819619733433E-2</v>
      </c>
      <c r="K38">
        <f t="shared" si="1"/>
        <v>5.5966489999999567</v>
      </c>
    </row>
    <row r="39" spans="1:18" x14ac:dyDescent="0.3">
      <c r="A39">
        <v>38</v>
      </c>
      <c r="B39">
        <v>216</v>
      </c>
      <c r="C39" s="1">
        <v>43886</v>
      </c>
      <c r="D39">
        <v>276.29998799999998</v>
      </c>
      <c r="E39">
        <v>278.790009</v>
      </c>
      <c r="F39">
        <v>257.959991</v>
      </c>
      <c r="G39">
        <v>262.04998799999998</v>
      </c>
      <c r="H39" s="2">
        <v>261.89334100000002</v>
      </c>
      <c r="I39">
        <v>26387400</v>
      </c>
      <c r="J39">
        <f t="shared" si="0"/>
        <v>-4.1961623907454712E-2</v>
      </c>
      <c r="K39">
        <f t="shared" si="1"/>
        <v>-11.223297000000002</v>
      </c>
    </row>
    <row r="40" spans="1:18" x14ac:dyDescent="0.3">
      <c r="A40">
        <v>39</v>
      </c>
      <c r="B40">
        <v>215</v>
      </c>
      <c r="C40" s="1">
        <v>43885</v>
      </c>
      <c r="D40">
        <v>270.19000199999999</v>
      </c>
      <c r="E40">
        <v>281.86999500000002</v>
      </c>
      <c r="F40">
        <v>268</v>
      </c>
      <c r="G40">
        <v>273.27999899999998</v>
      </c>
      <c r="H40" s="2">
        <v>273.11663800000002</v>
      </c>
      <c r="I40">
        <v>21422900</v>
      </c>
      <c r="J40">
        <f t="shared" si="0"/>
        <v>-7.3320977730873371E-2</v>
      </c>
      <c r="K40">
        <f t="shared" si="1"/>
        <v>-20.77758799999998</v>
      </c>
    </row>
    <row r="41" spans="1:18" x14ac:dyDescent="0.3">
      <c r="A41">
        <v>40</v>
      </c>
      <c r="B41">
        <v>214</v>
      </c>
      <c r="C41" s="1">
        <v>43882</v>
      </c>
      <c r="D41">
        <v>304.19000199999999</v>
      </c>
      <c r="E41">
        <v>305.20001200000002</v>
      </c>
      <c r="F41">
        <v>290.66000400000001</v>
      </c>
      <c r="G41">
        <v>294.07000699999998</v>
      </c>
      <c r="H41" s="2">
        <v>293.894226</v>
      </c>
      <c r="I41">
        <v>19204500</v>
      </c>
      <c r="J41">
        <f t="shared" si="0"/>
        <v>-4.8552067344194927E-2</v>
      </c>
      <c r="K41">
        <f t="shared" si="1"/>
        <v>-14.621245999999985</v>
      </c>
    </row>
    <row r="42" spans="1:18" x14ac:dyDescent="0.3">
      <c r="A42">
        <v>41</v>
      </c>
      <c r="B42">
        <v>213</v>
      </c>
      <c r="C42" s="1">
        <v>43881</v>
      </c>
      <c r="D42">
        <v>312.76998900000001</v>
      </c>
      <c r="E42">
        <v>316.32000699999998</v>
      </c>
      <c r="F42">
        <v>296.35000600000001</v>
      </c>
      <c r="G42">
        <v>308.70001200000002</v>
      </c>
      <c r="H42" s="2">
        <v>308.51547199999999</v>
      </c>
      <c r="I42">
        <v>20251300</v>
      </c>
      <c r="J42">
        <f t="shared" si="0"/>
        <v>-1.9249925183623555E-2</v>
      </c>
      <c r="K42">
        <f t="shared" si="1"/>
        <v>-5.9964300000000321</v>
      </c>
    </row>
    <row r="43" spans="1:18" x14ac:dyDescent="0.3">
      <c r="A43">
        <v>42</v>
      </c>
      <c r="B43">
        <v>212</v>
      </c>
      <c r="C43" s="1">
        <v>43880</v>
      </c>
      <c r="D43">
        <v>301.48998999999998</v>
      </c>
      <c r="E43">
        <v>315.41000400000001</v>
      </c>
      <c r="F43">
        <v>301.48998999999998</v>
      </c>
      <c r="G43">
        <v>314.70001200000002</v>
      </c>
      <c r="H43" s="2">
        <v>314.51190200000002</v>
      </c>
      <c r="I43">
        <v>17358300</v>
      </c>
      <c r="J43">
        <f t="shared" si="0"/>
        <v>5.9336550791851364E-2</v>
      </c>
      <c r="K43">
        <f t="shared" si="1"/>
        <v>18.119170999999994</v>
      </c>
    </row>
    <row r="44" spans="1:18" x14ac:dyDescent="0.3">
      <c r="A44">
        <v>43</v>
      </c>
      <c r="B44">
        <v>211</v>
      </c>
      <c r="C44" s="1">
        <v>43879</v>
      </c>
      <c r="D44">
        <v>285.64001500000001</v>
      </c>
      <c r="E44">
        <v>297.30999800000001</v>
      </c>
      <c r="F44">
        <v>284.85998499999999</v>
      </c>
      <c r="G44">
        <v>296.57000699999998</v>
      </c>
      <c r="H44" s="2">
        <v>296.39273100000003</v>
      </c>
      <c r="I44">
        <v>15504100</v>
      </c>
      <c r="J44">
        <f t="shared" si="0"/>
        <v>2.3126730026545222E-2</v>
      </c>
      <c r="K44">
        <f t="shared" si="1"/>
        <v>6.7759400000000483</v>
      </c>
    </row>
    <row r="45" spans="1:18" x14ac:dyDescent="0.3">
      <c r="A45">
        <v>44</v>
      </c>
      <c r="B45">
        <v>210</v>
      </c>
      <c r="C45" s="1">
        <v>43875</v>
      </c>
      <c r="D45">
        <v>287.26001000000002</v>
      </c>
      <c r="E45">
        <v>294.97000100000002</v>
      </c>
      <c r="F45">
        <v>286</v>
      </c>
      <c r="G45">
        <v>289.790009</v>
      </c>
      <c r="H45" s="2">
        <v>289.61679099999998</v>
      </c>
      <c r="I45">
        <v>26048100</v>
      </c>
      <c r="J45">
        <f t="shared" si="0"/>
        <v>6.7849911268948571E-2</v>
      </c>
      <c r="K45">
        <f t="shared" si="1"/>
        <v>18.99865699999998</v>
      </c>
    </row>
    <row r="46" spans="1:18" x14ac:dyDescent="0.3">
      <c r="A46">
        <v>45</v>
      </c>
      <c r="B46">
        <v>209</v>
      </c>
      <c r="C46" s="1">
        <v>43874</v>
      </c>
      <c r="D46">
        <v>270.209991</v>
      </c>
      <c r="E46">
        <v>273.48001099999999</v>
      </c>
      <c r="F46">
        <v>269.10998499999999</v>
      </c>
      <c r="G46">
        <v>270.77999899999998</v>
      </c>
      <c r="H46" s="2">
        <v>270.618134</v>
      </c>
      <c r="I46">
        <v>13200400</v>
      </c>
      <c r="J46">
        <f t="shared" si="0"/>
        <v>-6.4787976878277666E-3</v>
      </c>
      <c r="K46">
        <f t="shared" si="1"/>
        <v>-1.7589720000000284</v>
      </c>
    </row>
    <row r="47" spans="1:18" x14ac:dyDescent="0.3">
      <c r="A47">
        <v>46</v>
      </c>
      <c r="B47">
        <v>208</v>
      </c>
      <c r="C47" s="1">
        <v>43873</v>
      </c>
      <c r="D47">
        <v>270.01001000000002</v>
      </c>
      <c r="E47">
        <v>272.79998799999998</v>
      </c>
      <c r="F47">
        <v>268.45001200000002</v>
      </c>
      <c r="G47">
        <v>272.540009</v>
      </c>
      <c r="H47" s="2">
        <v>272.37710600000003</v>
      </c>
      <c r="I47">
        <v>9366100</v>
      </c>
      <c r="J47">
        <f t="shared" si="0"/>
        <v>1.7208929826276208E-2</v>
      </c>
      <c r="K47">
        <f t="shared" si="1"/>
        <v>4.6472170000000119</v>
      </c>
    </row>
    <row r="48" spans="1:18" x14ac:dyDescent="0.3">
      <c r="A48">
        <v>47</v>
      </c>
      <c r="B48">
        <v>207</v>
      </c>
      <c r="C48" s="1">
        <v>43872</v>
      </c>
      <c r="D48">
        <v>267.32000699999998</v>
      </c>
      <c r="E48">
        <v>272.5</v>
      </c>
      <c r="F48">
        <v>264.82998700000002</v>
      </c>
      <c r="G48">
        <v>267.89001500000001</v>
      </c>
      <c r="H48" s="2">
        <v>267.72988900000001</v>
      </c>
      <c r="I48">
        <v>15963900</v>
      </c>
      <c r="J48">
        <f t="shared" si="0"/>
        <v>1.8536584705985709E-2</v>
      </c>
      <c r="K48">
        <f t="shared" si="1"/>
        <v>4.9170839999999885</v>
      </c>
    </row>
    <row r="49" spans="1:11" x14ac:dyDescent="0.3">
      <c r="A49">
        <v>48</v>
      </c>
      <c r="B49">
        <v>206</v>
      </c>
      <c r="C49" s="1">
        <v>43871</v>
      </c>
      <c r="D49">
        <v>252.5</v>
      </c>
      <c r="E49">
        <v>263</v>
      </c>
      <c r="F49">
        <v>252.300003</v>
      </c>
      <c r="G49">
        <v>262.97000100000002</v>
      </c>
      <c r="H49" s="2">
        <v>262.81280500000003</v>
      </c>
      <c r="I49">
        <v>13240200</v>
      </c>
      <c r="J49">
        <f t="shared" si="0"/>
        <v>4.4239185175924602E-2</v>
      </c>
      <c r="K49">
        <f t="shared" si="1"/>
        <v>11.373199000000028</v>
      </c>
    </row>
    <row r="50" spans="1:11" x14ac:dyDescent="0.3">
      <c r="A50">
        <v>49</v>
      </c>
      <c r="B50">
        <v>205</v>
      </c>
      <c r="C50" s="1">
        <v>43868</v>
      </c>
      <c r="D50">
        <v>252.63999899999999</v>
      </c>
      <c r="E50">
        <v>253.529999</v>
      </c>
      <c r="F50">
        <v>250.570007</v>
      </c>
      <c r="G50">
        <v>251.58999600000001</v>
      </c>
      <c r="H50" s="2">
        <v>251.439606</v>
      </c>
      <c r="I50">
        <v>4743800</v>
      </c>
      <c r="J50">
        <f t="shared" si="0"/>
        <v>-1.0517280445088999E-2</v>
      </c>
      <c r="K50">
        <f t="shared" si="1"/>
        <v>-2.6584159999999883</v>
      </c>
    </row>
    <row r="51" spans="1:11" x14ac:dyDescent="0.3">
      <c r="A51">
        <v>50</v>
      </c>
      <c r="B51">
        <v>204</v>
      </c>
      <c r="C51" s="1">
        <v>43867</v>
      </c>
      <c r="D51">
        <v>252.13999899999999</v>
      </c>
      <c r="E51">
        <v>254.25</v>
      </c>
      <c r="F51">
        <v>248.88000500000001</v>
      </c>
      <c r="G51">
        <v>254.25</v>
      </c>
      <c r="H51" s="2">
        <v>254.09802199999999</v>
      </c>
      <c r="I51">
        <v>5457100</v>
      </c>
      <c r="J51">
        <f t="shared" si="0"/>
        <v>1.3821792959083E-2</v>
      </c>
      <c r="K51">
        <f t="shared" si="1"/>
        <v>3.4879299999999773</v>
      </c>
    </row>
    <row r="52" spans="1:11" x14ac:dyDescent="0.3">
      <c r="A52">
        <v>51</v>
      </c>
      <c r="B52">
        <v>203</v>
      </c>
      <c r="C52" s="1">
        <v>43866</v>
      </c>
      <c r="D52">
        <v>251.990005</v>
      </c>
      <c r="E52">
        <v>252.39999399999999</v>
      </c>
      <c r="F52">
        <v>247.41000399999999</v>
      </c>
      <c r="G52">
        <v>250.759995</v>
      </c>
      <c r="H52" s="2">
        <v>250.61009200000001</v>
      </c>
      <c r="I52">
        <v>5205500</v>
      </c>
      <c r="J52">
        <f t="shared" si="0"/>
        <v>1.4581764373682858E-2</v>
      </c>
      <c r="K52">
        <f t="shared" si="1"/>
        <v>3.6278230000000065</v>
      </c>
    </row>
    <row r="53" spans="1:11" x14ac:dyDescent="0.3">
      <c r="A53">
        <v>52</v>
      </c>
      <c r="B53">
        <v>202</v>
      </c>
      <c r="C53" s="1">
        <v>43865</v>
      </c>
      <c r="D53">
        <v>246.029999</v>
      </c>
      <c r="E53">
        <v>247.89999399999999</v>
      </c>
      <c r="F53">
        <v>244.020004</v>
      </c>
      <c r="G53">
        <v>247.13000500000001</v>
      </c>
      <c r="H53" s="2">
        <v>246.982269</v>
      </c>
      <c r="I53">
        <v>6788600</v>
      </c>
      <c r="J53">
        <f t="shared" si="0"/>
        <v>2.7901509873018013E-2</v>
      </c>
      <c r="K53">
        <f t="shared" si="1"/>
        <v>6.795929000000001</v>
      </c>
    </row>
    <row r="54" spans="1:11" x14ac:dyDescent="0.3">
      <c r="A54">
        <v>53</v>
      </c>
      <c r="B54">
        <v>201</v>
      </c>
      <c r="C54" s="1">
        <v>43864</v>
      </c>
      <c r="D54">
        <v>235.699997</v>
      </c>
      <c r="E54">
        <v>241.11000100000001</v>
      </c>
      <c r="F54">
        <v>235.449997</v>
      </c>
      <c r="G54">
        <v>240.33000200000001</v>
      </c>
      <c r="H54" s="2">
        <v>240.18634</v>
      </c>
      <c r="I54">
        <v>6398200</v>
      </c>
      <c r="J54">
        <f t="shared" si="0"/>
        <v>1.6360820162597659E-2</v>
      </c>
      <c r="K54">
        <f t="shared" si="1"/>
        <v>3.897673999999995</v>
      </c>
    </row>
    <row r="55" spans="1:11" x14ac:dyDescent="0.3">
      <c r="A55">
        <v>54</v>
      </c>
      <c r="B55">
        <v>200</v>
      </c>
      <c r="C55" s="1">
        <v>43861</v>
      </c>
      <c r="D55">
        <v>243.970001</v>
      </c>
      <c r="E55">
        <v>244.449997</v>
      </c>
      <c r="F55">
        <v>234.75</v>
      </c>
      <c r="G55">
        <v>236.429993</v>
      </c>
      <c r="H55" s="2">
        <v>236.28866600000001</v>
      </c>
      <c r="I55">
        <v>9260500</v>
      </c>
      <c r="J55">
        <f t="shared" si="0"/>
        <v>-3.8906683330058471E-2</v>
      </c>
      <c r="K55">
        <f t="shared" si="1"/>
        <v>-9.3743890000000079</v>
      </c>
    </row>
    <row r="56" spans="1:11" x14ac:dyDescent="0.3">
      <c r="A56">
        <v>55</v>
      </c>
      <c r="B56">
        <v>199</v>
      </c>
      <c r="C56" s="1">
        <v>43860</v>
      </c>
      <c r="D56">
        <v>241.61000100000001</v>
      </c>
      <c r="E56">
        <v>246.35000600000001</v>
      </c>
      <c r="F56">
        <v>239.39999399999999</v>
      </c>
      <c r="G56">
        <v>245.80999800000001</v>
      </c>
      <c r="H56" s="2">
        <v>245.66305500000001</v>
      </c>
      <c r="I56">
        <v>7262600</v>
      </c>
      <c r="J56">
        <f t="shared" si="0"/>
        <v>1.0990024624312658E-3</v>
      </c>
      <c r="K56">
        <f t="shared" si="1"/>
        <v>0.26983600000002639</v>
      </c>
    </row>
    <row r="57" spans="1:11" x14ac:dyDescent="0.3">
      <c r="A57">
        <v>56</v>
      </c>
      <c r="B57">
        <v>198</v>
      </c>
      <c r="C57" s="1">
        <v>43859</v>
      </c>
      <c r="D57">
        <v>247.38999899999999</v>
      </c>
      <c r="E57">
        <v>248.83999600000001</v>
      </c>
      <c r="F57">
        <v>243.94000199999999</v>
      </c>
      <c r="G57">
        <v>245.53999300000001</v>
      </c>
      <c r="H57" s="2">
        <v>245.39321899999999</v>
      </c>
      <c r="I57">
        <v>6471200</v>
      </c>
      <c r="J57">
        <f t="shared" si="0"/>
        <v>-9.8479472314437228E-3</v>
      </c>
      <c r="K57">
        <f t="shared" si="1"/>
        <v>-2.4285580000000095</v>
      </c>
    </row>
    <row r="58" spans="1:11" x14ac:dyDescent="0.3">
      <c r="A58">
        <v>57</v>
      </c>
      <c r="B58">
        <v>197</v>
      </c>
      <c r="C58" s="1">
        <v>43858</v>
      </c>
      <c r="D58">
        <v>242.85000600000001</v>
      </c>
      <c r="E58">
        <v>249.270004</v>
      </c>
      <c r="F58">
        <v>240.71000699999999</v>
      </c>
      <c r="G58">
        <v>247.970001</v>
      </c>
      <c r="H58" s="2">
        <v>247.821777</v>
      </c>
      <c r="I58">
        <v>7774400</v>
      </c>
      <c r="J58">
        <f t="shared" si="0"/>
        <v>3.1835900967566097E-2</v>
      </c>
      <c r="K58">
        <f t="shared" si="1"/>
        <v>7.7653650000000027</v>
      </c>
    </row>
    <row r="59" spans="1:11" x14ac:dyDescent="0.3">
      <c r="A59">
        <v>58</v>
      </c>
      <c r="B59">
        <v>196</v>
      </c>
      <c r="C59" s="1">
        <v>43857</v>
      </c>
      <c r="D59">
        <v>238.240005</v>
      </c>
      <c r="E59">
        <v>242.25</v>
      </c>
      <c r="F59">
        <v>232.229996</v>
      </c>
      <c r="G59">
        <v>240.199997</v>
      </c>
      <c r="H59" s="2">
        <v>240.05641199999999</v>
      </c>
      <c r="I59">
        <v>11763400</v>
      </c>
      <c r="J59">
        <f t="shared" si="0"/>
        <v>-4.1907144329269383E-2</v>
      </c>
      <c r="K59">
        <f t="shared" si="1"/>
        <v>-10.273849000000013</v>
      </c>
    </row>
    <row r="60" spans="1:11" x14ac:dyDescent="0.3">
      <c r="A60">
        <v>59</v>
      </c>
      <c r="B60">
        <v>195</v>
      </c>
      <c r="C60" s="1">
        <v>43854</v>
      </c>
      <c r="D60">
        <v>257.5</v>
      </c>
      <c r="E60">
        <v>259.5</v>
      </c>
      <c r="F60">
        <v>248.300003</v>
      </c>
      <c r="G60">
        <v>250.479996</v>
      </c>
      <c r="H60" s="2">
        <v>250.33026100000001</v>
      </c>
      <c r="I60">
        <v>9337800</v>
      </c>
      <c r="J60">
        <f t="shared" si="0"/>
        <v>-9.4569336231329782E-3</v>
      </c>
      <c r="K60">
        <f t="shared" si="1"/>
        <v>-2.3785859999999843</v>
      </c>
    </row>
    <row r="61" spans="1:11" x14ac:dyDescent="0.3">
      <c r="A61">
        <v>60</v>
      </c>
      <c r="B61">
        <v>194</v>
      </c>
      <c r="C61" s="1">
        <v>43853</v>
      </c>
      <c r="D61">
        <v>251.720001</v>
      </c>
      <c r="E61">
        <v>253.199997</v>
      </c>
      <c r="F61">
        <v>248.14999399999999</v>
      </c>
      <c r="G61">
        <v>252.86000100000001</v>
      </c>
      <c r="H61" s="2">
        <v>252.70884699999999</v>
      </c>
      <c r="I61">
        <v>6112900</v>
      </c>
      <c r="J61">
        <f t="shared" si="0"/>
        <v>1.0935138298699692E-2</v>
      </c>
      <c r="K61">
        <f t="shared" si="1"/>
        <v>2.7483519999999828</v>
      </c>
    </row>
    <row r="62" spans="1:11" x14ac:dyDescent="0.3">
      <c r="A62">
        <v>61</v>
      </c>
      <c r="B62">
        <v>193</v>
      </c>
      <c r="C62" s="1">
        <v>43852</v>
      </c>
      <c r="D62">
        <v>249.759995</v>
      </c>
      <c r="E62">
        <v>253.58999600000001</v>
      </c>
      <c r="F62">
        <v>249</v>
      </c>
      <c r="G62">
        <v>250.11000100000001</v>
      </c>
      <c r="H62" s="2">
        <v>249.96049500000001</v>
      </c>
      <c r="I62">
        <v>5981000</v>
      </c>
      <c r="J62">
        <f t="shared" si="0"/>
        <v>8.714032144714107E-3</v>
      </c>
      <c r="K62">
        <f t="shared" si="1"/>
        <v>2.1687009999999987</v>
      </c>
    </row>
    <row r="63" spans="1:11" x14ac:dyDescent="0.3">
      <c r="A63">
        <v>62</v>
      </c>
      <c r="B63">
        <v>192</v>
      </c>
      <c r="C63" s="1">
        <v>43851</v>
      </c>
      <c r="D63">
        <v>247.80999800000001</v>
      </c>
      <c r="E63">
        <v>249.28999300000001</v>
      </c>
      <c r="F63">
        <v>246.570007</v>
      </c>
      <c r="G63">
        <v>247.94000199999999</v>
      </c>
      <c r="H63" s="2">
        <v>247.79179400000001</v>
      </c>
      <c r="I63">
        <v>5447900</v>
      </c>
      <c r="J63">
        <f t="shared" si="0"/>
        <v>-5.3899330418121982E-3</v>
      </c>
      <c r="K63">
        <f t="shared" si="1"/>
        <v>-1.3391869999999813</v>
      </c>
    </row>
    <row r="64" spans="1:11" x14ac:dyDescent="0.3">
      <c r="A64">
        <v>63</v>
      </c>
      <c r="B64">
        <v>191</v>
      </c>
      <c r="C64" s="1">
        <v>43847</v>
      </c>
      <c r="D64">
        <v>249.699997</v>
      </c>
      <c r="E64">
        <v>250</v>
      </c>
      <c r="F64">
        <v>247.36999499999999</v>
      </c>
      <c r="G64">
        <v>249.279999</v>
      </c>
      <c r="H64" s="2">
        <v>249.13098099999999</v>
      </c>
      <c r="I64">
        <v>6344800</v>
      </c>
      <c r="J64">
        <f t="shared" si="0"/>
        <v>1.4050351793745864E-3</v>
      </c>
      <c r="K64">
        <f t="shared" si="1"/>
        <v>0.34979199999997945</v>
      </c>
    </row>
    <row r="65" spans="1:11" x14ac:dyDescent="0.3">
      <c r="A65">
        <v>64</v>
      </c>
      <c r="B65">
        <v>190</v>
      </c>
      <c r="C65" s="1">
        <v>43846</v>
      </c>
      <c r="D65">
        <v>247.720001</v>
      </c>
      <c r="E65">
        <v>249.16999799999999</v>
      </c>
      <c r="F65">
        <v>246.779999</v>
      </c>
      <c r="G65">
        <v>248.929993</v>
      </c>
      <c r="H65" s="2">
        <v>248.78118900000001</v>
      </c>
      <c r="I65">
        <v>7104800</v>
      </c>
      <c r="J65">
        <f t="shared" si="0"/>
        <v>1.3589610415263787E-2</v>
      </c>
      <c r="K65">
        <f t="shared" si="1"/>
        <v>3.3579710000000205</v>
      </c>
    </row>
    <row r="66" spans="1:11" x14ac:dyDescent="0.3">
      <c r="A66">
        <v>65</v>
      </c>
      <c r="B66">
        <v>189</v>
      </c>
      <c r="C66" s="1">
        <v>43845</v>
      </c>
      <c r="D66">
        <v>247.78999300000001</v>
      </c>
      <c r="E66">
        <v>248.69000199999999</v>
      </c>
      <c r="F66">
        <v>244.529999</v>
      </c>
      <c r="G66">
        <v>245.570007</v>
      </c>
      <c r="H66" s="2">
        <v>245.42321799999999</v>
      </c>
      <c r="I66">
        <v>6577600</v>
      </c>
      <c r="J66">
        <f t="shared" ref="J66:J129" si="4">LN(H66/H67)</f>
        <v>-6.9392228378177996E-3</v>
      </c>
      <c r="K66">
        <f t="shared" ref="K66:K129" si="5">H66-H67</f>
        <v>-1.7089689999999962</v>
      </c>
    </row>
    <row r="67" spans="1:11" x14ac:dyDescent="0.3">
      <c r="A67">
        <v>66</v>
      </c>
      <c r="B67">
        <v>188</v>
      </c>
      <c r="C67" s="1">
        <v>43844</v>
      </c>
      <c r="D67">
        <v>250.259995</v>
      </c>
      <c r="E67">
        <v>251.279999</v>
      </c>
      <c r="F67">
        <v>246.75</v>
      </c>
      <c r="G67">
        <v>247.279999</v>
      </c>
      <c r="H67" s="2">
        <v>247.13218699999999</v>
      </c>
      <c r="I67">
        <v>8977200</v>
      </c>
      <c r="J67">
        <f t="shared" si="4"/>
        <v>-1.8828355744402673E-2</v>
      </c>
      <c r="K67">
        <f t="shared" si="5"/>
        <v>-4.6971740000000182</v>
      </c>
    </row>
    <row r="68" spans="1:11" x14ac:dyDescent="0.3">
      <c r="A68">
        <v>67</v>
      </c>
      <c r="B68">
        <v>187</v>
      </c>
      <c r="C68" s="1">
        <v>43843</v>
      </c>
      <c r="D68">
        <v>247.66000399999999</v>
      </c>
      <c r="E68">
        <v>252.990005</v>
      </c>
      <c r="F68">
        <v>246.75</v>
      </c>
      <c r="G68">
        <v>251.979996</v>
      </c>
      <c r="H68" s="2">
        <v>251.82936100000001</v>
      </c>
      <c r="I68">
        <v>7996000</v>
      </c>
      <c r="J68">
        <f t="shared" si="4"/>
        <v>3.0870776699076129E-2</v>
      </c>
      <c r="K68">
        <f t="shared" si="5"/>
        <v>7.6553959999999961</v>
      </c>
    </row>
    <row r="69" spans="1:11" x14ac:dyDescent="0.3">
      <c r="A69">
        <v>68</v>
      </c>
      <c r="B69">
        <v>186</v>
      </c>
      <c r="C69" s="1">
        <v>43840</v>
      </c>
      <c r="D69">
        <v>247.33000200000001</v>
      </c>
      <c r="E69">
        <v>248.550003</v>
      </c>
      <c r="F69">
        <v>243.75</v>
      </c>
      <c r="G69">
        <v>244.320007</v>
      </c>
      <c r="H69" s="2">
        <v>244.17396500000001</v>
      </c>
      <c r="I69">
        <v>7907400</v>
      </c>
      <c r="J69">
        <f t="shared" si="4"/>
        <v>5.335101256516585E-3</v>
      </c>
      <c r="K69">
        <f t="shared" si="5"/>
        <v>1.2992240000000095</v>
      </c>
    </row>
    <row r="70" spans="1:11" x14ac:dyDescent="0.3">
      <c r="A70">
        <v>69</v>
      </c>
      <c r="B70">
        <v>185</v>
      </c>
      <c r="C70" s="1">
        <v>43839</v>
      </c>
      <c r="D70">
        <v>243.85000600000001</v>
      </c>
      <c r="E70">
        <v>245.929993</v>
      </c>
      <c r="F70">
        <v>240.86000100000001</v>
      </c>
      <c r="G70">
        <v>243.020004</v>
      </c>
      <c r="H70" s="2">
        <v>242.874741</v>
      </c>
      <c r="I70">
        <v>6377800</v>
      </c>
      <c r="J70">
        <f t="shared" si="4"/>
        <v>1.0922764900399501E-2</v>
      </c>
      <c r="K70">
        <f t="shared" si="5"/>
        <v>2.6384280000000047</v>
      </c>
    </row>
    <row r="71" spans="1:11" x14ac:dyDescent="0.3">
      <c r="A71">
        <v>70</v>
      </c>
      <c r="B71">
        <v>184</v>
      </c>
      <c r="C71" s="1">
        <v>43838</v>
      </c>
      <c r="D71">
        <v>239.759995</v>
      </c>
      <c r="E71">
        <v>242.03999300000001</v>
      </c>
      <c r="F71">
        <v>238.14999399999999</v>
      </c>
      <c r="G71">
        <v>240.38000500000001</v>
      </c>
      <c r="H71" s="2">
        <v>240.236313</v>
      </c>
      <c r="I71">
        <v>6927700</v>
      </c>
      <c r="J71">
        <f t="shared" si="4"/>
        <v>1.8738195316775478E-3</v>
      </c>
      <c r="K71">
        <f t="shared" si="5"/>
        <v>0.44973799999999642</v>
      </c>
    </row>
    <row r="72" spans="1:11" x14ac:dyDescent="0.3">
      <c r="A72">
        <v>71</v>
      </c>
      <c r="B72">
        <v>183</v>
      </c>
      <c r="C72" s="1">
        <v>43837</v>
      </c>
      <c r="D72">
        <v>238.199997</v>
      </c>
      <c r="E72">
        <v>241.770004</v>
      </c>
      <c r="F72">
        <v>236.38999899999999</v>
      </c>
      <c r="G72">
        <v>239.929993</v>
      </c>
      <c r="H72" s="2">
        <v>239.786575</v>
      </c>
      <c r="I72">
        <v>7871400</v>
      </c>
      <c r="J72">
        <f t="shared" si="4"/>
        <v>1.2033947337131709E-2</v>
      </c>
      <c r="K72">
        <f t="shared" si="5"/>
        <v>2.8682860000000119</v>
      </c>
    </row>
    <row r="73" spans="1:11" x14ac:dyDescent="0.3">
      <c r="A73">
        <v>72</v>
      </c>
      <c r="B73">
        <v>182</v>
      </c>
      <c r="C73" s="1">
        <v>43836</v>
      </c>
      <c r="D73">
        <v>232.320007</v>
      </c>
      <c r="E73">
        <v>237.270004</v>
      </c>
      <c r="F73">
        <v>231.270004</v>
      </c>
      <c r="G73">
        <v>237.05999800000001</v>
      </c>
      <c r="H73" s="2">
        <v>236.91828899999999</v>
      </c>
      <c r="I73">
        <v>6565900</v>
      </c>
      <c r="J73">
        <f t="shared" si="4"/>
        <v>4.1848465191520095E-3</v>
      </c>
      <c r="K73">
        <f t="shared" si="5"/>
        <v>0.98939499999997338</v>
      </c>
    </row>
    <row r="74" spans="1:11" x14ac:dyDescent="0.3">
      <c r="A74">
        <v>73</v>
      </c>
      <c r="B74">
        <v>181</v>
      </c>
      <c r="C74" s="1">
        <v>43833</v>
      </c>
      <c r="D74">
        <v>235.10000600000001</v>
      </c>
      <c r="E74">
        <v>237.83000200000001</v>
      </c>
      <c r="F74">
        <v>234.10000600000001</v>
      </c>
      <c r="G74">
        <v>236.070007</v>
      </c>
      <c r="H74" s="2">
        <v>235.92889400000001</v>
      </c>
      <c r="I74">
        <v>5134600</v>
      </c>
      <c r="J74">
        <f t="shared" si="4"/>
        <v>-1.6135428750442677E-2</v>
      </c>
      <c r="K74">
        <f t="shared" si="5"/>
        <v>-3.8376919999999757</v>
      </c>
    </row>
    <row r="75" spans="1:11" x14ac:dyDescent="0.3">
      <c r="A75">
        <v>74</v>
      </c>
      <c r="B75">
        <v>180</v>
      </c>
      <c r="C75" s="1">
        <v>43832</v>
      </c>
      <c r="D75">
        <v>238.75</v>
      </c>
      <c r="E75">
        <v>239.91000399999999</v>
      </c>
      <c r="F75">
        <v>236.720001</v>
      </c>
      <c r="G75">
        <v>239.91000399999999</v>
      </c>
      <c r="H75" s="2">
        <v>239.76658599999999</v>
      </c>
      <c r="I75">
        <v>5938400</v>
      </c>
      <c r="J75">
        <f t="shared" si="4"/>
        <v>1.9402530817100676E-2</v>
      </c>
      <c r="K75">
        <f t="shared" si="5"/>
        <v>4.6072379999999953</v>
      </c>
    </row>
    <row r="76" spans="1:11" x14ac:dyDescent="0.3">
      <c r="A76">
        <v>75</v>
      </c>
      <c r="B76">
        <v>179</v>
      </c>
      <c r="C76" s="1">
        <v>43830</v>
      </c>
      <c r="D76">
        <v>230.89999399999999</v>
      </c>
      <c r="E76">
        <v>235.679993</v>
      </c>
      <c r="F76">
        <v>230.13000500000001</v>
      </c>
      <c r="G76">
        <v>235.300003</v>
      </c>
      <c r="H76" s="2">
        <v>235.15934799999999</v>
      </c>
      <c r="I76">
        <v>5775100</v>
      </c>
      <c r="J76">
        <f t="shared" si="4"/>
        <v>1.2745530989316804E-2</v>
      </c>
      <c r="K76">
        <f t="shared" si="5"/>
        <v>2.9782109999999875</v>
      </c>
    </row>
    <row r="77" spans="1:11" x14ac:dyDescent="0.3">
      <c r="A77">
        <v>76</v>
      </c>
      <c r="B77">
        <v>178</v>
      </c>
      <c r="C77" s="1">
        <v>43829</v>
      </c>
      <c r="D77">
        <v>235.990005</v>
      </c>
      <c r="E77">
        <v>236.199997</v>
      </c>
      <c r="F77">
        <v>231.05999800000001</v>
      </c>
      <c r="G77">
        <v>232.320007</v>
      </c>
      <c r="H77" s="2">
        <v>232.18113700000001</v>
      </c>
      <c r="I77">
        <v>6451400</v>
      </c>
      <c r="J77">
        <f t="shared" si="4"/>
        <v>-1.9395637117488661E-2</v>
      </c>
      <c r="K77">
        <f t="shared" si="5"/>
        <v>-4.5472570000000019</v>
      </c>
    </row>
    <row r="78" spans="1:11" x14ac:dyDescent="0.3">
      <c r="A78">
        <v>77</v>
      </c>
      <c r="B78">
        <v>177</v>
      </c>
      <c r="C78" s="1">
        <v>43826</v>
      </c>
      <c r="D78">
        <v>239.800003</v>
      </c>
      <c r="E78">
        <v>240.33999600000001</v>
      </c>
      <c r="F78">
        <v>235.80999800000001</v>
      </c>
      <c r="G78">
        <v>236.86999499999999</v>
      </c>
      <c r="H78" s="2">
        <v>236.72839400000001</v>
      </c>
      <c r="I78">
        <v>6366100</v>
      </c>
      <c r="J78">
        <f t="shared" si="4"/>
        <v>-9.7468353713233858E-3</v>
      </c>
      <c r="K78">
        <f t="shared" si="5"/>
        <v>-2.318634000000003</v>
      </c>
    </row>
    <row r="79" spans="1:11" x14ac:dyDescent="0.3">
      <c r="A79">
        <v>78</v>
      </c>
      <c r="B79">
        <v>176</v>
      </c>
      <c r="C79" s="1">
        <v>43825</v>
      </c>
      <c r="D79">
        <v>238.759995</v>
      </c>
      <c r="E79">
        <v>240.320007</v>
      </c>
      <c r="F79">
        <v>238</v>
      </c>
      <c r="G79">
        <v>239.19000199999999</v>
      </c>
      <c r="H79" s="2">
        <v>239.04702800000001</v>
      </c>
      <c r="I79">
        <v>4571300</v>
      </c>
      <c r="J79">
        <f t="shared" si="4"/>
        <v>2.3859400245751982E-3</v>
      </c>
      <c r="K79">
        <f t="shared" si="5"/>
        <v>0.56967200000002549</v>
      </c>
    </row>
    <row r="80" spans="1:11" x14ac:dyDescent="0.3">
      <c r="A80">
        <v>79</v>
      </c>
      <c r="B80">
        <v>175</v>
      </c>
      <c r="C80" s="1">
        <v>43823</v>
      </c>
      <c r="D80">
        <v>238.199997</v>
      </c>
      <c r="E80">
        <v>239.30999800000001</v>
      </c>
      <c r="F80">
        <v>236.820007</v>
      </c>
      <c r="G80">
        <v>238.61999499999999</v>
      </c>
      <c r="H80" s="2">
        <v>238.47735599999999</v>
      </c>
      <c r="I80">
        <v>3471600</v>
      </c>
      <c r="J80">
        <f t="shared" si="4"/>
        <v>-8.3784170101422516E-4</v>
      </c>
      <c r="K80">
        <f t="shared" si="5"/>
        <v>-0.19989000000001056</v>
      </c>
    </row>
    <row r="81" spans="1:11" x14ac:dyDescent="0.3">
      <c r="A81">
        <v>80</v>
      </c>
      <c r="B81">
        <v>174</v>
      </c>
      <c r="C81" s="1">
        <v>43822</v>
      </c>
      <c r="D81">
        <v>240.520004</v>
      </c>
      <c r="E81">
        <v>241.80999800000001</v>
      </c>
      <c r="F81">
        <v>238.38999899999999</v>
      </c>
      <c r="G81">
        <v>238.820007</v>
      </c>
      <c r="H81" s="2">
        <v>238.677246</v>
      </c>
      <c r="I81">
        <v>8876500</v>
      </c>
      <c r="J81">
        <f t="shared" si="4"/>
        <v>-2.3002614614700168E-3</v>
      </c>
      <c r="K81">
        <f t="shared" si="5"/>
        <v>-0.54965200000000891</v>
      </c>
    </row>
    <row r="82" spans="1:11" x14ac:dyDescent="0.3">
      <c r="A82">
        <v>81</v>
      </c>
      <c r="B82">
        <v>173</v>
      </c>
      <c r="C82" s="1">
        <v>43819</v>
      </c>
      <c r="D82">
        <v>238.13000500000001</v>
      </c>
      <c r="E82">
        <v>240.38999899999999</v>
      </c>
      <c r="F82">
        <v>237.36000100000001</v>
      </c>
      <c r="G82">
        <v>239.36999499999999</v>
      </c>
      <c r="H82" s="2">
        <v>239.22689800000001</v>
      </c>
      <c r="I82">
        <v>15076100</v>
      </c>
      <c r="J82">
        <f t="shared" si="4"/>
        <v>1.6469320250021329E-2</v>
      </c>
      <c r="K82">
        <f t="shared" si="5"/>
        <v>3.9076379999999915</v>
      </c>
    </row>
    <row r="83" spans="1:11" x14ac:dyDescent="0.3">
      <c r="A83">
        <v>82</v>
      </c>
      <c r="B83">
        <v>172</v>
      </c>
      <c r="C83" s="1">
        <v>43818</v>
      </c>
      <c r="D83">
        <v>230.89999399999999</v>
      </c>
      <c r="E83">
        <v>236</v>
      </c>
      <c r="F83">
        <v>230.699997</v>
      </c>
      <c r="G83">
        <v>235.46000699999999</v>
      </c>
      <c r="H83" s="2">
        <v>235.31926000000001</v>
      </c>
      <c r="I83">
        <v>11134000</v>
      </c>
      <c r="J83">
        <f t="shared" si="4"/>
        <v>2.5594504775894221E-2</v>
      </c>
      <c r="K83">
        <f t="shared" si="5"/>
        <v>5.9464570000000094</v>
      </c>
    </row>
    <row r="84" spans="1:11" x14ac:dyDescent="0.3">
      <c r="A84">
        <v>83</v>
      </c>
      <c r="B84">
        <v>171</v>
      </c>
      <c r="C84" s="1">
        <v>43817</v>
      </c>
      <c r="D84">
        <v>229.69000199999999</v>
      </c>
      <c r="E84">
        <v>231.94000199999999</v>
      </c>
      <c r="F84">
        <v>229.35000600000001</v>
      </c>
      <c r="G84">
        <v>229.509995</v>
      </c>
      <c r="H84" s="2">
        <v>229.372803</v>
      </c>
      <c r="I84">
        <v>8588700</v>
      </c>
      <c r="J84">
        <f t="shared" si="4"/>
        <v>5.329843498546814E-3</v>
      </c>
      <c r="K84">
        <f t="shared" si="5"/>
        <v>1.219268999999997</v>
      </c>
    </row>
    <row r="85" spans="1:11" x14ac:dyDescent="0.3">
      <c r="A85">
        <v>84</v>
      </c>
      <c r="B85">
        <v>170</v>
      </c>
      <c r="C85" s="1">
        <v>43816</v>
      </c>
      <c r="D85">
        <v>225.89999399999999</v>
      </c>
      <c r="E85">
        <v>229.199997</v>
      </c>
      <c r="F85">
        <v>225.520004</v>
      </c>
      <c r="G85">
        <v>228.28999300000001</v>
      </c>
      <c r="H85" s="2">
        <v>228.15353400000001</v>
      </c>
      <c r="I85">
        <v>8029900</v>
      </c>
      <c r="J85">
        <f t="shared" si="4"/>
        <v>1.3849903870589382E-2</v>
      </c>
      <c r="K85">
        <f t="shared" si="5"/>
        <v>3.1381230000000073</v>
      </c>
    </row>
    <row r="86" spans="1:11" x14ac:dyDescent="0.3">
      <c r="A86">
        <v>85</v>
      </c>
      <c r="B86">
        <v>169</v>
      </c>
      <c r="C86" s="1">
        <v>43815</v>
      </c>
      <c r="D86">
        <v>225.89999399999999</v>
      </c>
      <c r="E86">
        <v>228.05999800000001</v>
      </c>
      <c r="F86">
        <v>224.770004</v>
      </c>
      <c r="G86">
        <v>225.14999399999999</v>
      </c>
      <c r="H86" s="2">
        <v>225.015411</v>
      </c>
      <c r="I86">
        <v>8024400</v>
      </c>
      <c r="J86">
        <f t="shared" si="4"/>
        <v>5.1654138140624578E-3</v>
      </c>
      <c r="K86">
        <f t="shared" si="5"/>
        <v>1.1593009999999992</v>
      </c>
    </row>
    <row r="87" spans="1:11" x14ac:dyDescent="0.3">
      <c r="A87">
        <v>86</v>
      </c>
      <c r="B87">
        <v>168</v>
      </c>
      <c r="C87" s="1">
        <v>43812</v>
      </c>
      <c r="D87">
        <v>224.19000199999999</v>
      </c>
      <c r="E87">
        <v>228.979996</v>
      </c>
      <c r="F87">
        <v>221.820007</v>
      </c>
      <c r="G87">
        <v>223.990005</v>
      </c>
      <c r="H87" s="2">
        <v>223.85611</v>
      </c>
      <c r="I87">
        <v>11367600</v>
      </c>
      <c r="J87">
        <f t="shared" si="4"/>
        <v>-3.5711209411450832E-4</v>
      </c>
      <c r="K87">
        <f t="shared" si="5"/>
        <v>-7.9956000000009908E-2</v>
      </c>
    </row>
    <row r="88" spans="1:11" x14ac:dyDescent="0.3">
      <c r="A88">
        <v>87</v>
      </c>
      <c r="B88">
        <v>167</v>
      </c>
      <c r="C88" s="1">
        <v>43811</v>
      </c>
      <c r="D88">
        <v>216.179993</v>
      </c>
      <c r="E88">
        <v>224.800003</v>
      </c>
      <c r="F88">
        <v>215.820007</v>
      </c>
      <c r="G88">
        <v>224.070007</v>
      </c>
      <c r="H88" s="2">
        <v>223.93606600000001</v>
      </c>
      <c r="I88">
        <v>10108700</v>
      </c>
      <c r="J88">
        <f t="shared" si="4"/>
        <v>3.0495581838028127E-2</v>
      </c>
      <c r="K88">
        <f t="shared" si="5"/>
        <v>6.7259830000000136</v>
      </c>
    </row>
    <row r="89" spans="1:11" x14ac:dyDescent="0.3">
      <c r="A89">
        <v>88</v>
      </c>
      <c r="B89">
        <v>166</v>
      </c>
      <c r="C89" s="1">
        <v>43810</v>
      </c>
      <c r="D89">
        <v>214.39999399999999</v>
      </c>
      <c r="E89">
        <v>217.55999800000001</v>
      </c>
      <c r="F89">
        <v>214.300003</v>
      </c>
      <c r="G89">
        <v>217.33999600000001</v>
      </c>
      <c r="H89" s="2">
        <v>217.210083</v>
      </c>
      <c r="I89">
        <v>5844900</v>
      </c>
      <c r="J89">
        <f t="shared" si="4"/>
        <v>1.558044388870169E-2</v>
      </c>
      <c r="K89">
        <f t="shared" si="5"/>
        <v>3.358001999999999</v>
      </c>
    </row>
    <row r="90" spans="1:11" x14ac:dyDescent="0.3">
      <c r="A90">
        <v>89</v>
      </c>
      <c r="B90">
        <v>165</v>
      </c>
      <c r="C90" s="1">
        <v>43809</v>
      </c>
      <c r="D90">
        <v>213.38000500000001</v>
      </c>
      <c r="E90">
        <v>216.05999800000001</v>
      </c>
      <c r="F90">
        <v>211.259995</v>
      </c>
      <c r="G90">
        <v>213.979996</v>
      </c>
      <c r="H90" s="2">
        <v>213.852081</v>
      </c>
      <c r="I90">
        <v>6409700</v>
      </c>
      <c r="J90">
        <f t="shared" si="4"/>
        <v>8.4946938762895646E-3</v>
      </c>
      <c r="K90">
        <f t="shared" si="5"/>
        <v>1.8089139999999873</v>
      </c>
    </row>
    <row r="91" spans="1:11" x14ac:dyDescent="0.3">
      <c r="A91">
        <v>90</v>
      </c>
      <c r="B91">
        <v>164</v>
      </c>
      <c r="C91" s="1">
        <v>43808</v>
      </c>
      <c r="D91">
        <v>211.25</v>
      </c>
      <c r="E91">
        <v>214.36999499999999</v>
      </c>
      <c r="F91">
        <v>210.89999399999999</v>
      </c>
      <c r="G91">
        <v>212.16999799999999</v>
      </c>
      <c r="H91" s="2">
        <v>212.04316700000001</v>
      </c>
      <c r="I91">
        <v>5297000</v>
      </c>
      <c r="J91">
        <f t="shared" si="4"/>
        <v>0</v>
      </c>
      <c r="K91">
        <f t="shared" si="5"/>
        <v>0</v>
      </c>
    </row>
    <row r="92" spans="1:11" x14ac:dyDescent="0.3">
      <c r="A92">
        <v>91</v>
      </c>
      <c r="B92">
        <v>163</v>
      </c>
      <c r="C92" s="1">
        <v>43805</v>
      </c>
      <c r="D92">
        <v>211.520004</v>
      </c>
      <c r="E92">
        <v>213.490005</v>
      </c>
      <c r="F92">
        <v>211.11999499999999</v>
      </c>
      <c r="G92">
        <v>212.16999799999999</v>
      </c>
      <c r="H92" s="2">
        <v>212.04316700000001</v>
      </c>
      <c r="I92">
        <v>5805900</v>
      </c>
      <c r="J92">
        <f t="shared" si="4"/>
        <v>1.6298374149846515E-2</v>
      </c>
      <c r="K92">
        <f t="shared" si="5"/>
        <v>3.4279480000000149</v>
      </c>
    </row>
    <row r="93" spans="1:11" x14ac:dyDescent="0.3">
      <c r="A93">
        <v>92</v>
      </c>
      <c r="B93">
        <v>162</v>
      </c>
      <c r="C93" s="1">
        <v>43804</v>
      </c>
      <c r="D93">
        <v>210.300003</v>
      </c>
      <c r="E93">
        <v>210.929993</v>
      </c>
      <c r="F93">
        <v>207.509995</v>
      </c>
      <c r="G93">
        <v>208.740005</v>
      </c>
      <c r="H93" s="2">
        <v>208.615219</v>
      </c>
      <c r="I93">
        <v>4622100</v>
      </c>
      <c r="J93">
        <f t="shared" si="4"/>
        <v>-3.2523583726847558E-3</v>
      </c>
      <c r="K93">
        <f t="shared" si="5"/>
        <v>-0.67959600000000364</v>
      </c>
    </row>
    <row r="94" spans="1:11" x14ac:dyDescent="0.3">
      <c r="A94">
        <v>93</v>
      </c>
      <c r="B94">
        <v>161</v>
      </c>
      <c r="C94" s="1">
        <v>43803</v>
      </c>
      <c r="D94">
        <v>211.020004</v>
      </c>
      <c r="E94">
        <v>211.91999799999999</v>
      </c>
      <c r="F94">
        <v>208.270004</v>
      </c>
      <c r="G94">
        <v>209.41999799999999</v>
      </c>
      <c r="H94" s="2">
        <v>209.294815</v>
      </c>
      <c r="I94">
        <v>6835600</v>
      </c>
      <c r="J94">
        <f t="shared" si="4"/>
        <v>8.4396494359574008E-3</v>
      </c>
      <c r="K94">
        <f t="shared" si="5"/>
        <v>1.7589419999999905</v>
      </c>
    </row>
    <row r="95" spans="1:11" x14ac:dyDescent="0.3">
      <c r="A95">
        <v>94</v>
      </c>
      <c r="B95">
        <v>160</v>
      </c>
      <c r="C95" s="1">
        <v>43802</v>
      </c>
      <c r="D95">
        <v>201.86999499999999</v>
      </c>
      <c r="E95">
        <v>207.820007</v>
      </c>
      <c r="F95">
        <v>200.36999499999999</v>
      </c>
      <c r="G95">
        <v>207.66000399999999</v>
      </c>
      <c r="H95" s="2">
        <v>207.53587300000001</v>
      </c>
      <c r="I95">
        <v>11630800</v>
      </c>
      <c r="J95">
        <f t="shared" si="4"/>
        <v>-7.6275127225131937E-3</v>
      </c>
      <c r="K95">
        <f t="shared" si="5"/>
        <v>-1.5890349999999955</v>
      </c>
    </row>
    <row r="96" spans="1:11" x14ac:dyDescent="0.3">
      <c r="A96">
        <v>95</v>
      </c>
      <c r="B96">
        <v>159</v>
      </c>
      <c r="C96" s="1">
        <v>43801</v>
      </c>
      <c r="D96">
        <v>216.46000699999999</v>
      </c>
      <c r="E96">
        <v>217</v>
      </c>
      <c r="F96">
        <v>208.63999899999999</v>
      </c>
      <c r="G96">
        <v>209.25</v>
      </c>
      <c r="H96" s="2">
        <v>209.124908</v>
      </c>
      <c r="I96">
        <v>9300900</v>
      </c>
      <c r="J96">
        <f t="shared" si="4"/>
        <v>-3.516882732244684E-2</v>
      </c>
      <c r="K96">
        <f t="shared" si="5"/>
        <v>-7.4855349999999987</v>
      </c>
    </row>
    <row r="97" spans="1:11" x14ac:dyDescent="0.3">
      <c r="A97">
        <v>96</v>
      </c>
      <c r="B97">
        <v>158</v>
      </c>
      <c r="C97" s="1">
        <v>43798</v>
      </c>
      <c r="D97">
        <v>217</v>
      </c>
      <c r="E97">
        <v>218.13999899999999</v>
      </c>
      <c r="F97">
        <v>215.779999</v>
      </c>
      <c r="G97">
        <v>216.740005</v>
      </c>
      <c r="H97" s="2">
        <v>216.610443</v>
      </c>
      <c r="I97">
        <v>3538900</v>
      </c>
      <c r="J97">
        <f t="shared" si="4"/>
        <v>-6.8968807074731402E-3</v>
      </c>
      <c r="K97">
        <f t="shared" si="5"/>
        <v>-1.4990999999999985</v>
      </c>
    </row>
    <row r="98" spans="1:11" x14ac:dyDescent="0.3">
      <c r="A98">
        <v>97</v>
      </c>
      <c r="B98">
        <v>157</v>
      </c>
      <c r="C98" s="1">
        <v>43796</v>
      </c>
      <c r="D98">
        <v>218.66999799999999</v>
      </c>
      <c r="E98">
        <v>220.050003</v>
      </c>
      <c r="F98">
        <v>217.179993</v>
      </c>
      <c r="G98">
        <v>218.240005</v>
      </c>
      <c r="H98" s="2">
        <v>218.109543</v>
      </c>
      <c r="I98">
        <v>5394600</v>
      </c>
      <c r="J98">
        <f t="shared" si="4"/>
        <v>6.4356519915577965E-3</v>
      </c>
      <c r="K98">
        <f t="shared" si="5"/>
        <v>1.399169999999998</v>
      </c>
    </row>
    <row r="99" spans="1:11" x14ac:dyDescent="0.3">
      <c r="A99">
        <v>98</v>
      </c>
      <c r="B99">
        <v>156</v>
      </c>
      <c r="C99" s="1">
        <v>43795</v>
      </c>
      <c r="D99">
        <v>220.5</v>
      </c>
      <c r="E99">
        <v>220.69000199999999</v>
      </c>
      <c r="F99">
        <v>216.740005</v>
      </c>
      <c r="G99">
        <v>217</v>
      </c>
      <c r="H99" s="2">
        <v>216.710373</v>
      </c>
      <c r="I99">
        <v>9631100</v>
      </c>
      <c r="J99">
        <f t="shared" si="4"/>
        <v>-1.9215168447936491E-2</v>
      </c>
      <c r="K99">
        <f t="shared" si="5"/>
        <v>-4.2043909999999869</v>
      </c>
    </row>
    <row r="100" spans="1:11" x14ac:dyDescent="0.3">
      <c r="A100">
        <v>99</v>
      </c>
      <c r="B100">
        <v>155</v>
      </c>
      <c r="C100" s="1">
        <v>43794</v>
      </c>
      <c r="D100">
        <v>216.03999300000001</v>
      </c>
      <c r="E100">
        <v>221.41000399999999</v>
      </c>
      <c r="F100">
        <v>215.520004</v>
      </c>
      <c r="G100">
        <v>221.21000699999999</v>
      </c>
      <c r="H100" s="2">
        <v>220.91476399999999</v>
      </c>
      <c r="I100">
        <v>12661900</v>
      </c>
      <c r="J100">
        <f t="shared" si="4"/>
        <v>4.7775813172568932E-2</v>
      </c>
      <c r="K100">
        <f t="shared" si="5"/>
        <v>10.306228000000004</v>
      </c>
    </row>
    <row r="101" spans="1:11" x14ac:dyDescent="0.3">
      <c r="A101">
        <v>100</v>
      </c>
      <c r="B101">
        <v>154</v>
      </c>
      <c r="C101" s="1">
        <v>43791</v>
      </c>
      <c r="D101">
        <v>211.08999600000001</v>
      </c>
      <c r="E101">
        <v>212.96000699999999</v>
      </c>
      <c r="F101">
        <v>209.94000199999999</v>
      </c>
      <c r="G101">
        <v>210.88999899999999</v>
      </c>
      <c r="H101" s="2">
        <v>210.60853599999999</v>
      </c>
      <c r="I101">
        <v>5602500</v>
      </c>
      <c r="J101">
        <f t="shared" si="4"/>
        <v>3.372405059932563E-3</v>
      </c>
      <c r="K101">
        <f t="shared" si="5"/>
        <v>0.70906099999999128</v>
      </c>
    </row>
    <row r="102" spans="1:11" x14ac:dyDescent="0.3">
      <c r="A102">
        <v>101</v>
      </c>
      <c r="B102">
        <v>153</v>
      </c>
      <c r="C102" s="1">
        <v>43790</v>
      </c>
      <c r="D102">
        <v>211</v>
      </c>
      <c r="E102">
        <v>213.240005</v>
      </c>
      <c r="F102">
        <v>209.30999800000001</v>
      </c>
      <c r="G102">
        <v>210.179993</v>
      </c>
      <c r="H102" s="2">
        <v>209.899475</v>
      </c>
      <c r="I102">
        <v>7209700</v>
      </c>
      <c r="J102">
        <f t="shared" si="4"/>
        <v>-4.7465804007641773E-3</v>
      </c>
      <c r="K102">
        <f t="shared" si="5"/>
        <v>-0.99867299999999659</v>
      </c>
    </row>
    <row r="103" spans="1:11" x14ac:dyDescent="0.3">
      <c r="A103">
        <v>102</v>
      </c>
      <c r="B103">
        <v>152</v>
      </c>
      <c r="C103" s="1">
        <v>43789</v>
      </c>
      <c r="D103">
        <v>207.070007</v>
      </c>
      <c r="E103">
        <v>214.550003</v>
      </c>
      <c r="F103">
        <v>206.55999800000001</v>
      </c>
      <c r="G103">
        <v>211.179993</v>
      </c>
      <c r="H103" s="2">
        <v>210.89814799999999</v>
      </c>
      <c r="I103">
        <v>11814700</v>
      </c>
      <c r="J103">
        <f t="shared" si="4"/>
        <v>1.522078878235969E-2</v>
      </c>
      <c r="K103">
        <f t="shared" si="5"/>
        <v>3.1857299999999782</v>
      </c>
    </row>
    <row r="104" spans="1:11" x14ac:dyDescent="0.3">
      <c r="A104">
        <v>103</v>
      </c>
      <c r="B104">
        <v>151</v>
      </c>
      <c r="C104" s="1">
        <v>43788</v>
      </c>
      <c r="D104">
        <v>211.029999</v>
      </c>
      <c r="E104">
        <v>211.979996</v>
      </c>
      <c r="F104">
        <v>205.64999399999999</v>
      </c>
      <c r="G104">
        <v>207.990005</v>
      </c>
      <c r="H104" s="2">
        <v>207.71241800000001</v>
      </c>
      <c r="I104">
        <v>10364100</v>
      </c>
      <c r="J104">
        <f t="shared" si="4"/>
        <v>-2.0416139374702758E-2</v>
      </c>
      <c r="K104">
        <f t="shared" si="5"/>
        <v>-4.2842709999999897</v>
      </c>
    </row>
    <row r="105" spans="1:11" x14ac:dyDescent="0.3">
      <c r="A105">
        <v>104</v>
      </c>
      <c r="B105">
        <v>150</v>
      </c>
      <c r="C105" s="1">
        <v>43787</v>
      </c>
      <c r="D105">
        <v>203.88999899999999</v>
      </c>
      <c r="E105">
        <v>213.35000600000001</v>
      </c>
      <c r="F105">
        <v>203.770004</v>
      </c>
      <c r="G105">
        <v>212.279999</v>
      </c>
      <c r="H105" s="2">
        <v>211.996689</v>
      </c>
      <c r="I105">
        <v>14364700</v>
      </c>
      <c r="J105">
        <f t="shared" si="4"/>
        <v>3.8855254421388756E-2</v>
      </c>
      <c r="K105">
        <f t="shared" si="5"/>
        <v>8.0792089999999916</v>
      </c>
    </row>
    <row r="106" spans="1:11" x14ac:dyDescent="0.3">
      <c r="A106">
        <v>105</v>
      </c>
      <c r="B106">
        <v>149</v>
      </c>
      <c r="C106" s="1">
        <v>43784</v>
      </c>
      <c r="D106">
        <v>209.699997</v>
      </c>
      <c r="E106">
        <v>211.779999</v>
      </c>
      <c r="F106">
        <v>200.63999899999999</v>
      </c>
      <c r="G106">
        <v>204.19000199999999</v>
      </c>
      <c r="H106" s="2">
        <v>203.91748000000001</v>
      </c>
      <c r="I106">
        <v>26340700</v>
      </c>
      <c r="J106">
        <f t="shared" si="4"/>
        <v>-2.7056044850576898E-2</v>
      </c>
      <c r="K106">
        <f t="shared" si="5"/>
        <v>-5.5925149999999917</v>
      </c>
    </row>
    <row r="107" spans="1:11" x14ac:dyDescent="0.3">
      <c r="A107">
        <v>106</v>
      </c>
      <c r="B107">
        <v>148</v>
      </c>
      <c r="C107" s="1">
        <v>43783</v>
      </c>
      <c r="D107">
        <v>208.929993</v>
      </c>
      <c r="E107">
        <v>209.88000500000001</v>
      </c>
      <c r="F107">
        <v>206.520004</v>
      </c>
      <c r="G107">
        <v>209.78999300000001</v>
      </c>
      <c r="H107" s="2">
        <v>209.509995</v>
      </c>
      <c r="I107">
        <v>12952000</v>
      </c>
      <c r="J107">
        <f t="shared" si="4"/>
        <v>5.8322292137390017E-3</v>
      </c>
      <c r="K107">
        <f t="shared" si="5"/>
        <v>1.218354000000005</v>
      </c>
    </row>
    <row r="108" spans="1:11" x14ac:dyDescent="0.3">
      <c r="A108">
        <v>107</v>
      </c>
      <c r="B108">
        <v>147</v>
      </c>
      <c r="C108" s="1">
        <v>43782</v>
      </c>
      <c r="D108">
        <v>208.35000600000001</v>
      </c>
      <c r="E108">
        <v>209.46000699999999</v>
      </c>
      <c r="F108">
        <v>205.89999399999999</v>
      </c>
      <c r="G108">
        <v>208.570007</v>
      </c>
      <c r="H108" s="2">
        <v>208.291641</v>
      </c>
      <c r="I108">
        <v>7504700</v>
      </c>
      <c r="J108">
        <f t="shared" si="4"/>
        <v>-4.9739114427145969E-3</v>
      </c>
      <c r="K108">
        <f t="shared" si="5"/>
        <v>-1.0386049999999898</v>
      </c>
    </row>
    <row r="109" spans="1:11" x14ac:dyDescent="0.3">
      <c r="A109">
        <v>108</v>
      </c>
      <c r="B109">
        <v>146</v>
      </c>
      <c r="C109" s="1">
        <v>43781</v>
      </c>
      <c r="D109">
        <v>209.720001</v>
      </c>
      <c r="E109">
        <v>211.86000100000001</v>
      </c>
      <c r="F109">
        <v>208.30999800000001</v>
      </c>
      <c r="G109">
        <v>209.61000100000001</v>
      </c>
      <c r="H109" s="2">
        <v>209.33024599999999</v>
      </c>
      <c r="I109">
        <v>7087600</v>
      </c>
      <c r="J109">
        <f t="shared" si="4"/>
        <v>6.8456170126267469E-3</v>
      </c>
      <c r="K109">
        <f t="shared" si="5"/>
        <v>1.4281009999999981</v>
      </c>
    </row>
    <row r="110" spans="1:11" x14ac:dyDescent="0.3">
      <c r="A110">
        <v>109</v>
      </c>
      <c r="B110">
        <v>145</v>
      </c>
      <c r="C110" s="1">
        <v>43780</v>
      </c>
      <c r="D110">
        <v>207.75</v>
      </c>
      <c r="E110">
        <v>209.11000100000001</v>
      </c>
      <c r="F110">
        <v>204.279999</v>
      </c>
      <c r="G110">
        <v>208.179993</v>
      </c>
      <c r="H110" s="2">
        <v>207.90214499999999</v>
      </c>
      <c r="I110">
        <v>6085900</v>
      </c>
      <c r="J110">
        <f t="shared" si="4"/>
        <v>1.9232281057739622E-3</v>
      </c>
      <c r="K110">
        <f t="shared" si="5"/>
        <v>0.39945899999997891</v>
      </c>
    </row>
    <row r="111" spans="1:11" x14ac:dyDescent="0.3">
      <c r="A111">
        <v>110</v>
      </c>
      <c r="B111">
        <v>144</v>
      </c>
      <c r="C111" s="1">
        <v>43777</v>
      </c>
      <c r="D111">
        <v>207.66000399999999</v>
      </c>
      <c r="E111">
        <v>209.050003</v>
      </c>
      <c r="F111">
        <v>206.14999399999999</v>
      </c>
      <c r="G111">
        <v>207.779999</v>
      </c>
      <c r="H111" s="2">
        <v>207.50268600000001</v>
      </c>
      <c r="I111">
        <v>4727500</v>
      </c>
      <c r="J111">
        <f t="shared" si="4"/>
        <v>-2.6915156360814898E-3</v>
      </c>
      <c r="K111">
        <f t="shared" si="5"/>
        <v>-0.55924899999999411</v>
      </c>
    </row>
    <row r="112" spans="1:11" x14ac:dyDescent="0.3">
      <c r="A112">
        <v>111</v>
      </c>
      <c r="B112">
        <v>143</v>
      </c>
      <c r="C112" s="1">
        <v>43776</v>
      </c>
      <c r="D112">
        <v>211.11000100000001</v>
      </c>
      <c r="E112">
        <v>211.699997</v>
      </c>
      <c r="F112">
        <v>206.53999300000001</v>
      </c>
      <c r="G112">
        <v>208.33999600000001</v>
      </c>
      <c r="H112" s="2">
        <v>208.06193500000001</v>
      </c>
      <c r="I112">
        <v>7008500</v>
      </c>
      <c r="J112">
        <f t="shared" si="4"/>
        <v>3.413675419755592E-3</v>
      </c>
      <c r="K112">
        <f t="shared" si="5"/>
        <v>0.70904500000000326</v>
      </c>
    </row>
    <row r="113" spans="1:11" x14ac:dyDescent="0.3">
      <c r="A113">
        <v>112</v>
      </c>
      <c r="B113">
        <v>142</v>
      </c>
      <c r="C113" s="1">
        <v>43775</v>
      </c>
      <c r="D113">
        <v>208.63999899999999</v>
      </c>
      <c r="E113">
        <v>209.66999799999999</v>
      </c>
      <c r="F113">
        <v>204.11000100000001</v>
      </c>
      <c r="G113">
        <v>207.63000500000001</v>
      </c>
      <c r="H113" s="2">
        <v>207.35289</v>
      </c>
      <c r="I113">
        <v>6725300</v>
      </c>
      <c r="J113">
        <f t="shared" si="4"/>
        <v>-9.4910049020749138E-3</v>
      </c>
      <c r="K113">
        <f t="shared" si="5"/>
        <v>-1.9773559999999861</v>
      </c>
    </row>
    <row r="114" spans="1:11" x14ac:dyDescent="0.3">
      <c r="A114">
        <v>113</v>
      </c>
      <c r="B114">
        <v>141</v>
      </c>
      <c r="C114" s="1">
        <v>43774</v>
      </c>
      <c r="D114">
        <v>210.490005</v>
      </c>
      <c r="E114">
        <v>211.53999300000001</v>
      </c>
      <c r="F114">
        <v>207.679993</v>
      </c>
      <c r="G114">
        <v>209.61000100000001</v>
      </c>
      <c r="H114" s="2">
        <v>209.33024599999999</v>
      </c>
      <c r="I114">
        <v>7521700</v>
      </c>
      <c r="J114">
        <f t="shared" si="4"/>
        <v>-4.2370481649077812E-3</v>
      </c>
      <c r="K114">
        <f t="shared" si="5"/>
        <v>-0.88882399999999961</v>
      </c>
    </row>
    <row r="115" spans="1:11" x14ac:dyDescent="0.3">
      <c r="A115">
        <v>114</v>
      </c>
      <c r="B115">
        <v>140</v>
      </c>
      <c r="C115" s="1">
        <v>43773</v>
      </c>
      <c r="D115">
        <v>205.85000600000001</v>
      </c>
      <c r="E115">
        <v>211</v>
      </c>
      <c r="F115">
        <v>204.91999799999999</v>
      </c>
      <c r="G115">
        <v>210.5</v>
      </c>
      <c r="H115" s="2">
        <v>210.21906999999999</v>
      </c>
      <c r="I115">
        <v>9417900</v>
      </c>
      <c r="J115">
        <f t="shared" si="4"/>
        <v>3.830149778545134E-2</v>
      </c>
      <c r="K115">
        <f t="shared" si="5"/>
        <v>7.8994589999999789</v>
      </c>
    </row>
    <row r="116" spans="1:11" x14ac:dyDescent="0.3">
      <c r="A116">
        <v>115</v>
      </c>
      <c r="B116">
        <v>139</v>
      </c>
      <c r="C116" s="1">
        <v>43770</v>
      </c>
      <c r="D116">
        <v>199.60000600000001</v>
      </c>
      <c r="E116">
        <v>203.88999899999999</v>
      </c>
      <c r="F116">
        <v>198.58999600000001</v>
      </c>
      <c r="G116">
        <v>202.58999600000001</v>
      </c>
      <c r="H116" s="2">
        <v>202.31961100000001</v>
      </c>
      <c r="I116">
        <v>7091000</v>
      </c>
      <c r="J116">
        <f t="shared" si="4"/>
        <v>7.7797390773813148E-3</v>
      </c>
      <c r="K116">
        <f t="shared" si="5"/>
        <v>1.5678870000000131</v>
      </c>
    </row>
    <row r="117" spans="1:11" x14ac:dyDescent="0.3">
      <c r="A117">
        <v>116</v>
      </c>
      <c r="B117">
        <v>138</v>
      </c>
      <c r="C117" s="1">
        <v>43769</v>
      </c>
      <c r="D117">
        <v>202.16000399999999</v>
      </c>
      <c r="E117">
        <v>203</v>
      </c>
      <c r="F117">
        <v>197.80999800000001</v>
      </c>
      <c r="G117">
        <v>201.020004</v>
      </c>
      <c r="H117" s="2">
        <v>200.751724</v>
      </c>
      <c r="I117">
        <v>5243300</v>
      </c>
      <c r="J117">
        <f t="shared" si="4"/>
        <v>-9.801491838127013E-3</v>
      </c>
      <c r="K117">
        <f t="shared" si="5"/>
        <v>-1.9773409999999956</v>
      </c>
    </row>
    <row r="118" spans="1:11" x14ac:dyDescent="0.3">
      <c r="A118">
        <v>117</v>
      </c>
      <c r="B118">
        <v>137</v>
      </c>
      <c r="C118" s="1">
        <v>43768</v>
      </c>
      <c r="D118">
        <v>204</v>
      </c>
      <c r="E118">
        <v>204.229996</v>
      </c>
      <c r="F118">
        <v>200.259995</v>
      </c>
      <c r="G118">
        <v>203</v>
      </c>
      <c r="H118" s="2">
        <v>202.72906499999999</v>
      </c>
      <c r="I118">
        <v>5149000</v>
      </c>
      <c r="J118">
        <f t="shared" si="4"/>
        <v>3.9417508951586111E-4</v>
      </c>
      <c r="K118">
        <f t="shared" si="5"/>
        <v>7.9894999999993388E-2</v>
      </c>
    </row>
    <row r="119" spans="1:11" x14ac:dyDescent="0.3">
      <c r="A119">
        <v>118</v>
      </c>
      <c r="B119">
        <v>136</v>
      </c>
      <c r="C119" s="1">
        <v>43767</v>
      </c>
      <c r="D119">
        <v>206.229996</v>
      </c>
      <c r="E119">
        <v>206.490005</v>
      </c>
      <c r="F119">
        <v>202.13999899999999</v>
      </c>
      <c r="G119">
        <v>202.91999799999999</v>
      </c>
      <c r="H119" s="2">
        <v>202.64917</v>
      </c>
      <c r="I119">
        <v>5280900</v>
      </c>
      <c r="J119">
        <f t="shared" si="4"/>
        <v>-1.8891988117090499E-2</v>
      </c>
      <c r="K119">
        <f t="shared" si="5"/>
        <v>-3.8648379999999918</v>
      </c>
    </row>
    <row r="120" spans="1:11" x14ac:dyDescent="0.3">
      <c r="A120">
        <v>119</v>
      </c>
      <c r="B120">
        <v>135</v>
      </c>
      <c r="C120" s="1">
        <v>43766</v>
      </c>
      <c r="D120">
        <v>206.300003</v>
      </c>
      <c r="E120">
        <v>208.89999399999999</v>
      </c>
      <c r="F120">
        <v>205.11999499999999</v>
      </c>
      <c r="G120">
        <v>206.78999300000001</v>
      </c>
      <c r="H120" s="2">
        <v>206.51400799999999</v>
      </c>
      <c r="I120">
        <v>8269800</v>
      </c>
      <c r="J120">
        <f t="shared" si="4"/>
        <v>1.0940215302992568E-2</v>
      </c>
      <c r="K120">
        <f t="shared" si="5"/>
        <v>2.2469940000000008</v>
      </c>
    </row>
    <row r="121" spans="1:11" x14ac:dyDescent="0.3">
      <c r="A121">
        <v>120</v>
      </c>
      <c r="B121">
        <v>134</v>
      </c>
      <c r="C121" s="1">
        <v>43763</v>
      </c>
      <c r="D121">
        <v>200.10000600000001</v>
      </c>
      <c r="E121">
        <v>205.38000500000001</v>
      </c>
      <c r="F121">
        <v>199.78999300000001</v>
      </c>
      <c r="G121">
        <v>204.53999300000001</v>
      </c>
      <c r="H121" s="2">
        <v>204.26701399999999</v>
      </c>
      <c r="I121">
        <v>10577300</v>
      </c>
      <c r="J121">
        <f t="shared" si="4"/>
        <v>3.8270683162186604E-2</v>
      </c>
      <c r="K121">
        <f t="shared" si="5"/>
        <v>7.6697389999999928</v>
      </c>
    </row>
    <row r="122" spans="1:11" x14ac:dyDescent="0.3">
      <c r="A122">
        <v>121</v>
      </c>
      <c r="B122">
        <v>133</v>
      </c>
      <c r="C122" s="1">
        <v>43762</v>
      </c>
      <c r="D122">
        <v>196.75</v>
      </c>
      <c r="E122">
        <v>198.21000699999999</v>
      </c>
      <c r="F122">
        <v>195.38000500000001</v>
      </c>
      <c r="G122">
        <v>196.86000100000001</v>
      </c>
      <c r="H122" s="2">
        <v>196.597275</v>
      </c>
      <c r="I122">
        <v>5800500</v>
      </c>
      <c r="J122">
        <f t="shared" si="4"/>
        <v>9.0319139487040779E-3</v>
      </c>
      <c r="K122">
        <f t="shared" si="5"/>
        <v>1.7676549999999907</v>
      </c>
    </row>
    <row r="123" spans="1:11" x14ac:dyDescent="0.3">
      <c r="A123">
        <v>122</v>
      </c>
      <c r="B123">
        <v>132</v>
      </c>
      <c r="C123" s="1">
        <v>43761</v>
      </c>
      <c r="D123">
        <v>192.30999800000001</v>
      </c>
      <c r="E123">
        <v>195.66000399999999</v>
      </c>
      <c r="F123">
        <v>191.029999</v>
      </c>
      <c r="G123">
        <v>195.08999600000001</v>
      </c>
      <c r="H123" s="2">
        <v>194.82962000000001</v>
      </c>
      <c r="I123">
        <v>6997900</v>
      </c>
      <c r="J123">
        <f t="shared" si="4"/>
        <v>-2.6618752668324348E-3</v>
      </c>
      <c r="K123">
        <f t="shared" si="5"/>
        <v>-0.51930300000000784</v>
      </c>
    </row>
    <row r="124" spans="1:11" x14ac:dyDescent="0.3">
      <c r="A124">
        <v>123</v>
      </c>
      <c r="B124">
        <v>131</v>
      </c>
      <c r="C124" s="1">
        <v>43760</v>
      </c>
      <c r="D124">
        <v>198.300003</v>
      </c>
      <c r="E124">
        <v>202.529999</v>
      </c>
      <c r="F124">
        <v>195.300003</v>
      </c>
      <c r="G124">
        <v>195.61000100000001</v>
      </c>
      <c r="H124" s="2">
        <v>195.34892300000001</v>
      </c>
      <c r="I124">
        <v>8218000</v>
      </c>
      <c r="J124">
        <f t="shared" si="4"/>
        <v>-2.0428426249653256E-3</v>
      </c>
      <c r="K124">
        <f t="shared" si="5"/>
        <v>-0.39947499999999536</v>
      </c>
    </row>
    <row r="125" spans="1:11" x14ac:dyDescent="0.3">
      <c r="A125">
        <v>124</v>
      </c>
      <c r="B125">
        <v>130</v>
      </c>
      <c r="C125" s="1">
        <v>43759</v>
      </c>
      <c r="D125">
        <v>192.96000699999999</v>
      </c>
      <c r="E125">
        <v>196.550003</v>
      </c>
      <c r="F125">
        <v>192.199997</v>
      </c>
      <c r="G125">
        <v>196.009995</v>
      </c>
      <c r="H125" s="2">
        <v>195.74839800000001</v>
      </c>
      <c r="I125">
        <v>6546700</v>
      </c>
      <c r="J125">
        <f t="shared" si="4"/>
        <v>2.8565984845408277E-2</v>
      </c>
      <c r="K125">
        <f t="shared" si="5"/>
        <v>5.5126340000000198</v>
      </c>
    </row>
    <row r="126" spans="1:11" x14ac:dyDescent="0.3">
      <c r="A126">
        <v>125</v>
      </c>
      <c r="B126">
        <v>129</v>
      </c>
      <c r="C126" s="1">
        <v>43756</v>
      </c>
      <c r="D126">
        <v>194.30999800000001</v>
      </c>
      <c r="E126">
        <v>195.61999499999999</v>
      </c>
      <c r="F126">
        <v>187.5</v>
      </c>
      <c r="G126">
        <v>190.490005</v>
      </c>
      <c r="H126" s="2">
        <v>190.23576399999999</v>
      </c>
      <c r="I126">
        <v>7686000</v>
      </c>
      <c r="J126">
        <f t="shared" si="4"/>
        <v>-1.9752150574879182E-2</v>
      </c>
      <c r="K126">
        <f t="shared" si="5"/>
        <v>-3.7949210000000164</v>
      </c>
    </row>
    <row r="127" spans="1:11" x14ac:dyDescent="0.3">
      <c r="A127">
        <v>126</v>
      </c>
      <c r="B127">
        <v>128</v>
      </c>
      <c r="C127" s="1">
        <v>43755</v>
      </c>
      <c r="D127">
        <v>196</v>
      </c>
      <c r="E127">
        <v>197.80999800000001</v>
      </c>
      <c r="F127">
        <v>192.10000600000001</v>
      </c>
      <c r="G127">
        <v>194.28999300000001</v>
      </c>
      <c r="H127" s="2">
        <v>194.03068500000001</v>
      </c>
      <c r="I127">
        <v>6585900</v>
      </c>
      <c r="J127">
        <f t="shared" si="4"/>
        <v>4.1176707127317042E-4</v>
      </c>
      <c r="K127">
        <f t="shared" si="5"/>
        <v>7.9879000000005362E-2</v>
      </c>
    </row>
    <row r="128" spans="1:11" x14ac:dyDescent="0.3">
      <c r="A128">
        <v>127</v>
      </c>
      <c r="B128">
        <v>127</v>
      </c>
      <c r="C128" s="1">
        <v>43754</v>
      </c>
      <c r="D128">
        <v>195</v>
      </c>
      <c r="E128">
        <v>199.220001</v>
      </c>
      <c r="F128">
        <v>193.75</v>
      </c>
      <c r="G128">
        <v>194.21000699999999</v>
      </c>
      <c r="H128" s="2">
        <v>193.950806</v>
      </c>
      <c r="I128">
        <v>10723600</v>
      </c>
      <c r="J128">
        <f t="shared" si="4"/>
        <v>-1.1060519364205624E-2</v>
      </c>
      <c r="K128">
        <f t="shared" si="5"/>
        <v>-2.1571040000000039</v>
      </c>
    </row>
    <row r="129" spans="1:11" x14ac:dyDescent="0.3">
      <c r="A129">
        <v>128</v>
      </c>
      <c r="B129">
        <v>126</v>
      </c>
      <c r="C129" s="1">
        <v>43753</v>
      </c>
      <c r="D129">
        <v>190.16000399999999</v>
      </c>
      <c r="E129">
        <v>199.28999300000001</v>
      </c>
      <c r="F129">
        <v>189.60000600000001</v>
      </c>
      <c r="G129">
        <v>196.36999499999999</v>
      </c>
      <c r="H129" s="2">
        <v>196.10791</v>
      </c>
      <c r="I129">
        <v>16603100</v>
      </c>
      <c r="J129">
        <f t="shared" si="4"/>
        <v>5.1408503441054326E-2</v>
      </c>
      <c r="K129">
        <f t="shared" si="5"/>
        <v>9.8268580000000156</v>
      </c>
    </row>
    <row r="130" spans="1:11" x14ac:dyDescent="0.3">
      <c r="A130">
        <v>129</v>
      </c>
      <c r="B130">
        <v>125</v>
      </c>
      <c r="C130" s="1">
        <v>43752</v>
      </c>
      <c r="D130">
        <v>185.63999899999999</v>
      </c>
      <c r="E130">
        <v>187.36999499999999</v>
      </c>
      <c r="F130">
        <v>184.38999899999999</v>
      </c>
      <c r="G130">
        <v>186.529999</v>
      </c>
      <c r="H130" s="2">
        <v>186.28105199999999</v>
      </c>
      <c r="I130">
        <v>5001000</v>
      </c>
      <c r="J130">
        <f t="shared" ref="J130:J193" si="6">LN(H130/H131)</f>
        <v>2.8991574555901241E-3</v>
      </c>
      <c r="K130">
        <f t="shared" ref="K130:K193" si="7">H130-H131</f>
        <v>0.53927600000000098</v>
      </c>
    </row>
    <row r="131" spans="1:11" x14ac:dyDescent="0.3">
      <c r="A131">
        <v>130</v>
      </c>
      <c r="B131">
        <v>124</v>
      </c>
      <c r="C131" s="1">
        <v>43749</v>
      </c>
      <c r="D131">
        <v>186.41000399999999</v>
      </c>
      <c r="E131">
        <v>189.33999600000001</v>
      </c>
      <c r="F131">
        <v>185.64999399999999</v>
      </c>
      <c r="G131">
        <v>185.990005</v>
      </c>
      <c r="H131" s="2">
        <v>185.74177599999999</v>
      </c>
      <c r="I131">
        <v>11160100</v>
      </c>
      <c r="J131">
        <f t="shared" si="6"/>
        <v>1.6042864777508707E-2</v>
      </c>
      <c r="K131">
        <f t="shared" si="7"/>
        <v>2.9560549999999921</v>
      </c>
    </row>
    <row r="132" spans="1:11" x14ac:dyDescent="0.3">
      <c r="A132">
        <v>131</v>
      </c>
      <c r="B132">
        <v>123</v>
      </c>
      <c r="C132" s="1">
        <v>43748</v>
      </c>
      <c r="D132">
        <v>180.61999499999999</v>
      </c>
      <c r="E132">
        <v>185.08000200000001</v>
      </c>
      <c r="F132">
        <v>180.41000399999999</v>
      </c>
      <c r="G132">
        <v>183.029999</v>
      </c>
      <c r="H132" s="2">
        <v>182.785721</v>
      </c>
      <c r="I132">
        <v>7728100</v>
      </c>
      <c r="J132">
        <f t="shared" si="6"/>
        <v>1.2756489561908226E-2</v>
      </c>
      <c r="K132">
        <f t="shared" si="7"/>
        <v>2.3168949999999882</v>
      </c>
    </row>
    <row r="133" spans="1:11" x14ac:dyDescent="0.3">
      <c r="A133">
        <v>132</v>
      </c>
      <c r="B133">
        <v>122</v>
      </c>
      <c r="C133" s="1">
        <v>43747</v>
      </c>
      <c r="D133">
        <v>180.320007</v>
      </c>
      <c r="E133">
        <v>182.699997</v>
      </c>
      <c r="F133">
        <v>179.16000399999999</v>
      </c>
      <c r="G133">
        <v>180.71000699999999</v>
      </c>
      <c r="H133" s="2">
        <v>180.46882600000001</v>
      </c>
      <c r="I133">
        <v>7310300</v>
      </c>
      <c r="J133">
        <f t="shared" si="6"/>
        <v>1.9445304876628315E-2</v>
      </c>
      <c r="K133">
        <f t="shared" si="7"/>
        <v>3.475371999999993</v>
      </c>
    </row>
    <row r="134" spans="1:11" x14ac:dyDescent="0.3">
      <c r="A134">
        <v>133</v>
      </c>
      <c r="B134">
        <v>121</v>
      </c>
      <c r="C134" s="1">
        <v>43746</v>
      </c>
      <c r="D134">
        <v>180.63999899999999</v>
      </c>
      <c r="E134">
        <v>180.63999899999999</v>
      </c>
      <c r="F134">
        <v>176.5</v>
      </c>
      <c r="G134">
        <v>177.229996</v>
      </c>
      <c r="H134" s="2">
        <v>176.99345400000001</v>
      </c>
      <c r="I134">
        <v>11110900</v>
      </c>
      <c r="J134">
        <f t="shared" si="6"/>
        <v>-3.9279339417832883E-2</v>
      </c>
      <c r="K134">
        <f t="shared" si="7"/>
        <v>-7.0905299999999727</v>
      </c>
    </row>
    <row r="135" spans="1:11" x14ac:dyDescent="0.3">
      <c r="A135">
        <v>134</v>
      </c>
      <c r="B135">
        <v>120</v>
      </c>
      <c r="C135" s="1">
        <v>43745</v>
      </c>
      <c r="D135">
        <v>184.58000200000001</v>
      </c>
      <c r="E135">
        <v>188.33999600000001</v>
      </c>
      <c r="F135">
        <v>184.229996</v>
      </c>
      <c r="G135">
        <v>184.33000200000001</v>
      </c>
      <c r="H135" s="2">
        <v>184.08398399999999</v>
      </c>
      <c r="I135">
        <v>12024600</v>
      </c>
      <c r="J135">
        <f t="shared" si="6"/>
        <v>1.2885828456167196E-2</v>
      </c>
      <c r="K135">
        <f t="shared" si="7"/>
        <v>2.3568569999999909</v>
      </c>
    </row>
    <row r="136" spans="1:11" x14ac:dyDescent="0.3">
      <c r="A136">
        <v>135</v>
      </c>
      <c r="B136">
        <v>119</v>
      </c>
      <c r="C136" s="1">
        <v>43742</v>
      </c>
      <c r="D136">
        <v>181.39999399999999</v>
      </c>
      <c r="E136">
        <v>183.14999399999999</v>
      </c>
      <c r="F136">
        <v>178.779999</v>
      </c>
      <c r="G136">
        <v>181.970001</v>
      </c>
      <c r="H136" s="2">
        <v>181.727127</v>
      </c>
      <c r="I136">
        <v>6638100</v>
      </c>
      <c r="J136">
        <f t="shared" si="6"/>
        <v>3.6335642989477413E-3</v>
      </c>
      <c r="K136">
        <f t="shared" si="7"/>
        <v>0.65911900000000401</v>
      </c>
    </row>
    <row r="137" spans="1:11" x14ac:dyDescent="0.3">
      <c r="A137">
        <v>136</v>
      </c>
      <c r="B137">
        <v>118</v>
      </c>
      <c r="C137" s="1">
        <v>43741</v>
      </c>
      <c r="D137">
        <v>173.220001</v>
      </c>
      <c r="E137">
        <v>181.55999800000001</v>
      </c>
      <c r="F137">
        <v>172</v>
      </c>
      <c r="G137">
        <v>181.30999800000001</v>
      </c>
      <c r="H137" s="2">
        <v>181.06800799999999</v>
      </c>
      <c r="I137">
        <v>11264700</v>
      </c>
      <c r="J137">
        <f t="shared" si="6"/>
        <v>4.6685456244602658E-2</v>
      </c>
      <c r="K137">
        <f t="shared" si="7"/>
        <v>8.2589559999999835</v>
      </c>
    </row>
    <row r="138" spans="1:11" x14ac:dyDescent="0.3">
      <c r="A138">
        <v>137</v>
      </c>
      <c r="B138">
        <v>117</v>
      </c>
      <c r="C138" s="1">
        <v>43740</v>
      </c>
      <c r="D138">
        <v>173.11999499999999</v>
      </c>
      <c r="E138">
        <v>173.60000600000001</v>
      </c>
      <c r="F138">
        <v>170.13000500000001</v>
      </c>
      <c r="G138">
        <v>173.03999300000001</v>
      </c>
      <c r="H138" s="2">
        <v>172.80905200000001</v>
      </c>
      <c r="I138">
        <v>7334300</v>
      </c>
      <c r="J138">
        <f t="shared" si="6"/>
        <v>-5.5324615461582035E-3</v>
      </c>
      <c r="K138">
        <f t="shared" si="7"/>
        <v>-0.95870899999999892</v>
      </c>
    </row>
    <row r="139" spans="1:11" x14ac:dyDescent="0.3">
      <c r="A139">
        <v>138</v>
      </c>
      <c r="B139">
        <v>116</v>
      </c>
      <c r="C139" s="1">
        <v>43739</v>
      </c>
      <c r="D139">
        <v>175</v>
      </c>
      <c r="E139">
        <v>181</v>
      </c>
      <c r="F139">
        <v>173.80999800000001</v>
      </c>
      <c r="G139">
        <v>174</v>
      </c>
      <c r="H139" s="2">
        <v>173.76776100000001</v>
      </c>
      <c r="I139">
        <v>9150200</v>
      </c>
      <c r="J139">
        <f t="shared" si="6"/>
        <v>-4.0235848051233734E-4</v>
      </c>
      <c r="K139">
        <f t="shared" si="7"/>
        <v>-6.9930999999996857E-2</v>
      </c>
    </row>
    <row r="140" spans="1:11" x14ac:dyDescent="0.3">
      <c r="A140">
        <v>139</v>
      </c>
      <c r="B140">
        <v>115</v>
      </c>
      <c r="C140" s="1">
        <v>43738</v>
      </c>
      <c r="D140">
        <v>172.800003</v>
      </c>
      <c r="E140">
        <v>174.479996</v>
      </c>
      <c r="F140">
        <v>171.53999300000001</v>
      </c>
      <c r="G140">
        <v>174.070007</v>
      </c>
      <c r="H140" s="2">
        <v>173.837692</v>
      </c>
      <c r="I140">
        <v>4654600</v>
      </c>
      <c r="J140">
        <f t="shared" si="6"/>
        <v>1.3359438500414482E-2</v>
      </c>
      <c r="K140">
        <f t="shared" si="7"/>
        <v>2.3069299999999942</v>
      </c>
    </row>
    <row r="141" spans="1:11" x14ac:dyDescent="0.3">
      <c r="A141">
        <v>140</v>
      </c>
      <c r="B141">
        <v>114</v>
      </c>
      <c r="C141" s="1">
        <v>43735</v>
      </c>
      <c r="D141">
        <v>175.66000399999999</v>
      </c>
      <c r="E141">
        <v>177.699997</v>
      </c>
      <c r="F141">
        <v>169.320007</v>
      </c>
      <c r="G141">
        <v>171.759995</v>
      </c>
      <c r="H141" s="2">
        <v>171.53076200000001</v>
      </c>
      <c r="I141">
        <v>9051400</v>
      </c>
      <c r="J141">
        <f t="shared" si="6"/>
        <v>-3.1970653361267407E-2</v>
      </c>
      <c r="K141">
        <f t="shared" si="7"/>
        <v>-5.5725549999999942</v>
      </c>
    </row>
    <row r="142" spans="1:11" x14ac:dyDescent="0.3">
      <c r="A142">
        <v>141</v>
      </c>
      <c r="B142">
        <v>113</v>
      </c>
      <c r="C142" s="1">
        <v>43734</v>
      </c>
      <c r="D142">
        <v>177.83999600000001</v>
      </c>
      <c r="E142">
        <v>178.19000199999999</v>
      </c>
      <c r="F142">
        <v>175.28999300000001</v>
      </c>
      <c r="G142">
        <v>177.33999600000001</v>
      </c>
      <c r="H142" s="2">
        <v>177.103317</v>
      </c>
      <c r="I142">
        <v>5864100</v>
      </c>
      <c r="J142">
        <f t="shared" si="6"/>
        <v>-5.0060392138597583E-3</v>
      </c>
      <c r="K142">
        <f t="shared" si="7"/>
        <v>-0.88880900000000906</v>
      </c>
    </row>
    <row r="143" spans="1:11" x14ac:dyDescent="0.3">
      <c r="A143">
        <v>142</v>
      </c>
      <c r="B143">
        <v>112</v>
      </c>
      <c r="C143" s="1">
        <v>43733</v>
      </c>
      <c r="D143">
        <v>172.509995</v>
      </c>
      <c r="E143">
        <v>179.020004</v>
      </c>
      <c r="F143">
        <v>170.71000699999999</v>
      </c>
      <c r="G143">
        <v>178.229996</v>
      </c>
      <c r="H143" s="2">
        <v>177.99212600000001</v>
      </c>
      <c r="I143">
        <v>7710800</v>
      </c>
      <c r="J143">
        <f t="shared" si="6"/>
        <v>3.2503748467856093E-2</v>
      </c>
      <c r="K143">
        <f t="shared" si="7"/>
        <v>5.6923980000000256</v>
      </c>
    </row>
    <row r="144" spans="1:11" x14ac:dyDescent="0.3">
      <c r="A144">
        <v>143</v>
      </c>
      <c r="B144">
        <v>111</v>
      </c>
      <c r="C144" s="1">
        <v>43732</v>
      </c>
      <c r="D144">
        <v>176.10000600000001</v>
      </c>
      <c r="E144">
        <v>177.28999300000001</v>
      </c>
      <c r="F144">
        <v>171.10000600000001</v>
      </c>
      <c r="G144">
        <v>172.529999</v>
      </c>
      <c r="H144" s="2">
        <v>172.29972799999999</v>
      </c>
      <c r="I144">
        <v>7931700</v>
      </c>
      <c r="J144">
        <f t="shared" si="6"/>
        <v>-1.3300216390029781E-2</v>
      </c>
      <c r="K144">
        <f t="shared" si="7"/>
        <v>-2.30693100000002</v>
      </c>
    </row>
    <row r="145" spans="1:11" x14ac:dyDescent="0.3">
      <c r="A145">
        <v>144</v>
      </c>
      <c r="B145">
        <v>110</v>
      </c>
      <c r="C145" s="1">
        <v>43731</v>
      </c>
      <c r="D145">
        <v>172.699997</v>
      </c>
      <c r="E145">
        <v>176.66999799999999</v>
      </c>
      <c r="F145">
        <v>172.550003</v>
      </c>
      <c r="G145">
        <v>174.83999600000001</v>
      </c>
      <c r="H145" s="2">
        <v>174.60665900000001</v>
      </c>
      <c r="I145">
        <v>6242800</v>
      </c>
      <c r="J145">
        <f t="shared" si="6"/>
        <v>1.2373157836079779E-2</v>
      </c>
      <c r="K145">
        <f t="shared" si="7"/>
        <v>2.1471250000000168</v>
      </c>
    </row>
    <row r="146" spans="1:11" x14ac:dyDescent="0.3">
      <c r="A146">
        <v>145</v>
      </c>
      <c r="B146">
        <v>109</v>
      </c>
      <c r="C146" s="1">
        <v>43728</v>
      </c>
      <c r="D146">
        <v>176.89999399999999</v>
      </c>
      <c r="E146">
        <v>177.85000600000001</v>
      </c>
      <c r="F146">
        <v>172.279999</v>
      </c>
      <c r="G146">
        <v>172.69000199999999</v>
      </c>
      <c r="H146" s="2">
        <v>172.45953399999999</v>
      </c>
      <c r="I146">
        <v>8756100</v>
      </c>
      <c r="J146">
        <f t="shared" si="6"/>
        <v>-2.4312498711935429E-2</v>
      </c>
      <c r="K146">
        <f t="shared" si="7"/>
        <v>-4.244308000000018</v>
      </c>
    </row>
    <row r="147" spans="1:11" x14ac:dyDescent="0.3">
      <c r="A147">
        <v>146</v>
      </c>
      <c r="B147">
        <v>108</v>
      </c>
      <c r="C147" s="1">
        <v>43727</v>
      </c>
      <c r="D147">
        <v>180.220001</v>
      </c>
      <c r="E147">
        <v>180.96000699999999</v>
      </c>
      <c r="F147">
        <v>176.509995</v>
      </c>
      <c r="G147">
        <v>176.94000199999999</v>
      </c>
      <c r="H147" s="2">
        <v>176.70384200000001</v>
      </c>
      <c r="I147">
        <v>6136900</v>
      </c>
      <c r="J147">
        <f t="shared" si="6"/>
        <v>-1.7034999391854599E-2</v>
      </c>
      <c r="K147">
        <f t="shared" si="7"/>
        <v>-3.0359349999999949</v>
      </c>
    </row>
    <row r="148" spans="1:11" x14ac:dyDescent="0.3">
      <c r="A148">
        <v>147</v>
      </c>
      <c r="B148">
        <v>107</v>
      </c>
      <c r="C148" s="1">
        <v>43726</v>
      </c>
      <c r="D148">
        <v>180.78999300000001</v>
      </c>
      <c r="E148">
        <v>181.41999799999999</v>
      </c>
      <c r="F148">
        <v>176.5</v>
      </c>
      <c r="G148">
        <v>179.979996</v>
      </c>
      <c r="H148" s="2">
        <v>179.739777</v>
      </c>
      <c r="I148">
        <v>6453800</v>
      </c>
      <c r="J148">
        <f t="shared" si="6"/>
        <v>-6.0381393350514038E-3</v>
      </c>
      <c r="K148">
        <f t="shared" si="7"/>
        <v>-1.0885769999999866</v>
      </c>
    </row>
    <row r="149" spans="1:11" x14ac:dyDescent="0.3">
      <c r="A149">
        <v>148</v>
      </c>
      <c r="B149">
        <v>106</v>
      </c>
      <c r="C149" s="1">
        <v>43725</v>
      </c>
      <c r="D149">
        <v>180.479996</v>
      </c>
      <c r="E149">
        <v>181.240005</v>
      </c>
      <c r="F149">
        <v>178.61000100000001</v>
      </c>
      <c r="G149">
        <v>181.070007</v>
      </c>
      <c r="H149" s="2">
        <v>180.82835399999999</v>
      </c>
      <c r="I149">
        <v>5576200</v>
      </c>
      <c r="J149">
        <f t="shared" si="6"/>
        <v>4.7609688120435452E-3</v>
      </c>
      <c r="K149">
        <f t="shared" si="7"/>
        <v>0.85887199999999098</v>
      </c>
    </row>
    <row r="150" spans="1:11" x14ac:dyDescent="0.3">
      <c r="A150">
        <v>149</v>
      </c>
      <c r="B150">
        <v>105</v>
      </c>
      <c r="C150" s="1">
        <v>43724</v>
      </c>
      <c r="D150">
        <v>178.91999799999999</v>
      </c>
      <c r="E150">
        <v>181.60000600000001</v>
      </c>
      <c r="F150">
        <v>178.5</v>
      </c>
      <c r="G150">
        <v>180.21000699999999</v>
      </c>
      <c r="H150" s="2">
        <v>179.969482</v>
      </c>
      <c r="I150">
        <v>5795800</v>
      </c>
      <c r="J150">
        <f t="shared" si="6"/>
        <v>-9.5542126551121011E-3</v>
      </c>
      <c r="K150">
        <f t="shared" si="7"/>
        <v>-1.7277070000000094</v>
      </c>
    </row>
    <row r="151" spans="1:11" x14ac:dyDescent="0.3">
      <c r="A151">
        <v>150</v>
      </c>
      <c r="B151">
        <v>104</v>
      </c>
      <c r="C151" s="1">
        <v>43721</v>
      </c>
      <c r="D151">
        <v>181.58999600000001</v>
      </c>
      <c r="E151">
        <v>183.08000200000001</v>
      </c>
      <c r="F151">
        <v>180.179993</v>
      </c>
      <c r="G151">
        <v>181.94000199999999</v>
      </c>
      <c r="H151" s="2">
        <v>181.69718900000001</v>
      </c>
      <c r="I151">
        <v>8114800</v>
      </c>
      <c r="J151">
        <f t="shared" si="6"/>
        <v>-1.272502150571562E-2</v>
      </c>
      <c r="K151">
        <f t="shared" si="7"/>
        <v>-2.3268740000000037</v>
      </c>
    </row>
    <row r="152" spans="1:11" x14ac:dyDescent="0.3">
      <c r="A152">
        <v>151</v>
      </c>
      <c r="B152">
        <v>103</v>
      </c>
      <c r="C152" s="1">
        <v>43720</v>
      </c>
      <c r="D152">
        <v>186.199997</v>
      </c>
      <c r="E152">
        <v>188.39999399999999</v>
      </c>
      <c r="F152">
        <v>183.949997</v>
      </c>
      <c r="G152">
        <v>184.270004</v>
      </c>
      <c r="H152" s="2">
        <v>184.02406300000001</v>
      </c>
      <c r="I152">
        <v>8196000</v>
      </c>
      <c r="J152">
        <f t="shared" si="6"/>
        <v>-3.2556202461522538E-4</v>
      </c>
      <c r="K152">
        <f t="shared" si="7"/>
        <v>-5.9920999999974356E-2</v>
      </c>
    </row>
    <row r="153" spans="1:11" x14ac:dyDescent="0.3">
      <c r="A153">
        <v>152</v>
      </c>
      <c r="B153">
        <v>102</v>
      </c>
      <c r="C153" s="1">
        <v>43719</v>
      </c>
      <c r="D153">
        <v>183.770004</v>
      </c>
      <c r="E153">
        <v>186.270004</v>
      </c>
      <c r="F153">
        <v>182.60000600000001</v>
      </c>
      <c r="G153">
        <v>184.33000200000001</v>
      </c>
      <c r="H153" s="2">
        <v>184.08398399999999</v>
      </c>
      <c r="I153">
        <v>9037800</v>
      </c>
      <c r="J153">
        <f t="shared" si="6"/>
        <v>6.2583690976580073E-3</v>
      </c>
      <c r="K153">
        <f t="shared" si="7"/>
        <v>1.1484679999999798</v>
      </c>
    </row>
    <row r="154" spans="1:11" x14ac:dyDescent="0.3">
      <c r="A154">
        <v>153</v>
      </c>
      <c r="B154">
        <v>101</v>
      </c>
      <c r="C154" s="1">
        <v>43718</v>
      </c>
      <c r="D154">
        <v>179.179993</v>
      </c>
      <c r="E154">
        <v>184.25</v>
      </c>
      <c r="F154">
        <v>178.78999300000001</v>
      </c>
      <c r="G154">
        <v>183.179993</v>
      </c>
      <c r="H154" s="2">
        <v>182.93551600000001</v>
      </c>
      <c r="I154">
        <v>8820300</v>
      </c>
      <c r="J154">
        <f t="shared" si="6"/>
        <v>1.4738492117083222E-2</v>
      </c>
      <c r="K154">
        <f t="shared" si="7"/>
        <v>2.6764220000000023</v>
      </c>
    </row>
    <row r="155" spans="1:11" x14ac:dyDescent="0.3">
      <c r="A155">
        <v>154</v>
      </c>
      <c r="B155">
        <v>100</v>
      </c>
      <c r="C155" s="1">
        <v>43717</v>
      </c>
      <c r="D155">
        <v>179.89999399999999</v>
      </c>
      <c r="E155">
        <v>183.979996</v>
      </c>
      <c r="F155">
        <v>179.83999600000001</v>
      </c>
      <c r="G155">
        <v>180.5</v>
      </c>
      <c r="H155" s="2">
        <v>180.259094</v>
      </c>
      <c r="I155">
        <v>10438100</v>
      </c>
      <c r="J155">
        <f t="shared" si="6"/>
        <v>1.0302210789309487E-2</v>
      </c>
      <c r="K155">
        <f t="shared" si="7"/>
        <v>1.847533999999996</v>
      </c>
    </row>
    <row r="156" spans="1:11" x14ac:dyDescent="0.3">
      <c r="A156">
        <v>155</v>
      </c>
      <c r="B156">
        <v>99</v>
      </c>
      <c r="C156" s="1">
        <v>43714</v>
      </c>
      <c r="D156">
        <v>178.800003</v>
      </c>
      <c r="E156">
        <v>181.08999600000001</v>
      </c>
      <c r="F156">
        <v>177.11999499999999</v>
      </c>
      <c r="G156">
        <v>178.64999399999999</v>
      </c>
      <c r="H156" s="2">
        <v>178.41156000000001</v>
      </c>
      <c r="I156">
        <v>9424400</v>
      </c>
      <c r="J156">
        <f t="shared" si="6"/>
        <v>-6.0828713409667601E-3</v>
      </c>
      <c r="K156">
        <f t="shared" si="7"/>
        <v>-1.088561999999996</v>
      </c>
    </row>
    <row r="157" spans="1:11" x14ac:dyDescent="0.3">
      <c r="A157">
        <v>156</v>
      </c>
      <c r="B157">
        <v>98</v>
      </c>
      <c r="C157" s="1">
        <v>43713</v>
      </c>
      <c r="D157">
        <v>172.86999499999999</v>
      </c>
      <c r="E157">
        <v>179.990005</v>
      </c>
      <c r="F157">
        <v>172.800003</v>
      </c>
      <c r="G157">
        <v>179.740005</v>
      </c>
      <c r="H157" s="2">
        <v>179.500122</v>
      </c>
      <c r="I157">
        <v>17391900</v>
      </c>
      <c r="J157">
        <f t="shared" si="6"/>
        <v>6.3033868275258823E-2</v>
      </c>
      <c r="K157">
        <f t="shared" si="7"/>
        <v>10.965361999999999</v>
      </c>
    </row>
    <row r="158" spans="1:11" x14ac:dyDescent="0.3">
      <c r="A158">
        <v>157</v>
      </c>
      <c r="B158">
        <v>97</v>
      </c>
      <c r="C158" s="1">
        <v>43712</v>
      </c>
      <c r="D158">
        <v>166.61000100000001</v>
      </c>
      <c r="E158">
        <v>169.05999800000001</v>
      </c>
      <c r="F158">
        <v>166.61000100000001</v>
      </c>
      <c r="G158">
        <v>168.759995</v>
      </c>
      <c r="H158" s="2">
        <v>168.53476000000001</v>
      </c>
      <c r="I158">
        <v>5693200</v>
      </c>
      <c r="J158">
        <f t="shared" si="6"/>
        <v>2.7575136353465597E-2</v>
      </c>
      <c r="K158">
        <f t="shared" si="7"/>
        <v>4.5838779999999986</v>
      </c>
    </row>
    <row r="159" spans="1:11" x14ac:dyDescent="0.3">
      <c r="A159">
        <v>158</v>
      </c>
      <c r="B159">
        <v>96</v>
      </c>
      <c r="C159" s="1">
        <v>43711</v>
      </c>
      <c r="D159">
        <v>164.58000200000001</v>
      </c>
      <c r="E159">
        <v>165.91000399999999</v>
      </c>
      <c r="F159">
        <v>163.25</v>
      </c>
      <c r="G159">
        <v>164.16999799999999</v>
      </c>
      <c r="H159" s="2">
        <v>163.95088200000001</v>
      </c>
      <c r="I159">
        <v>7403500</v>
      </c>
      <c r="J159">
        <f t="shared" si="6"/>
        <v>-2.0140657784838301E-2</v>
      </c>
      <c r="K159">
        <f t="shared" si="7"/>
        <v>-3.3355559999999969</v>
      </c>
    </row>
    <row r="160" spans="1:11" x14ac:dyDescent="0.3">
      <c r="A160">
        <v>159</v>
      </c>
      <c r="B160">
        <v>95</v>
      </c>
      <c r="C160" s="1">
        <v>43707</v>
      </c>
      <c r="D160">
        <v>168.86000100000001</v>
      </c>
      <c r="E160">
        <v>170.86000100000001</v>
      </c>
      <c r="F160">
        <v>166.779999</v>
      </c>
      <c r="G160">
        <v>167.509995</v>
      </c>
      <c r="H160" s="2">
        <v>167.286438</v>
      </c>
      <c r="I160">
        <v>7265400</v>
      </c>
      <c r="J160">
        <f t="shared" si="6"/>
        <v>3.0492604779302408E-3</v>
      </c>
      <c r="K160">
        <f t="shared" si="7"/>
        <v>0.50932299999999486</v>
      </c>
    </row>
    <row r="161" spans="1:11" x14ac:dyDescent="0.3">
      <c r="A161">
        <v>160</v>
      </c>
      <c r="B161">
        <v>94</v>
      </c>
      <c r="C161" s="1">
        <v>43706</v>
      </c>
      <c r="D161">
        <v>164.89999399999999</v>
      </c>
      <c r="E161">
        <v>168.300003</v>
      </c>
      <c r="F161">
        <v>164.759995</v>
      </c>
      <c r="G161">
        <v>167</v>
      </c>
      <c r="H161" s="2">
        <v>166.77711500000001</v>
      </c>
      <c r="I161">
        <v>8949400</v>
      </c>
      <c r="J161">
        <f t="shared" si="6"/>
        <v>3.5223872260596777E-2</v>
      </c>
      <c r="K161">
        <f t="shared" si="7"/>
        <v>5.772278</v>
      </c>
    </row>
    <row r="162" spans="1:11" x14ac:dyDescent="0.3">
      <c r="A162">
        <v>161</v>
      </c>
      <c r="B162">
        <v>93</v>
      </c>
      <c r="C162" s="1">
        <v>43705</v>
      </c>
      <c r="D162">
        <v>160.58000200000001</v>
      </c>
      <c r="E162">
        <v>163.33999600000001</v>
      </c>
      <c r="F162">
        <v>159</v>
      </c>
      <c r="G162">
        <v>161.220001</v>
      </c>
      <c r="H162" s="2">
        <v>161.00483700000001</v>
      </c>
      <c r="I162">
        <v>6390300</v>
      </c>
      <c r="J162">
        <f t="shared" si="6"/>
        <v>-2.6017144617901011E-3</v>
      </c>
      <c r="K162">
        <f t="shared" si="7"/>
        <v>-0.41943399999999542</v>
      </c>
    </row>
    <row r="163" spans="1:11" x14ac:dyDescent="0.3">
      <c r="A163">
        <v>162</v>
      </c>
      <c r="B163">
        <v>92</v>
      </c>
      <c r="C163" s="1">
        <v>43704</v>
      </c>
      <c r="D163">
        <v>166.990005</v>
      </c>
      <c r="E163">
        <v>167.10000600000001</v>
      </c>
      <c r="F163">
        <v>160.61999499999999</v>
      </c>
      <c r="G163">
        <v>161.800003</v>
      </c>
      <c r="H163" s="2">
        <v>161.424271</v>
      </c>
      <c r="I163">
        <v>7274200</v>
      </c>
      <c r="J163">
        <f t="shared" si="6"/>
        <v>-2.2307944705779174E-2</v>
      </c>
      <c r="K163">
        <f t="shared" si="7"/>
        <v>-3.6415099999999825</v>
      </c>
    </row>
    <row r="164" spans="1:11" x14ac:dyDescent="0.3">
      <c r="A164">
        <v>163</v>
      </c>
      <c r="B164">
        <v>91</v>
      </c>
      <c r="C164" s="1">
        <v>43703</v>
      </c>
      <c r="D164">
        <v>165.61000100000001</v>
      </c>
      <c r="E164">
        <v>166.58000200000001</v>
      </c>
      <c r="F164">
        <v>163.91000399999999</v>
      </c>
      <c r="G164">
        <v>165.449997</v>
      </c>
      <c r="H164" s="2">
        <v>165.06578099999999</v>
      </c>
      <c r="I164">
        <v>7955200</v>
      </c>
      <c r="J164">
        <f t="shared" si="6"/>
        <v>1.8360214448625709E-2</v>
      </c>
      <c r="K164">
        <f t="shared" si="7"/>
        <v>3.0029909999999802</v>
      </c>
    </row>
    <row r="165" spans="1:11" x14ac:dyDescent="0.3">
      <c r="A165">
        <v>164</v>
      </c>
      <c r="B165">
        <v>90</v>
      </c>
      <c r="C165" s="1">
        <v>43700</v>
      </c>
      <c r="D165">
        <v>168.39999399999999</v>
      </c>
      <c r="E165">
        <v>170.58999600000001</v>
      </c>
      <c r="F165">
        <v>161.63999899999999</v>
      </c>
      <c r="G165">
        <v>162.44000199999999</v>
      </c>
      <c r="H165" s="2">
        <v>162.06279000000001</v>
      </c>
      <c r="I165">
        <v>14201400</v>
      </c>
      <c r="J165">
        <f t="shared" si="6"/>
        <v>-5.4157788302074746E-2</v>
      </c>
      <c r="K165">
        <f t="shared" si="7"/>
        <v>-9.0189819999999941</v>
      </c>
    </row>
    <row r="166" spans="1:11" x14ac:dyDescent="0.3">
      <c r="A166">
        <v>165</v>
      </c>
      <c r="B166">
        <v>89</v>
      </c>
      <c r="C166" s="1">
        <v>43699</v>
      </c>
      <c r="D166">
        <v>171.61999499999999</v>
      </c>
      <c r="E166">
        <v>173.33000200000001</v>
      </c>
      <c r="F166">
        <v>169.89999399999999</v>
      </c>
      <c r="G166">
        <v>171.479996</v>
      </c>
      <c r="H166" s="2">
        <v>171.081772</v>
      </c>
      <c r="I166">
        <v>7587200</v>
      </c>
      <c r="J166">
        <f t="shared" si="6"/>
        <v>1.4588752893568454E-3</v>
      </c>
      <c r="K166">
        <f t="shared" si="7"/>
        <v>0.24940499999999588</v>
      </c>
    </row>
    <row r="167" spans="1:11" x14ac:dyDescent="0.3">
      <c r="A167">
        <v>166</v>
      </c>
      <c r="B167">
        <v>88</v>
      </c>
      <c r="C167" s="1">
        <v>43698</v>
      </c>
      <c r="D167">
        <v>170.529999</v>
      </c>
      <c r="E167">
        <v>173.449997</v>
      </c>
      <c r="F167">
        <v>169.66000399999999</v>
      </c>
      <c r="G167">
        <v>171.229996</v>
      </c>
      <c r="H167" s="2">
        <v>170.832367</v>
      </c>
      <c r="I167">
        <v>10681100</v>
      </c>
      <c r="J167">
        <f t="shared" si="6"/>
        <v>1.9817940904932486E-2</v>
      </c>
      <c r="K167">
        <f t="shared" si="7"/>
        <v>3.352218999999991</v>
      </c>
    </row>
    <row r="168" spans="1:11" x14ac:dyDescent="0.3">
      <c r="A168">
        <v>167</v>
      </c>
      <c r="B168">
        <v>87</v>
      </c>
      <c r="C168" s="1">
        <v>43697</v>
      </c>
      <c r="D168">
        <v>170.55999800000001</v>
      </c>
      <c r="E168">
        <v>170.58000200000001</v>
      </c>
      <c r="F168">
        <v>167.020004</v>
      </c>
      <c r="G168">
        <v>167.86999499999999</v>
      </c>
      <c r="H168" s="2">
        <v>167.48014800000001</v>
      </c>
      <c r="I168">
        <v>11579700</v>
      </c>
      <c r="J168">
        <f t="shared" si="6"/>
        <v>-1.7186413924186805E-2</v>
      </c>
      <c r="K168">
        <f t="shared" si="7"/>
        <v>-2.9032599999999888</v>
      </c>
    </row>
    <row r="169" spans="1:11" x14ac:dyDescent="0.3">
      <c r="A169">
        <v>168</v>
      </c>
      <c r="B169">
        <v>86</v>
      </c>
      <c r="C169" s="1">
        <v>43696</v>
      </c>
      <c r="D169">
        <v>164.11999499999999</v>
      </c>
      <c r="E169">
        <v>171.41999799999999</v>
      </c>
      <c r="F169">
        <v>163.470001</v>
      </c>
      <c r="G169">
        <v>170.779999</v>
      </c>
      <c r="H169" s="2">
        <v>170.383408</v>
      </c>
      <c r="I169">
        <v>20377800</v>
      </c>
      <c r="J169">
        <f t="shared" si="6"/>
        <v>6.7956123319345432E-2</v>
      </c>
      <c r="K169">
        <f t="shared" si="7"/>
        <v>11.193939999999998</v>
      </c>
    </row>
    <row r="170" spans="1:11" x14ac:dyDescent="0.3">
      <c r="A170">
        <v>169</v>
      </c>
      <c r="B170">
        <v>85</v>
      </c>
      <c r="C170" s="1">
        <v>43693</v>
      </c>
      <c r="D170">
        <v>159.35000600000001</v>
      </c>
      <c r="E170">
        <v>161.53999300000001</v>
      </c>
      <c r="F170">
        <v>156.88000500000001</v>
      </c>
      <c r="G170">
        <v>159.55999800000001</v>
      </c>
      <c r="H170" s="2">
        <v>159.18946800000001</v>
      </c>
      <c r="I170">
        <v>25199000</v>
      </c>
      <c r="J170">
        <f t="shared" si="6"/>
        <v>7.001860293518869E-2</v>
      </c>
      <c r="K170">
        <f t="shared" si="7"/>
        <v>10.764952999999991</v>
      </c>
    </row>
    <row r="171" spans="1:11" x14ac:dyDescent="0.3">
      <c r="A171">
        <v>170</v>
      </c>
      <c r="B171">
        <v>84</v>
      </c>
      <c r="C171" s="1">
        <v>43692</v>
      </c>
      <c r="D171">
        <v>150.83000200000001</v>
      </c>
      <c r="E171">
        <v>151.63000500000001</v>
      </c>
      <c r="F171">
        <v>147.38999899999999</v>
      </c>
      <c r="G171">
        <v>148.770004</v>
      </c>
      <c r="H171" s="2">
        <v>148.42451500000001</v>
      </c>
      <c r="I171">
        <v>11930000</v>
      </c>
      <c r="J171">
        <f t="shared" si="6"/>
        <v>-8.7004693286145372E-3</v>
      </c>
      <c r="K171">
        <f t="shared" si="7"/>
        <v>-1.2969969999999762</v>
      </c>
    </row>
    <row r="172" spans="1:11" x14ac:dyDescent="0.3">
      <c r="A172">
        <v>171</v>
      </c>
      <c r="B172">
        <v>83</v>
      </c>
      <c r="C172" s="1">
        <v>43691</v>
      </c>
      <c r="D172">
        <v>152.5</v>
      </c>
      <c r="E172">
        <v>152.949997</v>
      </c>
      <c r="F172">
        <v>148.30999800000001</v>
      </c>
      <c r="G172">
        <v>150.070007</v>
      </c>
      <c r="H172" s="2">
        <v>149.72151199999999</v>
      </c>
      <c r="I172">
        <v>10497000</v>
      </c>
      <c r="J172">
        <f t="shared" si="6"/>
        <v>-3.9074594806703923E-2</v>
      </c>
      <c r="K172">
        <f t="shared" si="7"/>
        <v>-5.9661100000000147</v>
      </c>
    </row>
    <row r="173" spans="1:11" x14ac:dyDescent="0.3">
      <c r="A173">
        <v>172</v>
      </c>
      <c r="B173">
        <v>82</v>
      </c>
      <c r="C173" s="1">
        <v>43690</v>
      </c>
      <c r="D173">
        <v>151.38999899999999</v>
      </c>
      <c r="E173">
        <v>157.89999399999999</v>
      </c>
      <c r="F173">
        <v>149.820007</v>
      </c>
      <c r="G173">
        <v>156.050003</v>
      </c>
      <c r="H173" s="2">
        <v>155.687622</v>
      </c>
      <c r="I173">
        <v>8798900</v>
      </c>
      <c r="J173">
        <f t="shared" si="6"/>
        <v>2.9920978109616369E-2</v>
      </c>
      <c r="K173">
        <f t="shared" si="7"/>
        <v>4.5893250000000023</v>
      </c>
    </row>
    <row r="174" spans="1:11" x14ac:dyDescent="0.3">
      <c r="A174">
        <v>173</v>
      </c>
      <c r="B174">
        <v>81</v>
      </c>
      <c r="C174" s="1">
        <v>43689</v>
      </c>
      <c r="D174">
        <v>152.08000200000001</v>
      </c>
      <c r="E174">
        <v>154.179993</v>
      </c>
      <c r="F174">
        <v>150.570007</v>
      </c>
      <c r="G174">
        <v>151.449997</v>
      </c>
      <c r="H174" s="2">
        <v>151.098297</v>
      </c>
      <c r="I174">
        <v>6980000</v>
      </c>
      <c r="J174">
        <f t="shared" si="6"/>
        <v>-1.7865133665043696E-2</v>
      </c>
      <c r="K174">
        <f t="shared" si="7"/>
        <v>-2.7236479999999972</v>
      </c>
    </row>
    <row r="175" spans="1:11" x14ac:dyDescent="0.3">
      <c r="A175">
        <v>174</v>
      </c>
      <c r="B175">
        <v>80</v>
      </c>
      <c r="C175" s="1">
        <v>43686</v>
      </c>
      <c r="D175">
        <v>156.61000100000001</v>
      </c>
      <c r="E175">
        <v>156.75</v>
      </c>
      <c r="F175">
        <v>152.14999399999999</v>
      </c>
      <c r="G175">
        <v>154.179993</v>
      </c>
      <c r="H175" s="2">
        <v>153.821945</v>
      </c>
      <c r="I175">
        <v>8545400</v>
      </c>
      <c r="J175">
        <f t="shared" si="6"/>
        <v>-2.6118607183732972E-2</v>
      </c>
      <c r="K175">
        <f t="shared" si="7"/>
        <v>-4.070541999999989</v>
      </c>
    </row>
    <row r="176" spans="1:11" x14ac:dyDescent="0.3">
      <c r="A176">
        <v>175</v>
      </c>
      <c r="B176">
        <v>79</v>
      </c>
      <c r="C176" s="1">
        <v>43685</v>
      </c>
      <c r="D176">
        <v>156.21000699999999</v>
      </c>
      <c r="E176">
        <v>158.30999800000001</v>
      </c>
      <c r="F176">
        <v>153.89999399999999</v>
      </c>
      <c r="G176">
        <v>158.259995</v>
      </c>
      <c r="H176" s="2">
        <v>157.89248699999999</v>
      </c>
      <c r="I176">
        <v>7732500</v>
      </c>
      <c r="J176">
        <f t="shared" si="6"/>
        <v>2.8001163036175409E-2</v>
      </c>
      <c r="K176">
        <f t="shared" si="7"/>
        <v>4.3598479999999995</v>
      </c>
    </row>
    <row r="177" spans="1:11" x14ac:dyDescent="0.3">
      <c r="A177">
        <v>176</v>
      </c>
      <c r="B177">
        <v>78</v>
      </c>
      <c r="C177" s="1">
        <v>43684</v>
      </c>
      <c r="D177">
        <v>149.89999399999999</v>
      </c>
      <c r="E177">
        <v>154.36999499999999</v>
      </c>
      <c r="F177">
        <v>149.199997</v>
      </c>
      <c r="G177">
        <v>153.88999899999999</v>
      </c>
      <c r="H177" s="2">
        <v>153.53263899999999</v>
      </c>
      <c r="I177">
        <v>9314000</v>
      </c>
      <c r="J177">
        <f t="shared" si="6"/>
        <v>1.0057550546557546E-2</v>
      </c>
      <c r="K177">
        <f t="shared" si="7"/>
        <v>1.536422999999985</v>
      </c>
    </row>
    <row r="178" spans="1:11" x14ac:dyDescent="0.3">
      <c r="A178">
        <v>177</v>
      </c>
      <c r="B178">
        <v>77</v>
      </c>
      <c r="C178" s="1">
        <v>43683</v>
      </c>
      <c r="D178">
        <v>153.800003</v>
      </c>
      <c r="E178">
        <v>155.63000500000001</v>
      </c>
      <c r="F178">
        <v>150.429993</v>
      </c>
      <c r="G178">
        <v>152.35000600000001</v>
      </c>
      <c r="H178" s="2">
        <v>151.996216</v>
      </c>
      <c r="I178">
        <v>9031800</v>
      </c>
      <c r="J178">
        <f t="shared" si="6"/>
        <v>1.0292388980791732E-2</v>
      </c>
      <c r="K178">
        <f t="shared" si="7"/>
        <v>1.556381000000016</v>
      </c>
    </row>
    <row r="179" spans="1:11" x14ac:dyDescent="0.3">
      <c r="A179">
        <v>178</v>
      </c>
      <c r="B179">
        <v>76</v>
      </c>
      <c r="C179" s="1">
        <v>43682</v>
      </c>
      <c r="D179">
        <v>153.800003</v>
      </c>
      <c r="E179">
        <v>153.85000600000001</v>
      </c>
      <c r="F179">
        <v>148.89999399999999</v>
      </c>
      <c r="G179">
        <v>150.78999300000001</v>
      </c>
      <c r="H179" s="2">
        <v>150.43983499999999</v>
      </c>
      <c r="I179">
        <v>14728900</v>
      </c>
      <c r="J179">
        <f t="shared" si="6"/>
        <v>-6.6695590300089355E-2</v>
      </c>
      <c r="K179">
        <f t="shared" si="7"/>
        <v>-10.375839000000013</v>
      </c>
    </row>
    <row r="180" spans="1:11" x14ac:dyDescent="0.3">
      <c r="A180">
        <v>179</v>
      </c>
      <c r="B180">
        <v>75</v>
      </c>
      <c r="C180" s="1">
        <v>43679</v>
      </c>
      <c r="D180">
        <v>161.19000199999999</v>
      </c>
      <c r="E180">
        <v>163.979996</v>
      </c>
      <c r="F180">
        <v>159.279999</v>
      </c>
      <c r="G180">
        <v>161.19000199999999</v>
      </c>
      <c r="H180" s="2">
        <v>160.815674</v>
      </c>
      <c r="I180">
        <v>10708700</v>
      </c>
      <c r="J180">
        <f t="shared" si="6"/>
        <v>-2.2876751204998724E-2</v>
      </c>
      <c r="K180">
        <f t="shared" si="7"/>
        <v>-3.7213439999999878</v>
      </c>
    </row>
    <row r="181" spans="1:11" x14ac:dyDescent="0.3">
      <c r="A181">
        <v>180</v>
      </c>
      <c r="B181">
        <v>74</v>
      </c>
      <c r="C181" s="1">
        <v>43678</v>
      </c>
      <c r="D181">
        <v>169.13999899999999</v>
      </c>
      <c r="E181">
        <v>172.779999</v>
      </c>
      <c r="F181">
        <v>162.820007</v>
      </c>
      <c r="G181">
        <v>164.91999799999999</v>
      </c>
      <c r="H181" s="2">
        <v>164.53701799999999</v>
      </c>
      <c r="I181">
        <v>10530300</v>
      </c>
      <c r="J181">
        <f t="shared" si="6"/>
        <v>-2.2779983598053537E-2</v>
      </c>
      <c r="K181">
        <f t="shared" si="7"/>
        <v>-3.791167999999999</v>
      </c>
    </row>
    <row r="182" spans="1:11" x14ac:dyDescent="0.3">
      <c r="A182">
        <v>181</v>
      </c>
      <c r="B182">
        <v>73</v>
      </c>
      <c r="C182" s="1">
        <v>43677</v>
      </c>
      <c r="D182">
        <v>174.179993</v>
      </c>
      <c r="E182">
        <v>174.220001</v>
      </c>
      <c r="F182">
        <v>167.020004</v>
      </c>
      <c r="G182">
        <v>168.720001</v>
      </c>
      <c r="H182" s="2">
        <v>168.32818599999999</v>
      </c>
      <c r="I182">
        <v>8985400</v>
      </c>
      <c r="J182">
        <f t="shared" si="6"/>
        <v>-3.9113650988036659E-2</v>
      </c>
      <c r="K182">
        <f t="shared" si="7"/>
        <v>-6.7143860000000188</v>
      </c>
    </row>
    <row r="183" spans="1:11" x14ac:dyDescent="0.3">
      <c r="A183">
        <v>182</v>
      </c>
      <c r="B183">
        <v>72</v>
      </c>
      <c r="C183" s="1">
        <v>43676</v>
      </c>
      <c r="D183">
        <v>172.949997</v>
      </c>
      <c r="E183">
        <v>175.94000199999999</v>
      </c>
      <c r="F183">
        <v>172.36999499999999</v>
      </c>
      <c r="G183">
        <v>175.449997</v>
      </c>
      <c r="H183" s="2">
        <v>175.04257200000001</v>
      </c>
      <c r="I183">
        <v>4944300</v>
      </c>
      <c r="J183">
        <f t="shared" si="6"/>
        <v>3.5972459560951117E-3</v>
      </c>
      <c r="K183">
        <f t="shared" si="7"/>
        <v>0.6285400000000152</v>
      </c>
    </row>
    <row r="184" spans="1:11" x14ac:dyDescent="0.3">
      <c r="A184">
        <v>183</v>
      </c>
      <c r="B184">
        <v>71</v>
      </c>
      <c r="C184" s="1">
        <v>43675</v>
      </c>
      <c r="D184">
        <v>174.779999</v>
      </c>
      <c r="E184">
        <v>175.470001</v>
      </c>
      <c r="F184">
        <v>171.270004</v>
      </c>
      <c r="G184">
        <v>174.820007</v>
      </c>
      <c r="H184" s="2">
        <v>174.41403199999999</v>
      </c>
      <c r="I184">
        <v>6204000</v>
      </c>
      <c r="J184">
        <f t="shared" si="6"/>
        <v>-1.4291098290061712E-3</v>
      </c>
      <c r="K184">
        <f t="shared" si="7"/>
        <v>-0.2494350000000054</v>
      </c>
    </row>
    <row r="185" spans="1:11" x14ac:dyDescent="0.3">
      <c r="A185">
        <v>184</v>
      </c>
      <c r="B185">
        <v>70</v>
      </c>
      <c r="C185" s="1">
        <v>43672</v>
      </c>
      <c r="D185">
        <v>174.470001</v>
      </c>
      <c r="E185">
        <v>176.949997</v>
      </c>
      <c r="F185">
        <v>174.470001</v>
      </c>
      <c r="G185">
        <v>175.070007</v>
      </c>
      <c r="H185" s="2">
        <v>174.663467</v>
      </c>
      <c r="I185">
        <v>6854000</v>
      </c>
      <c r="J185">
        <f t="shared" si="6"/>
        <v>9.7002943088016335E-3</v>
      </c>
      <c r="K185">
        <f t="shared" si="7"/>
        <v>1.686095999999992</v>
      </c>
    </row>
    <row r="186" spans="1:11" x14ac:dyDescent="0.3">
      <c r="A186">
        <v>185</v>
      </c>
      <c r="B186">
        <v>69</v>
      </c>
      <c r="C186" s="1">
        <v>43671</v>
      </c>
      <c r="D186">
        <v>176.990005</v>
      </c>
      <c r="E186">
        <v>177.5</v>
      </c>
      <c r="F186">
        <v>172.44000199999999</v>
      </c>
      <c r="G186">
        <v>173.38000500000001</v>
      </c>
      <c r="H186" s="2">
        <v>172.97737100000001</v>
      </c>
      <c r="I186">
        <v>9817500</v>
      </c>
      <c r="J186">
        <f t="shared" si="6"/>
        <v>-2.9998882335731759E-2</v>
      </c>
      <c r="K186">
        <f t="shared" si="7"/>
        <v>-5.2677459999999883</v>
      </c>
    </row>
    <row r="187" spans="1:11" x14ac:dyDescent="0.3">
      <c r="A187">
        <v>186</v>
      </c>
      <c r="B187">
        <v>68</v>
      </c>
      <c r="C187" s="1">
        <v>43670</v>
      </c>
      <c r="D187">
        <v>177.39999399999999</v>
      </c>
      <c r="E187">
        <v>178.88999899999999</v>
      </c>
      <c r="F187">
        <v>174.33999600000001</v>
      </c>
      <c r="G187">
        <v>178.66000399999999</v>
      </c>
      <c r="H187" s="2">
        <v>178.24511699999999</v>
      </c>
      <c r="I187">
        <v>9155900</v>
      </c>
      <c r="J187">
        <f t="shared" si="6"/>
        <v>1.6934298736933136E-2</v>
      </c>
      <c r="K187">
        <f t="shared" si="7"/>
        <v>2.9930420000000026</v>
      </c>
    </row>
    <row r="188" spans="1:11" x14ac:dyDescent="0.3">
      <c r="A188">
        <v>187</v>
      </c>
      <c r="B188">
        <v>67</v>
      </c>
      <c r="C188" s="1">
        <v>43669</v>
      </c>
      <c r="D188">
        <v>172.89999399999999</v>
      </c>
      <c r="E188">
        <v>175.740005</v>
      </c>
      <c r="F188">
        <v>172.270004</v>
      </c>
      <c r="G188">
        <v>175.66000399999999</v>
      </c>
      <c r="H188" s="2">
        <v>175.25207499999999</v>
      </c>
      <c r="I188">
        <v>10704400</v>
      </c>
      <c r="J188">
        <f t="shared" si="6"/>
        <v>2.5017088632572355E-2</v>
      </c>
      <c r="K188">
        <f t="shared" si="7"/>
        <v>4.3299099999999839</v>
      </c>
    </row>
    <row r="189" spans="1:11" x14ac:dyDescent="0.3">
      <c r="A189">
        <v>188</v>
      </c>
      <c r="B189">
        <v>66</v>
      </c>
      <c r="C189" s="1">
        <v>43668</v>
      </c>
      <c r="D189">
        <v>169.300003</v>
      </c>
      <c r="E189">
        <v>171.83999600000001</v>
      </c>
      <c r="F189">
        <v>169</v>
      </c>
      <c r="G189">
        <v>171.320007</v>
      </c>
      <c r="H189" s="2">
        <v>170.92216500000001</v>
      </c>
      <c r="I189">
        <v>7898500</v>
      </c>
      <c r="J189">
        <f t="shared" si="6"/>
        <v>1.6953608148561342E-2</v>
      </c>
      <c r="K189">
        <f t="shared" si="7"/>
        <v>2.8733220000000017</v>
      </c>
    </row>
    <row r="190" spans="1:11" x14ac:dyDescent="0.3">
      <c r="A190">
        <v>189</v>
      </c>
      <c r="B190">
        <v>65</v>
      </c>
      <c r="C190" s="1">
        <v>43665</v>
      </c>
      <c r="D190">
        <v>171.720001</v>
      </c>
      <c r="E190">
        <v>171.979996</v>
      </c>
      <c r="F190">
        <v>168.199997</v>
      </c>
      <c r="G190">
        <v>168.44000199999999</v>
      </c>
      <c r="H190" s="2">
        <v>168.04884300000001</v>
      </c>
      <c r="I190">
        <v>8622400</v>
      </c>
      <c r="J190">
        <f t="shared" si="6"/>
        <v>-1.0277112948764801E-2</v>
      </c>
      <c r="K190">
        <f t="shared" si="7"/>
        <v>-1.7359620000000007</v>
      </c>
    </row>
    <row r="191" spans="1:11" x14ac:dyDescent="0.3">
      <c r="A191">
        <v>190</v>
      </c>
      <c r="B191">
        <v>64</v>
      </c>
      <c r="C191" s="1">
        <v>43664</v>
      </c>
      <c r="D191">
        <v>170.13000500000001</v>
      </c>
      <c r="E191">
        <v>172.71000699999999</v>
      </c>
      <c r="F191">
        <v>167.85000600000001</v>
      </c>
      <c r="G191">
        <v>170.179993</v>
      </c>
      <c r="H191" s="2">
        <v>169.78480500000001</v>
      </c>
      <c r="I191">
        <v>11079500</v>
      </c>
      <c r="J191">
        <f t="shared" si="6"/>
        <v>2.7655636676537244E-3</v>
      </c>
      <c r="K191">
        <f t="shared" si="7"/>
        <v>0.46890200000001414</v>
      </c>
    </row>
    <row r="192" spans="1:11" x14ac:dyDescent="0.3">
      <c r="A192">
        <v>191</v>
      </c>
      <c r="B192">
        <v>63</v>
      </c>
      <c r="C192" s="1">
        <v>43663</v>
      </c>
      <c r="D192">
        <v>167.14999399999999</v>
      </c>
      <c r="E192">
        <v>169.990005</v>
      </c>
      <c r="F192">
        <v>165.970001</v>
      </c>
      <c r="G192">
        <v>169.71000699999999</v>
      </c>
      <c r="H192" s="2">
        <v>169.31590299999999</v>
      </c>
      <c r="I192">
        <v>8705100</v>
      </c>
      <c r="J192">
        <f t="shared" si="6"/>
        <v>1.5618414370486642E-2</v>
      </c>
      <c r="K192">
        <f t="shared" si="7"/>
        <v>2.6239019999999869</v>
      </c>
    </row>
    <row r="193" spans="1:11" x14ac:dyDescent="0.3">
      <c r="A193">
        <v>192</v>
      </c>
      <c r="B193">
        <v>62</v>
      </c>
      <c r="C193" s="1">
        <v>43662</v>
      </c>
      <c r="D193">
        <v>166.66999799999999</v>
      </c>
      <c r="E193">
        <v>168.16999799999999</v>
      </c>
      <c r="F193">
        <v>164.83999600000001</v>
      </c>
      <c r="G193">
        <v>167.08000200000001</v>
      </c>
      <c r="H193" s="2">
        <v>166.692001</v>
      </c>
      <c r="I193">
        <v>8536100</v>
      </c>
      <c r="J193">
        <f t="shared" si="6"/>
        <v>-1.1365410332186225E-3</v>
      </c>
      <c r="K193">
        <f t="shared" si="7"/>
        <v>-0.18956000000000017</v>
      </c>
    </row>
    <row r="194" spans="1:11" x14ac:dyDescent="0.3">
      <c r="A194">
        <v>193</v>
      </c>
      <c r="B194">
        <v>61</v>
      </c>
      <c r="C194" s="1">
        <v>43661</v>
      </c>
      <c r="D194">
        <v>168.46000699999999</v>
      </c>
      <c r="E194">
        <v>169.11000100000001</v>
      </c>
      <c r="F194">
        <v>166.13000500000001</v>
      </c>
      <c r="G194">
        <v>167.270004</v>
      </c>
      <c r="H194" s="2">
        <v>166.881561</v>
      </c>
      <c r="I194">
        <v>7246000</v>
      </c>
      <c r="J194">
        <f t="shared" ref="J194:J254" si="8">LN(H194/H195)</f>
        <v>-2.0306240091697856E-3</v>
      </c>
      <c r="K194">
        <f t="shared" ref="K194:K254" si="9">H194-H195</f>
        <v>-0.33921799999998825</v>
      </c>
    </row>
    <row r="195" spans="1:11" x14ac:dyDescent="0.3">
      <c r="A195">
        <v>194</v>
      </c>
      <c r="B195">
        <v>60</v>
      </c>
      <c r="C195" s="1">
        <v>43658</v>
      </c>
      <c r="D195">
        <v>167.39999399999999</v>
      </c>
      <c r="E195">
        <v>170.470001</v>
      </c>
      <c r="F195">
        <v>167.39999399999999</v>
      </c>
      <c r="G195">
        <v>167.61000100000001</v>
      </c>
      <c r="H195" s="2">
        <v>167.22077899999999</v>
      </c>
      <c r="I195">
        <v>12659800</v>
      </c>
      <c r="J195">
        <f t="shared" si="8"/>
        <v>7.9667829803632632E-3</v>
      </c>
      <c r="K195">
        <f t="shared" si="9"/>
        <v>1.3269190000000037</v>
      </c>
    </row>
    <row r="196" spans="1:11" x14ac:dyDescent="0.3">
      <c r="A196">
        <v>195</v>
      </c>
      <c r="B196">
        <v>59</v>
      </c>
      <c r="C196" s="1">
        <v>43657</v>
      </c>
      <c r="D196">
        <v>163</v>
      </c>
      <c r="E196">
        <v>167.91999799999999</v>
      </c>
      <c r="F196">
        <v>161.5</v>
      </c>
      <c r="G196">
        <v>166.279999</v>
      </c>
      <c r="H196" s="2">
        <v>165.89385999999999</v>
      </c>
      <c r="I196">
        <v>17064000</v>
      </c>
      <c r="J196">
        <f t="shared" si="8"/>
        <v>3.8124339734361051E-2</v>
      </c>
      <c r="K196">
        <f t="shared" si="9"/>
        <v>6.2055509999999856</v>
      </c>
    </row>
    <row r="197" spans="1:11" x14ac:dyDescent="0.3">
      <c r="A197">
        <v>196</v>
      </c>
      <c r="B197">
        <v>58</v>
      </c>
      <c r="C197" s="1">
        <v>43656</v>
      </c>
      <c r="D197">
        <v>159.05999800000001</v>
      </c>
      <c r="E197">
        <v>162.36999499999999</v>
      </c>
      <c r="F197">
        <v>158.5</v>
      </c>
      <c r="G197">
        <v>160.05999800000001</v>
      </c>
      <c r="H197" s="2">
        <v>159.688309</v>
      </c>
      <c r="I197">
        <v>11301900</v>
      </c>
      <c r="J197">
        <f t="shared" si="8"/>
        <v>1.7330319785027689E-2</v>
      </c>
      <c r="K197">
        <f t="shared" si="9"/>
        <v>2.7436069999999972</v>
      </c>
    </row>
    <row r="198" spans="1:11" x14ac:dyDescent="0.3">
      <c r="A198">
        <v>197</v>
      </c>
      <c r="B198">
        <v>57</v>
      </c>
      <c r="C198" s="1">
        <v>43655</v>
      </c>
      <c r="D198">
        <v>155.509995</v>
      </c>
      <c r="E198">
        <v>158.44000199999999</v>
      </c>
      <c r="F198">
        <v>155</v>
      </c>
      <c r="G198">
        <v>157.30999800000001</v>
      </c>
      <c r="H198" s="2">
        <v>156.94470200000001</v>
      </c>
      <c r="I198">
        <v>8571500</v>
      </c>
      <c r="J198">
        <f t="shared" si="8"/>
        <v>6.3585274979347959E-4</v>
      </c>
      <c r="K198">
        <f t="shared" si="9"/>
        <v>9.9761999999998352E-2</v>
      </c>
    </row>
    <row r="199" spans="1:11" x14ac:dyDescent="0.3">
      <c r="A199">
        <v>198</v>
      </c>
      <c r="B199">
        <v>56</v>
      </c>
      <c r="C199" s="1">
        <v>43654</v>
      </c>
      <c r="D199">
        <v>157.83000200000001</v>
      </c>
      <c r="E199">
        <v>158.58999600000001</v>
      </c>
      <c r="F199">
        <v>156</v>
      </c>
      <c r="G199">
        <v>157.21000699999999</v>
      </c>
      <c r="H199" s="2">
        <v>156.84494000000001</v>
      </c>
      <c r="I199">
        <v>8244700</v>
      </c>
      <c r="J199">
        <f t="shared" si="8"/>
        <v>-1.902768417752761E-2</v>
      </c>
      <c r="K199">
        <f t="shared" si="9"/>
        <v>-3.0129699999999957</v>
      </c>
    </row>
    <row r="200" spans="1:11" x14ac:dyDescent="0.3">
      <c r="A200">
        <v>199</v>
      </c>
      <c r="B200">
        <v>55</v>
      </c>
      <c r="C200" s="1">
        <v>43651</v>
      </c>
      <c r="D200">
        <v>160.39999399999999</v>
      </c>
      <c r="E200">
        <v>160.58000200000001</v>
      </c>
      <c r="F200">
        <v>157.679993</v>
      </c>
      <c r="G200">
        <v>160.229996</v>
      </c>
      <c r="H200" s="2">
        <v>159.85791</v>
      </c>
      <c r="I200">
        <v>9913800</v>
      </c>
      <c r="J200">
        <f t="shared" si="8"/>
        <v>-1.5604979625091176E-2</v>
      </c>
      <c r="K200">
        <f t="shared" si="9"/>
        <v>-2.514144999999985</v>
      </c>
    </row>
    <row r="201" spans="1:11" x14ac:dyDescent="0.3">
      <c r="A201">
        <v>200</v>
      </c>
      <c r="B201">
        <v>54</v>
      </c>
      <c r="C201" s="1">
        <v>43649</v>
      </c>
      <c r="D201">
        <v>163.16999799999999</v>
      </c>
      <c r="E201">
        <v>163.39999399999999</v>
      </c>
      <c r="F201">
        <v>160.33999600000001</v>
      </c>
      <c r="G201">
        <v>162.75</v>
      </c>
      <c r="H201" s="2">
        <v>162.37205499999999</v>
      </c>
      <c r="I201">
        <v>6165900</v>
      </c>
      <c r="J201">
        <f t="shared" si="8"/>
        <v>3.2002402352534183E-3</v>
      </c>
      <c r="K201">
        <f t="shared" si="9"/>
        <v>0.51879900000000134</v>
      </c>
    </row>
    <row r="202" spans="1:11" x14ac:dyDescent="0.3">
      <c r="A202">
        <v>201</v>
      </c>
      <c r="B202">
        <v>53</v>
      </c>
      <c r="C202" s="1">
        <v>43648</v>
      </c>
      <c r="D202">
        <v>165.5</v>
      </c>
      <c r="E202">
        <v>166.35000600000001</v>
      </c>
      <c r="F202">
        <v>161.699997</v>
      </c>
      <c r="G202">
        <v>162.229996</v>
      </c>
      <c r="H202" s="2">
        <v>161.85325599999999</v>
      </c>
      <c r="I202">
        <v>10005700</v>
      </c>
      <c r="J202">
        <f t="shared" si="8"/>
        <v>-2.3996356473856766E-2</v>
      </c>
      <c r="K202">
        <f t="shared" si="9"/>
        <v>-3.9308630000000164</v>
      </c>
    </row>
    <row r="203" spans="1:11" x14ac:dyDescent="0.3">
      <c r="A203">
        <v>202</v>
      </c>
      <c r="B203">
        <v>52</v>
      </c>
      <c r="C203" s="1">
        <v>43647</v>
      </c>
      <c r="D203">
        <v>172.570007</v>
      </c>
      <c r="E203">
        <v>173.949997</v>
      </c>
      <c r="F203">
        <v>164.66000399999999</v>
      </c>
      <c r="G203">
        <v>166.16999799999999</v>
      </c>
      <c r="H203" s="2">
        <v>165.784119</v>
      </c>
      <c r="I203">
        <v>17788300</v>
      </c>
      <c r="J203">
        <f t="shared" si="8"/>
        <v>1.1743513470942971E-2</v>
      </c>
      <c r="K203">
        <f t="shared" si="9"/>
        <v>1.9355010000000163</v>
      </c>
    </row>
    <row r="204" spans="1:11" x14ac:dyDescent="0.3">
      <c r="A204">
        <v>203</v>
      </c>
      <c r="B204">
        <v>51</v>
      </c>
      <c r="C204" s="1">
        <v>43644</v>
      </c>
      <c r="D204">
        <v>165</v>
      </c>
      <c r="E204">
        <v>165.36999499999999</v>
      </c>
      <c r="F204">
        <v>162.35000600000001</v>
      </c>
      <c r="G204">
        <v>164.229996</v>
      </c>
      <c r="H204" s="2">
        <v>163.84861799999999</v>
      </c>
      <c r="I204">
        <v>9941700</v>
      </c>
      <c r="J204">
        <f t="shared" si="8"/>
        <v>6.1076550986430139E-3</v>
      </c>
      <c r="K204">
        <f t="shared" si="9"/>
        <v>0.99768100000000004</v>
      </c>
    </row>
    <row r="205" spans="1:11" x14ac:dyDescent="0.3">
      <c r="A205">
        <v>204</v>
      </c>
      <c r="B205">
        <v>50</v>
      </c>
      <c r="C205" s="1">
        <v>43643</v>
      </c>
      <c r="D205">
        <v>162.71000699999999</v>
      </c>
      <c r="E205">
        <v>164</v>
      </c>
      <c r="F205">
        <v>161.259995</v>
      </c>
      <c r="G205">
        <v>163.229996</v>
      </c>
      <c r="H205" s="2">
        <v>162.85093699999999</v>
      </c>
      <c r="I205">
        <v>11136000</v>
      </c>
      <c r="J205">
        <f t="shared" si="8"/>
        <v>2.4622189930334607E-2</v>
      </c>
      <c r="K205">
        <f t="shared" si="9"/>
        <v>3.9607849999999871</v>
      </c>
    </row>
    <row r="206" spans="1:11" x14ac:dyDescent="0.3">
      <c r="A206">
        <v>205</v>
      </c>
      <c r="B206">
        <v>49</v>
      </c>
      <c r="C206" s="1">
        <v>43642</v>
      </c>
      <c r="D206">
        <v>156.61000100000001</v>
      </c>
      <c r="E206">
        <v>161.720001</v>
      </c>
      <c r="F206">
        <v>156.08999600000001</v>
      </c>
      <c r="G206">
        <v>159.259995</v>
      </c>
      <c r="H206" s="2">
        <v>158.890152</v>
      </c>
      <c r="I206">
        <v>14601800</v>
      </c>
      <c r="J206">
        <f t="shared" si="8"/>
        <v>5.0084479963338403E-2</v>
      </c>
      <c r="K206">
        <f t="shared" si="9"/>
        <v>7.7619320000000016</v>
      </c>
    </row>
    <row r="207" spans="1:11" x14ac:dyDescent="0.3">
      <c r="A207">
        <v>206</v>
      </c>
      <c r="B207">
        <v>48</v>
      </c>
      <c r="C207" s="1">
        <v>43641</v>
      </c>
      <c r="D207">
        <v>152.86000100000001</v>
      </c>
      <c r="E207">
        <v>155.88000500000001</v>
      </c>
      <c r="F207">
        <v>151.36999499999999</v>
      </c>
      <c r="G207">
        <v>151.479996</v>
      </c>
      <c r="H207" s="2">
        <v>151.12822</v>
      </c>
      <c r="I207">
        <v>7796700</v>
      </c>
      <c r="J207">
        <f t="shared" si="8"/>
        <v>-7.7597303479053324E-3</v>
      </c>
      <c r="K207">
        <f t="shared" si="9"/>
        <v>-1.1772760000000062</v>
      </c>
    </row>
    <row r="208" spans="1:11" x14ac:dyDescent="0.3">
      <c r="A208">
        <v>207</v>
      </c>
      <c r="B208">
        <v>47</v>
      </c>
      <c r="C208" s="1">
        <v>43640</v>
      </c>
      <c r="D208">
        <v>152.61999499999999</v>
      </c>
      <c r="E208">
        <v>153.85000600000001</v>
      </c>
      <c r="F208">
        <v>150.720001</v>
      </c>
      <c r="G208">
        <v>152.66000399999999</v>
      </c>
      <c r="H208" s="2">
        <v>152.30549600000001</v>
      </c>
      <c r="I208">
        <v>7073700</v>
      </c>
      <c r="J208">
        <f t="shared" si="8"/>
        <v>5.9129533301464834E-3</v>
      </c>
      <c r="K208">
        <f t="shared" si="9"/>
        <v>0.89791800000000421</v>
      </c>
    </row>
    <row r="209" spans="1:11" x14ac:dyDescent="0.3">
      <c r="A209">
        <v>208</v>
      </c>
      <c r="B209">
        <v>46</v>
      </c>
      <c r="C209" s="1">
        <v>43637</v>
      </c>
      <c r="D209">
        <v>153.5</v>
      </c>
      <c r="E209">
        <v>155.479996</v>
      </c>
      <c r="F209">
        <v>151.5</v>
      </c>
      <c r="G209">
        <v>151.759995</v>
      </c>
      <c r="H209" s="2">
        <v>151.407578</v>
      </c>
      <c r="I209">
        <v>10860700</v>
      </c>
      <c r="J209">
        <f t="shared" si="8"/>
        <v>-1.5301403846526E-2</v>
      </c>
      <c r="K209">
        <f t="shared" si="9"/>
        <v>-2.3345640000000003</v>
      </c>
    </row>
    <row r="210" spans="1:11" x14ac:dyDescent="0.3">
      <c r="A210">
        <v>209</v>
      </c>
      <c r="B210">
        <v>45</v>
      </c>
      <c r="C210" s="1">
        <v>43636</v>
      </c>
      <c r="D210">
        <v>156.770004</v>
      </c>
      <c r="E210">
        <v>157.33000200000001</v>
      </c>
      <c r="F210">
        <v>153.520004</v>
      </c>
      <c r="G210">
        <v>154.10000600000001</v>
      </c>
      <c r="H210" s="2">
        <v>153.742142</v>
      </c>
      <c r="I210">
        <v>8754200</v>
      </c>
      <c r="J210">
        <f t="shared" si="8"/>
        <v>6.3798002227154404E-3</v>
      </c>
      <c r="K210">
        <f t="shared" si="9"/>
        <v>0.97772199999999998</v>
      </c>
    </row>
    <row r="211" spans="1:11" x14ac:dyDescent="0.3">
      <c r="A211">
        <v>210</v>
      </c>
      <c r="B211">
        <v>44</v>
      </c>
      <c r="C211" s="1">
        <v>43635</v>
      </c>
      <c r="D211">
        <v>154.300003</v>
      </c>
      <c r="E211">
        <v>154.759995</v>
      </c>
      <c r="F211">
        <v>152.070007</v>
      </c>
      <c r="G211">
        <v>153.11999499999999</v>
      </c>
      <c r="H211" s="2">
        <v>152.76442</v>
      </c>
      <c r="I211">
        <v>8291100</v>
      </c>
      <c r="J211">
        <f t="shared" si="8"/>
        <v>1.5686168591563352E-3</v>
      </c>
      <c r="K211">
        <f t="shared" si="9"/>
        <v>0.23944099999999935</v>
      </c>
    </row>
    <row r="212" spans="1:11" x14ac:dyDescent="0.3">
      <c r="A212">
        <v>211</v>
      </c>
      <c r="B212">
        <v>43</v>
      </c>
      <c r="C212" s="1">
        <v>43634</v>
      </c>
      <c r="D212">
        <v>147.5</v>
      </c>
      <c r="E212">
        <v>155.11000100000001</v>
      </c>
      <c r="F212">
        <v>147.05999800000001</v>
      </c>
      <c r="G212">
        <v>152.88000500000001</v>
      </c>
      <c r="H212" s="2">
        <v>152.524979</v>
      </c>
      <c r="I212">
        <v>14548000</v>
      </c>
      <c r="J212">
        <f t="shared" si="8"/>
        <v>5.2712692224376002E-2</v>
      </c>
      <c r="K212">
        <f t="shared" si="9"/>
        <v>7.8317720000000008</v>
      </c>
    </row>
    <row r="213" spans="1:11" x14ac:dyDescent="0.3">
      <c r="A213">
        <v>212</v>
      </c>
      <c r="B213">
        <v>42</v>
      </c>
      <c r="C213" s="1">
        <v>43633</v>
      </c>
      <c r="D213">
        <v>144.570007</v>
      </c>
      <c r="E213">
        <v>146.520004</v>
      </c>
      <c r="F213">
        <v>143.64999399999999</v>
      </c>
      <c r="G213">
        <v>145.029999</v>
      </c>
      <c r="H213" s="2">
        <v>144.693207</v>
      </c>
      <c r="I213">
        <v>6901000</v>
      </c>
      <c r="J213">
        <f t="shared" si="8"/>
        <v>2.6926493409695747E-3</v>
      </c>
      <c r="K213">
        <f t="shared" si="9"/>
        <v>0.38908399999999688</v>
      </c>
    </row>
    <row r="214" spans="1:11" x14ac:dyDescent="0.3">
      <c r="A214">
        <v>213</v>
      </c>
      <c r="B214">
        <v>41</v>
      </c>
      <c r="C214" s="1">
        <v>43630</v>
      </c>
      <c r="D214">
        <v>144.509995</v>
      </c>
      <c r="E214">
        <v>145.490005</v>
      </c>
      <c r="F214">
        <v>142.83999600000001</v>
      </c>
      <c r="G214">
        <v>144.63999899999999</v>
      </c>
      <c r="H214" s="2">
        <v>144.304123</v>
      </c>
      <c r="I214">
        <v>9860700</v>
      </c>
      <c r="J214">
        <f t="shared" si="8"/>
        <v>-2.4719445295641424E-2</v>
      </c>
      <c r="K214">
        <f t="shared" si="9"/>
        <v>-3.6115719999999953</v>
      </c>
    </row>
    <row r="215" spans="1:11" x14ac:dyDescent="0.3">
      <c r="A215">
        <v>214</v>
      </c>
      <c r="B215">
        <v>40</v>
      </c>
      <c r="C215" s="1">
        <v>43629</v>
      </c>
      <c r="D215">
        <v>147.08999600000001</v>
      </c>
      <c r="E215">
        <v>149</v>
      </c>
      <c r="F215">
        <v>146.38000500000001</v>
      </c>
      <c r="G215">
        <v>148.259995</v>
      </c>
      <c r="H215" s="2">
        <v>147.915695</v>
      </c>
      <c r="I215">
        <v>7702000</v>
      </c>
      <c r="J215">
        <f t="shared" si="8"/>
        <v>1.3991770167576835E-2</v>
      </c>
      <c r="K215">
        <f t="shared" si="9"/>
        <v>2.0551910000000078</v>
      </c>
    </row>
    <row r="216" spans="1:11" x14ac:dyDescent="0.3">
      <c r="A216">
        <v>215</v>
      </c>
      <c r="B216">
        <v>39</v>
      </c>
      <c r="C216" s="1">
        <v>43628</v>
      </c>
      <c r="D216">
        <v>149</v>
      </c>
      <c r="E216">
        <v>149.25</v>
      </c>
      <c r="F216">
        <v>145.58999600000001</v>
      </c>
      <c r="G216">
        <v>146.199997</v>
      </c>
      <c r="H216" s="2">
        <v>145.86050399999999</v>
      </c>
      <c r="I216">
        <v>8950400</v>
      </c>
      <c r="J216">
        <f t="shared" si="8"/>
        <v>-3.0647253118638407E-2</v>
      </c>
      <c r="K216">
        <f t="shared" si="9"/>
        <v>-4.5394290000000126</v>
      </c>
    </row>
    <row r="217" spans="1:11" x14ac:dyDescent="0.3">
      <c r="A217">
        <v>216</v>
      </c>
      <c r="B217">
        <v>38</v>
      </c>
      <c r="C217" s="1">
        <v>43627</v>
      </c>
      <c r="D217">
        <v>150.83999600000001</v>
      </c>
      <c r="E217">
        <v>152.36000100000001</v>
      </c>
      <c r="F217">
        <v>149.16000399999999</v>
      </c>
      <c r="G217">
        <v>150.75</v>
      </c>
      <c r="H217" s="2">
        <v>150.399933</v>
      </c>
      <c r="I217">
        <v>9596800</v>
      </c>
      <c r="J217">
        <f t="shared" si="8"/>
        <v>1.5509527206694795E-2</v>
      </c>
      <c r="K217">
        <f t="shared" si="9"/>
        <v>2.3146360000000072</v>
      </c>
    </row>
    <row r="218" spans="1:11" x14ac:dyDescent="0.3">
      <c r="A218">
        <v>217</v>
      </c>
      <c r="B218">
        <v>37</v>
      </c>
      <c r="C218" s="1">
        <v>43626</v>
      </c>
      <c r="D218">
        <v>147.759995</v>
      </c>
      <c r="E218">
        <v>151.19000199999999</v>
      </c>
      <c r="F218">
        <v>147.759995</v>
      </c>
      <c r="G218">
        <v>148.429993</v>
      </c>
      <c r="H218" s="2">
        <v>148.085297</v>
      </c>
      <c r="I218">
        <v>10069500</v>
      </c>
      <c r="J218">
        <f t="shared" si="8"/>
        <v>1.9937327795082928E-2</v>
      </c>
      <c r="K218">
        <f t="shared" si="9"/>
        <v>2.9231880000000103</v>
      </c>
    </row>
    <row r="219" spans="1:11" x14ac:dyDescent="0.3">
      <c r="A219">
        <v>218</v>
      </c>
      <c r="B219">
        <v>36</v>
      </c>
      <c r="C219" s="1">
        <v>43623</v>
      </c>
      <c r="D219">
        <v>144.020004</v>
      </c>
      <c r="E219">
        <v>146.88000500000001</v>
      </c>
      <c r="F219">
        <v>143.25</v>
      </c>
      <c r="G219">
        <v>145.5</v>
      </c>
      <c r="H219" s="2">
        <v>145.16210899999999</v>
      </c>
      <c r="I219">
        <v>8721400</v>
      </c>
      <c r="J219">
        <f t="shared" si="8"/>
        <v>1.1891714323017643E-2</v>
      </c>
      <c r="K219">
        <f t="shared" si="9"/>
        <v>1.7160030000000006</v>
      </c>
    </row>
    <row r="220" spans="1:11" x14ac:dyDescent="0.3">
      <c r="A220">
        <v>219</v>
      </c>
      <c r="B220">
        <v>35</v>
      </c>
      <c r="C220" s="1">
        <v>43622</v>
      </c>
      <c r="D220">
        <v>141.449997</v>
      </c>
      <c r="E220">
        <v>144.770004</v>
      </c>
      <c r="F220">
        <v>141.35000600000001</v>
      </c>
      <c r="G220">
        <v>143.779999</v>
      </c>
      <c r="H220" s="2">
        <v>143.44610599999999</v>
      </c>
      <c r="I220">
        <v>10203500</v>
      </c>
      <c r="J220">
        <f t="shared" si="8"/>
        <v>1.7540670906947092E-2</v>
      </c>
      <c r="K220">
        <f t="shared" si="9"/>
        <v>2.4942019999999729</v>
      </c>
    </row>
    <row r="221" spans="1:11" x14ac:dyDescent="0.3">
      <c r="A221">
        <v>220</v>
      </c>
      <c r="B221">
        <v>34</v>
      </c>
      <c r="C221" s="1">
        <v>43621</v>
      </c>
      <c r="D221">
        <v>145.970001</v>
      </c>
      <c r="E221">
        <v>146.19000199999999</v>
      </c>
      <c r="F221">
        <v>139.820007</v>
      </c>
      <c r="G221">
        <v>141.279999</v>
      </c>
      <c r="H221" s="2">
        <v>140.95190400000001</v>
      </c>
      <c r="I221">
        <v>12790400</v>
      </c>
      <c r="J221">
        <f t="shared" si="8"/>
        <v>-1.210098714450584E-2</v>
      </c>
      <c r="K221">
        <f t="shared" si="9"/>
        <v>-1.7160189999999886</v>
      </c>
    </row>
    <row r="222" spans="1:11" x14ac:dyDescent="0.3">
      <c r="A222">
        <v>221</v>
      </c>
      <c r="B222">
        <v>33</v>
      </c>
      <c r="C222" s="1">
        <v>43620</v>
      </c>
      <c r="D222">
        <v>136.36000100000001</v>
      </c>
      <c r="E222">
        <v>143.21000699999999</v>
      </c>
      <c r="F222">
        <v>135.470001</v>
      </c>
      <c r="G222">
        <v>143</v>
      </c>
      <c r="H222" s="2">
        <v>142.667923</v>
      </c>
      <c r="I222">
        <v>16045900</v>
      </c>
      <c r="J222">
        <f t="shared" si="8"/>
        <v>6.6647999330868415E-2</v>
      </c>
      <c r="K222">
        <f t="shared" si="9"/>
        <v>9.1985929999999883</v>
      </c>
    </row>
    <row r="223" spans="1:11" x14ac:dyDescent="0.3">
      <c r="A223">
        <v>222</v>
      </c>
      <c r="B223">
        <v>32</v>
      </c>
      <c r="C223" s="1">
        <v>43619</v>
      </c>
      <c r="D223">
        <v>135.91000399999999</v>
      </c>
      <c r="E223">
        <v>137.470001</v>
      </c>
      <c r="F223">
        <v>132.60000600000001</v>
      </c>
      <c r="G223">
        <v>133.779999</v>
      </c>
      <c r="H223" s="2">
        <v>133.46933000000001</v>
      </c>
      <c r="I223">
        <v>11966100</v>
      </c>
      <c r="J223">
        <f t="shared" si="8"/>
        <v>-1.2479870041909086E-2</v>
      </c>
      <c r="K223">
        <f t="shared" si="9"/>
        <v>-1.6761169999999765</v>
      </c>
    </row>
    <row r="224" spans="1:11" x14ac:dyDescent="0.3">
      <c r="A224">
        <v>223</v>
      </c>
      <c r="B224">
        <v>31</v>
      </c>
      <c r="C224" s="1">
        <v>43616</v>
      </c>
      <c r="D224">
        <v>137.13999899999999</v>
      </c>
      <c r="E224">
        <v>139.85000600000001</v>
      </c>
      <c r="F224">
        <v>135.38999899999999</v>
      </c>
      <c r="G224">
        <v>135.46000699999999</v>
      </c>
      <c r="H224" s="2">
        <v>135.14544699999999</v>
      </c>
      <c r="I224">
        <v>9743000</v>
      </c>
      <c r="J224">
        <f t="shared" si="8"/>
        <v>-2.6588490255916586E-2</v>
      </c>
      <c r="K224">
        <f t="shared" si="9"/>
        <v>-3.6415100000000109</v>
      </c>
    </row>
    <row r="225" spans="1:11" x14ac:dyDescent="0.3">
      <c r="A225">
        <v>224</v>
      </c>
      <c r="B225">
        <v>30</v>
      </c>
      <c r="C225" s="1">
        <v>43615</v>
      </c>
      <c r="D225">
        <v>140.30999800000001</v>
      </c>
      <c r="E225">
        <v>141.75</v>
      </c>
      <c r="F225">
        <v>137.570007</v>
      </c>
      <c r="G225">
        <v>139.11000100000001</v>
      </c>
      <c r="H225" s="2">
        <v>138.786957</v>
      </c>
      <c r="I225">
        <v>9857500</v>
      </c>
      <c r="J225">
        <f t="shared" si="8"/>
        <v>-7.6621364308639911E-3</v>
      </c>
      <c r="K225">
        <f t="shared" si="9"/>
        <v>-1.0674889999999948</v>
      </c>
    </row>
    <row r="226" spans="1:11" x14ac:dyDescent="0.3">
      <c r="A226">
        <v>225</v>
      </c>
      <c r="B226">
        <v>29</v>
      </c>
      <c r="C226" s="1">
        <v>43614</v>
      </c>
      <c r="D226">
        <v>141.41000399999999</v>
      </c>
      <c r="E226">
        <v>142.820007</v>
      </c>
      <c r="F226">
        <v>138.94000199999999</v>
      </c>
      <c r="G226">
        <v>140.33999600000001</v>
      </c>
      <c r="H226" s="2">
        <v>139.854446</v>
      </c>
      <c r="I226">
        <v>13995000</v>
      </c>
      <c r="J226">
        <f t="shared" si="8"/>
        <v>-2.1081760593910707E-2</v>
      </c>
      <c r="K226">
        <f t="shared" si="9"/>
        <v>-2.979676000000012</v>
      </c>
    </row>
    <row r="227" spans="1:11" x14ac:dyDescent="0.3">
      <c r="A227">
        <v>226</v>
      </c>
      <c r="B227">
        <v>28</v>
      </c>
      <c r="C227" s="1">
        <v>43613</v>
      </c>
      <c r="D227">
        <v>145.86000100000001</v>
      </c>
      <c r="E227">
        <v>147.179993</v>
      </c>
      <c r="F227">
        <v>143.25</v>
      </c>
      <c r="G227">
        <v>143.33000200000001</v>
      </c>
      <c r="H227" s="2">
        <v>142.83412200000001</v>
      </c>
      <c r="I227">
        <v>10708900</v>
      </c>
      <c r="J227">
        <f t="shared" si="8"/>
        <v>-1.2617934199721202E-2</v>
      </c>
      <c r="K227">
        <f t="shared" si="9"/>
        <v>-1.8136899999999798</v>
      </c>
    </row>
    <row r="228" spans="1:11" x14ac:dyDescent="0.3">
      <c r="A228">
        <v>227</v>
      </c>
      <c r="B228">
        <v>27</v>
      </c>
      <c r="C228" s="1">
        <v>43609</v>
      </c>
      <c r="D228">
        <v>148.08000200000001</v>
      </c>
      <c r="E228">
        <v>149.5</v>
      </c>
      <c r="F228">
        <v>144.88000500000001</v>
      </c>
      <c r="G228">
        <v>145.14999399999999</v>
      </c>
      <c r="H228" s="2">
        <v>144.64781199999999</v>
      </c>
      <c r="I228">
        <v>8939600</v>
      </c>
      <c r="J228">
        <f t="shared" si="8"/>
        <v>-1.4839494672871635E-2</v>
      </c>
      <c r="K228">
        <f t="shared" si="9"/>
        <v>-2.1625060000000076</v>
      </c>
    </row>
    <row r="229" spans="1:11" x14ac:dyDescent="0.3">
      <c r="A229">
        <v>228</v>
      </c>
      <c r="B229">
        <v>26</v>
      </c>
      <c r="C229" s="1">
        <v>43608</v>
      </c>
      <c r="D229">
        <v>149.69000199999999</v>
      </c>
      <c r="E229">
        <v>149.69000199999999</v>
      </c>
      <c r="F229">
        <v>144.91000399999999</v>
      </c>
      <c r="G229">
        <v>147.320007</v>
      </c>
      <c r="H229" s="2">
        <v>146.810318</v>
      </c>
      <c r="I229">
        <v>14796100</v>
      </c>
      <c r="J229">
        <f t="shared" si="8"/>
        <v>-3.2588434964080426E-2</v>
      </c>
      <c r="K229">
        <f t="shared" si="9"/>
        <v>-4.8631290000000149</v>
      </c>
    </row>
    <row r="230" spans="1:11" x14ac:dyDescent="0.3">
      <c r="A230">
        <v>229</v>
      </c>
      <c r="B230">
        <v>25</v>
      </c>
      <c r="C230" s="1">
        <v>43607</v>
      </c>
      <c r="D230">
        <v>153.5</v>
      </c>
      <c r="E230">
        <v>154.550003</v>
      </c>
      <c r="F230">
        <v>151.759995</v>
      </c>
      <c r="G230">
        <v>152.199997</v>
      </c>
      <c r="H230" s="2">
        <v>151.67344700000001</v>
      </c>
      <c r="I230">
        <v>8146700</v>
      </c>
      <c r="J230">
        <f t="shared" si="8"/>
        <v>-1.8616638299304114E-2</v>
      </c>
      <c r="K230">
        <f t="shared" si="9"/>
        <v>-2.8500969999999768</v>
      </c>
    </row>
    <row r="231" spans="1:11" x14ac:dyDescent="0.3">
      <c r="A231">
        <v>230</v>
      </c>
      <c r="B231">
        <v>24</v>
      </c>
      <c r="C231" s="1">
        <v>43606</v>
      </c>
      <c r="D231">
        <v>154.199997</v>
      </c>
      <c r="E231">
        <v>155.699997</v>
      </c>
      <c r="F231">
        <v>152.63999899999999</v>
      </c>
      <c r="G231">
        <v>155.05999800000001</v>
      </c>
      <c r="H231" s="2">
        <v>154.52354399999999</v>
      </c>
      <c r="I231">
        <v>9046200</v>
      </c>
      <c r="J231">
        <f t="shared" si="8"/>
        <v>2.1577738598382825E-2</v>
      </c>
      <c r="K231">
        <f t="shared" si="9"/>
        <v>3.2985529999999983</v>
      </c>
    </row>
    <row r="232" spans="1:11" x14ac:dyDescent="0.3">
      <c r="A232">
        <v>231</v>
      </c>
      <c r="B232">
        <v>23</v>
      </c>
      <c r="C232" s="1">
        <v>43605</v>
      </c>
      <c r="D232">
        <v>152.550003</v>
      </c>
      <c r="E232">
        <v>154.770004</v>
      </c>
      <c r="F232">
        <v>150.75</v>
      </c>
      <c r="G232">
        <v>151.75</v>
      </c>
      <c r="H232" s="2">
        <v>151.22499099999999</v>
      </c>
      <c r="I232">
        <v>14301600</v>
      </c>
      <c r="J232">
        <f t="shared" si="8"/>
        <v>-3.101322515727847E-2</v>
      </c>
      <c r="K232">
        <f t="shared" si="9"/>
        <v>-4.7634580000000142</v>
      </c>
    </row>
    <row r="233" spans="1:11" x14ac:dyDescent="0.3">
      <c r="A233">
        <v>232</v>
      </c>
      <c r="B233">
        <v>22</v>
      </c>
      <c r="C233" s="1">
        <v>43602</v>
      </c>
      <c r="D233">
        <v>158.5</v>
      </c>
      <c r="E233">
        <v>163.71000699999999</v>
      </c>
      <c r="F233">
        <v>154.94000199999999</v>
      </c>
      <c r="G233">
        <v>156.529999</v>
      </c>
      <c r="H233" s="2">
        <v>155.988449</v>
      </c>
      <c r="I233">
        <v>25551700</v>
      </c>
      <c r="J233">
        <f t="shared" si="8"/>
        <v>-2.3112935831353411E-2</v>
      </c>
      <c r="K233">
        <f t="shared" si="9"/>
        <v>-3.6473389999999881</v>
      </c>
    </row>
    <row r="234" spans="1:11" x14ac:dyDescent="0.3">
      <c r="A234">
        <v>233</v>
      </c>
      <c r="B234">
        <v>21</v>
      </c>
      <c r="C234" s="1">
        <v>43601</v>
      </c>
      <c r="D234">
        <v>159.36000100000001</v>
      </c>
      <c r="E234">
        <v>161.91000399999999</v>
      </c>
      <c r="F234">
        <v>157.64999399999999</v>
      </c>
      <c r="G234">
        <v>160.19000199999999</v>
      </c>
      <c r="H234" s="2">
        <v>159.63578799999999</v>
      </c>
      <c r="I234">
        <v>19527200</v>
      </c>
      <c r="J234">
        <f t="shared" si="8"/>
        <v>3.815280960086014E-3</v>
      </c>
      <c r="K234">
        <f t="shared" si="9"/>
        <v>0.60789499999998498</v>
      </c>
    </row>
    <row r="235" spans="1:11" x14ac:dyDescent="0.3">
      <c r="A235">
        <v>234</v>
      </c>
      <c r="B235">
        <v>20</v>
      </c>
      <c r="C235" s="1">
        <v>43600</v>
      </c>
      <c r="D235">
        <v>159.800003</v>
      </c>
      <c r="E235">
        <v>161.050003</v>
      </c>
      <c r="F235">
        <v>157.41000399999999</v>
      </c>
      <c r="G235">
        <v>159.58000200000001</v>
      </c>
      <c r="H235" s="2">
        <v>159.02789300000001</v>
      </c>
      <c r="I235">
        <v>12558000</v>
      </c>
      <c r="J235">
        <f t="shared" si="8"/>
        <v>-1.5297872948755927E-2</v>
      </c>
      <c r="K235">
        <f t="shared" si="9"/>
        <v>-2.4514920000000018</v>
      </c>
    </row>
    <row r="236" spans="1:11" x14ac:dyDescent="0.3">
      <c r="A236">
        <v>235</v>
      </c>
      <c r="B236">
        <v>19</v>
      </c>
      <c r="C236" s="1">
        <v>43599</v>
      </c>
      <c r="D236">
        <v>160.050003</v>
      </c>
      <c r="E236">
        <v>163.46000699999999</v>
      </c>
      <c r="F236">
        <v>158.490005</v>
      </c>
      <c r="G236">
        <v>162.03999300000001</v>
      </c>
      <c r="H236" s="2">
        <v>161.47938500000001</v>
      </c>
      <c r="I236">
        <v>13122000</v>
      </c>
      <c r="J236">
        <f t="shared" si="8"/>
        <v>2.2404204637975569E-2</v>
      </c>
      <c r="K236">
        <f t="shared" si="9"/>
        <v>3.5775910000000124</v>
      </c>
    </row>
    <row r="237" spans="1:11" x14ac:dyDescent="0.3">
      <c r="A237">
        <v>236</v>
      </c>
      <c r="B237">
        <v>18</v>
      </c>
      <c r="C237" s="1">
        <v>43598</v>
      </c>
      <c r="D237">
        <v>163.5</v>
      </c>
      <c r="E237">
        <v>164.429993</v>
      </c>
      <c r="F237">
        <v>157.80999800000001</v>
      </c>
      <c r="G237">
        <v>158.449997</v>
      </c>
      <c r="H237" s="2">
        <v>157.901794</v>
      </c>
      <c r="I237">
        <v>16422800</v>
      </c>
      <c r="J237">
        <f t="shared" si="8"/>
        <v>-6.3394157701049877E-2</v>
      </c>
      <c r="K237">
        <f t="shared" si="9"/>
        <v>-10.334153000000015</v>
      </c>
    </row>
    <row r="238" spans="1:11" x14ac:dyDescent="0.3">
      <c r="A238">
        <v>237</v>
      </c>
      <c r="B238">
        <v>17</v>
      </c>
      <c r="C238" s="1">
        <v>43595</v>
      </c>
      <c r="D238">
        <v>168.949997</v>
      </c>
      <c r="E238">
        <v>171.58999600000001</v>
      </c>
      <c r="F238">
        <v>164</v>
      </c>
      <c r="G238">
        <v>168.820007</v>
      </c>
      <c r="H238" s="2">
        <v>168.23594700000001</v>
      </c>
      <c r="I238">
        <v>14237500</v>
      </c>
      <c r="J238">
        <f t="shared" si="8"/>
        <v>-8.0824290393008494E-3</v>
      </c>
      <c r="K238">
        <f t="shared" si="9"/>
        <v>-1.3652649999999937</v>
      </c>
    </row>
    <row r="239" spans="1:11" x14ac:dyDescent="0.3">
      <c r="A239">
        <v>238</v>
      </c>
      <c r="B239">
        <v>16</v>
      </c>
      <c r="C239" s="1">
        <v>43594</v>
      </c>
      <c r="D239">
        <v>171.13999899999999</v>
      </c>
      <c r="E239">
        <v>171.529999</v>
      </c>
      <c r="F239">
        <v>165.39999399999999</v>
      </c>
      <c r="G239">
        <v>170.19000199999999</v>
      </c>
      <c r="H239" s="2">
        <v>169.601212</v>
      </c>
      <c r="I239">
        <v>16506200</v>
      </c>
      <c r="J239">
        <f t="shared" si="8"/>
        <v>-2.1679820732683423E-2</v>
      </c>
      <c r="K239">
        <f t="shared" si="9"/>
        <v>-3.7170710000000042</v>
      </c>
    </row>
    <row r="240" spans="1:11" x14ac:dyDescent="0.3">
      <c r="A240">
        <v>239</v>
      </c>
      <c r="B240">
        <v>15</v>
      </c>
      <c r="C240" s="1">
        <v>43593</v>
      </c>
      <c r="D240">
        <v>172</v>
      </c>
      <c r="E240">
        <v>177.14999399999999</v>
      </c>
      <c r="F240">
        <v>171.520004</v>
      </c>
      <c r="G240">
        <v>173.91999799999999</v>
      </c>
      <c r="H240" s="2">
        <v>173.31828300000001</v>
      </c>
      <c r="I240">
        <v>10479200</v>
      </c>
      <c r="J240">
        <f t="shared" si="8"/>
        <v>4.6681486411981818E-3</v>
      </c>
      <c r="K240">
        <f t="shared" si="9"/>
        <v>0.80719000000001984</v>
      </c>
    </row>
    <row r="241" spans="1:11" x14ac:dyDescent="0.3">
      <c r="A241">
        <v>240</v>
      </c>
      <c r="B241">
        <v>14</v>
      </c>
      <c r="C241" s="1">
        <v>43592</v>
      </c>
      <c r="D241">
        <v>177.89999399999999</v>
      </c>
      <c r="E241">
        <v>177.89999399999999</v>
      </c>
      <c r="F241">
        <v>171.16999799999999</v>
      </c>
      <c r="G241">
        <v>173.11000100000001</v>
      </c>
      <c r="H241" s="2">
        <v>172.51109299999999</v>
      </c>
      <c r="I241">
        <v>13880500</v>
      </c>
      <c r="J241">
        <f t="shared" si="8"/>
        <v>-3.8195902243462788E-2</v>
      </c>
      <c r="K241">
        <f t="shared" si="9"/>
        <v>-6.7166750000000093</v>
      </c>
    </row>
    <row r="242" spans="1:11" x14ac:dyDescent="0.3">
      <c r="A242">
        <v>241</v>
      </c>
      <c r="B242">
        <v>13</v>
      </c>
      <c r="C242" s="1">
        <v>43591</v>
      </c>
      <c r="D242">
        <v>175.5</v>
      </c>
      <c r="E242">
        <v>180.33999600000001</v>
      </c>
      <c r="F242">
        <v>174</v>
      </c>
      <c r="G242">
        <v>179.85000600000001</v>
      </c>
      <c r="H242" s="2">
        <v>179.227768</v>
      </c>
      <c r="I242">
        <v>10554400</v>
      </c>
      <c r="J242">
        <f t="shared" si="8"/>
        <v>-1.741768489946173E-2</v>
      </c>
      <c r="K242">
        <f t="shared" si="9"/>
        <v>-3.1490780000000029</v>
      </c>
    </row>
    <row r="243" spans="1:11" x14ac:dyDescent="0.3">
      <c r="A243">
        <v>242</v>
      </c>
      <c r="B243">
        <v>12</v>
      </c>
      <c r="C243" s="1">
        <v>43588</v>
      </c>
      <c r="D243">
        <v>183.529999</v>
      </c>
      <c r="E243">
        <v>183.929993</v>
      </c>
      <c r="F243">
        <v>180.529999</v>
      </c>
      <c r="G243">
        <v>183.009995</v>
      </c>
      <c r="H243" s="2">
        <v>182.376846</v>
      </c>
      <c r="I243">
        <v>8420600</v>
      </c>
      <c r="J243">
        <f t="shared" si="8"/>
        <v>-9.8301324048458648E-4</v>
      </c>
      <c r="K243">
        <f t="shared" si="9"/>
        <v>-0.17936700000001338</v>
      </c>
    </row>
    <row r="244" spans="1:11" x14ac:dyDescent="0.3">
      <c r="A244">
        <v>243</v>
      </c>
      <c r="B244">
        <v>11</v>
      </c>
      <c r="C244" s="1">
        <v>43587</v>
      </c>
      <c r="D244">
        <v>180.86000100000001</v>
      </c>
      <c r="E244">
        <v>184.86999499999999</v>
      </c>
      <c r="F244">
        <v>179.11999499999999</v>
      </c>
      <c r="G244">
        <v>183.19000199999999</v>
      </c>
      <c r="H244" s="2">
        <v>182.55621300000001</v>
      </c>
      <c r="I244">
        <v>9867100</v>
      </c>
      <c r="J244">
        <f t="shared" si="8"/>
        <v>1.495920348939213E-2</v>
      </c>
      <c r="K244">
        <f t="shared" si="9"/>
        <v>2.7105710000000158</v>
      </c>
    </row>
    <row r="245" spans="1:11" x14ac:dyDescent="0.3">
      <c r="A245">
        <v>244</v>
      </c>
      <c r="B245">
        <v>10</v>
      </c>
      <c r="C245" s="1">
        <v>43586</v>
      </c>
      <c r="D245">
        <v>183.11000100000001</v>
      </c>
      <c r="E245">
        <v>184.80999800000001</v>
      </c>
      <c r="F245">
        <v>180.46000699999999</v>
      </c>
      <c r="G245">
        <v>180.470001</v>
      </c>
      <c r="H245" s="2">
        <v>179.845642</v>
      </c>
      <c r="I245">
        <v>8857000</v>
      </c>
      <c r="J245">
        <f t="shared" si="8"/>
        <v>-2.9323980008538384E-3</v>
      </c>
      <c r="K245">
        <f t="shared" si="9"/>
        <v>-0.5281530000000032</v>
      </c>
    </row>
    <row r="246" spans="1:11" x14ac:dyDescent="0.3">
      <c r="A246">
        <v>245</v>
      </c>
      <c r="B246">
        <v>9</v>
      </c>
      <c r="C246" s="1">
        <v>43585</v>
      </c>
      <c r="D246">
        <v>178.029999</v>
      </c>
      <c r="E246">
        <v>182.029999</v>
      </c>
      <c r="F246">
        <v>177.259995</v>
      </c>
      <c r="G246">
        <v>181</v>
      </c>
      <c r="H246" s="2">
        <v>180.373795</v>
      </c>
      <c r="I246">
        <v>9073000</v>
      </c>
      <c r="J246">
        <f t="shared" si="8"/>
        <v>9.2692224802984908E-3</v>
      </c>
      <c r="K246">
        <f t="shared" si="9"/>
        <v>1.6641999999999939</v>
      </c>
    </row>
    <row r="247" spans="1:11" x14ac:dyDescent="0.3">
      <c r="A247">
        <v>246</v>
      </c>
      <c r="B247">
        <v>8</v>
      </c>
      <c r="C247" s="1">
        <v>43584</v>
      </c>
      <c r="D247">
        <v>178.41000399999999</v>
      </c>
      <c r="E247">
        <v>180.449997</v>
      </c>
      <c r="F247">
        <v>175.5</v>
      </c>
      <c r="G247">
        <v>179.33000200000001</v>
      </c>
      <c r="H247" s="2">
        <v>178.70959500000001</v>
      </c>
      <c r="I247">
        <v>9798000</v>
      </c>
      <c r="J247">
        <f t="shared" si="8"/>
        <v>6.9388624847028417E-3</v>
      </c>
      <c r="K247">
        <f t="shared" si="9"/>
        <v>1.2357489999999984</v>
      </c>
    </row>
    <row r="248" spans="1:11" x14ac:dyDescent="0.3">
      <c r="A248">
        <v>247</v>
      </c>
      <c r="B248">
        <v>7</v>
      </c>
      <c r="C248" s="1">
        <v>43581</v>
      </c>
      <c r="D248">
        <v>180.71000699999999</v>
      </c>
      <c r="E248">
        <v>180.88999899999999</v>
      </c>
      <c r="F248">
        <v>173.300003</v>
      </c>
      <c r="G248">
        <v>178.08999600000001</v>
      </c>
      <c r="H248" s="2">
        <v>177.47384600000001</v>
      </c>
      <c r="I248">
        <v>21724700</v>
      </c>
      <c r="J248">
        <f t="shared" si="8"/>
        <v>-4.8338286331987661E-2</v>
      </c>
      <c r="K248">
        <f t="shared" si="9"/>
        <v>-8.7895049999999912</v>
      </c>
    </row>
    <row r="249" spans="1:11" x14ac:dyDescent="0.3">
      <c r="A249">
        <v>248</v>
      </c>
      <c r="B249">
        <v>6</v>
      </c>
      <c r="C249" s="1">
        <v>43580</v>
      </c>
      <c r="D249">
        <v>189.550003</v>
      </c>
      <c r="E249">
        <v>190.449997</v>
      </c>
      <c r="F249">
        <v>183.699997</v>
      </c>
      <c r="G249">
        <v>186.91000399999999</v>
      </c>
      <c r="H249" s="2">
        <v>186.263351</v>
      </c>
      <c r="I249">
        <v>12482400</v>
      </c>
      <c r="J249">
        <f t="shared" si="8"/>
        <v>-2.2535831487349833E-2</v>
      </c>
      <c r="K249">
        <f t="shared" si="9"/>
        <v>-4.245254999999986</v>
      </c>
    </row>
    <row r="250" spans="1:11" x14ac:dyDescent="0.3">
      <c r="A250">
        <v>249</v>
      </c>
      <c r="B250">
        <v>5</v>
      </c>
      <c r="C250" s="1">
        <v>43579</v>
      </c>
      <c r="D250">
        <v>191.08999600000001</v>
      </c>
      <c r="E250">
        <v>192.80999800000001</v>
      </c>
      <c r="F250">
        <v>188.63999899999999</v>
      </c>
      <c r="G250">
        <v>191.16999799999999</v>
      </c>
      <c r="H250" s="2">
        <v>190.50860599999999</v>
      </c>
      <c r="I250">
        <v>7955100</v>
      </c>
      <c r="J250">
        <f t="shared" si="8"/>
        <v>2.6189302957459583E-3</v>
      </c>
      <c r="K250">
        <f t="shared" si="9"/>
        <v>0.49827599999997574</v>
      </c>
    </row>
    <row r="251" spans="1:11" x14ac:dyDescent="0.3">
      <c r="A251">
        <v>250</v>
      </c>
      <c r="B251">
        <v>4</v>
      </c>
      <c r="C251" s="1">
        <v>43578</v>
      </c>
      <c r="D251">
        <v>189</v>
      </c>
      <c r="E251">
        <v>191.929993</v>
      </c>
      <c r="F251">
        <v>188.61000100000001</v>
      </c>
      <c r="G251">
        <v>190.66999799999999</v>
      </c>
      <c r="H251" s="2">
        <v>190.01033000000001</v>
      </c>
      <c r="I251">
        <v>8671400</v>
      </c>
      <c r="J251">
        <f t="shared" si="8"/>
        <v>1.160531246521148E-2</v>
      </c>
      <c r="K251">
        <f t="shared" si="9"/>
        <v>2.1923830000000066</v>
      </c>
    </row>
    <row r="252" spans="1:11" x14ac:dyDescent="0.3">
      <c r="A252">
        <v>251</v>
      </c>
      <c r="B252">
        <v>3</v>
      </c>
      <c r="C252" s="1">
        <v>43577</v>
      </c>
      <c r="D252">
        <v>185.35000600000001</v>
      </c>
      <c r="E252">
        <v>189.10000600000001</v>
      </c>
      <c r="F252">
        <v>184.08000200000001</v>
      </c>
      <c r="G252">
        <v>188.470001</v>
      </c>
      <c r="H252" s="2">
        <v>187.817947</v>
      </c>
      <c r="I252">
        <v>6998400</v>
      </c>
      <c r="J252">
        <f t="shared" si="8"/>
        <v>1.1580552426317673E-2</v>
      </c>
      <c r="K252">
        <f t="shared" si="9"/>
        <v>2.1624899999999911</v>
      </c>
    </row>
    <row r="253" spans="1:11" x14ac:dyDescent="0.3">
      <c r="A253">
        <v>252</v>
      </c>
      <c r="B253">
        <v>2</v>
      </c>
      <c r="C253" s="1">
        <v>43573</v>
      </c>
      <c r="D253">
        <v>187.55999800000001</v>
      </c>
      <c r="E253">
        <v>188.929993</v>
      </c>
      <c r="F253">
        <v>185.179993</v>
      </c>
      <c r="G253">
        <v>186.300003</v>
      </c>
      <c r="H253" s="2">
        <v>185.65545700000001</v>
      </c>
      <c r="I253">
        <v>9524700</v>
      </c>
      <c r="J253">
        <f t="shared" si="8"/>
        <v>-5.2999246378680155E-3</v>
      </c>
      <c r="K253">
        <f t="shared" si="9"/>
        <v>-0.98657199999999534</v>
      </c>
    </row>
    <row r="254" spans="1:11" x14ac:dyDescent="0.3">
      <c r="A254">
        <v>253</v>
      </c>
      <c r="B254">
        <v>1</v>
      </c>
      <c r="C254" s="1">
        <v>43572</v>
      </c>
      <c r="D254">
        <v>189.61999499999999</v>
      </c>
      <c r="E254">
        <v>190.46000699999999</v>
      </c>
      <c r="F254">
        <v>186.38999899999999</v>
      </c>
      <c r="G254">
        <v>187.28999300000001</v>
      </c>
      <c r="H254" s="2">
        <v>186.64202900000001</v>
      </c>
      <c r="I254">
        <v>8775100</v>
      </c>
      <c r="J254" t="e">
        <f t="shared" si="8"/>
        <v>#DIV/0!</v>
      </c>
      <c r="K254">
        <f t="shared" si="9"/>
        <v>186.64202900000001</v>
      </c>
    </row>
  </sheetData>
  <sortState xmlns:xlrd2="http://schemas.microsoft.com/office/spreadsheetml/2017/richdata2" ref="P23:P33">
    <sortCondition ref="P23"/>
  </sortState>
  <mergeCells count="2">
    <mergeCell ref="M1:N1"/>
    <mergeCell ref="P1:Q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E594-A12C-4F0D-927E-CD6E69419158}">
  <dimension ref="A1:S254"/>
  <sheetViews>
    <sheetView topLeftCell="F18" workbookViewId="0">
      <selection activeCell="V32" sqref="V32"/>
    </sheetView>
  </sheetViews>
  <sheetFormatPr defaultRowHeight="14.4" x14ac:dyDescent="0.3"/>
  <cols>
    <col min="3" max="3" width="12.21875" customWidth="1"/>
    <col min="13" max="13" width="10.33203125" customWidth="1"/>
    <col min="15" max="15" width="14.5546875" customWidth="1"/>
    <col min="16" max="16" width="11.21875" customWidth="1"/>
    <col min="18" max="18" width="14.6640625" customWidth="1"/>
  </cols>
  <sheetData>
    <row r="1" spans="1:1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11</v>
      </c>
      <c r="O1" s="9" t="s">
        <v>53</v>
      </c>
      <c r="P1" s="9"/>
      <c r="R1" s="9" t="s">
        <v>54</v>
      </c>
      <c r="S1" s="9"/>
    </row>
    <row r="2" spans="1:19" x14ac:dyDescent="0.3">
      <c r="A2">
        <v>1</v>
      </c>
      <c r="B2">
        <v>253</v>
      </c>
      <c r="C2" s="1">
        <v>43938</v>
      </c>
      <c r="D2">
        <v>298</v>
      </c>
      <c r="E2">
        <v>298.79998799999998</v>
      </c>
      <c r="F2">
        <v>286.95001200000002</v>
      </c>
      <c r="G2">
        <v>292.32000699999998</v>
      </c>
      <c r="H2" s="2">
        <v>292.32000699999998</v>
      </c>
      <c r="I2">
        <v>12651313</v>
      </c>
      <c r="J2">
        <f t="shared" ref="J2:J65" si="0">LN(H2/H3)</f>
        <v>-8.1088138869675613E-3</v>
      </c>
      <c r="K2">
        <f t="shared" ref="K2:K65" si="1">H2-H3</f>
        <v>-2.3800050000000397</v>
      </c>
      <c r="O2" t="s">
        <v>37</v>
      </c>
      <c r="P2">
        <f>1000000/H2</f>
        <v>3420.9085114040795</v>
      </c>
      <c r="R2" t="s">
        <v>37</v>
      </c>
      <c r="S2">
        <f>1000000/H2</f>
        <v>3420.9085114040795</v>
      </c>
    </row>
    <row r="3" spans="1:19" ht="15" thickBot="1" x14ac:dyDescent="0.35">
      <c r="A3">
        <v>2</v>
      </c>
      <c r="B3">
        <v>252</v>
      </c>
      <c r="C3" s="1">
        <v>43937</v>
      </c>
      <c r="D3">
        <v>287.07998700000002</v>
      </c>
      <c r="E3">
        <v>299</v>
      </c>
      <c r="F3">
        <v>286.54998799999998</v>
      </c>
      <c r="G3">
        <v>294.70001200000002</v>
      </c>
      <c r="H3" s="2">
        <v>294.70001200000002</v>
      </c>
      <c r="I3">
        <v>18528400</v>
      </c>
      <c r="J3">
        <f t="shared" si="0"/>
        <v>4.8172832556961295E-2</v>
      </c>
      <c r="K3">
        <f t="shared" si="1"/>
        <v>13.86001600000003</v>
      </c>
      <c r="M3">
        <f>SMALL(K2:K253,13)</f>
        <v>-10.539978000000019</v>
      </c>
      <c r="O3" t="s">
        <v>35</v>
      </c>
      <c r="P3">
        <f>N19</f>
        <v>-10.539978000000019</v>
      </c>
      <c r="R3" t="s">
        <v>35</v>
      </c>
      <c r="S3">
        <f>N6-1.645*N10</f>
        <v>-12.316734582046882</v>
      </c>
    </row>
    <row r="4" spans="1:19" x14ac:dyDescent="0.3">
      <c r="A4">
        <v>3</v>
      </c>
      <c r="B4">
        <v>251</v>
      </c>
      <c r="C4" s="1">
        <v>43936</v>
      </c>
      <c r="D4">
        <v>277.20001200000002</v>
      </c>
      <c r="E4">
        <v>284.17001299999998</v>
      </c>
      <c r="F4">
        <v>275.38000499999998</v>
      </c>
      <c r="G4">
        <v>280.83999599999999</v>
      </c>
      <c r="H4" s="2">
        <v>280.83999599999999</v>
      </c>
      <c r="I4">
        <v>9153700</v>
      </c>
      <c r="J4">
        <f t="shared" si="0"/>
        <v>-1.1013110678339592E-2</v>
      </c>
      <c r="K4">
        <f t="shared" si="1"/>
        <v>-3.1100160000000301</v>
      </c>
      <c r="M4" s="7" t="s">
        <v>12</v>
      </c>
      <c r="N4" s="7"/>
      <c r="O4" t="s">
        <v>36</v>
      </c>
      <c r="P4">
        <f>ABS(P3*P2)</f>
        <v>36056.300450211813</v>
      </c>
      <c r="R4" t="s">
        <v>36</v>
      </c>
      <c r="S4">
        <f>ABS(S3*S2)</f>
        <v>42134.422164429147</v>
      </c>
    </row>
    <row r="5" spans="1:19" x14ac:dyDescent="0.3">
      <c r="A5">
        <v>4</v>
      </c>
      <c r="B5">
        <v>250</v>
      </c>
      <c r="C5" s="1">
        <v>43935</v>
      </c>
      <c r="D5">
        <v>275</v>
      </c>
      <c r="E5">
        <v>285.32000699999998</v>
      </c>
      <c r="F5">
        <v>273.89001500000001</v>
      </c>
      <c r="G5">
        <v>283.95001200000002</v>
      </c>
      <c r="H5" s="2">
        <v>283.95001200000002</v>
      </c>
      <c r="I5">
        <v>13273700</v>
      </c>
      <c r="J5">
        <f t="shared" si="0"/>
        <v>5.093193728517581E-2</v>
      </c>
      <c r="K5">
        <f t="shared" si="1"/>
        <v>14.100006000000008</v>
      </c>
      <c r="M5" s="4"/>
      <c r="N5" s="4"/>
    </row>
    <row r="6" spans="1:19" x14ac:dyDescent="0.3">
      <c r="A6">
        <v>5</v>
      </c>
      <c r="B6">
        <v>249</v>
      </c>
      <c r="C6" s="1">
        <v>43934</v>
      </c>
      <c r="D6">
        <v>260.54998799999998</v>
      </c>
      <c r="E6">
        <v>270.20001200000002</v>
      </c>
      <c r="F6">
        <v>257</v>
      </c>
      <c r="G6">
        <v>269.85000600000001</v>
      </c>
      <c r="H6" s="2">
        <v>269.85000600000001</v>
      </c>
      <c r="I6">
        <v>9960200</v>
      </c>
      <c r="J6">
        <f t="shared" si="0"/>
        <v>2.5902325627821722E-2</v>
      </c>
      <c r="K6">
        <f t="shared" si="1"/>
        <v>6.8999939999999924</v>
      </c>
      <c r="M6" s="4" t="s">
        <v>13</v>
      </c>
      <c r="N6" s="4">
        <v>0.41935705555555541</v>
      </c>
      <c r="P6" t="s">
        <v>39</v>
      </c>
    </row>
    <row r="7" spans="1:19" x14ac:dyDescent="0.3">
      <c r="A7">
        <v>6</v>
      </c>
      <c r="B7">
        <v>248</v>
      </c>
      <c r="C7" s="1">
        <v>43930</v>
      </c>
      <c r="D7">
        <v>272</v>
      </c>
      <c r="E7">
        <v>272.92001299999998</v>
      </c>
      <c r="F7">
        <v>260.42001299999998</v>
      </c>
      <c r="G7">
        <v>262.95001200000002</v>
      </c>
      <c r="H7" s="2">
        <v>262.95001200000002</v>
      </c>
      <c r="I7">
        <v>13156200</v>
      </c>
      <c r="J7">
        <f t="shared" si="0"/>
        <v>-1.5097474227027792E-2</v>
      </c>
      <c r="K7">
        <f t="shared" si="1"/>
        <v>-4</v>
      </c>
      <c r="M7" s="4" t="s">
        <v>14</v>
      </c>
      <c r="N7" s="4">
        <v>0.48771936818679129</v>
      </c>
      <c r="P7">
        <v>-45.44</v>
      </c>
    </row>
    <row r="8" spans="1:19" x14ac:dyDescent="0.3">
      <c r="A8">
        <v>7</v>
      </c>
      <c r="B8">
        <v>247</v>
      </c>
      <c r="C8" s="1">
        <v>43929</v>
      </c>
      <c r="D8">
        <v>263.41000400000001</v>
      </c>
      <c r="E8">
        <v>267.95001200000002</v>
      </c>
      <c r="F8">
        <v>260.60000600000001</v>
      </c>
      <c r="G8">
        <v>266.95001200000002</v>
      </c>
      <c r="H8" s="2">
        <v>266.95001200000002</v>
      </c>
      <c r="I8">
        <v>13561100</v>
      </c>
      <c r="J8">
        <f t="shared" si="0"/>
        <v>3.0117538651411285E-2</v>
      </c>
      <c r="K8">
        <f t="shared" si="1"/>
        <v>7.9200130000000399</v>
      </c>
      <c r="M8" s="4" t="s">
        <v>15</v>
      </c>
      <c r="N8" s="4">
        <v>0.42459849999998767</v>
      </c>
      <c r="P8">
        <f>P7+$N$22</f>
        <v>-37.347000699999995</v>
      </c>
    </row>
    <row r="9" spans="1:19" x14ac:dyDescent="0.3">
      <c r="A9">
        <v>8</v>
      </c>
      <c r="B9">
        <v>246</v>
      </c>
      <c r="C9" s="1">
        <v>43928</v>
      </c>
      <c r="D9">
        <v>277.29998799999998</v>
      </c>
      <c r="E9">
        <v>278.25</v>
      </c>
      <c r="F9">
        <v>257.29998799999998</v>
      </c>
      <c r="G9">
        <v>259.02999899999998</v>
      </c>
      <c r="H9" s="2">
        <v>259.02999899999998</v>
      </c>
      <c r="I9">
        <v>19613000</v>
      </c>
      <c r="J9">
        <f t="shared" si="0"/>
        <v>-3.5534501495810764E-2</v>
      </c>
      <c r="K9">
        <f t="shared" si="1"/>
        <v>-9.3699950000000172</v>
      </c>
      <c r="M9" s="4" t="s">
        <v>16</v>
      </c>
      <c r="N9" s="4" t="e">
        <v>#N/A</v>
      </c>
      <c r="P9">
        <f t="shared" ref="P9:P18" si="2">P8+$N$22</f>
        <v>-29.254001399999993</v>
      </c>
    </row>
    <row r="10" spans="1:19" x14ac:dyDescent="0.3">
      <c r="A10">
        <v>9</v>
      </c>
      <c r="B10">
        <v>245</v>
      </c>
      <c r="C10" s="1">
        <v>43927</v>
      </c>
      <c r="D10">
        <v>255.240005</v>
      </c>
      <c r="E10">
        <v>269.88000499999998</v>
      </c>
      <c r="F10">
        <v>252.929993</v>
      </c>
      <c r="G10">
        <v>268.39999399999999</v>
      </c>
      <c r="H10" s="2">
        <v>268.39999399999999</v>
      </c>
      <c r="I10">
        <v>18197100</v>
      </c>
      <c r="J10">
        <f t="shared" si="0"/>
        <v>9.5679061551955741E-2</v>
      </c>
      <c r="K10">
        <f t="shared" si="1"/>
        <v>24.489990000000006</v>
      </c>
      <c r="M10" s="4" t="s">
        <v>17</v>
      </c>
      <c r="N10" s="4">
        <v>7.7423049468707816</v>
      </c>
      <c r="P10">
        <f t="shared" si="2"/>
        <v>-21.16100209999999</v>
      </c>
    </row>
    <row r="11" spans="1:19" x14ac:dyDescent="0.3">
      <c r="A11">
        <v>10</v>
      </c>
      <c r="B11">
        <v>244</v>
      </c>
      <c r="C11" s="1">
        <v>43924</v>
      </c>
      <c r="D11">
        <v>253.96000699999999</v>
      </c>
      <c r="E11">
        <v>255.63000500000001</v>
      </c>
      <c r="F11">
        <v>238.38999899999999</v>
      </c>
      <c r="G11">
        <v>243.91000399999999</v>
      </c>
      <c r="H11" s="2">
        <v>243.91000399999999</v>
      </c>
      <c r="I11">
        <v>16580300</v>
      </c>
      <c r="J11">
        <f t="shared" si="0"/>
        <v>-4.6305668643595525E-2</v>
      </c>
      <c r="K11">
        <f t="shared" si="1"/>
        <v>-11.55999700000001</v>
      </c>
      <c r="M11" s="4" t="s">
        <v>18</v>
      </c>
      <c r="N11" s="4">
        <v>59.943285890339773</v>
      </c>
      <c r="P11">
        <f t="shared" si="2"/>
        <v>-13.068002799999988</v>
      </c>
    </row>
    <row r="12" spans="1:19" x14ac:dyDescent="0.3">
      <c r="A12">
        <v>11</v>
      </c>
      <c r="B12">
        <v>243</v>
      </c>
      <c r="C12" s="1">
        <v>43923</v>
      </c>
      <c r="D12">
        <v>244.240005</v>
      </c>
      <c r="E12">
        <v>256</v>
      </c>
      <c r="F12">
        <v>242.30999800000001</v>
      </c>
      <c r="G12">
        <v>255.470001</v>
      </c>
      <c r="H12" s="2">
        <v>255.470001</v>
      </c>
      <c r="I12">
        <v>16894100</v>
      </c>
      <c r="J12">
        <f t="shared" si="0"/>
        <v>4.9755493335012529E-2</v>
      </c>
      <c r="K12">
        <f t="shared" si="1"/>
        <v>12.399993999999992</v>
      </c>
      <c r="M12" s="4" t="s">
        <v>19</v>
      </c>
      <c r="N12" s="4">
        <v>7.3760756498106144</v>
      </c>
      <c r="P12">
        <f t="shared" si="2"/>
        <v>-4.9750034999999855</v>
      </c>
    </row>
    <row r="13" spans="1:19" x14ac:dyDescent="0.3">
      <c r="A13">
        <v>12</v>
      </c>
      <c r="B13">
        <v>242</v>
      </c>
      <c r="C13" s="1">
        <v>43922</v>
      </c>
      <c r="D13">
        <v>255.64999399999999</v>
      </c>
      <c r="E13">
        <v>261.52999899999998</v>
      </c>
      <c r="F13">
        <v>241.279999</v>
      </c>
      <c r="G13">
        <v>243.070007</v>
      </c>
      <c r="H13" s="2">
        <v>243.070007</v>
      </c>
      <c r="I13">
        <v>16422800</v>
      </c>
      <c r="J13">
        <f t="shared" si="0"/>
        <v>-8.1083328890652895E-2</v>
      </c>
      <c r="K13">
        <f t="shared" si="1"/>
        <v>-20.529999000000004</v>
      </c>
      <c r="M13" s="4" t="s">
        <v>20</v>
      </c>
      <c r="N13" s="4">
        <v>-0.39008080469291362</v>
      </c>
      <c r="P13">
        <f t="shared" si="2"/>
        <v>3.117995800000017</v>
      </c>
    </row>
    <row r="14" spans="1:19" x14ac:dyDescent="0.3">
      <c r="A14">
        <v>13</v>
      </c>
      <c r="B14">
        <v>241</v>
      </c>
      <c r="C14" s="1">
        <v>43921</v>
      </c>
      <c r="D14">
        <v>267.20001200000002</v>
      </c>
      <c r="E14">
        <v>275.39999399999999</v>
      </c>
      <c r="F14">
        <v>257.75</v>
      </c>
      <c r="G14">
        <v>263.60000600000001</v>
      </c>
      <c r="H14" s="2">
        <v>263.60000600000001</v>
      </c>
      <c r="I14">
        <v>23749000</v>
      </c>
      <c r="J14">
        <f t="shared" si="0"/>
        <v>-7.5209258401471076E-3</v>
      </c>
      <c r="K14">
        <f t="shared" si="1"/>
        <v>-1.9899899999999775</v>
      </c>
      <c r="M14" s="4" t="s">
        <v>21</v>
      </c>
      <c r="N14" s="4">
        <v>80.929993000000024</v>
      </c>
      <c r="P14">
        <f t="shared" si="2"/>
        <v>11.210995100000019</v>
      </c>
    </row>
    <row r="15" spans="1:19" x14ac:dyDescent="0.3">
      <c r="A15">
        <v>14</v>
      </c>
      <c r="B15">
        <v>240</v>
      </c>
      <c r="C15" s="1">
        <v>43920</v>
      </c>
      <c r="D15">
        <v>255.36000100000001</v>
      </c>
      <c r="E15">
        <v>265.959991</v>
      </c>
      <c r="F15">
        <v>253.58999600000001</v>
      </c>
      <c r="G15">
        <v>265.58999599999999</v>
      </c>
      <c r="H15" s="2">
        <v>265.58999599999999</v>
      </c>
      <c r="I15">
        <v>15056300</v>
      </c>
      <c r="J15">
        <f t="shared" si="0"/>
        <v>4.9632041862434348E-2</v>
      </c>
      <c r="K15">
        <f t="shared" si="1"/>
        <v>12.859999999999985</v>
      </c>
      <c r="M15" s="4" t="s">
        <v>22</v>
      </c>
      <c r="N15" s="4">
        <v>-44.440002000000021</v>
      </c>
      <c r="P15">
        <f t="shared" si="2"/>
        <v>19.303994400000022</v>
      </c>
    </row>
    <row r="16" spans="1:19" x14ac:dyDescent="0.3">
      <c r="A16">
        <v>15</v>
      </c>
      <c r="B16">
        <v>239</v>
      </c>
      <c r="C16" s="1">
        <v>43917</v>
      </c>
      <c r="D16">
        <v>250</v>
      </c>
      <c r="E16">
        <v>263.11999500000002</v>
      </c>
      <c r="F16">
        <v>248.679993</v>
      </c>
      <c r="G16">
        <v>252.729996</v>
      </c>
      <c r="H16" s="2">
        <v>252.729996</v>
      </c>
      <c r="I16">
        <v>15970700</v>
      </c>
      <c r="J16">
        <f t="shared" si="0"/>
        <v>-1.7687753024633695E-2</v>
      </c>
      <c r="K16">
        <f t="shared" si="1"/>
        <v>-4.5099939999999776</v>
      </c>
      <c r="M16" s="4" t="s">
        <v>23</v>
      </c>
      <c r="N16" s="4">
        <v>36.489991000000003</v>
      </c>
      <c r="P16">
        <f t="shared" si="2"/>
        <v>27.396993700000024</v>
      </c>
    </row>
    <row r="17" spans="1:18" x14ac:dyDescent="0.3">
      <c r="A17">
        <v>16</v>
      </c>
      <c r="B17">
        <v>238</v>
      </c>
      <c r="C17" s="1">
        <v>43916</v>
      </c>
      <c r="D17">
        <v>253.94000199999999</v>
      </c>
      <c r="E17">
        <v>262.22000100000002</v>
      </c>
      <c r="F17">
        <v>250</v>
      </c>
      <c r="G17">
        <v>257.23998999999998</v>
      </c>
      <c r="H17" s="2">
        <v>257.23998999999998</v>
      </c>
      <c r="I17">
        <v>17402700</v>
      </c>
      <c r="J17">
        <f t="shared" si="0"/>
        <v>4.6223856566869108E-2</v>
      </c>
      <c r="K17">
        <f t="shared" si="1"/>
        <v>11.619994999999989</v>
      </c>
      <c r="M17" s="4" t="s">
        <v>24</v>
      </c>
      <c r="N17" s="4">
        <v>105.67797799999997</v>
      </c>
      <c r="P17">
        <f t="shared" si="2"/>
        <v>35.489993000000027</v>
      </c>
    </row>
    <row r="18" spans="1:18" x14ac:dyDescent="0.3">
      <c r="A18">
        <v>17</v>
      </c>
      <c r="B18">
        <v>237</v>
      </c>
      <c r="C18" s="1">
        <v>43915</v>
      </c>
      <c r="D18">
        <v>253.800003</v>
      </c>
      <c r="E18">
        <v>261.82000699999998</v>
      </c>
      <c r="F18">
        <v>243.66000399999999</v>
      </c>
      <c r="G18">
        <v>245.61999499999999</v>
      </c>
      <c r="H18" s="2">
        <v>245.61999499999999</v>
      </c>
      <c r="I18">
        <v>19835800</v>
      </c>
      <c r="J18">
        <f t="shared" si="0"/>
        <v>-1.4389892952985199E-2</v>
      </c>
      <c r="K18">
        <f t="shared" si="1"/>
        <v>-3.5599980000000073</v>
      </c>
      <c r="M18" s="4" t="s">
        <v>25</v>
      </c>
      <c r="N18" s="4">
        <v>252</v>
      </c>
      <c r="P18">
        <f t="shared" si="2"/>
        <v>43.582992300000029</v>
      </c>
    </row>
    <row r="19" spans="1:18" ht="15" thickBot="1" x14ac:dyDescent="0.35">
      <c r="A19">
        <v>18</v>
      </c>
      <c r="B19">
        <v>236</v>
      </c>
      <c r="C19" s="1">
        <v>43914</v>
      </c>
      <c r="D19">
        <v>229</v>
      </c>
      <c r="E19">
        <v>252.66000399999999</v>
      </c>
      <c r="F19">
        <v>228.050003</v>
      </c>
      <c r="G19">
        <v>249.179993</v>
      </c>
      <c r="H19" s="2">
        <v>249.179993</v>
      </c>
      <c r="I19">
        <v>27541100</v>
      </c>
      <c r="J19">
        <f t="shared" si="0"/>
        <v>0.1583397828487639</v>
      </c>
      <c r="K19">
        <f t="shared" si="1"/>
        <v>36.489991000000003</v>
      </c>
      <c r="M19" s="4" t="s">
        <v>27</v>
      </c>
      <c r="N19" s="4">
        <v>-10.539978000000019</v>
      </c>
    </row>
    <row r="20" spans="1:18" ht="15" thickBot="1" x14ac:dyDescent="0.35">
      <c r="A20">
        <v>19</v>
      </c>
      <c r="B20">
        <v>235</v>
      </c>
      <c r="C20" s="1">
        <v>43913</v>
      </c>
      <c r="D20">
        <v>205.71000699999999</v>
      </c>
      <c r="E20">
        <v>216.479996</v>
      </c>
      <c r="F20">
        <v>198.520004</v>
      </c>
      <c r="G20">
        <v>212.69000199999999</v>
      </c>
      <c r="H20" s="2">
        <v>212.69000199999999</v>
      </c>
      <c r="I20">
        <v>16096900</v>
      </c>
      <c r="J20">
        <f t="shared" si="0"/>
        <v>3.3173876372631306E-2</v>
      </c>
      <c r="K20">
        <f t="shared" si="1"/>
        <v>6.9400019999999927</v>
      </c>
      <c r="M20" s="5" t="s">
        <v>28</v>
      </c>
      <c r="N20" s="5">
        <v>0.96054389769096959</v>
      </c>
      <c r="P20" s="6" t="s">
        <v>32</v>
      </c>
      <c r="Q20" s="6" t="s">
        <v>34</v>
      </c>
    </row>
    <row r="21" spans="1:18" x14ac:dyDescent="0.3">
      <c r="A21">
        <v>20</v>
      </c>
      <c r="B21">
        <v>234</v>
      </c>
      <c r="C21" s="1">
        <v>43910</v>
      </c>
      <c r="D21">
        <v>219</v>
      </c>
      <c r="E21">
        <v>230.320007</v>
      </c>
      <c r="F21">
        <v>205.13000500000001</v>
      </c>
      <c r="G21">
        <v>205.75</v>
      </c>
      <c r="H21" s="2">
        <v>205.75</v>
      </c>
      <c r="I21">
        <v>20115900</v>
      </c>
      <c r="J21">
        <f t="shared" si="0"/>
        <v>-3.4489475857722017E-2</v>
      </c>
      <c r="K21">
        <f t="shared" si="1"/>
        <v>-7.2200009999999963</v>
      </c>
      <c r="M21" s="4" t="s">
        <v>40</v>
      </c>
      <c r="N21" s="4">
        <v>10</v>
      </c>
      <c r="P21" s="8">
        <v>-45.44</v>
      </c>
      <c r="Q21" s="4">
        <v>0</v>
      </c>
      <c r="R21">
        <f>_xlfn.NORM.DIST(P21,$N$6,$N$10,FALSE)</f>
        <v>1.2403261832470106E-9</v>
      </c>
    </row>
    <row r="22" spans="1:18" x14ac:dyDescent="0.3">
      <c r="A22">
        <v>21</v>
      </c>
      <c r="B22">
        <v>233</v>
      </c>
      <c r="C22" s="1">
        <v>43909</v>
      </c>
      <c r="D22">
        <v>201.96000699999999</v>
      </c>
      <c r="E22">
        <v>216.729996</v>
      </c>
      <c r="F22">
        <v>193.38999899999999</v>
      </c>
      <c r="G22">
        <v>212.970001</v>
      </c>
      <c r="H22" s="2">
        <v>212.970001</v>
      </c>
      <c r="I22">
        <v>19137800</v>
      </c>
      <c r="J22">
        <f t="shared" si="0"/>
        <v>4.8832394717689867E-2</v>
      </c>
      <c r="K22">
        <f t="shared" si="1"/>
        <v>10.149993999999992</v>
      </c>
      <c r="M22" s="4" t="s">
        <v>29</v>
      </c>
      <c r="N22">
        <f>(N16-N15)/N21</f>
        <v>8.0929993000000024</v>
      </c>
      <c r="P22" s="8">
        <v>-37.347000699999995</v>
      </c>
      <c r="Q22" s="4">
        <v>1</v>
      </c>
      <c r="R22">
        <f t="shared" ref="R22:R32" si="3">_xlfn.NORM.DIST(P22,$N$6,$N$10,FALSE)</f>
        <v>3.5092324568952096E-7</v>
      </c>
    </row>
    <row r="23" spans="1:18" x14ac:dyDescent="0.3">
      <c r="A23">
        <v>22</v>
      </c>
      <c r="B23">
        <v>232</v>
      </c>
      <c r="C23" s="1">
        <v>43908</v>
      </c>
      <c r="D23">
        <v>200.10000600000001</v>
      </c>
      <c r="E23">
        <v>209.94000199999999</v>
      </c>
      <c r="F23">
        <v>180.679993</v>
      </c>
      <c r="G23">
        <v>202.820007</v>
      </c>
      <c r="H23" s="2">
        <v>202.820007</v>
      </c>
      <c r="I23">
        <v>21856700</v>
      </c>
      <c r="J23">
        <f t="shared" si="0"/>
        <v>-6.8821917460211268E-2</v>
      </c>
      <c r="K23">
        <f t="shared" si="1"/>
        <v>-14.449996999999996</v>
      </c>
      <c r="P23" s="8">
        <v>-29.254001399999993</v>
      </c>
      <c r="Q23" s="4">
        <v>1</v>
      </c>
      <c r="R23">
        <f t="shared" si="3"/>
        <v>3.3293492077351097E-5</v>
      </c>
    </row>
    <row r="24" spans="1:18" x14ac:dyDescent="0.3">
      <c r="A24">
        <v>23</v>
      </c>
      <c r="B24">
        <v>231</v>
      </c>
      <c r="C24" s="1">
        <v>43907</v>
      </c>
      <c r="D24">
        <v>200.91000399999999</v>
      </c>
      <c r="E24">
        <v>220.86000100000001</v>
      </c>
      <c r="F24">
        <v>191</v>
      </c>
      <c r="G24">
        <v>217.270004</v>
      </c>
      <c r="H24" s="2">
        <v>217.270004</v>
      </c>
      <c r="I24">
        <v>20840800</v>
      </c>
      <c r="J24">
        <f t="shared" si="0"/>
        <v>0.10098747278695568</v>
      </c>
      <c r="K24">
        <f t="shared" si="1"/>
        <v>20.870010000000008</v>
      </c>
      <c r="P24" s="8">
        <v>-21.16100209999999</v>
      </c>
      <c r="Q24" s="4">
        <v>0</v>
      </c>
      <c r="R24">
        <f t="shared" si="3"/>
        <v>1.0591989664571241E-3</v>
      </c>
    </row>
    <row r="25" spans="1:18" x14ac:dyDescent="0.3">
      <c r="A25">
        <v>24</v>
      </c>
      <c r="B25">
        <v>230</v>
      </c>
      <c r="C25" s="1">
        <v>43906</v>
      </c>
      <c r="D25">
        <v>212.41000399999999</v>
      </c>
      <c r="E25">
        <v>226.10000600000001</v>
      </c>
      <c r="F25">
        <v>194</v>
      </c>
      <c r="G25">
        <v>196.39999399999999</v>
      </c>
      <c r="H25" s="2">
        <v>196.39999399999999</v>
      </c>
      <c r="I25">
        <v>18174300</v>
      </c>
      <c r="J25">
        <f t="shared" si="0"/>
        <v>-0.20397943061724333</v>
      </c>
      <c r="K25">
        <f t="shared" si="1"/>
        <v>-44.440002000000021</v>
      </c>
      <c r="P25" s="8">
        <v>-13.068002799999988</v>
      </c>
      <c r="Q25" s="4">
        <v>7</v>
      </c>
      <c r="R25">
        <f t="shared" si="3"/>
        <v>1.1299695316726118E-2</v>
      </c>
    </row>
    <row r="26" spans="1:18" x14ac:dyDescent="0.3">
      <c r="A26">
        <v>25</v>
      </c>
      <c r="B26">
        <v>229</v>
      </c>
      <c r="C26" s="1">
        <v>43903</v>
      </c>
      <c r="D26">
        <v>230.5</v>
      </c>
      <c r="E26">
        <v>241.020004</v>
      </c>
      <c r="F26">
        <v>219.61000100000001</v>
      </c>
      <c r="G26">
        <v>240.83999600000001</v>
      </c>
      <c r="H26" s="2">
        <v>240.83999600000001</v>
      </c>
      <c r="I26">
        <v>15870900</v>
      </c>
      <c r="J26">
        <f t="shared" si="0"/>
        <v>0.10742024125828956</v>
      </c>
      <c r="K26">
        <f t="shared" si="1"/>
        <v>24.529998000000006</v>
      </c>
      <c r="P26" s="8">
        <v>-4.9750034999999855</v>
      </c>
      <c r="Q26" s="4">
        <v>22</v>
      </c>
      <c r="R26">
        <f t="shared" si="3"/>
        <v>4.0422847658851221E-2</v>
      </c>
    </row>
    <row r="27" spans="1:18" x14ac:dyDescent="0.3">
      <c r="A27">
        <v>26</v>
      </c>
      <c r="B27">
        <v>228</v>
      </c>
      <c r="C27" s="1">
        <v>43902</v>
      </c>
      <c r="D27">
        <v>225.46000699999999</v>
      </c>
      <c r="E27">
        <v>236.11999499999999</v>
      </c>
      <c r="F27">
        <v>215.800003</v>
      </c>
      <c r="G27">
        <v>216.30999800000001</v>
      </c>
      <c r="H27" s="2">
        <v>216.30999800000001</v>
      </c>
      <c r="I27">
        <v>20413500</v>
      </c>
      <c r="J27">
        <f t="shared" si="0"/>
        <v>-0.13052773155014266</v>
      </c>
      <c r="K27">
        <f t="shared" si="1"/>
        <v>-30.160002999999989</v>
      </c>
      <c r="P27" s="8">
        <v>3.117995800000017</v>
      </c>
      <c r="Q27" s="4">
        <v>157</v>
      </c>
      <c r="R27">
        <f t="shared" si="3"/>
        <v>4.8490656378290857E-2</v>
      </c>
    </row>
    <row r="28" spans="1:18" x14ac:dyDescent="0.3">
      <c r="A28">
        <v>27</v>
      </c>
      <c r="B28">
        <v>227</v>
      </c>
      <c r="C28" s="1">
        <v>43901</v>
      </c>
      <c r="D28">
        <v>255.46000699999999</v>
      </c>
      <c r="E28">
        <v>256.60000600000001</v>
      </c>
      <c r="F28">
        <v>242.570007</v>
      </c>
      <c r="G28">
        <v>246.470001</v>
      </c>
      <c r="H28" s="2">
        <v>246.470001</v>
      </c>
      <c r="I28">
        <v>12499100</v>
      </c>
      <c r="J28">
        <f t="shared" si="0"/>
        <v>-5.7586537694285317E-2</v>
      </c>
      <c r="K28">
        <f t="shared" si="1"/>
        <v>-14.609986000000021</v>
      </c>
      <c r="P28" s="8">
        <v>11.210995100000019</v>
      </c>
      <c r="Q28" s="4">
        <v>49</v>
      </c>
      <c r="R28">
        <f t="shared" si="3"/>
        <v>1.9505640121254463E-2</v>
      </c>
    </row>
    <row r="29" spans="1:18" x14ac:dyDescent="0.3">
      <c r="A29">
        <v>28</v>
      </c>
      <c r="B29">
        <v>226</v>
      </c>
      <c r="C29" s="1">
        <v>43900</v>
      </c>
      <c r="D29">
        <v>256.540009</v>
      </c>
      <c r="E29">
        <v>261.07998700000002</v>
      </c>
      <c r="F29">
        <v>245.990005</v>
      </c>
      <c r="G29">
        <v>261.07998700000002</v>
      </c>
      <c r="H29" s="2">
        <v>261.07998700000002</v>
      </c>
      <c r="I29">
        <v>14516200</v>
      </c>
      <c r="J29">
        <f t="shared" si="0"/>
        <v>6.1774297646326359E-2</v>
      </c>
      <c r="K29">
        <f t="shared" si="1"/>
        <v>15.639985000000024</v>
      </c>
      <c r="P29" s="8">
        <v>19.303994400000022</v>
      </c>
      <c r="Q29" s="4">
        <v>11</v>
      </c>
      <c r="R29">
        <f t="shared" si="3"/>
        <v>2.6310756665520645E-3</v>
      </c>
    </row>
    <row r="30" spans="1:18" x14ac:dyDescent="0.3">
      <c r="A30">
        <v>29</v>
      </c>
      <c r="B30">
        <v>225</v>
      </c>
      <c r="C30" s="1">
        <v>43899</v>
      </c>
      <c r="D30">
        <v>239.89999399999999</v>
      </c>
      <c r="E30">
        <v>259.39999399999999</v>
      </c>
      <c r="F30">
        <v>238.179993</v>
      </c>
      <c r="G30">
        <v>245.44000199999999</v>
      </c>
      <c r="H30" s="2">
        <v>245.44000199999999</v>
      </c>
      <c r="I30">
        <v>15354000</v>
      </c>
      <c r="J30">
        <f t="shared" si="0"/>
        <v>-8.0594180918196881E-2</v>
      </c>
      <c r="K30">
        <f t="shared" si="1"/>
        <v>-20.600007000000005</v>
      </c>
      <c r="P30" s="8">
        <v>27.396993700000024</v>
      </c>
      <c r="Q30" s="4">
        <v>3</v>
      </c>
      <c r="R30">
        <f t="shared" si="3"/>
        <v>1.1900835585887019E-4</v>
      </c>
    </row>
    <row r="31" spans="1:18" x14ac:dyDescent="0.3">
      <c r="A31">
        <v>30</v>
      </c>
      <c r="B31">
        <v>224</v>
      </c>
      <c r="C31" s="1">
        <v>43896</v>
      </c>
      <c r="D31">
        <v>266.07998700000002</v>
      </c>
      <c r="E31">
        <v>268.39001500000001</v>
      </c>
      <c r="F31">
        <v>258</v>
      </c>
      <c r="G31">
        <v>266.040009</v>
      </c>
      <c r="H31" s="2">
        <v>266.040009</v>
      </c>
      <c r="I31">
        <v>12885300</v>
      </c>
      <c r="J31">
        <f t="shared" si="0"/>
        <v>-2.6886828122900934E-2</v>
      </c>
      <c r="K31">
        <f t="shared" si="1"/>
        <v>-7.25</v>
      </c>
      <c r="P31" s="8">
        <v>35.489993000000027</v>
      </c>
      <c r="Q31" s="4">
        <v>0</v>
      </c>
      <c r="R31">
        <f t="shared" si="3"/>
        <v>1.8050638097659742E-6</v>
      </c>
    </row>
    <row r="32" spans="1:18" x14ac:dyDescent="0.3">
      <c r="A32">
        <v>31</v>
      </c>
      <c r="B32">
        <v>223</v>
      </c>
      <c r="C32" s="1">
        <v>43895</v>
      </c>
      <c r="D32">
        <v>276.5</v>
      </c>
      <c r="E32">
        <v>283.20001200000002</v>
      </c>
      <c r="F32">
        <v>271.5</v>
      </c>
      <c r="G32">
        <v>273.290009</v>
      </c>
      <c r="H32" s="2">
        <v>273.290009</v>
      </c>
      <c r="I32">
        <v>13508200</v>
      </c>
      <c r="J32">
        <f t="shared" si="0"/>
        <v>-4.0234902113075004E-2</v>
      </c>
      <c r="K32">
        <f t="shared" si="1"/>
        <v>-11.220001000000025</v>
      </c>
      <c r="P32" s="8">
        <v>43.582992300000029</v>
      </c>
      <c r="Q32" s="4">
        <v>1</v>
      </c>
      <c r="R32">
        <f t="shared" si="3"/>
        <v>9.1807603121301861E-9</v>
      </c>
    </row>
    <row r="33" spans="1:17" ht="15" thickBot="1" x14ac:dyDescent="0.35">
      <c r="A33">
        <v>32</v>
      </c>
      <c r="B33">
        <v>222</v>
      </c>
      <c r="C33" s="1">
        <v>43894</v>
      </c>
      <c r="D33">
        <v>270.20001200000002</v>
      </c>
      <c r="E33">
        <v>284.89001500000001</v>
      </c>
      <c r="F33">
        <v>267.20001200000002</v>
      </c>
      <c r="G33">
        <v>284.51001000000002</v>
      </c>
      <c r="H33" s="2">
        <v>284.51001000000002</v>
      </c>
      <c r="I33">
        <v>14935200</v>
      </c>
      <c r="J33">
        <f t="shared" si="0"/>
        <v>6.7685691648973853E-2</v>
      </c>
      <c r="K33">
        <f t="shared" si="1"/>
        <v>18.619995000000017</v>
      </c>
      <c r="P33" s="5" t="s">
        <v>33</v>
      </c>
      <c r="Q33" s="5">
        <v>0</v>
      </c>
    </row>
    <row r="34" spans="1:17" x14ac:dyDescent="0.3">
      <c r="A34">
        <v>33</v>
      </c>
      <c r="B34">
        <v>221</v>
      </c>
      <c r="C34" s="1">
        <v>43893</v>
      </c>
      <c r="D34">
        <v>278.67001299999998</v>
      </c>
      <c r="E34">
        <v>281.07000699999998</v>
      </c>
      <c r="F34">
        <v>262.459991</v>
      </c>
      <c r="G34">
        <v>265.89001500000001</v>
      </c>
      <c r="H34" s="2">
        <v>265.89001500000001</v>
      </c>
      <c r="I34">
        <v>16319800</v>
      </c>
      <c r="J34">
        <f t="shared" si="0"/>
        <v>-3.8874853198283245E-2</v>
      </c>
      <c r="K34">
        <f t="shared" si="1"/>
        <v>-10.539978000000019</v>
      </c>
    </row>
    <row r="35" spans="1:17" x14ac:dyDescent="0.3">
      <c r="A35">
        <v>34</v>
      </c>
      <c r="B35">
        <v>220</v>
      </c>
      <c r="C35" s="1">
        <v>43892</v>
      </c>
      <c r="D35">
        <v>276.89999399999999</v>
      </c>
      <c r="E35">
        <v>277.58999599999999</v>
      </c>
      <c r="F35">
        <v>261</v>
      </c>
      <c r="G35">
        <v>276.42999300000002</v>
      </c>
      <c r="H35" s="2">
        <v>276.42999300000002</v>
      </c>
      <c r="I35">
        <v>22268600</v>
      </c>
      <c r="J35">
        <f t="shared" si="0"/>
        <v>2.3276388456039101E-2</v>
      </c>
      <c r="K35">
        <f t="shared" si="1"/>
        <v>6.359986000000049</v>
      </c>
    </row>
    <row r="36" spans="1:17" x14ac:dyDescent="0.3">
      <c r="A36">
        <v>35</v>
      </c>
      <c r="B36">
        <v>219</v>
      </c>
      <c r="C36" s="1">
        <v>43889</v>
      </c>
      <c r="D36">
        <v>242.46000699999999</v>
      </c>
      <c r="E36">
        <v>272.459991</v>
      </c>
      <c r="F36">
        <v>241.78999300000001</v>
      </c>
      <c r="G36">
        <v>270.07000699999998</v>
      </c>
      <c r="H36" s="2">
        <v>270.07000699999998</v>
      </c>
      <c r="I36">
        <v>28366900</v>
      </c>
      <c r="J36">
        <f t="shared" si="0"/>
        <v>6.687397690560605E-2</v>
      </c>
      <c r="K36">
        <f t="shared" si="1"/>
        <v>17.470000999999968</v>
      </c>
    </row>
    <row r="37" spans="1:17" x14ac:dyDescent="0.3">
      <c r="A37">
        <v>36</v>
      </c>
      <c r="B37">
        <v>218</v>
      </c>
      <c r="C37" s="1">
        <v>43888</v>
      </c>
      <c r="D37">
        <v>254.89999399999999</v>
      </c>
      <c r="E37">
        <v>267</v>
      </c>
      <c r="F37">
        <v>248.88999899999999</v>
      </c>
      <c r="G37">
        <v>252.60000600000001</v>
      </c>
      <c r="H37" s="2">
        <v>252.60000600000001</v>
      </c>
      <c r="I37">
        <v>22660400</v>
      </c>
      <c r="J37">
        <f t="shared" si="0"/>
        <v>-5.7274911405787256E-2</v>
      </c>
      <c r="K37">
        <f t="shared" si="1"/>
        <v>-14.88998399999997</v>
      </c>
    </row>
    <row r="38" spans="1:17" x14ac:dyDescent="0.3">
      <c r="A38">
        <v>37</v>
      </c>
      <c r="B38">
        <v>217</v>
      </c>
      <c r="C38" s="1">
        <v>43887</v>
      </c>
      <c r="D38">
        <v>262.05999800000001</v>
      </c>
      <c r="E38">
        <v>275.45001200000002</v>
      </c>
      <c r="F38">
        <v>262</v>
      </c>
      <c r="G38">
        <v>267.64999399999999</v>
      </c>
      <c r="H38" s="2">
        <v>267.48998999999998</v>
      </c>
      <c r="I38">
        <v>18693300</v>
      </c>
      <c r="J38">
        <f t="shared" si="0"/>
        <v>2.1144819619733433E-2</v>
      </c>
      <c r="K38">
        <f t="shared" si="1"/>
        <v>5.5966489999999567</v>
      </c>
    </row>
    <row r="39" spans="1:17" x14ac:dyDescent="0.3">
      <c r="A39">
        <v>38</v>
      </c>
      <c r="B39">
        <v>216</v>
      </c>
      <c r="C39" s="1">
        <v>43886</v>
      </c>
      <c r="D39">
        <v>276.29998799999998</v>
      </c>
      <c r="E39">
        <v>278.790009</v>
      </c>
      <c r="F39">
        <v>257.959991</v>
      </c>
      <c r="G39">
        <v>262.04998799999998</v>
      </c>
      <c r="H39" s="2">
        <v>261.89334100000002</v>
      </c>
      <c r="I39">
        <v>26387400</v>
      </c>
      <c r="J39">
        <f t="shared" si="0"/>
        <v>-4.1961623907454712E-2</v>
      </c>
      <c r="K39">
        <f t="shared" si="1"/>
        <v>-11.223297000000002</v>
      </c>
    </row>
    <row r="40" spans="1:17" x14ac:dyDescent="0.3">
      <c r="A40">
        <v>39</v>
      </c>
      <c r="B40">
        <v>215</v>
      </c>
      <c r="C40" s="1">
        <v>43885</v>
      </c>
      <c r="D40">
        <v>270.19000199999999</v>
      </c>
      <c r="E40">
        <v>281.86999500000002</v>
      </c>
      <c r="F40">
        <v>268</v>
      </c>
      <c r="G40">
        <v>273.27999899999998</v>
      </c>
      <c r="H40" s="2">
        <v>273.11663800000002</v>
      </c>
      <c r="I40">
        <v>21422900</v>
      </c>
      <c r="J40">
        <f t="shared" si="0"/>
        <v>-7.3320977730873371E-2</v>
      </c>
      <c r="K40">
        <f t="shared" si="1"/>
        <v>-20.77758799999998</v>
      </c>
    </row>
    <row r="41" spans="1:17" x14ac:dyDescent="0.3">
      <c r="A41">
        <v>40</v>
      </c>
      <c r="B41">
        <v>214</v>
      </c>
      <c r="C41" s="1">
        <v>43882</v>
      </c>
      <c r="D41">
        <v>304.19000199999999</v>
      </c>
      <c r="E41">
        <v>305.20001200000002</v>
      </c>
      <c r="F41">
        <v>290.66000400000001</v>
      </c>
      <c r="G41">
        <v>294.07000699999998</v>
      </c>
      <c r="H41" s="2">
        <v>293.894226</v>
      </c>
      <c r="I41">
        <v>19204500</v>
      </c>
      <c r="J41">
        <f t="shared" si="0"/>
        <v>-4.8552067344194927E-2</v>
      </c>
      <c r="K41">
        <f t="shared" si="1"/>
        <v>-14.621245999999985</v>
      </c>
    </row>
    <row r="42" spans="1:17" x14ac:dyDescent="0.3">
      <c r="A42">
        <v>41</v>
      </c>
      <c r="B42">
        <v>213</v>
      </c>
      <c r="C42" s="1">
        <v>43881</v>
      </c>
      <c r="D42">
        <v>312.76998900000001</v>
      </c>
      <c r="E42">
        <v>316.32000699999998</v>
      </c>
      <c r="F42">
        <v>296.35000600000001</v>
      </c>
      <c r="G42">
        <v>308.70001200000002</v>
      </c>
      <c r="H42" s="2">
        <v>308.51547199999999</v>
      </c>
      <c r="I42">
        <v>20251300</v>
      </c>
      <c r="J42">
        <f t="shared" si="0"/>
        <v>-1.9249925183623555E-2</v>
      </c>
      <c r="K42">
        <f t="shared" si="1"/>
        <v>-5.9964300000000321</v>
      </c>
    </row>
    <row r="43" spans="1:17" x14ac:dyDescent="0.3">
      <c r="A43">
        <v>42</v>
      </c>
      <c r="B43">
        <v>212</v>
      </c>
      <c r="C43" s="1">
        <v>43880</v>
      </c>
      <c r="D43">
        <v>301.48998999999998</v>
      </c>
      <c r="E43">
        <v>315.41000400000001</v>
      </c>
      <c r="F43">
        <v>301.48998999999998</v>
      </c>
      <c r="G43">
        <v>314.70001200000002</v>
      </c>
      <c r="H43" s="2">
        <v>314.51190200000002</v>
      </c>
      <c r="I43">
        <v>17358300</v>
      </c>
      <c r="J43">
        <f t="shared" si="0"/>
        <v>5.9336550791851364E-2</v>
      </c>
      <c r="K43">
        <f t="shared" si="1"/>
        <v>18.119170999999994</v>
      </c>
    </row>
    <row r="44" spans="1:17" x14ac:dyDescent="0.3">
      <c r="A44">
        <v>43</v>
      </c>
      <c r="B44">
        <v>211</v>
      </c>
      <c r="C44" s="1">
        <v>43879</v>
      </c>
      <c r="D44">
        <v>285.64001500000001</v>
      </c>
      <c r="E44">
        <v>297.30999800000001</v>
      </c>
      <c r="F44">
        <v>284.85998499999999</v>
      </c>
      <c r="G44">
        <v>296.57000699999998</v>
      </c>
      <c r="H44" s="2">
        <v>296.39273100000003</v>
      </c>
      <c r="I44">
        <v>15504100</v>
      </c>
      <c r="J44">
        <f t="shared" si="0"/>
        <v>2.3126730026545222E-2</v>
      </c>
      <c r="K44">
        <f t="shared" si="1"/>
        <v>6.7759400000000483</v>
      </c>
    </row>
    <row r="45" spans="1:17" x14ac:dyDescent="0.3">
      <c r="A45">
        <v>44</v>
      </c>
      <c r="B45">
        <v>210</v>
      </c>
      <c r="C45" s="1">
        <v>43875</v>
      </c>
      <c r="D45">
        <v>287.26001000000002</v>
      </c>
      <c r="E45">
        <v>294.97000100000002</v>
      </c>
      <c r="F45">
        <v>286</v>
      </c>
      <c r="G45">
        <v>289.790009</v>
      </c>
      <c r="H45" s="2">
        <v>289.61679099999998</v>
      </c>
      <c r="I45">
        <v>26048100</v>
      </c>
      <c r="J45">
        <f t="shared" si="0"/>
        <v>6.7849911268948571E-2</v>
      </c>
      <c r="K45">
        <f t="shared" si="1"/>
        <v>18.99865699999998</v>
      </c>
    </row>
    <row r="46" spans="1:17" x14ac:dyDescent="0.3">
      <c r="A46">
        <v>45</v>
      </c>
      <c r="B46">
        <v>209</v>
      </c>
      <c r="C46" s="1">
        <v>43874</v>
      </c>
      <c r="D46">
        <v>270.209991</v>
      </c>
      <c r="E46">
        <v>273.48001099999999</v>
      </c>
      <c r="F46">
        <v>269.10998499999999</v>
      </c>
      <c r="G46">
        <v>270.77999899999998</v>
      </c>
      <c r="H46" s="2">
        <v>270.618134</v>
      </c>
      <c r="I46">
        <v>13200400</v>
      </c>
      <c r="J46">
        <f t="shared" si="0"/>
        <v>-6.4787976878277666E-3</v>
      </c>
      <c r="K46">
        <f t="shared" si="1"/>
        <v>-1.7589720000000284</v>
      </c>
    </row>
    <row r="47" spans="1:17" x14ac:dyDescent="0.3">
      <c r="A47">
        <v>46</v>
      </c>
      <c r="B47">
        <v>208</v>
      </c>
      <c r="C47" s="1">
        <v>43873</v>
      </c>
      <c r="D47">
        <v>270.01001000000002</v>
      </c>
      <c r="E47">
        <v>272.79998799999998</v>
      </c>
      <c r="F47">
        <v>268.45001200000002</v>
      </c>
      <c r="G47">
        <v>272.540009</v>
      </c>
      <c r="H47" s="2">
        <v>272.37710600000003</v>
      </c>
      <c r="I47">
        <v>9366100</v>
      </c>
      <c r="J47">
        <f t="shared" si="0"/>
        <v>1.7208929826276208E-2</v>
      </c>
      <c r="K47">
        <f t="shared" si="1"/>
        <v>4.6472170000000119</v>
      </c>
    </row>
    <row r="48" spans="1:17" x14ac:dyDescent="0.3">
      <c r="A48">
        <v>47</v>
      </c>
      <c r="B48">
        <v>207</v>
      </c>
      <c r="C48" s="1">
        <v>43872</v>
      </c>
      <c r="D48">
        <v>267.32000699999998</v>
      </c>
      <c r="E48">
        <v>272.5</v>
      </c>
      <c r="F48">
        <v>264.82998700000002</v>
      </c>
      <c r="G48">
        <v>267.89001500000001</v>
      </c>
      <c r="H48" s="2">
        <v>267.72988900000001</v>
      </c>
      <c r="I48">
        <v>15963900</v>
      </c>
      <c r="J48">
        <f t="shared" si="0"/>
        <v>1.8536584705985709E-2</v>
      </c>
      <c r="K48">
        <f t="shared" si="1"/>
        <v>4.9170839999999885</v>
      </c>
    </row>
    <row r="49" spans="1:11" x14ac:dyDescent="0.3">
      <c r="A49">
        <v>48</v>
      </c>
      <c r="B49">
        <v>206</v>
      </c>
      <c r="C49" s="1">
        <v>43871</v>
      </c>
      <c r="D49">
        <v>252.5</v>
      </c>
      <c r="E49">
        <v>263</v>
      </c>
      <c r="F49">
        <v>252.300003</v>
      </c>
      <c r="G49">
        <v>262.97000100000002</v>
      </c>
      <c r="H49" s="2">
        <v>262.81280500000003</v>
      </c>
      <c r="I49">
        <v>13240200</v>
      </c>
      <c r="J49">
        <f t="shared" si="0"/>
        <v>4.4239185175924602E-2</v>
      </c>
      <c r="K49">
        <f t="shared" si="1"/>
        <v>11.373199000000028</v>
      </c>
    </row>
    <row r="50" spans="1:11" x14ac:dyDescent="0.3">
      <c r="A50">
        <v>49</v>
      </c>
      <c r="B50">
        <v>205</v>
      </c>
      <c r="C50" s="1">
        <v>43868</v>
      </c>
      <c r="D50">
        <v>252.63999899999999</v>
      </c>
      <c r="E50">
        <v>253.529999</v>
      </c>
      <c r="F50">
        <v>250.570007</v>
      </c>
      <c r="G50">
        <v>251.58999600000001</v>
      </c>
      <c r="H50" s="2">
        <v>251.439606</v>
      </c>
      <c r="I50">
        <v>4743800</v>
      </c>
      <c r="J50">
        <f t="shared" si="0"/>
        <v>-1.0517280445088999E-2</v>
      </c>
      <c r="K50">
        <f t="shared" si="1"/>
        <v>-2.6584159999999883</v>
      </c>
    </row>
    <row r="51" spans="1:11" x14ac:dyDescent="0.3">
      <c r="A51">
        <v>50</v>
      </c>
      <c r="B51">
        <v>204</v>
      </c>
      <c r="C51" s="1">
        <v>43867</v>
      </c>
      <c r="D51">
        <v>252.13999899999999</v>
      </c>
      <c r="E51">
        <v>254.25</v>
      </c>
      <c r="F51">
        <v>248.88000500000001</v>
      </c>
      <c r="G51">
        <v>254.25</v>
      </c>
      <c r="H51" s="2">
        <v>254.09802199999999</v>
      </c>
      <c r="I51">
        <v>5457100</v>
      </c>
      <c r="J51">
        <f t="shared" si="0"/>
        <v>1.3821792959083E-2</v>
      </c>
      <c r="K51">
        <f t="shared" si="1"/>
        <v>3.4879299999999773</v>
      </c>
    </row>
    <row r="52" spans="1:11" x14ac:dyDescent="0.3">
      <c r="A52">
        <v>51</v>
      </c>
      <c r="B52">
        <v>203</v>
      </c>
      <c r="C52" s="1">
        <v>43866</v>
      </c>
      <c r="D52">
        <v>251.990005</v>
      </c>
      <c r="E52">
        <v>252.39999399999999</v>
      </c>
      <c r="F52">
        <v>247.41000399999999</v>
      </c>
      <c r="G52">
        <v>250.759995</v>
      </c>
      <c r="H52" s="2">
        <v>250.61009200000001</v>
      </c>
      <c r="I52">
        <v>5205500</v>
      </c>
      <c r="J52">
        <f t="shared" si="0"/>
        <v>1.4581764373682858E-2</v>
      </c>
      <c r="K52">
        <f t="shared" si="1"/>
        <v>3.6278230000000065</v>
      </c>
    </row>
    <row r="53" spans="1:11" x14ac:dyDescent="0.3">
      <c r="A53">
        <v>52</v>
      </c>
      <c r="B53">
        <v>202</v>
      </c>
      <c r="C53" s="1">
        <v>43865</v>
      </c>
      <c r="D53">
        <v>246.029999</v>
      </c>
      <c r="E53">
        <v>247.89999399999999</v>
      </c>
      <c r="F53">
        <v>244.020004</v>
      </c>
      <c r="G53">
        <v>247.13000500000001</v>
      </c>
      <c r="H53" s="2">
        <v>246.982269</v>
      </c>
      <c r="I53">
        <v>6788600</v>
      </c>
      <c r="J53">
        <f t="shared" si="0"/>
        <v>2.7901509873018013E-2</v>
      </c>
      <c r="K53">
        <f t="shared" si="1"/>
        <v>6.795929000000001</v>
      </c>
    </row>
    <row r="54" spans="1:11" x14ac:dyDescent="0.3">
      <c r="A54">
        <v>53</v>
      </c>
      <c r="B54">
        <v>201</v>
      </c>
      <c r="C54" s="1">
        <v>43864</v>
      </c>
      <c r="D54">
        <v>235.699997</v>
      </c>
      <c r="E54">
        <v>241.11000100000001</v>
      </c>
      <c r="F54">
        <v>235.449997</v>
      </c>
      <c r="G54">
        <v>240.33000200000001</v>
      </c>
      <c r="H54" s="2">
        <v>240.18634</v>
      </c>
      <c r="I54">
        <v>6398200</v>
      </c>
      <c r="J54">
        <f t="shared" si="0"/>
        <v>1.6360820162597659E-2</v>
      </c>
      <c r="K54">
        <f t="shared" si="1"/>
        <v>3.897673999999995</v>
      </c>
    </row>
    <row r="55" spans="1:11" x14ac:dyDescent="0.3">
      <c r="A55">
        <v>54</v>
      </c>
      <c r="B55">
        <v>200</v>
      </c>
      <c r="C55" s="1">
        <v>43861</v>
      </c>
      <c r="D55">
        <v>243.970001</v>
      </c>
      <c r="E55">
        <v>244.449997</v>
      </c>
      <c r="F55">
        <v>234.75</v>
      </c>
      <c r="G55">
        <v>236.429993</v>
      </c>
      <c r="H55" s="2">
        <v>236.28866600000001</v>
      </c>
      <c r="I55">
        <v>9260500</v>
      </c>
      <c r="J55">
        <f t="shared" si="0"/>
        <v>-3.8906683330058471E-2</v>
      </c>
      <c r="K55">
        <f t="shared" si="1"/>
        <v>-9.3743890000000079</v>
      </c>
    </row>
    <row r="56" spans="1:11" x14ac:dyDescent="0.3">
      <c r="A56">
        <v>55</v>
      </c>
      <c r="B56">
        <v>199</v>
      </c>
      <c r="C56" s="1">
        <v>43860</v>
      </c>
      <c r="D56">
        <v>241.61000100000001</v>
      </c>
      <c r="E56">
        <v>246.35000600000001</v>
      </c>
      <c r="F56">
        <v>239.39999399999999</v>
      </c>
      <c r="G56">
        <v>245.80999800000001</v>
      </c>
      <c r="H56" s="2">
        <v>245.66305500000001</v>
      </c>
      <c r="I56">
        <v>7262600</v>
      </c>
      <c r="J56">
        <f t="shared" si="0"/>
        <v>1.0990024624312658E-3</v>
      </c>
      <c r="K56">
        <f t="shared" si="1"/>
        <v>0.26983600000002639</v>
      </c>
    </row>
    <row r="57" spans="1:11" x14ac:dyDescent="0.3">
      <c r="A57">
        <v>56</v>
      </c>
      <c r="B57">
        <v>198</v>
      </c>
      <c r="C57" s="1">
        <v>43859</v>
      </c>
      <c r="D57">
        <v>247.38999899999999</v>
      </c>
      <c r="E57">
        <v>248.83999600000001</v>
      </c>
      <c r="F57">
        <v>243.94000199999999</v>
      </c>
      <c r="G57">
        <v>245.53999300000001</v>
      </c>
      <c r="H57" s="2">
        <v>245.39321899999999</v>
      </c>
      <c r="I57">
        <v>6471200</v>
      </c>
      <c r="J57">
        <f t="shared" si="0"/>
        <v>-9.8479472314437228E-3</v>
      </c>
      <c r="K57">
        <f t="shared" si="1"/>
        <v>-2.4285580000000095</v>
      </c>
    </row>
    <row r="58" spans="1:11" x14ac:dyDescent="0.3">
      <c r="A58">
        <v>57</v>
      </c>
      <c r="B58">
        <v>197</v>
      </c>
      <c r="C58" s="1">
        <v>43858</v>
      </c>
      <c r="D58">
        <v>242.85000600000001</v>
      </c>
      <c r="E58">
        <v>249.270004</v>
      </c>
      <c r="F58">
        <v>240.71000699999999</v>
      </c>
      <c r="G58">
        <v>247.970001</v>
      </c>
      <c r="H58" s="2">
        <v>247.821777</v>
      </c>
      <c r="I58">
        <v>7774400</v>
      </c>
      <c r="J58">
        <f t="shared" si="0"/>
        <v>3.1835900967566097E-2</v>
      </c>
      <c r="K58">
        <f t="shared" si="1"/>
        <v>7.7653650000000027</v>
      </c>
    </row>
    <row r="59" spans="1:11" x14ac:dyDescent="0.3">
      <c r="A59">
        <v>58</v>
      </c>
      <c r="B59">
        <v>196</v>
      </c>
      <c r="C59" s="1">
        <v>43857</v>
      </c>
      <c r="D59">
        <v>238.240005</v>
      </c>
      <c r="E59">
        <v>242.25</v>
      </c>
      <c r="F59">
        <v>232.229996</v>
      </c>
      <c r="G59">
        <v>240.199997</v>
      </c>
      <c r="H59" s="2">
        <v>240.05641199999999</v>
      </c>
      <c r="I59">
        <v>11763400</v>
      </c>
      <c r="J59">
        <f t="shared" si="0"/>
        <v>-4.1907144329269383E-2</v>
      </c>
      <c r="K59">
        <f t="shared" si="1"/>
        <v>-10.273849000000013</v>
      </c>
    </row>
    <row r="60" spans="1:11" x14ac:dyDescent="0.3">
      <c r="A60">
        <v>59</v>
      </c>
      <c r="B60">
        <v>195</v>
      </c>
      <c r="C60" s="1">
        <v>43854</v>
      </c>
      <c r="D60">
        <v>257.5</v>
      </c>
      <c r="E60">
        <v>259.5</v>
      </c>
      <c r="F60">
        <v>248.300003</v>
      </c>
      <c r="G60">
        <v>250.479996</v>
      </c>
      <c r="H60" s="2">
        <v>250.33026100000001</v>
      </c>
      <c r="I60">
        <v>9337800</v>
      </c>
      <c r="J60">
        <f t="shared" si="0"/>
        <v>-9.4569336231329782E-3</v>
      </c>
      <c r="K60">
        <f t="shared" si="1"/>
        <v>-2.3785859999999843</v>
      </c>
    </row>
    <row r="61" spans="1:11" x14ac:dyDescent="0.3">
      <c r="A61">
        <v>60</v>
      </c>
      <c r="B61">
        <v>194</v>
      </c>
      <c r="C61" s="1">
        <v>43853</v>
      </c>
      <c r="D61">
        <v>251.720001</v>
      </c>
      <c r="E61">
        <v>253.199997</v>
      </c>
      <c r="F61">
        <v>248.14999399999999</v>
      </c>
      <c r="G61">
        <v>252.86000100000001</v>
      </c>
      <c r="H61" s="2">
        <v>252.70884699999999</v>
      </c>
      <c r="I61">
        <v>6112900</v>
      </c>
      <c r="J61">
        <f t="shared" si="0"/>
        <v>1.0935138298699692E-2</v>
      </c>
      <c r="K61">
        <f t="shared" si="1"/>
        <v>2.7483519999999828</v>
      </c>
    </row>
    <row r="62" spans="1:11" x14ac:dyDescent="0.3">
      <c r="A62">
        <v>61</v>
      </c>
      <c r="B62">
        <v>193</v>
      </c>
      <c r="C62" s="1">
        <v>43852</v>
      </c>
      <c r="D62">
        <v>249.759995</v>
      </c>
      <c r="E62">
        <v>253.58999600000001</v>
      </c>
      <c r="F62">
        <v>249</v>
      </c>
      <c r="G62">
        <v>250.11000100000001</v>
      </c>
      <c r="H62" s="2">
        <v>249.96049500000001</v>
      </c>
      <c r="I62">
        <v>5981000</v>
      </c>
      <c r="J62">
        <f t="shared" si="0"/>
        <v>8.714032144714107E-3</v>
      </c>
      <c r="K62">
        <f t="shared" si="1"/>
        <v>2.1687009999999987</v>
      </c>
    </row>
    <row r="63" spans="1:11" x14ac:dyDescent="0.3">
      <c r="A63">
        <v>62</v>
      </c>
      <c r="B63">
        <v>192</v>
      </c>
      <c r="C63" s="1">
        <v>43851</v>
      </c>
      <c r="D63">
        <v>247.80999800000001</v>
      </c>
      <c r="E63">
        <v>249.28999300000001</v>
      </c>
      <c r="F63">
        <v>246.570007</v>
      </c>
      <c r="G63">
        <v>247.94000199999999</v>
      </c>
      <c r="H63" s="2">
        <v>247.79179400000001</v>
      </c>
      <c r="I63">
        <v>5447900</v>
      </c>
      <c r="J63">
        <f t="shared" si="0"/>
        <v>-5.3899330418121982E-3</v>
      </c>
      <c r="K63">
        <f t="shared" si="1"/>
        <v>-1.3391869999999813</v>
      </c>
    </row>
    <row r="64" spans="1:11" x14ac:dyDescent="0.3">
      <c r="A64">
        <v>63</v>
      </c>
      <c r="B64">
        <v>191</v>
      </c>
      <c r="C64" s="1">
        <v>43847</v>
      </c>
      <c r="D64">
        <v>249.699997</v>
      </c>
      <c r="E64">
        <v>250</v>
      </c>
      <c r="F64">
        <v>247.36999499999999</v>
      </c>
      <c r="G64">
        <v>249.279999</v>
      </c>
      <c r="H64" s="2">
        <v>249.13098099999999</v>
      </c>
      <c r="I64">
        <v>6344800</v>
      </c>
      <c r="J64">
        <f t="shared" si="0"/>
        <v>1.4050351793745864E-3</v>
      </c>
      <c r="K64">
        <f t="shared" si="1"/>
        <v>0.34979199999997945</v>
      </c>
    </row>
    <row r="65" spans="1:11" x14ac:dyDescent="0.3">
      <c r="A65">
        <v>64</v>
      </c>
      <c r="B65">
        <v>190</v>
      </c>
      <c r="C65" s="1">
        <v>43846</v>
      </c>
      <c r="D65">
        <v>247.720001</v>
      </c>
      <c r="E65">
        <v>249.16999799999999</v>
      </c>
      <c r="F65">
        <v>246.779999</v>
      </c>
      <c r="G65">
        <v>248.929993</v>
      </c>
      <c r="H65" s="2">
        <v>248.78118900000001</v>
      </c>
      <c r="I65">
        <v>7104800</v>
      </c>
      <c r="J65">
        <f t="shared" si="0"/>
        <v>1.3589610415263787E-2</v>
      </c>
      <c r="K65">
        <f t="shared" si="1"/>
        <v>3.3579710000000205</v>
      </c>
    </row>
    <row r="66" spans="1:11" x14ac:dyDescent="0.3">
      <c r="A66">
        <v>65</v>
      </c>
      <c r="B66">
        <v>189</v>
      </c>
      <c r="C66" s="1">
        <v>43845</v>
      </c>
      <c r="D66">
        <v>247.78999300000001</v>
      </c>
      <c r="E66">
        <v>248.69000199999999</v>
      </c>
      <c r="F66">
        <v>244.529999</v>
      </c>
      <c r="G66">
        <v>245.570007</v>
      </c>
      <c r="H66" s="2">
        <v>245.42321799999999</v>
      </c>
      <c r="I66">
        <v>6577600</v>
      </c>
      <c r="J66">
        <f t="shared" ref="J66:J129" si="4">LN(H66/H67)</f>
        <v>-6.9392228378177996E-3</v>
      </c>
      <c r="K66">
        <f t="shared" ref="K66:K129" si="5">H66-H67</f>
        <v>-1.7089689999999962</v>
      </c>
    </row>
    <row r="67" spans="1:11" x14ac:dyDescent="0.3">
      <c r="A67">
        <v>66</v>
      </c>
      <c r="B67">
        <v>188</v>
      </c>
      <c r="C67" s="1">
        <v>43844</v>
      </c>
      <c r="D67">
        <v>250.259995</v>
      </c>
      <c r="E67">
        <v>251.279999</v>
      </c>
      <c r="F67">
        <v>246.75</v>
      </c>
      <c r="G67">
        <v>247.279999</v>
      </c>
      <c r="H67" s="2">
        <v>247.13218699999999</v>
      </c>
      <c r="I67">
        <v>8977200</v>
      </c>
      <c r="J67">
        <f t="shared" si="4"/>
        <v>-1.8828355744402673E-2</v>
      </c>
      <c r="K67">
        <f t="shared" si="5"/>
        <v>-4.6971740000000182</v>
      </c>
    </row>
    <row r="68" spans="1:11" x14ac:dyDescent="0.3">
      <c r="A68">
        <v>67</v>
      </c>
      <c r="B68">
        <v>187</v>
      </c>
      <c r="C68" s="1">
        <v>43843</v>
      </c>
      <c r="D68">
        <v>247.66000399999999</v>
      </c>
      <c r="E68">
        <v>252.990005</v>
      </c>
      <c r="F68">
        <v>246.75</v>
      </c>
      <c r="G68">
        <v>251.979996</v>
      </c>
      <c r="H68" s="2">
        <v>251.82936100000001</v>
      </c>
      <c r="I68">
        <v>7996000</v>
      </c>
      <c r="J68">
        <f t="shared" si="4"/>
        <v>3.0870776699076129E-2</v>
      </c>
      <c r="K68">
        <f t="shared" si="5"/>
        <v>7.6553959999999961</v>
      </c>
    </row>
    <row r="69" spans="1:11" x14ac:dyDescent="0.3">
      <c r="A69">
        <v>68</v>
      </c>
      <c r="B69">
        <v>186</v>
      </c>
      <c r="C69" s="1">
        <v>43840</v>
      </c>
      <c r="D69">
        <v>247.33000200000001</v>
      </c>
      <c r="E69">
        <v>248.550003</v>
      </c>
      <c r="F69">
        <v>243.75</v>
      </c>
      <c r="G69">
        <v>244.320007</v>
      </c>
      <c r="H69" s="2">
        <v>244.17396500000001</v>
      </c>
      <c r="I69">
        <v>7907400</v>
      </c>
      <c r="J69">
        <f t="shared" si="4"/>
        <v>5.335101256516585E-3</v>
      </c>
      <c r="K69">
        <f t="shared" si="5"/>
        <v>1.2992240000000095</v>
      </c>
    </row>
    <row r="70" spans="1:11" x14ac:dyDescent="0.3">
      <c r="A70">
        <v>69</v>
      </c>
      <c r="B70">
        <v>185</v>
      </c>
      <c r="C70" s="1">
        <v>43839</v>
      </c>
      <c r="D70">
        <v>243.85000600000001</v>
      </c>
      <c r="E70">
        <v>245.929993</v>
      </c>
      <c r="F70">
        <v>240.86000100000001</v>
      </c>
      <c r="G70">
        <v>243.020004</v>
      </c>
      <c r="H70" s="2">
        <v>242.874741</v>
      </c>
      <c r="I70">
        <v>6377800</v>
      </c>
      <c r="J70">
        <f t="shared" si="4"/>
        <v>1.0922764900399501E-2</v>
      </c>
      <c r="K70">
        <f t="shared" si="5"/>
        <v>2.6384280000000047</v>
      </c>
    </row>
    <row r="71" spans="1:11" x14ac:dyDescent="0.3">
      <c r="A71">
        <v>70</v>
      </c>
      <c r="B71">
        <v>184</v>
      </c>
      <c r="C71" s="1">
        <v>43838</v>
      </c>
      <c r="D71">
        <v>239.759995</v>
      </c>
      <c r="E71">
        <v>242.03999300000001</v>
      </c>
      <c r="F71">
        <v>238.14999399999999</v>
      </c>
      <c r="G71">
        <v>240.38000500000001</v>
      </c>
      <c r="H71" s="2">
        <v>240.236313</v>
      </c>
      <c r="I71">
        <v>6927700</v>
      </c>
      <c r="J71">
        <f t="shared" si="4"/>
        <v>1.8738195316775478E-3</v>
      </c>
      <c r="K71">
        <f t="shared" si="5"/>
        <v>0.44973799999999642</v>
      </c>
    </row>
    <row r="72" spans="1:11" x14ac:dyDescent="0.3">
      <c r="A72">
        <v>71</v>
      </c>
      <c r="B72">
        <v>183</v>
      </c>
      <c r="C72" s="1">
        <v>43837</v>
      </c>
      <c r="D72">
        <v>238.199997</v>
      </c>
      <c r="E72">
        <v>241.770004</v>
      </c>
      <c r="F72">
        <v>236.38999899999999</v>
      </c>
      <c r="G72">
        <v>239.929993</v>
      </c>
      <c r="H72" s="2">
        <v>239.786575</v>
      </c>
      <c r="I72">
        <v>7871400</v>
      </c>
      <c r="J72">
        <f t="shared" si="4"/>
        <v>1.2033947337131709E-2</v>
      </c>
      <c r="K72">
        <f t="shared" si="5"/>
        <v>2.8682860000000119</v>
      </c>
    </row>
    <row r="73" spans="1:11" x14ac:dyDescent="0.3">
      <c r="A73">
        <v>72</v>
      </c>
      <c r="B73">
        <v>182</v>
      </c>
      <c r="C73" s="1">
        <v>43836</v>
      </c>
      <c r="D73">
        <v>232.320007</v>
      </c>
      <c r="E73">
        <v>237.270004</v>
      </c>
      <c r="F73">
        <v>231.270004</v>
      </c>
      <c r="G73">
        <v>237.05999800000001</v>
      </c>
      <c r="H73" s="2">
        <v>236.91828899999999</v>
      </c>
      <c r="I73">
        <v>6565900</v>
      </c>
      <c r="J73">
        <f t="shared" si="4"/>
        <v>4.1848465191520095E-3</v>
      </c>
      <c r="K73">
        <f t="shared" si="5"/>
        <v>0.98939499999997338</v>
      </c>
    </row>
    <row r="74" spans="1:11" x14ac:dyDescent="0.3">
      <c r="A74">
        <v>73</v>
      </c>
      <c r="B74">
        <v>181</v>
      </c>
      <c r="C74" s="1">
        <v>43833</v>
      </c>
      <c r="D74">
        <v>235.10000600000001</v>
      </c>
      <c r="E74">
        <v>237.83000200000001</v>
      </c>
      <c r="F74">
        <v>234.10000600000001</v>
      </c>
      <c r="G74">
        <v>236.070007</v>
      </c>
      <c r="H74" s="2">
        <v>235.92889400000001</v>
      </c>
      <c r="I74">
        <v>5134600</v>
      </c>
      <c r="J74">
        <f t="shared" si="4"/>
        <v>-1.6135428750442677E-2</v>
      </c>
      <c r="K74">
        <f t="shared" si="5"/>
        <v>-3.8376919999999757</v>
      </c>
    </row>
    <row r="75" spans="1:11" x14ac:dyDescent="0.3">
      <c r="A75">
        <v>74</v>
      </c>
      <c r="B75">
        <v>180</v>
      </c>
      <c r="C75" s="1">
        <v>43832</v>
      </c>
      <c r="D75">
        <v>238.75</v>
      </c>
      <c r="E75">
        <v>239.91000399999999</v>
      </c>
      <c r="F75">
        <v>236.720001</v>
      </c>
      <c r="G75">
        <v>239.91000399999999</v>
      </c>
      <c r="H75" s="2">
        <v>239.76658599999999</v>
      </c>
      <c r="I75">
        <v>5938400</v>
      </c>
      <c r="J75">
        <f t="shared" si="4"/>
        <v>1.9402530817100676E-2</v>
      </c>
      <c r="K75">
        <f t="shared" si="5"/>
        <v>4.6072379999999953</v>
      </c>
    </row>
    <row r="76" spans="1:11" x14ac:dyDescent="0.3">
      <c r="A76">
        <v>75</v>
      </c>
      <c r="B76">
        <v>179</v>
      </c>
      <c r="C76" s="1">
        <v>43830</v>
      </c>
      <c r="D76">
        <v>230.89999399999999</v>
      </c>
      <c r="E76">
        <v>235.679993</v>
      </c>
      <c r="F76">
        <v>230.13000500000001</v>
      </c>
      <c r="G76">
        <v>235.300003</v>
      </c>
      <c r="H76" s="2">
        <v>235.15934799999999</v>
      </c>
      <c r="I76">
        <v>5775100</v>
      </c>
      <c r="J76">
        <f t="shared" si="4"/>
        <v>1.2745530989316804E-2</v>
      </c>
      <c r="K76">
        <f t="shared" si="5"/>
        <v>2.9782109999999875</v>
      </c>
    </row>
    <row r="77" spans="1:11" x14ac:dyDescent="0.3">
      <c r="A77">
        <v>76</v>
      </c>
      <c r="B77">
        <v>178</v>
      </c>
      <c r="C77" s="1">
        <v>43829</v>
      </c>
      <c r="D77">
        <v>235.990005</v>
      </c>
      <c r="E77">
        <v>236.199997</v>
      </c>
      <c r="F77">
        <v>231.05999800000001</v>
      </c>
      <c r="G77">
        <v>232.320007</v>
      </c>
      <c r="H77" s="2">
        <v>232.18113700000001</v>
      </c>
      <c r="I77">
        <v>6451400</v>
      </c>
      <c r="J77">
        <f t="shared" si="4"/>
        <v>-1.9395637117488661E-2</v>
      </c>
      <c r="K77">
        <f t="shared" si="5"/>
        <v>-4.5472570000000019</v>
      </c>
    </row>
    <row r="78" spans="1:11" x14ac:dyDescent="0.3">
      <c r="A78">
        <v>77</v>
      </c>
      <c r="B78">
        <v>177</v>
      </c>
      <c r="C78" s="1">
        <v>43826</v>
      </c>
      <c r="D78">
        <v>239.800003</v>
      </c>
      <c r="E78">
        <v>240.33999600000001</v>
      </c>
      <c r="F78">
        <v>235.80999800000001</v>
      </c>
      <c r="G78">
        <v>236.86999499999999</v>
      </c>
      <c r="H78" s="2">
        <v>236.72839400000001</v>
      </c>
      <c r="I78">
        <v>6366100</v>
      </c>
      <c r="J78">
        <f t="shared" si="4"/>
        <v>-9.7468353713233858E-3</v>
      </c>
      <c r="K78">
        <f t="shared" si="5"/>
        <v>-2.318634000000003</v>
      </c>
    </row>
    <row r="79" spans="1:11" x14ac:dyDescent="0.3">
      <c r="A79">
        <v>78</v>
      </c>
      <c r="B79">
        <v>176</v>
      </c>
      <c r="C79" s="1">
        <v>43825</v>
      </c>
      <c r="D79">
        <v>238.759995</v>
      </c>
      <c r="E79">
        <v>240.320007</v>
      </c>
      <c r="F79">
        <v>238</v>
      </c>
      <c r="G79">
        <v>239.19000199999999</v>
      </c>
      <c r="H79" s="2">
        <v>239.04702800000001</v>
      </c>
      <c r="I79">
        <v>4571300</v>
      </c>
      <c r="J79">
        <f t="shared" si="4"/>
        <v>2.3859400245751982E-3</v>
      </c>
      <c r="K79">
        <f t="shared" si="5"/>
        <v>0.56967200000002549</v>
      </c>
    </row>
    <row r="80" spans="1:11" x14ac:dyDescent="0.3">
      <c r="A80">
        <v>79</v>
      </c>
      <c r="B80">
        <v>175</v>
      </c>
      <c r="C80" s="1">
        <v>43823</v>
      </c>
      <c r="D80">
        <v>238.199997</v>
      </c>
      <c r="E80">
        <v>239.30999800000001</v>
      </c>
      <c r="F80">
        <v>236.820007</v>
      </c>
      <c r="G80">
        <v>238.61999499999999</v>
      </c>
      <c r="H80" s="2">
        <v>238.47735599999999</v>
      </c>
      <c r="I80">
        <v>3471600</v>
      </c>
      <c r="J80">
        <f t="shared" si="4"/>
        <v>-8.3784170101422516E-4</v>
      </c>
      <c r="K80">
        <f t="shared" si="5"/>
        <v>-0.19989000000001056</v>
      </c>
    </row>
    <row r="81" spans="1:11" x14ac:dyDescent="0.3">
      <c r="A81">
        <v>80</v>
      </c>
      <c r="B81">
        <v>174</v>
      </c>
      <c r="C81" s="1">
        <v>43822</v>
      </c>
      <c r="D81">
        <v>240.520004</v>
      </c>
      <c r="E81">
        <v>241.80999800000001</v>
      </c>
      <c r="F81">
        <v>238.38999899999999</v>
      </c>
      <c r="G81">
        <v>238.820007</v>
      </c>
      <c r="H81" s="2">
        <v>238.677246</v>
      </c>
      <c r="I81">
        <v>8876500</v>
      </c>
      <c r="J81">
        <f t="shared" si="4"/>
        <v>-2.3002614614700168E-3</v>
      </c>
      <c r="K81">
        <f t="shared" si="5"/>
        <v>-0.54965200000000891</v>
      </c>
    </row>
    <row r="82" spans="1:11" x14ac:dyDescent="0.3">
      <c r="A82">
        <v>81</v>
      </c>
      <c r="B82">
        <v>173</v>
      </c>
      <c r="C82" s="1">
        <v>43819</v>
      </c>
      <c r="D82">
        <v>238.13000500000001</v>
      </c>
      <c r="E82">
        <v>240.38999899999999</v>
      </c>
      <c r="F82">
        <v>237.36000100000001</v>
      </c>
      <c r="G82">
        <v>239.36999499999999</v>
      </c>
      <c r="H82" s="2">
        <v>239.22689800000001</v>
      </c>
      <c r="I82">
        <v>15076100</v>
      </c>
      <c r="J82">
        <f t="shared" si="4"/>
        <v>1.6469320250021329E-2</v>
      </c>
      <c r="K82">
        <f t="shared" si="5"/>
        <v>3.9076379999999915</v>
      </c>
    </row>
    <row r="83" spans="1:11" x14ac:dyDescent="0.3">
      <c r="A83">
        <v>82</v>
      </c>
      <c r="B83">
        <v>172</v>
      </c>
      <c r="C83" s="1">
        <v>43818</v>
      </c>
      <c r="D83">
        <v>230.89999399999999</v>
      </c>
      <c r="E83">
        <v>236</v>
      </c>
      <c r="F83">
        <v>230.699997</v>
      </c>
      <c r="G83">
        <v>235.46000699999999</v>
      </c>
      <c r="H83" s="2">
        <v>235.31926000000001</v>
      </c>
      <c r="I83">
        <v>11134000</v>
      </c>
      <c r="J83">
        <f t="shared" si="4"/>
        <v>2.5594504775894221E-2</v>
      </c>
      <c r="K83">
        <f t="shared" si="5"/>
        <v>5.9464570000000094</v>
      </c>
    </row>
    <row r="84" spans="1:11" x14ac:dyDescent="0.3">
      <c r="A84">
        <v>83</v>
      </c>
      <c r="B84">
        <v>171</v>
      </c>
      <c r="C84" s="1">
        <v>43817</v>
      </c>
      <c r="D84">
        <v>229.69000199999999</v>
      </c>
      <c r="E84">
        <v>231.94000199999999</v>
      </c>
      <c r="F84">
        <v>229.35000600000001</v>
      </c>
      <c r="G84">
        <v>229.509995</v>
      </c>
      <c r="H84" s="2">
        <v>229.372803</v>
      </c>
      <c r="I84">
        <v>8588700</v>
      </c>
      <c r="J84">
        <f t="shared" si="4"/>
        <v>5.329843498546814E-3</v>
      </c>
      <c r="K84">
        <f t="shared" si="5"/>
        <v>1.219268999999997</v>
      </c>
    </row>
    <row r="85" spans="1:11" x14ac:dyDescent="0.3">
      <c r="A85">
        <v>84</v>
      </c>
      <c r="B85">
        <v>170</v>
      </c>
      <c r="C85" s="1">
        <v>43816</v>
      </c>
      <c r="D85">
        <v>225.89999399999999</v>
      </c>
      <c r="E85">
        <v>229.199997</v>
      </c>
      <c r="F85">
        <v>225.520004</v>
      </c>
      <c r="G85">
        <v>228.28999300000001</v>
      </c>
      <c r="H85" s="2">
        <v>228.15353400000001</v>
      </c>
      <c r="I85">
        <v>8029900</v>
      </c>
      <c r="J85">
        <f t="shared" si="4"/>
        <v>1.3849903870589382E-2</v>
      </c>
      <c r="K85">
        <f t="shared" si="5"/>
        <v>3.1381230000000073</v>
      </c>
    </row>
    <row r="86" spans="1:11" x14ac:dyDescent="0.3">
      <c r="A86">
        <v>85</v>
      </c>
      <c r="B86">
        <v>169</v>
      </c>
      <c r="C86" s="1">
        <v>43815</v>
      </c>
      <c r="D86">
        <v>225.89999399999999</v>
      </c>
      <c r="E86">
        <v>228.05999800000001</v>
      </c>
      <c r="F86">
        <v>224.770004</v>
      </c>
      <c r="G86">
        <v>225.14999399999999</v>
      </c>
      <c r="H86" s="2">
        <v>225.015411</v>
      </c>
      <c r="I86">
        <v>8024400</v>
      </c>
      <c r="J86">
        <f t="shared" si="4"/>
        <v>5.1654138140624578E-3</v>
      </c>
      <c r="K86">
        <f t="shared" si="5"/>
        <v>1.1593009999999992</v>
      </c>
    </row>
    <row r="87" spans="1:11" x14ac:dyDescent="0.3">
      <c r="A87">
        <v>86</v>
      </c>
      <c r="B87">
        <v>168</v>
      </c>
      <c r="C87" s="1">
        <v>43812</v>
      </c>
      <c r="D87">
        <v>224.19000199999999</v>
      </c>
      <c r="E87">
        <v>228.979996</v>
      </c>
      <c r="F87">
        <v>221.820007</v>
      </c>
      <c r="G87">
        <v>223.990005</v>
      </c>
      <c r="H87" s="2">
        <v>223.85611</v>
      </c>
      <c r="I87">
        <v>11367600</v>
      </c>
      <c r="J87">
        <f t="shared" si="4"/>
        <v>-3.5711209411450832E-4</v>
      </c>
      <c r="K87">
        <f t="shared" si="5"/>
        <v>-7.9956000000009908E-2</v>
      </c>
    </row>
    <row r="88" spans="1:11" x14ac:dyDescent="0.3">
      <c r="A88">
        <v>87</v>
      </c>
      <c r="B88">
        <v>167</v>
      </c>
      <c r="C88" s="1">
        <v>43811</v>
      </c>
      <c r="D88">
        <v>216.179993</v>
      </c>
      <c r="E88">
        <v>224.800003</v>
      </c>
      <c r="F88">
        <v>215.820007</v>
      </c>
      <c r="G88">
        <v>224.070007</v>
      </c>
      <c r="H88" s="2">
        <v>223.93606600000001</v>
      </c>
      <c r="I88">
        <v>10108700</v>
      </c>
      <c r="J88">
        <f t="shared" si="4"/>
        <v>3.0495581838028127E-2</v>
      </c>
      <c r="K88">
        <f t="shared" si="5"/>
        <v>6.7259830000000136</v>
      </c>
    </row>
    <row r="89" spans="1:11" x14ac:dyDescent="0.3">
      <c r="A89">
        <v>88</v>
      </c>
      <c r="B89">
        <v>166</v>
      </c>
      <c r="C89" s="1">
        <v>43810</v>
      </c>
      <c r="D89">
        <v>214.39999399999999</v>
      </c>
      <c r="E89">
        <v>217.55999800000001</v>
      </c>
      <c r="F89">
        <v>214.300003</v>
      </c>
      <c r="G89">
        <v>217.33999600000001</v>
      </c>
      <c r="H89" s="2">
        <v>217.210083</v>
      </c>
      <c r="I89">
        <v>5844900</v>
      </c>
      <c r="J89">
        <f t="shared" si="4"/>
        <v>1.558044388870169E-2</v>
      </c>
      <c r="K89">
        <f t="shared" si="5"/>
        <v>3.358001999999999</v>
      </c>
    </row>
    <row r="90" spans="1:11" x14ac:dyDescent="0.3">
      <c r="A90">
        <v>89</v>
      </c>
      <c r="B90">
        <v>165</v>
      </c>
      <c r="C90" s="1">
        <v>43809</v>
      </c>
      <c r="D90">
        <v>213.38000500000001</v>
      </c>
      <c r="E90">
        <v>216.05999800000001</v>
      </c>
      <c r="F90">
        <v>211.259995</v>
      </c>
      <c r="G90">
        <v>213.979996</v>
      </c>
      <c r="H90" s="2">
        <v>213.852081</v>
      </c>
      <c r="I90">
        <v>6409700</v>
      </c>
      <c r="J90">
        <f t="shared" si="4"/>
        <v>8.4946938762895646E-3</v>
      </c>
      <c r="K90">
        <f t="shared" si="5"/>
        <v>1.8089139999999873</v>
      </c>
    </row>
    <row r="91" spans="1:11" x14ac:dyDescent="0.3">
      <c r="A91">
        <v>90</v>
      </c>
      <c r="B91">
        <v>164</v>
      </c>
      <c r="C91" s="1">
        <v>43808</v>
      </c>
      <c r="D91">
        <v>211.25</v>
      </c>
      <c r="E91">
        <v>214.36999499999999</v>
      </c>
      <c r="F91">
        <v>210.89999399999999</v>
      </c>
      <c r="G91">
        <v>212.16999799999999</v>
      </c>
      <c r="H91" s="2">
        <v>212.04316700000001</v>
      </c>
      <c r="I91">
        <v>5297000</v>
      </c>
      <c r="J91">
        <f t="shared" si="4"/>
        <v>0</v>
      </c>
      <c r="K91">
        <f t="shared" si="5"/>
        <v>0</v>
      </c>
    </row>
    <row r="92" spans="1:11" x14ac:dyDescent="0.3">
      <c r="A92">
        <v>91</v>
      </c>
      <c r="B92">
        <v>163</v>
      </c>
      <c r="C92" s="1">
        <v>43805</v>
      </c>
      <c r="D92">
        <v>211.520004</v>
      </c>
      <c r="E92">
        <v>213.490005</v>
      </c>
      <c r="F92">
        <v>211.11999499999999</v>
      </c>
      <c r="G92">
        <v>212.16999799999999</v>
      </c>
      <c r="H92" s="2">
        <v>212.04316700000001</v>
      </c>
      <c r="I92">
        <v>5805900</v>
      </c>
      <c r="J92">
        <f t="shared" si="4"/>
        <v>1.6298374149846515E-2</v>
      </c>
      <c r="K92">
        <f t="shared" si="5"/>
        <v>3.4279480000000149</v>
      </c>
    </row>
    <row r="93" spans="1:11" x14ac:dyDescent="0.3">
      <c r="A93">
        <v>92</v>
      </c>
      <c r="B93">
        <v>162</v>
      </c>
      <c r="C93" s="1">
        <v>43804</v>
      </c>
      <c r="D93">
        <v>210.300003</v>
      </c>
      <c r="E93">
        <v>210.929993</v>
      </c>
      <c r="F93">
        <v>207.509995</v>
      </c>
      <c r="G93">
        <v>208.740005</v>
      </c>
      <c r="H93" s="2">
        <v>208.615219</v>
      </c>
      <c r="I93">
        <v>4622100</v>
      </c>
      <c r="J93">
        <f t="shared" si="4"/>
        <v>-3.2523583726847558E-3</v>
      </c>
      <c r="K93">
        <f t="shared" si="5"/>
        <v>-0.67959600000000364</v>
      </c>
    </row>
    <row r="94" spans="1:11" x14ac:dyDescent="0.3">
      <c r="A94">
        <v>93</v>
      </c>
      <c r="B94">
        <v>161</v>
      </c>
      <c r="C94" s="1">
        <v>43803</v>
      </c>
      <c r="D94">
        <v>211.020004</v>
      </c>
      <c r="E94">
        <v>211.91999799999999</v>
      </c>
      <c r="F94">
        <v>208.270004</v>
      </c>
      <c r="G94">
        <v>209.41999799999999</v>
      </c>
      <c r="H94" s="2">
        <v>209.294815</v>
      </c>
      <c r="I94">
        <v>6835600</v>
      </c>
      <c r="J94">
        <f t="shared" si="4"/>
        <v>8.4396494359574008E-3</v>
      </c>
      <c r="K94">
        <f t="shared" si="5"/>
        <v>1.7589419999999905</v>
      </c>
    </row>
    <row r="95" spans="1:11" x14ac:dyDescent="0.3">
      <c r="A95">
        <v>94</v>
      </c>
      <c r="B95">
        <v>160</v>
      </c>
      <c r="C95" s="1">
        <v>43802</v>
      </c>
      <c r="D95">
        <v>201.86999499999999</v>
      </c>
      <c r="E95">
        <v>207.820007</v>
      </c>
      <c r="F95">
        <v>200.36999499999999</v>
      </c>
      <c r="G95">
        <v>207.66000399999999</v>
      </c>
      <c r="H95" s="2">
        <v>207.53587300000001</v>
      </c>
      <c r="I95">
        <v>11630800</v>
      </c>
      <c r="J95">
        <f t="shared" si="4"/>
        <v>-7.6275127225131937E-3</v>
      </c>
      <c r="K95">
        <f t="shared" si="5"/>
        <v>-1.5890349999999955</v>
      </c>
    </row>
    <row r="96" spans="1:11" x14ac:dyDescent="0.3">
      <c r="A96">
        <v>95</v>
      </c>
      <c r="B96">
        <v>159</v>
      </c>
      <c r="C96" s="1">
        <v>43801</v>
      </c>
      <c r="D96">
        <v>216.46000699999999</v>
      </c>
      <c r="E96">
        <v>217</v>
      </c>
      <c r="F96">
        <v>208.63999899999999</v>
      </c>
      <c r="G96">
        <v>209.25</v>
      </c>
      <c r="H96" s="2">
        <v>209.124908</v>
      </c>
      <c r="I96">
        <v>9300900</v>
      </c>
      <c r="J96">
        <f t="shared" si="4"/>
        <v>-3.516882732244684E-2</v>
      </c>
      <c r="K96">
        <f t="shared" si="5"/>
        <v>-7.4855349999999987</v>
      </c>
    </row>
    <row r="97" spans="1:11" x14ac:dyDescent="0.3">
      <c r="A97">
        <v>96</v>
      </c>
      <c r="B97">
        <v>158</v>
      </c>
      <c r="C97" s="1">
        <v>43798</v>
      </c>
      <c r="D97">
        <v>217</v>
      </c>
      <c r="E97">
        <v>218.13999899999999</v>
      </c>
      <c r="F97">
        <v>215.779999</v>
      </c>
      <c r="G97">
        <v>216.740005</v>
      </c>
      <c r="H97" s="2">
        <v>216.610443</v>
      </c>
      <c r="I97">
        <v>3538900</v>
      </c>
      <c r="J97">
        <f t="shared" si="4"/>
        <v>-6.8968807074731402E-3</v>
      </c>
      <c r="K97">
        <f t="shared" si="5"/>
        <v>-1.4990999999999985</v>
      </c>
    </row>
    <row r="98" spans="1:11" x14ac:dyDescent="0.3">
      <c r="A98">
        <v>97</v>
      </c>
      <c r="B98">
        <v>157</v>
      </c>
      <c r="C98" s="1">
        <v>43796</v>
      </c>
      <c r="D98">
        <v>218.66999799999999</v>
      </c>
      <c r="E98">
        <v>220.050003</v>
      </c>
      <c r="F98">
        <v>217.179993</v>
      </c>
      <c r="G98">
        <v>218.240005</v>
      </c>
      <c r="H98" s="2">
        <v>218.109543</v>
      </c>
      <c r="I98">
        <v>5394600</v>
      </c>
      <c r="J98">
        <f t="shared" si="4"/>
        <v>6.4356519915577965E-3</v>
      </c>
      <c r="K98">
        <f t="shared" si="5"/>
        <v>1.399169999999998</v>
      </c>
    </row>
    <row r="99" spans="1:11" x14ac:dyDescent="0.3">
      <c r="A99">
        <v>98</v>
      </c>
      <c r="B99">
        <v>156</v>
      </c>
      <c r="C99" s="1">
        <v>43795</v>
      </c>
      <c r="D99">
        <v>220.5</v>
      </c>
      <c r="E99">
        <v>220.69000199999999</v>
      </c>
      <c r="F99">
        <v>216.740005</v>
      </c>
      <c r="G99">
        <v>217</v>
      </c>
      <c r="H99" s="2">
        <v>216.710373</v>
      </c>
      <c r="I99">
        <v>9631100</v>
      </c>
      <c r="J99">
        <f t="shared" si="4"/>
        <v>-1.9215168447936491E-2</v>
      </c>
      <c r="K99">
        <f t="shared" si="5"/>
        <v>-4.2043909999999869</v>
      </c>
    </row>
    <row r="100" spans="1:11" x14ac:dyDescent="0.3">
      <c r="A100">
        <v>99</v>
      </c>
      <c r="B100">
        <v>155</v>
      </c>
      <c r="C100" s="1">
        <v>43794</v>
      </c>
      <c r="D100">
        <v>216.03999300000001</v>
      </c>
      <c r="E100">
        <v>221.41000399999999</v>
      </c>
      <c r="F100">
        <v>215.520004</v>
      </c>
      <c r="G100">
        <v>221.21000699999999</v>
      </c>
      <c r="H100" s="2">
        <v>220.91476399999999</v>
      </c>
      <c r="I100">
        <v>12661900</v>
      </c>
      <c r="J100">
        <f t="shared" si="4"/>
        <v>4.7775813172568932E-2</v>
      </c>
      <c r="K100">
        <f t="shared" si="5"/>
        <v>10.306228000000004</v>
      </c>
    </row>
    <row r="101" spans="1:11" x14ac:dyDescent="0.3">
      <c r="A101">
        <v>100</v>
      </c>
      <c r="B101">
        <v>154</v>
      </c>
      <c r="C101" s="1">
        <v>43791</v>
      </c>
      <c r="D101">
        <v>211.08999600000001</v>
      </c>
      <c r="E101">
        <v>212.96000699999999</v>
      </c>
      <c r="F101">
        <v>209.94000199999999</v>
      </c>
      <c r="G101">
        <v>210.88999899999999</v>
      </c>
      <c r="H101" s="2">
        <v>210.60853599999999</v>
      </c>
      <c r="I101">
        <v>5602500</v>
      </c>
      <c r="J101">
        <f t="shared" si="4"/>
        <v>3.372405059932563E-3</v>
      </c>
      <c r="K101">
        <f t="shared" si="5"/>
        <v>0.70906099999999128</v>
      </c>
    </row>
    <row r="102" spans="1:11" x14ac:dyDescent="0.3">
      <c r="A102">
        <v>101</v>
      </c>
      <c r="B102">
        <v>153</v>
      </c>
      <c r="C102" s="1">
        <v>43790</v>
      </c>
      <c r="D102">
        <v>211</v>
      </c>
      <c r="E102">
        <v>213.240005</v>
      </c>
      <c r="F102">
        <v>209.30999800000001</v>
      </c>
      <c r="G102">
        <v>210.179993</v>
      </c>
      <c r="H102" s="2">
        <v>209.899475</v>
      </c>
      <c r="I102">
        <v>7209700</v>
      </c>
      <c r="J102">
        <f t="shared" si="4"/>
        <v>-4.7465804007641773E-3</v>
      </c>
      <c r="K102">
        <f t="shared" si="5"/>
        <v>-0.99867299999999659</v>
      </c>
    </row>
    <row r="103" spans="1:11" x14ac:dyDescent="0.3">
      <c r="A103">
        <v>102</v>
      </c>
      <c r="B103">
        <v>152</v>
      </c>
      <c r="C103" s="1">
        <v>43789</v>
      </c>
      <c r="D103">
        <v>207.070007</v>
      </c>
      <c r="E103">
        <v>214.550003</v>
      </c>
      <c r="F103">
        <v>206.55999800000001</v>
      </c>
      <c r="G103">
        <v>211.179993</v>
      </c>
      <c r="H103" s="2">
        <v>210.89814799999999</v>
      </c>
      <c r="I103">
        <v>11814700</v>
      </c>
      <c r="J103">
        <f t="shared" si="4"/>
        <v>1.522078878235969E-2</v>
      </c>
      <c r="K103">
        <f t="shared" si="5"/>
        <v>3.1857299999999782</v>
      </c>
    </row>
    <row r="104" spans="1:11" x14ac:dyDescent="0.3">
      <c r="A104">
        <v>103</v>
      </c>
      <c r="B104">
        <v>151</v>
      </c>
      <c r="C104" s="1">
        <v>43788</v>
      </c>
      <c r="D104">
        <v>211.029999</v>
      </c>
      <c r="E104">
        <v>211.979996</v>
      </c>
      <c r="F104">
        <v>205.64999399999999</v>
      </c>
      <c r="G104">
        <v>207.990005</v>
      </c>
      <c r="H104" s="2">
        <v>207.71241800000001</v>
      </c>
      <c r="I104">
        <v>10364100</v>
      </c>
      <c r="J104">
        <f t="shared" si="4"/>
        <v>-2.0416139374702758E-2</v>
      </c>
      <c r="K104">
        <f t="shared" si="5"/>
        <v>-4.2842709999999897</v>
      </c>
    </row>
    <row r="105" spans="1:11" x14ac:dyDescent="0.3">
      <c r="A105">
        <v>104</v>
      </c>
      <c r="B105">
        <v>150</v>
      </c>
      <c r="C105" s="1">
        <v>43787</v>
      </c>
      <c r="D105">
        <v>203.88999899999999</v>
      </c>
      <c r="E105">
        <v>213.35000600000001</v>
      </c>
      <c r="F105">
        <v>203.770004</v>
      </c>
      <c r="G105">
        <v>212.279999</v>
      </c>
      <c r="H105" s="2">
        <v>211.996689</v>
      </c>
      <c r="I105">
        <v>14364700</v>
      </c>
      <c r="J105">
        <f t="shared" si="4"/>
        <v>3.8855254421388756E-2</v>
      </c>
      <c r="K105">
        <f t="shared" si="5"/>
        <v>8.0792089999999916</v>
      </c>
    </row>
    <row r="106" spans="1:11" x14ac:dyDescent="0.3">
      <c r="A106">
        <v>105</v>
      </c>
      <c r="B106">
        <v>149</v>
      </c>
      <c r="C106" s="1">
        <v>43784</v>
      </c>
      <c r="D106">
        <v>209.699997</v>
      </c>
      <c r="E106">
        <v>211.779999</v>
      </c>
      <c r="F106">
        <v>200.63999899999999</v>
      </c>
      <c r="G106">
        <v>204.19000199999999</v>
      </c>
      <c r="H106" s="2">
        <v>203.91748000000001</v>
      </c>
      <c r="I106">
        <v>26340700</v>
      </c>
      <c r="J106">
        <f t="shared" si="4"/>
        <v>-2.7056044850576898E-2</v>
      </c>
      <c r="K106">
        <f t="shared" si="5"/>
        <v>-5.5925149999999917</v>
      </c>
    </row>
    <row r="107" spans="1:11" x14ac:dyDescent="0.3">
      <c r="A107">
        <v>106</v>
      </c>
      <c r="B107">
        <v>148</v>
      </c>
      <c r="C107" s="1">
        <v>43783</v>
      </c>
      <c r="D107">
        <v>208.929993</v>
      </c>
      <c r="E107">
        <v>209.88000500000001</v>
      </c>
      <c r="F107">
        <v>206.520004</v>
      </c>
      <c r="G107">
        <v>209.78999300000001</v>
      </c>
      <c r="H107" s="2">
        <v>209.509995</v>
      </c>
      <c r="I107">
        <v>12952000</v>
      </c>
      <c r="J107">
        <f t="shared" si="4"/>
        <v>5.8322292137390017E-3</v>
      </c>
      <c r="K107">
        <f t="shared" si="5"/>
        <v>1.218354000000005</v>
      </c>
    </row>
    <row r="108" spans="1:11" x14ac:dyDescent="0.3">
      <c r="A108">
        <v>107</v>
      </c>
      <c r="B108">
        <v>147</v>
      </c>
      <c r="C108" s="1">
        <v>43782</v>
      </c>
      <c r="D108">
        <v>208.35000600000001</v>
      </c>
      <c r="E108">
        <v>209.46000699999999</v>
      </c>
      <c r="F108">
        <v>205.89999399999999</v>
      </c>
      <c r="G108">
        <v>208.570007</v>
      </c>
      <c r="H108" s="2">
        <v>208.291641</v>
      </c>
      <c r="I108">
        <v>7504700</v>
      </c>
      <c r="J108">
        <f t="shared" si="4"/>
        <v>-4.9739114427145969E-3</v>
      </c>
      <c r="K108">
        <f t="shared" si="5"/>
        <v>-1.0386049999999898</v>
      </c>
    </row>
    <row r="109" spans="1:11" x14ac:dyDescent="0.3">
      <c r="A109">
        <v>108</v>
      </c>
      <c r="B109">
        <v>146</v>
      </c>
      <c r="C109" s="1">
        <v>43781</v>
      </c>
      <c r="D109">
        <v>209.720001</v>
      </c>
      <c r="E109">
        <v>211.86000100000001</v>
      </c>
      <c r="F109">
        <v>208.30999800000001</v>
      </c>
      <c r="G109">
        <v>209.61000100000001</v>
      </c>
      <c r="H109" s="2">
        <v>209.33024599999999</v>
      </c>
      <c r="I109">
        <v>7087600</v>
      </c>
      <c r="J109">
        <f t="shared" si="4"/>
        <v>6.8456170126267469E-3</v>
      </c>
      <c r="K109">
        <f t="shared" si="5"/>
        <v>1.4281009999999981</v>
      </c>
    </row>
    <row r="110" spans="1:11" x14ac:dyDescent="0.3">
      <c r="A110">
        <v>109</v>
      </c>
      <c r="B110">
        <v>145</v>
      </c>
      <c r="C110" s="1">
        <v>43780</v>
      </c>
      <c r="D110">
        <v>207.75</v>
      </c>
      <c r="E110">
        <v>209.11000100000001</v>
      </c>
      <c r="F110">
        <v>204.279999</v>
      </c>
      <c r="G110">
        <v>208.179993</v>
      </c>
      <c r="H110" s="2">
        <v>207.90214499999999</v>
      </c>
      <c r="I110">
        <v>6085900</v>
      </c>
      <c r="J110">
        <f t="shared" si="4"/>
        <v>1.9232281057739622E-3</v>
      </c>
      <c r="K110">
        <f t="shared" si="5"/>
        <v>0.39945899999997891</v>
      </c>
    </row>
    <row r="111" spans="1:11" x14ac:dyDescent="0.3">
      <c r="A111">
        <v>110</v>
      </c>
      <c r="B111">
        <v>144</v>
      </c>
      <c r="C111" s="1">
        <v>43777</v>
      </c>
      <c r="D111">
        <v>207.66000399999999</v>
      </c>
      <c r="E111">
        <v>209.050003</v>
      </c>
      <c r="F111">
        <v>206.14999399999999</v>
      </c>
      <c r="G111">
        <v>207.779999</v>
      </c>
      <c r="H111" s="2">
        <v>207.50268600000001</v>
      </c>
      <c r="I111">
        <v>4727500</v>
      </c>
      <c r="J111">
        <f t="shared" si="4"/>
        <v>-2.6915156360814898E-3</v>
      </c>
      <c r="K111">
        <f t="shared" si="5"/>
        <v>-0.55924899999999411</v>
      </c>
    </row>
    <row r="112" spans="1:11" x14ac:dyDescent="0.3">
      <c r="A112">
        <v>111</v>
      </c>
      <c r="B112">
        <v>143</v>
      </c>
      <c r="C112" s="1">
        <v>43776</v>
      </c>
      <c r="D112">
        <v>211.11000100000001</v>
      </c>
      <c r="E112">
        <v>211.699997</v>
      </c>
      <c r="F112">
        <v>206.53999300000001</v>
      </c>
      <c r="G112">
        <v>208.33999600000001</v>
      </c>
      <c r="H112" s="2">
        <v>208.06193500000001</v>
      </c>
      <c r="I112">
        <v>7008500</v>
      </c>
      <c r="J112">
        <f t="shared" si="4"/>
        <v>3.413675419755592E-3</v>
      </c>
      <c r="K112">
        <f t="shared" si="5"/>
        <v>0.70904500000000326</v>
      </c>
    </row>
    <row r="113" spans="1:11" x14ac:dyDescent="0.3">
      <c r="A113">
        <v>112</v>
      </c>
      <c r="B113">
        <v>142</v>
      </c>
      <c r="C113" s="1">
        <v>43775</v>
      </c>
      <c r="D113">
        <v>208.63999899999999</v>
      </c>
      <c r="E113">
        <v>209.66999799999999</v>
      </c>
      <c r="F113">
        <v>204.11000100000001</v>
      </c>
      <c r="G113">
        <v>207.63000500000001</v>
      </c>
      <c r="H113" s="2">
        <v>207.35289</v>
      </c>
      <c r="I113">
        <v>6725300</v>
      </c>
      <c r="J113">
        <f t="shared" si="4"/>
        <v>-9.4910049020749138E-3</v>
      </c>
      <c r="K113">
        <f t="shared" si="5"/>
        <v>-1.9773559999999861</v>
      </c>
    </row>
    <row r="114" spans="1:11" x14ac:dyDescent="0.3">
      <c r="A114">
        <v>113</v>
      </c>
      <c r="B114">
        <v>141</v>
      </c>
      <c r="C114" s="1">
        <v>43774</v>
      </c>
      <c r="D114">
        <v>210.490005</v>
      </c>
      <c r="E114">
        <v>211.53999300000001</v>
      </c>
      <c r="F114">
        <v>207.679993</v>
      </c>
      <c r="G114">
        <v>209.61000100000001</v>
      </c>
      <c r="H114" s="2">
        <v>209.33024599999999</v>
      </c>
      <c r="I114">
        <v>7521700</v>
      </c>
      <c r="J114">
        <f t="shared" si="4"/>
        <v>-4.2370481649077812E-3</v>
      </c>
      <c r="K114">
        <f t="shared" si="5"/>
        <v>-0.88882399999999961</v>
      </c>
    </row>
    <row r="115" spans="1:11" x14ac:dyDescent="0.3">
      <c r="A115">
        <v>114</v>
      </c>
      <c r="B115">
        <v>140</v>
      </c>
      <c r="C115" s="1">
        <v>43773</v>
      </c>
      <c r="D115">
        <v>205.85000600000001</v>
      </c>
      <c r="E115">
        <v>211</v>
      </c>
      <c r="F115">
        <v>204.91999799999999</v>
      </c>
      <c r="G115">
        <v>210.5</v>
      </c>
      <c r="H115" s="2">
        <v>210.21906999999999</v>
      </c>
      <c r="I115">
        <v>9417900</v>
      </c>
      <c r="J115">
        <f t="shared" si="4"/>
        <v>3.830149778545134E-2</v>
      </c>
      <c r="K115">
        <f t="shared" si="5"/>
        <v>7.8994589999999789</v>
      </c>
    </row>
    <row r="116" spans="1:11" x14ac:dyDescent="0.3">
      <c r="A116">
        <v>115</v>
      </c>
      <c r="B116">
        <v>139</v>
      </c>
      <c r="C116" s="1">
        <v>43770</v>
      </c>
      <c r="D116">
        <v>199.60000600000001</v>
      </c>
      <c r="E116">
        <v>203.88999899999999</v>
      </c>
      <c r="F116">
        <v>198.58999600000001</v>
      </c>
      <c r="G116">
        <v>202.58999600000001</v>
      </c>
      <c r="H116" s="2">
        <v>202.31961100000001</v>
      </c>
      <c r="I116">
        <v>7091000</v>
      </c>
      <c r="J116">
        <f t="shared" si="4"/>
        <v>7.7797390773813148E-3</v>
      </c>
      <c r="K116">
        <f t="shared" si="5"/>
        <v>1.5678870000000131</v>
      </c>
    </row>
    <row r="117" spans="1:11" x14ac:dyDescent="0.3">
      <c r="A117">
        <v>116</v>
      </c>
      <c r="B117">
        <v>138</v>
      </c>
      <c r="C117" s="1">
        <v>43769</v>
      </c>
      <c r="D117">
        <v>202.16000399999999</v>
      </c>
      <c r="E117">
        <v>203</v>
      </c>
      <c r="F117">
        <v>197.80999800000001</v>
      </c>
      <c r="G117">
        <v>201.020004</v>
      </c>
      <c r="H117" s="2">
        <v>200.751724</v>
      </c>
      <c r="I117">
        <v>5243300</v>
      </c>
      <c r="J117">
        <f t="shared" si="4"/>
        <v>-9.801491838127013E-3</v>
      </c>
      <c r="K117">
        <f t="shared" si="5"/>
        <v>-1.9773409999999956</v>
      </c>
    </row>
    <row r="118" spans="1:11" x14ac:dyDescent="0.3">
      <c r="A118">
        <v>117</v>
      </c>
      <c r="B118">
        <v>137</v>
      </c>
      <c r="C118" s="1">
        <v>43768</v>
      </c>
      <c r="D118">
        <v>204</v>
      </c>
      <c r="E118">
        <v>204.229996</v>
      </c>
      <c r="F118">
        <v>200.259995</v>
      </c>
      <c r="G118">
        <v>203</v>
      </c>
      <c r="H118" s="2">
        <v>202.72906499999999</v>
      </c>
      <c r="I118">
        <v>5149000</v>
      </c>
      <c r="J118">
        <f t="shared" si="4"/>
        <v>3.9417508951586111E-4</v>
      </c>
      <c r="K118">
        <f t="shared" si="5"/>
        <v>7.9894999999993388E-2</v>
      </c>
    </row>
    <row r="119" spans="1:11" x14ac:dyDescent="0.3">
      <c r="A119">
        <v>118</v>
      </c>
      <c r="B119">
        <v>136</v>
      </c>
      <c r="C119" s="1">
        <v>43767</v>
      </c>
      <c r="D119">
        <v>206.229996</v>
      </c>
      <c r="E119">
        <v>206.490005</v>
      </c>
      <c r="F119">
        <v>202.13999899999999</v>
      </c>
      <c r="G119">
        <v>202.91999799999999</v>
      </c>
      <c r="H119" s="2">
        <v>202.64917</v>
      </c>
      <c r="I119">
        <v>5280900</v>
      </c>
      <c r="J119">
        <f t="shared" si="4"/>
        <v>-1.8891988117090499E-2</v>
      </c>
      <c r="K119">
        <f t="shared" si="5"/>
        <v>-3.8648379999999918</v>
      </c>
    </row>
    <row r="120" spans="1:11" x14ac:dyDescent="0.3">
      <c r="A120">
        <v>119</v>
      </c>
      <c r="B120">
        <v>135</v>
      </c>
      <c r="C120" s="1">
        <v>43766</v>
      </c>
      <c r="D120">
        <v>206.300003</v>
      </c>
      <c r="E120">
        <v>208.89999399999999</v>
      </c>
      <c r="F120">
        <v>205.11999499999999</v>
      </c>
      <c r="G120">
        <v>206.78999300000001</v>
      </c>
      <c r="H120" s="2">
        <v>206.51400799999999</v>
      </c>
      <c r="I120">
        <v>8269800</v>
      </c>
      <c r="J120">
        <f t="shared" si="4"/>
        <v>1.0940215302992568E-2</v>
      </c>
      <c r="K120">
        <f t="shared" si="5"/>
        <v>2.2469940000000008</v>
      </c>
    </row>
    <row r="121" spans="1:11" x14ac:dyDescent="0.3">
      <c r="A121">
        <v>120</v>
      </c>
      <c r="B121">
        <v>134</v>
      </c>
      <c r="C121" s="1">
        <v>43763</v>
      </c>
      <c r="D121">
        <v>200.10000600000001</v>
      </c>
      <c r="E121">
        <v>205.38000500000001</v>
      </c>
      <c r="F121">
        <v>199.78999300000001</v>
      </c>
      <c r="G121">
        <v>204.53999300000001</v>
      </c>
      <c r="H121" s="2">
        <v>204.26701399999999</v>
      </c>
      <c r="I121">
        <v>10577300</v>
      </c>
      <c r="J121">
        <f t="shared" si="4"/>
        <v>3.8270683162186604E-2</v>
      </c>
      <c r="K121">
        <f t="shared" si="5"/>
        <v>7.6697389999999928</v>
      </c>
    </row>
    <row r="122" spans="1:11" x14ac:dyDescent="0.3">
      <c r="A122">
        <v>121</v>
      </c>
      <c r="B122">
        <v>133</v>
      </c>
      <c r="C122" s="1">
        <v>43762</v>
      </c>
      <c r="D122">
        <v>196.75</v>
      </c>
      <c r="E122">
        <v>198.21000699999999</v>
      </c>
      <c r="F122">
        <v>195.38000500000001</v>
      </c>
      <c r="G122">
        <v>196.86000100000001</v>
      </c>
      <c r="H122" s="2">
        <v>196.597275</v>
      </c>
      <c r="I122">
        <v>5800500</v>
      </c>
      <c r="J122">
        <f t="shared" si="4"/>
        <v>9.0319139487040779E-3</v>
      </c>
      <c r="K122">
        <f t="shared" si="5"/>
        <v>1.7676549999999907</v>
      </c>
    </row>
    <row r="123" spans="1:11" x14ac:dyDescent="0.3">
      <c r="A123">
        <v>122</v>
      </c>
      <c r="B123">
        <v>132</v>
      </c>
      <c r="C123" s="1">
        <v>43761</v>
      </c>
      <c r="D123">
        <v>192.30999800000001</v>
      </c>
      <c r="E123">
        <v>195.66000399999999</v>
      </c>
      <c r="F123">
        <v>191.029999</v>
      </c>
      <c r="G123">
        <v>195.08999600000001</v>
      </c>
      <c r="H123" s="2">
        <v>194.82962000000001</v>
      </c>
      <c r="I123">
        <v>6997900</v>
      </c>
      <c r="J123">
        <f t="shared" si="4"/>
        <v>-2.6618752668324348E-3</v>
      </c>
      <c r="K123">
        <f t="shared" si="5"/>
        <v>-0.51930300000000784</v>
      </c>
    </row>
    <row r="124" spans="1:11" x14ac:dyDescent="0.3">
      <c r="A124">
        <v>123</v>
      </c>
      <c r="B124">
        <v>131</v>
      </c>
      <c r="C124" s="1">
        <v>43760</v>
      </c>
      <c r="D124">
        <v>198.300003</v>
      </c>
      <c r="E124">
        <v>202.529999</v>
      </c>
      <c r="F124">
        <v>195.300003</v>
      </c>
      <c r="G124">
        <v>195.61000100000001</v>
      </c>
      <c r="H124" s="2">
        <v>195.34892300000001</v>
      </c>
      <c r="I124">
        <v>8218000</v>
      </c>
      <c r="J124">
        <f t="shared" si="4"/>
        <v>-2.0428426249653256E-3</v>
      </c>
      <c r="K124">
        <f t="shared" si="5"/>
        <v>-0.39947499999999536</v>
      </c>
    </row>
    <row r="125" spans="1:11" x14ac:dyDescent="0.3">
      <c r="A125">
        <v>124</v>
      </c>
      <c r="B125">
        <v>130</v>
      </c>
      <c r="C125" s="1">
        <v>43759</v>
      </c>
      <c r="D125">
        <v>192.96000699999999</v>
      </c>
      <c r="E125">
        <v>196.550003</v>
      </c>
      <c r="F125">
        <v>192.199997</v>
      </c>
      <c r="G125">
        <v>196.009995</v>
      </c>
      <c r="H125" s="2">
        <v>195.74839800000001</v>
      </c>
      <c r="I125">
        <v>6546700</v>
      </c>
      <c r="J125">
        <f t="shared" si="4"/>
        <v>2.8565984845408277E-2</v>
      </c>
      <c r="K125">
        <f t="shared" si="5"/>
        <v>5.5126340000000198</v>
      </c>
    </row>
    <row r="126" spans="1:11" x14ac:dyDescent="0.3">
      <c r="A126">
        <v>125</v>
      </c>
      <c r="B126">
        <v>129</v>
      </c>
      <c r="C126" s="1">
        <v>43756</v>
      </c>
      <c r="D126">
        <v>194.30999800000001</v>
      </c>
      <c r="E126">
        <v>195.61999499999999</v>
      </c>
      <c r="F126">
        <v>187.5</v>
      </c>
      <c r="G126">
        <v>190.490005</v>
      </c>
      <c r="H126" s="2">
        <v>190.23576399999999</v>
      </c>
      <c r="I126">
        <v>7686000</v>
      </c>
      <c r="J126">
        <f t="shared" si="4"/>
        <v>-1.9752150574879182E-2</v>
      </c>
      <c r="K126">
        <f t="shared" si="5"/>
        <v>-3.7949210000000164</v>
      </c>
    </row>
    <row r="127" spans="1:11" x14ac:dyDescent="0.3">
      <c r="A127">
        <v>126</v>
      </c>
      <c r="B127">
        <v>128</v>
      </c>
      <c r="C127" s="1">
        <v>43755</v>
      </c>
      <c r="D127">
        <v>196</v>
      </c>
      <c r="E127">
        <v>197.80999800000001</v>
      </c>
      <c r="F127">
        <v>192.10000600000001</v>
      </c>
      <c r="G127">
        <v>194.28999300000001</v>
      </c>
      <c r="H127" s="2">
        <v>194.03068500000001</v>
      </c>
      <c r="I127">
        <v>6585900</v>
      </c>
      <c r="J127">
        <f t="shared" si="4"/>
        <v>4.1176707127317042E-4</v>
      </c>
      <c r="K127">
        <f t="shared" si="5"/>
        <v>7.9879000000005362E-2</v>
      </c>
    </row>
    <row r="128" spans="1:11" x14ac:dyDescent="0.3">
      <c r="A128">
        <v>127</v>
      </c>
      <c r="B128">
        <v>127</v>
      </c>
      <c r="C128" s="1">
        <v>43754</v>
      </c>
      <c r="D128">
        <v>195</v>
      </c>
      <c r="E128">
        <v>199.220001</v>
      </c>
      <c r="F128">
        <v>193.75</v>
      </c>
      <c r="G128">
        <v>194.21000699999999</v>
      </c>
      <c r="H128" s="2">
        <v>193.950806</v>
      </c>
      <c r="I128">
        <v>10723600</v>
      </c>
      <c r="J128">
        <f t="shared" si="4"/>
        <v>-1.1060519364205624E-2</v>
      </c>
      <c r="K128">
        <f t="shared" si="5"/>
        <v>-2.1571040000000039</v>
      </c>
    </row>
    <row r="129" spans="1:11" x14ac:dyDescent="0.3">
      <c r="A129">
        <v>128</v>
      </c>
      <c r="B129">
        <v>126</v>
      </c>
      <c r="C129" s="1">
        <v>43753</v>
      </c>
      <c r="D129">
        <v>190.16000399999999</v>
      </c>
      <c r="E129">
        <v>199.28999300000001</v>
      </c>
      <c r="F129">
        <v>189.60000600000001</v>
      </c>
      <c r="G129">
        <v>196.36999499999999</v>
      </c>
      <c r="H129" s="2">
        <v>196.10791</v>
      </c>
      <c r="I129">
        <v>16603100</v>
      </c>
      <c r="J129">
        <f t="shared" si="4"/>
        <v>5.1408503441054326E-2</v>
      </c>
      <c r="K129">
        <f t="shared" si="5"/>
        <v>9.8268580000000156</v>
      </c>
    </row>
    <row r="130" spans="1:11" x14ac:dyDescent="0.3">
      <c r="A130">
        <v>129</v>
      </c>
      <c r="B130">
        <v>125</v>
      </c>
      <c r="C130" s="1">
        <v>43752</v>
      </c>
      <c r="D130">
        <v>185.63999899999999</v>
      </c>
      <c r="E130">
        <v>187.36999499999999</v>
      </c>
      <c r="F130">
        <v>184.38999899999999</v>
      </c>
      <c r="G130">
        <v>186.529999</v>
      </c>
      <c r="H130" s="2">
        <v>186.28105199999999</v>
      </c>
      <c r="I130">
        <v>5001000</v>
      </c>
      <c r="J130">
        <f t="shared" ref="J130:J193" si="6">LN(H130/H131)</f>
        <v>2.8991574555901241E-3</v>
      </c>
      <c r="K130">
        <f t="shared" ref="K130:K193" si="7">H130-H131</f>
        <v>0.53927600000000098</v>
      </c>
    </row>
    <row r="131" spans="1:11" x14ac:dyDescent="0.3">
      <c r="A131">
        <v>130</v>
      </c>
      <c r="B131">
        <v>124</v>
      </c>
      <c r="C131" s="1">
        <v>43749</v>
      </c>
      <c r="D131">
        <v>186.41000399999999</v>
      </c>
      <c r="E131">
        <v>189.33999600000001</v>
      </c>
      <c r="F131">
        <v>185.64999399999999</v>
      </c>
      <c r="G131">
        <v>185.990005</v>
      </c>
      <c r="H131" s="2">
        <v>185.74177599999999</v>
      </c>
      <c r="I131">
        <v>11160100</v>
      </c>
      <c r="J131">
        <f t="shared" si="6"/>
        <v>1.6042864777508707E-2</v>
      </c>
      <c r="K131">
        <f t="shared" si="7"/>
        <v>2.9560549999999921</v>
      </c>
    </row>
    <row r="132" spans="1:11" x14ac:dyDescent="0.3">
      <c r="A132">
        <v>131</v>
      </c>
      <c r="B132">
        <v>123</v>
      </c>
      <c r="C132" s="1">
        <v>43748</v>
      </c>
      <c r="D132">
        <v>180.61999499999999</v>
      </c>
      <c r="E132">
        <v>185.08000200000001</v>
      </c>
      <c r="F132">
        <v>180.41000399999999</v>
      </c>
      <c r="G132">
        <v>183.029999</v>
      </c>
      <c r="H132" s="2">
        <v>182.785721</v>
      </c>
      <c r="I132">
        <v>7728100</v>
      </c>
      <c r="J132">
        <f t="shared" si="6"/>
        <v>1.2756489561908226E-2</v>
      </c>
      <c r="K132">
        <f t="shared" si="7"/>
        <v>2.3168949999999882</v>
      </c>
    </row>
    <row r="133" spans="1:11" x14ac:dyDescent="0.3">
      <c r="A133">
        <v>132</v>
      </c>
      <c r="B133">
        <v>122</v>
      </c>
      <c r="C133" s="1">
        <v>43747</v>
      </c>
      <c r="D133">
        <v>180.320007</v>
      </c>
      <c r="E133">
        <v>182.699997</v>
      </c>
      <c r="F133">
        <v>179.16000399999999</v>
      </c>
      <c r="G133">
        <v>180.71000699999999</v>
      </c>
      <c r="H133" s="2">
        <v>180.46882600000001</v>
      </c>
      <c r="I133">
        <v>7310300</v>
      </c>
      <c r="J133">
        <f t="shared" si="6"/>
        <v>1.9445304876628315E-2</v>
      </c>
      <c r="K133">
        <f t="shared" si="7"/>
        <v>3.475371999999993</v>
      </c>
    </row>
    <row r="134" spans="1:11" x14ac:dyDescent="0.3">
      <c r="A134">
        <v>133</v>
      </c>
      <c r="B134">
        <v>121</v>
      </c>
      <c r="C134" s="1">
        <v>43746</v>
      </c>
      <c r="D134">
        <v>180.63999899999999</v>
      </c>
      <c r="E134">
        <v>180.63999899999999</v>
      </c>
      <c r="F134">
        <v>176.5</v>
      </c>
      <c r="G134">
        <v>177.229996</v>
      </c>
      <c r="H134" s="2">
        <v>176.99345400000001</v>
      </c>
      <c r="I134">
        <v>11110900</v>
      </c>
      <c r="J134">
        <f t="shared" si="6"/>
        <v>-3.9279339417832883E-2</v>
      </c>
      <c r="K134">
        <f t="shared" si="7"/>
        <v>-7.0905299999999727</v>
      </c>
    </row>
    <row r="135" spans="1:11" x14ac:dyDescent="0.3">
      <c r="A135">
        <v>134</v>
      </c>
      <c r="B135">
        <v>120</v>
      </c>
      <c r="C135" s="1">
        <v>43745</v>
      </c>
      <c r="D135">
        <v>184.58000200000001</v>
      </c>
      <c r="E135">
        <v>188.33999600000001</v>
      </c>
      <c r="F135">
        <v>184.229996</v>
      </c>
      <c r="G135">
        <v>184.33000200000001</v>
      </c>
      <c r="H135" s="2">
        <v>184.08398399999999</v>
      </c>
      <c r="I135">
        <v>12024600</v>
      </c>
      <c r="J135">
        <f t="shared" si="6"/>
        <v>1.2885828456167196E-2</v>
      </c>
      <c r="K135">
        <f t="shared" si="7"/>
        <v>2.3568569999999909</v>
      </c>
    </row>
    <row r="136" spans="1:11" x14ac:dyDescent="0.3">
      <c r="A136">
        <v>135</v>
      </c>
      <c r="B136">
        <v>119</v>
      </c>
      <c r="C136" s="1">
        <v>43742</v>
      </c>
      <c r="D136">
        <v>181.39999399999999</v>
      </c>
      <c r="E136">
        <v>183.14999399999999</v>
      </c>
      <c r="F136">
        <v>178.779999</v>
      </c>
      <c r="G136">
        <v>181.970001</v>
      </c>
      <c r="H136" s="2">
        <v>181.727127</v>
      </c>
      <c r="I136">
        <v>6638100</v>
      </c>
      <c r="J136">
        <f t="shared" si="6"/>
        <v>3.6335642989477413E-3</v>
      </c>
      <c r="K136">
        <f t="shared" si="7"/>
        <v>0.65911900000000401</v>
      </c>
    </row>
    <row r="137" spans="1:11" x14ac:dyDescent="0.3">
      <c r="A137">
        <v>136</v>
      </c>
      <c r="B137">
        <v>118</v>
      </c>
      <c r="C137" s="1">
        <v>43741</v>
      </c>
      <c r="D137">
        <v>173.220001</v>
      </c>
      <c r="E137">
        <v>181.55999800000001</v>
      </c>
      <c r="F137">
        <v>172</v>
      </c>
      <c r="G137">
        <v>181.30999800000001</v>
      </c>
      <c r="H137" s="2">
        <v>181.06800799999999</v>
      </c>
      <c r="I137">
        <v>11264700</v>
      </c>
      <c r="J137">
        <f t="shared" si="6"/>
        <v>4.6685456244602658E-2</v>
      </c>
      <c r="K137">
        <f t="shared" si="7"/>
        <v>8.2589559999999835</v>
      </c>
    </row>
    <row r="138" spans="1:11" x14ac:dyDescent="0.3">
      <c r="A138">
        <v>137</v>
      </c>
      <c r="B138">
        <v>117</v>
      </c>
      <c r="C138" s="1">
        <v>43740</v>
      </c>
      <c r="D138">
        <v>173.11999499999999</v>
      </c>
      <c r="E138">
        <v>173.60000600000001</v>
      </c>
      <c r="F138">
        <v>170.13000500000001</v>
      </c>
      <c r="G138">
        <v>173.03999300000001</v>
      </c>
      <c r="H138" s="2">
        <v>172.80905200000001</v>
      </c>
      <c r="I138">
        <v>7334300</v>
      </c>
      <c r="J138">
        <f t="shared" si="6"/>
        <v>-5.5324615461582035E-3</v>
      </c>
      <c r="K138">
        <f t="shared" si="7"/>
        <v>-0.95870899999999892</v>
      </c>
    </row>
    <row r="139" spans="1:11" x14ac:dyDescent="0.3">
      <c r="A139">
        <v>138</v>
      </c>
      <c r="B139">
        <v>116</v>
      </c>
      <c r="C139" s="1">
        <v>43739</v>
      </c>
      <c r="D139">
        <v>175</v>
      </c>
      <c r="E139">
        <v>181</v>
      </c>
      <c r="F139">
        <v>173.80999800000001</v>
      </c>
      <c r="G139">
        <v>174</v>
      </c>
      <c r="H139" s="2">
        <v>173.76776100000001</v>
      </c>
      <c r="I139">
        <v>9150200</v>
      </c>
      <c r="J139">
        <f t="shared" si="6"/>
        <v>-4.0235848051233734E-4</v>
      </c>
      <c r="K139">
        <f t="shared" si="7"/>
        <v>-6.9930999999996857E-2</v>
      </c>
    </row>
    <row r="140" spans="1:11" x14ac:dyDescent="0.3">
      <c r="A140">
        <v>139</v>
      </c>
      <c r="B140">
        <v>115</v>
      </c>
      <c r="C140" s="1">
        <v>43738</v>
      </c>
      <c r="D140">
        <v>172.800003</v>
      </c>
      <c r="E140">
        <v>174.479996</v>
      </c>
      <c r="F140">
        <v>171.53999300000001</v>
      </c>
      <c r="G140">
        <v>174.070007</v>
      </c>
      <c r="H140" s="2">
        <v>173.837692</v>
      </c>
      <c r="I140">
        <v>4654600</v>
      </c>
      <c r="J140">
        <f t="shared" si="6"/>
        <v>1.3359438500414482E-2</v>
      </c>
      <c r="K140">
        <f t="shared" si="7"/>
        <v>2.3069299999999942</v>
      </c>
    </row>
    <row r="141" spans="1:11" x14ac:dyDescent="0.3">
      <c r="A141">
        <v>140</v>
      </c>
      <c r="B141">
        <v>114</v>
      </c>
      <c r="C141" s="1">
        <v>43735</v>
      </c>
      <c r="D141">
        <v>175.66000399999999</v>
      </c>
      <c r="E141">
        <v>177.699997</v>
      </c>
      <c r="F141">
        <v>169.320007</v>
      </c>
      <c r="G141">
        <v>171.759995</v>
      </c>
      <c r="H141" s="2">
        <v>171.53076200000001</v>
      </c>
      <c r="I141">
        <v>9051400</v>
      </c>
      <c r="J141">
        <f t="shared" si="6"/>
        <v>-3.1970653361267407E-2</v>
      </c>
      <c r="K141">
        <f t="shared" si="7"/>
        <v>-5.5725549999999942</v>
      </c>
    </row>
    <row r="142" spans="1:11" x14ac:dyDescent="0.3">
      <c r="A142">
        <v>141</v>
      </c>
      <c r="B142">
        <v>113</v>
      </c>
      <c r="C142" s="1">
        <v>43734</v>
      </c>
      <c r="D142">
        <v>177.83999600000001</v>
      </c>
      <c r="E142">
        <v>178.19000199999999</v>
      </c>
      <c r="F142">
        <v>175.28999300000001</v>
      </c>
      <c r="G142">
        <v>177.33999600000001</v>
      </c>
      <c r="H142" s="2">
        <v>177.103317</v>
      </c>
      <c r="I142">
        <v>5864100</v>
      </c>
      <c r="J142">
        <f t="shared" si="6"/>
        <v>-5.0060392138597583E-3</v>
      </c>
      <c r="K142">
        <f t="shared" si="7"/>
        <v>-0.88880900000000906</v>
      </c>
    </row>
    <row r="143" spans="1:11" x14ac:dyDescent="0.3">
      <c r="A143">
        <v>142</v>
      </c>
      <c r="B143">
        <v>112</v>
      </c>
      <c r="C143" s="1">
        <v>43733</v>
      </c>
      <c r="D143">
        <v>172.509995</v>
      </c>
      <c r="E143">
        <v>179.020004</v>
      </c>
      <c r="F143">
        <v>170.71000699999999</v>
      </c>
      <c r="G143">
        <v>178.229996</v>
      </c>
      <c r="H143" s="2">
        <v>177.99212600000001</v>
      </c>
      <c r="I143">
        <v>7710800</v>
      </c>
      <c r="J143">
        <f t="shared" si="6"/>
        <v>3.2503748467856093E-2</v>
      </c>
      <c r="K143">
        <f t="shared" si="7"/>
        <v>5.6923980000000256</v>
      </c>
    </row>
    <row r="144" spans="1:11" x14ac:dyDescent="0.3">
      <c r="A144">
        <v>143</v>
      </c>
      <c r="B144">
        <v>111</v>
      </c>
      <c r="C144" s="1">
        <v>43732</v>
      </c>
      <c r="D144">
        <v>176.10000600000001</v>
      </c>
      <c r="E144">
        <v>177.28999300000001</v>
      </c>
      <c r="F144">
        <v>171.10000600000001</v>
      </c>
      <c r="G144">
        <v>172.529999</v>
      </c>
      <c r="H144" s="2">
        <v>172.29972799999999</v>
      </c>
      <c r="I144">
        <v>7931700</v>
      </c>
      <c r="J144">
        <f t="shared" si="6"/>
        <v>-1.3300216390029781E-2</v>
      </c>
      <c r="K144">
        <f t="shared" si="7"/>
        <v>-2.30693100000002</v>
      </c>
    </row>
    <row r="145" spans="1:11" x14ac:dyDescent="0.3">
      <c r="A145">
        <v>144</v>
      </c>
      <c r="B145">
        <v>110</v>
      </c>
      <c r="C145" s="1">
        <v>43731</v>
      </c>
      <c r="D145">
        <v>172.699997</v>
      </c>
      <c r="E145">
        <v>176.66999799999999</v>
      </c>
      <c r="F145">
        <v>172.550003</v>
      </c>
      <c r="G145">
        <v>174.83999600000001</v>
      </c>
      <c r="H145" s="2">
        <v>174.60665900000001</v>
      </c>
      <c r="I145">
        <v>6242800</v>
      </c>
      <c r="J145">
        <f t="shared" si="6"/>
        <v>1.2373157836079779E-2</v>
      </c>
      <c r="K145">
        <f t="shared" si="7"/>
        <v>2.1471250000000168</v>
      </c>
    </row>
    <row r="146" spans="1:11" x14ac:dyDescent="0.3">
      <c r="A146">
        <v>145</v>
      </c>
      <c r="B146">
        <v>109</v>
      </c>
      <c r="C146" s="1">
        <v>43728</v>
      </c>
      <c r="D146">
        <v>176.89999399999999</v>
      </c>
      <c r="E146">
        <v>177.85000600000001</v>
      </c>
      <c r="F146">
        <v>172.279999</v>
      </c>
      <c r="G146">
        <v>172.69000199999999</v>
      </c>
      <c r="H146" s="2">
        <v>172.45953399999999</v>
      </c>
      <c r="I146">
        <v>8756100</v>
      </c>
      <c r="J146">
        <f t="shared" si="6"/>
        <v>-2.4312498711935429E-2</v>
      </c>
      <c r="K146">
        <f t="shared" si="7"/>
        <v>-4.244308000000018</v>
      </c>
    </row>
    <row r="147" spans="1:11" x14ac:dyDescent="0.3">
      <c r="A147">
        <v>146</v>
      </c>
      <c r="B147">
        <v>108</v>
      </c>
      <c r="C147" s="1">
        <v>43727</v>
      </c>
      <c r="D147">
        <v>180.220001</v>
      </c>
      <c r="E147">
        <v>180.96000699999999</v>
      </c>
      <c r="F147">
        <v>176.509995</v>
      </c>
      <c r="G147">
        <v>176.94000199999999</v>
      </c>
      <c r="H147" s="2">
        <v>176.70384200000001</v>
      </c>
      <c r="I147">
        <v>6136900</v>
      </c>
      <c r="J147">
        <f t="shared" si="6"/>
        <v>-1.7034999391854599E-2</v>
      </c>
      <c r="K147">
        <f t="shared" si="7"/>
        <v>-3.0359349999999949</v>
      </c>
    </row>
    <row r="148" spans="1:11" x14ac:dyDescent="0.3">
      <c r="A148">
        <v>147</v>
      </c>
      <c r="B148">
        <v>107</v>
      </c>
      <c r="C148" s="1">
        <v>43726</v>
      </c>
      <c r="D148">
        <v>180.78999300000001</v>
      </c>
      <c r="E148">
        <v>181.41999799999999</v>
      </c>
      <c r="F148">
        <v>176.5</v>
      </c>
      <c r="G148">
        <v>179.979996</v>
      </c>
      <c r="H148" s="2">
        <v>179.739777</v>
      </c>
      <c r="I148">
        <v>6453800</v>
      </c>
      <c r="J148">
        <f t="shared" si="6"/>
        <v>-6.0381393350514038E-3</v>
      </c>
      <c r="K148">
        <f t="shared" si="7"/>
        <v>-1.0885769999999866</v>
      </c>
    </row>
    <row r="149" spans="1:11" x14ac:dyDescent="0.3">
      <c r="A149">
        <v>148</v>
      </c>
      <c r="B149">
        <v>106</v>
      </c>
      <c r="C149" s="1">
        <v>43725</v>
      </c>
      <c r="D149">
        <v>180.479996</v>
      </c>
      <c r="E149">
        <v>181.240005</v>
      </c>
      <c r="F149">
        <v>178.61000100000001</v>
      </c>
      <c r="G149">
        <v>181.070007</v>
      </c>
      <c r="H149" s="2">
        <v>180.82835399999999</v>
      </c>
      <c r="I149">
        <v>5576200</v>
      </c>
      <c r="J149">
        <f t="shared" si="6"/>
        <v>4.7609688120435452E-3</v>
      </c>
      <c r="K149">
        <f t="shared" si="7"/>
        <v>0.85887199999999098</v>
      </c>
    </row>
    <row r="150" spans="1:11" x14ac:dyDescent="0.3">
      <c r="A150">
        <v>149</v>
      </c>
      <c r="B150">
        <v>105</v>
      </c>
      <c r="C150" s="1">
        <v>43724</v>
      </c>
      <c r="D150">
        <v>178.91999799999999</v>
      </c>
      <c r="E150">
        <v>181.60000600000001</v>
      </c>
      <c r="F150">
        <v>178.5</v>
      </c>
      <c r="G150">
        <v>180.21000699999999</v>
      </c>
      <c r="H150" s="2">
        <v>179.969482</v>
      </c>
      <c r="I150">
        <v>5795800</v>
      </c>
      <c r="J150">
        <f t="shared" si="6"/>
        <v>-9.5542126551121011E-3</v>
      </c>
      <c r="K150">
        <f t="shared" si="7"/>
        <v>-1.7277070000000094</v>
      </c>
    </row>
    <row r="151" spans="1:11" x14ac:dyDescent="0.3">
      <c r="A151">
        <v>150</v>
      </c>
      <c r="B151">
        <v>104</v>
      </c>
      <c r="C151" s="1">
        <v>43721</v>
      </c>
      <c r="D151">
        <v>181.58999600000001</v>
      </c>
      <c r="E151">
        <v>183.08000200000001</v>
      </c>
      <c r="F151">
        <v>180.179993</v>
      </c>
      <c r="G151">
        <v>181.94000199999999</v>
      </c>
      <c r="H151" s="2">
        <v>181.69718900000001</v>
      </c>
      <c r="I151">
        <v>8114800</v>
      </c>
      <c r="J151">
        <f t="shared" si="6"/>
        <v>-1.272502150571562E-2</v>
      </c>
      <c r="K151">
        <f t="shared" si="7"/>
        <v>-2.3268740000000037</v>
      </c>
    </row>
    <row r="152" spans="1:11" x14ac:dyDescent="0.3">
      <c r="A152">
        <v>151</v>
      </c>
      <c r="B152">
        <v>103</v>
      </c>
      <c r="C152" s="1">
        <v>43720</v>
      </c>
      <c r="D152">
        <v>186.199997</v>
      </c>
      <c r="E152">
        <v>188.39999399999999</v>
      </c>
      <c r="F152">
        <v>183.949997</v>
      </c>
      <c r="G152">
        <v>184.270004</v>
      </c>
      <c r="H152" s="2">
        <v>184.02406300000001</v>
      </c>
      <c r="I152">
        <v>8196000</v>
      </c>
      <c r="J152">
        <f t="shared" si="6"/>
        <v>-3.2556202461522538E-4</v>
      </c>
      <c r="K152">
        <f t="shared" si="7"/>
        <v>-5.9920999999974356E-2</v>
      </c>
    </row>
    <row r="153" spans="1:11" x14ac:dyDescent="0.3">
      <c r="A153">
        <v>152</v>
      </c>
      <c r="B153">
        <v>102</v>
      </c>
      <c r="C153" s="1">
        <v>43719</v>
      </c>
      <c r="D153">
        <v>183.770004</v>
      </c>
      <c r="E153">
        <v>186.270004</v>
      </c>
      <c r="F153">
        <v>182.60000600000001</v>
      </c>
      <c r="G153">
        <v>184.33000200000001</v>
      </c>
      <c r="H153" s="2">
        <v>184.08398399999999</v>
      </c>
      <c r="I153">
        <v>9037800</v>
      </c>
      <c r="J153">
        <f t="shared" si="6"/>
        <v>6.2583690976580073E-3</v>
      </c>
      <c r="K153">
        <f t="shared" si="7"/>
        <v>1.1484679999999798</v>
      </c>
    </row>
    <row r="154" spans="1:11" x14ac:dyDescent="0.3">
      <c r="A154">
        <v>153</v>
      </c>
      <c r="B154">
        <v>101</v>
      </c>
      <c r="C154" s="1">
        <v>43718</v>
      </c>
      <c r="D154">
        <v>179.179993</v>
      </c>
      <c r="E154">
        <v>184.25</v>
      </c>
      <c r="F154">
        <v>178.78999300000001</v>
      </c>
      <c r="G154">
        <v>183.179993</v>
      </c>
      <c r="H154" s="2">
        <v>182.93551600000001</v>
      </c>
      <c r="I154">
        <v>8820300</v>
      </c>
      <c r="J154">
        <f t="shared" si="6"/>
        <v>1.4738492117083222E-2</v>
      </c>
      <c r="K154">
        <f t="shared" si="7"/>
        <v>2.6764220000000023</v>
      </c>
    </row>
    <row r="155" spans="1:11" x14ac:dyDescent="0.3">
      <c r="A155">
        <v>154</v>
      </c>
      <c r="B155">
        <v>100</v>
      </c>
      <c r="C155" s="1">
        <v>43717</v>
      </c>
      <c r="D155">
        <v>179.89999399999999</v>
      </c>
      <c r="E155">
        <v>183.979996</v>
      </c>
      <c r="F155">
        <v>179.83999600000001</v>
      </c>
      <c r="G155">
        <v>180.5</v>
      </c>
      <c r="H155" s="2">
        <v>180.259094</v>
      </c>
      <c r="I155">
        <v>10438100</v>
      </c>
      <c r="J155">
        <f t="shared" si="6"/>
        <v>1.0302210789309487E-2</v>
      </c>
      <c r="K155">
        <f t="shared" si="7"/>
        <v>1.847533999999996</v>
      </c>
    </row>
    <row r="156" spans="1:11" x14ac:dyDescent="0.3">
      <c r="A156">
        <v>155</v>
      </c>
      <c r="B156">
        <v>99</v>
      </c>
      <c r="C156" s="1">
        <v>43714</v>
      </c>
      <c r="D156">
        <v>178.800003</v>
      </c>
      <c r="E156">
        <v>181.08999600000001</v>
      </c>
      <c r="F156">
        <v>177.11999499999999</v>
      </c>
      <c r="G156">
        <v>178.64999399999999</v>
      </c>
      <c r="H156" s="2">
        <v>178.41156000000001</v>
      </c>
      <c r="I156">
        <v>9424400</v>
      </c>
      <c r="J156">
        <f t="shared" si="6"/>
        <v>-6.0828713409667601E-3</v>
      </c>
      <c r="K156">
        <f t="shared" si="7"/>
        <v>-1.088561999999996</v>
      </c>
    </row>
    <row r="157" spans="1:11" x14ac:dyDescent="0.3">
      <c r="A157">
        <v>156</v>
      </c>
      <c r="B157">
        <v>98</v>
      </c>
      <c r="C157" s="1">
        <v>43713</v>
      </c>
      <c r="D157">
        <v>172.86999499999999</v>
      </c>
      <c r="E157">
        <v>179.990005</v>
      </c>
      <c r="F157">
        <v>172.800003</v>
      </c>
      <c r="G157">
        <v>179.740005</v>
      </c>
      <c r="H157" s="2">
        <v>179.500122</v>
      </c>
      <c r="I157">
        <v>17391900</v>
      </c>
      <c r="J157">
        <f t="shared" si="6"/>
        <v>6.3033868275258823E-2</v>
      </c>
      <c r="K157">
        <f t="shared" si="7"/>
        <v>10.965361999999999</v>
      </c>
    </row>
    <row r="158" spans="1:11" x14ac:dyDescent="0.3">
      <c r="A158">
        <v>157</v>
      </c>
      <c r="B158">
        <v>97</v>
      </c>
      <c r="C158" s="1">
        <v>43712</v>
      </c>
      <c r="D158">
        <v>166.61000100000001</v>
      </c>
      <c r="E158">
        <v>169.05999800000001</v>
      </c>
      <c r="F158">
        <v>166.61000100000001</v>
      </c>
      <c r="G158">
        <v>168.759995</v>
      </c>
      <c r="H158" s="2">
        <v>168.53476000000001</v>
      </c>
      <c r="I158">
        <v>5693200</v>
      </c>
      <c r="J158">
        <f t="shared" si="6"/>
        <v>2.7575136353465597E-2</v>
      </c>
      <c r="K158">
        <f t="shared" si="7"/>
        <v>4.5838779999999986</v>
      </c>
    </row>
    <row r="159" spans="1:11" x14ac:dyDescent="0.3">
      <c r="A159">
        <v>158</v>
      </c>
      <c r="B159">
        <v>96</v>
      </c>
      <c r="C159" s="1">
        <v>43711</v>
      </c>
      <c r="D159">
        <v>164.58000200000001</v>
      </c>
      <c r="E159">
        <v>165.91000399999999</v>
      </c>
      <c r="F159">
        <v>163.25</v>
      </c>
      <c r="G159">
        <v>164.16999799999999</v>
      </c>
      <c r="H159" s="2">
        <v>163.95088200000001</v>
      </c>
      <c r="I159">
        <v>7403500</v>
      </c>
      <c r="J159">
        <f t="shared" si="6"/>
        <v>-2.0140657784838301E-2</v>
      </c>
      <c r="K159">
        <f t="shared" si="7"/>
        <v>-3.3355559999999969</v>
      </c>
    </row>
    <row r="160" spans="1:11" x14ac:dyDescent="0.3">
      <c r="A160">
        <v>159</v>
      </c>
      <c r="B160">
        <v>95</v>
      </c>
      <c r="C160" s="1">
        <v>43707</v>
      </c>
      <c r="D160">
        <v>168.86000100000001</v>
      </c>
      <c r="E160">
        <v>170.86000100000001</v>
      </c>
      <c r="F160">
        <v>166.779999</v>
      </c>
      <c r="G160">
        <v>167.509995</v>
      </c>
      <c r="H160" s="2">
        <v>167.286438</v>
      </c>
      <c r="I160">
        <v>7265400</v>
      </c>
      <c r="J160">
        <f t="shared" si="6"/>
        <v>3.0492604779302408E-3</v>
      </c>
      <c r="K160">
        <f t="shared" si="7"/>
        <v>0.50932299999999486</v>
      </c>
    </row>
    <row r="161" spans="1:11" x14ac:dyDescent="0.3">
      <c r="A161">
        <v>160</v>
      </c>
      <c r="B161">
        <v>94</v>
      </c>
      <c r="C161" s="1">
        <v>43706</v>
      </c>
      <c r="D161">
        <v>164.89999399999999</v>
      </c>
      <c r="E161">
        <v>168.300003</v>
      </c>
      <c r="F161">
        <v>164.759995</v>
      </c>
      <c r="G161">
        <v>167</v>
      </c>
      <c r="H161" s="2">
        <v>166.77711500000001</v>
      </c>
      <c r="I161">
        <v>8949400</v>
      </c>
      <c r="J161">
        <f t="shared" si="6"/>
        <v>3.5223872260596777E-2</v>
      </c>
      <c r="K161">
        <f t="shared" si="7"/>
        <v>5.772278</v>
      </c>
    </row>
    <row r="162" spans="1:11" x14ac:dyDescent="0.3">
      <c r="A162">
        <v>161</v>
      </c>
      <c r="B162">
        <v>93</v>
      </c>
      <c r="C162" s="1">
        <v>43705</v>
      </c>
      <c r="D162">
        <v>160.58000200000001</v>
      </c>
      <c r="E162">
        <v>163.33999600000001</v>
      </c>
      <c r="F162">
        <v>159</v>
      </c>
      <c r="G162">
        <v>161.220001</v>
      </c>
      <c r="H162" s="2">
        <v>161.00483700000001</v>
      </c>
      <c r="I162">
        <v>6390300</v>
      </c>
      <c r="J162">
        <f t="shared" si="6"/>
        <v>-2.6017144617901011E-3</v>
      </c>
      <c r="K162">
        <f t="shared" si="7"/>
        <v>-0.41943399999999542</v>
      </c>
    </row>
    <row r="163" spans="1:11" x14ac:dyDescent="0.3">
      <c r="A163">
        <v>162</v>
      </c>
      <c r="B163">
        <v>92</v>
      </c>
      <c r="C163" s="1">
        <v>43704</v>
      </c>
      <c r="D163">
        <v>166.990005</v>
      </c>
      <c r="E163">
        <v>167.10000600000001</v>
      </c>
      <c r="F163">
        <v>160.61999499999999</v>
      </c>
      <c r="G163">
        <v>161.800003</v>
      </c>
      <c r="H163" s="2">
        <v>161.424271</v>
      </c>
      <c r="I163">
        <v>7274200</v>
      </c>
      <c r="J163">
        <f t="shared" si="6"/>
        <v>-2.2307944705779174E-2</v>
      </c>
      <c r="K163">
        <f t="shared" si="7"/>
        <v>-3.6415099999999825</v>
      </c>
    </row>
    <row r="164" spans="1:11" x14ac:dyDescent="0.3">
      <c r="A164">
        <v>163</v>
      </c>
      <c r="B164">
        <v>91</v>
      </c>
      <c r="C164" s="1">
        <v>43703</v>
      </c>
      <c r="D164">
        <v>165.61000100000001</v>
      </c>
      <c r="E164">
        <v>166.58000200000001</v>
      </c>
      <c r="F164">
        <v>163.91000399999999</v>
      </c>
      <c r="G164">
        <v>165.449997</v>
      </c>
      <c r="H164" s="2">
        <v>165.06578099999999</v>
      </c>
      <c r="I164">
        <v>7955200</v>
      </c>
      <c r="J164">
        <f t="shared" si="6"/>
        <v>1.8360214448625709E-2</v>
      </c>
      <c r="K164">
        <f t="shared" si="7"/>
        <v>3.0029909999999802</v>
      </c>
    </row>
    <row r="165" spans="1:11" x14ac:dyDescent="0.3">
      <c r="A165">
        <v>164</v>
      </c>
      <c r="B165">
        <v>90</v>
      </c>
      <c r="C165" s="1">
        <v>43700</v>
      </c>
      <c r="D165">
        <v>168.39999399999999</v>
      </c>
      <c r="E165">
        <v>170.58999600000001</v>
      </c>
      <c r="F165">
        <v>161.63999899999999</v>
      </c>
      <c r="G165">
        <v>162.44000199999999</v>
      </c>
      <c r="H165" s="2">
        <v>162.06279000000001</v>
      </c>
      <c r="I165">
        <v>14201400</v>
      </c>
      <c r="J165">
        <f t="shared" si="6"/>
        <v>-5.4157788302074746E-2</v>
      </c>
      <c r="K165">
        <f t="shared" si="7"/>
        <v>-9.0189819999999941</v>
      </c>
    </row>
    <row r="166" spans="1:11" x14ac:dyDescent="0.3">
      <c r="A166">
        <v>165</v>
      </c>
      <c r="B166">
        <v>89</v>
      </c>
      <c r="C166" s="1">
        <v>43699</v>
      </c>
      <c r="D166">
        <v>171.61999499999999</v>
      </c>
      <c r="E166">
        <v>173.33000200000001</v>
      </c>
      <c r="F166">
        <v>169.89999399999999</v>
      </c>
      <c r="G166">
        <v>171.479996</v>
      </c>
      <c r="H166" s="2">
        <v>171.081772</v>
      </c>
      <c r="I166">
        <v>7587200</v>
      </c>
      <c r="J166">
        <f t="shared" si="6"/>
        <v>1.4588752893568454E-3</v>
      </c>
      <c r="K166">
        <f t="shared" si="7"/>
        <v>0.24940499999999588</v>
      </c>
    </row>
    <row r="167" spans="1:11" x14ac:dyDescent="0.3">
      <c r="A167">
        <v>166</v>
      </c>
      <c r="B167">
        <v>88</v>
      </c>
      <c r="C167" s="1">
        <v>43698</v>
      </c>
      <c r="D167">
        <v>170.529999</v>
      </c>
      <c r="E167">
        <v>173.449997</v>
      </c>
      <c r="F167">
        <v>169.66000399999999</v>
      </c>
      <c r="G167">
        <v>171.229996</v>
      </c>
      <c r="H167" s="2">
        <v>170.832367</v>
      </c>
      <c r="I167">
        <v>10681100</v>
      </c>
      <c r="J167">
        <f t="shared" si="6"/>
        <v>1.9817940904932486E-2</v>
      </c>
      <c r="K167">
        <f t="shared" si="7"/>
        <v>3.352218999999991</v>
      </c>
    </row>
    <row r="168" spans="1:11" x14ac:dyDescent="0.3">
      <c r="A168">
        <v>167</v>
      </c>
      <c r="B168">
        <v>87</v>
      </c>
      <c r="C168" s="1">
        <v>43697</v>
      </c>
      <c r="D168">
        <v>170.55999800000001</v>
      </c>
      <c r="E168">
        <v>170.58000200000001</v>
      </c>
      <c r="F168">
        <v>167.020004</v>
      </c>
      <c r="G168">
        <v>167.86999499999999</v>
      </c>
      <c r="H168" s="2">
        <v>167.48014800000001</v>
      </c>
      <c r="I168">
        <v>11579700</v>
      </c>
      <c r="J168">
        <f t="shared" si="6"/>
        <v>-1.7186413924186805E-2</v>
      </c>
      <c r="K168">
        <f t="shared" si="7"/>
        <v>-2.9032599999999888</v>
      </c>
    </row>
    <row r="169" spans="1:11" x14ac:dyDescent="0.3">
      <c r="A169">
        <v>168</v>
      </c>
      <c r="B169">
        <v>86</v>
      </c>
      <c r="C169" s="1">
        <v>43696</v>
      </c>
      <c r="D169">
        <v>164.11999499999999</v>
      </c>
      <c r="E169">
        <v>171.41999799999999</v>
      </c>
      <c r="F169">
        <v>163.470001</v>
      </c>
      <c r="G169">
        <v>170.779999</v>
      </c>
      <c r="H169" s="2">
        <v>170.383408</v>
      </c>
      <c r="I169">
        <v>20377800</v>
      </c>
      <c r="J169">
        <f t="shared" si="6"/>
        <v>6.7956123319345432E-2</v>
      </c>
      <c r="K169">
        <f t="shared" si="7"/>
        <v>11.193939999999998</v>
      </c>
    </row>
    <row r="170" spans="1:11" x14ac:dyDescent="0.3">
      <c r="A170">
        <v>169</v>
      </c>
      <c r="B170">
        <v>85</v>
      </c>
      <c r="C170" s="1">
        <v>43693</v>
      </c>
      <c r="D170">
        <v>159.35000600000001</v>
      </c>
      <c r="E170">
        <v>161.53999300000001</v>
      </c>
      <c r="F170">
        <v>156.88000500000001</v>
      </c>
      <c r="G170">
        <v>159.55999800000001</v>
      </c>
      <c r="H170" s="2">
        <v>159.18946800000001</v>
      </c>
      <c r="I170">
        <v>25199000</v>
      </c>
      <c r="J170">
        <f t="shared" si="6"/>
        <v>7.001860293518869E-2</v>
      </c>
      <c r="K170">
        <f t="shared" si="7"/>
        <v>10.764952999999991</v>
      </c>
    </row>
    <row r="171" spans="1:11" x14ac:dyDescent="0.3">
      <c r="A171">
        <v>170</v>
      </c>
      <c r="B171">
        <v>84</v>
      </c>
      <c r="C171" s="1">
        <v>43692</v>
      </c>
      <c r="D171">
        <v>150.83000200000001</v>
      </c>
      <c r="E171">
        <v>151.63000500000001</v>
      </c>
      <c r="F171">
        <v>147.38999899999999</v>
      </c>
      <c r="G171">
        <v>148.770004</v>
      </c>
      <c r="H171" s="2">
        <v>148.42451500000001</v>
      </c>
      <c r="I171">
        <v>11930000</v>
      </c>
      <c r="J171">
        <f t="shared" si="6"/>
        <v>-8.7004693286145372E-3</v>
      </c>
      <c r="K171">
        <f t="shared" si="7"/>
        <v>-1.2969969999999762</v>
      </c>
    </row>
    <row r="172" spans="1:11" x14ac:dyDescent="0.3">
      <c r="A172">
        <v>171</v>
      </c>
      <c r="B172">
        <v>83</v>
      </c>
      <c r="C172" s="1">
        <v>43691</v>
      </c>
      <c r="D172">
        <v>152.5</v>
      </c>
      <c r="E172">
        <v>152.949997</v>
      </c>
      <c r="F172">
        <v>148.30999800000001</v>
      </c>
      <c r="G172">
        <v>150.070007</v>
      </c>
      <c r="H172" s="2">
        <v>149.72151199999999</v>
      </c>
      <c r="I172">
        <v>10497000</v>
      </c>
      <c r="J172">
        <f t="shared" si="6"/>
        <v>-3.9074594806703923E-2</v>
      </c>
      <c r="K172">
        <f t="shared" si="7"/>
        <v>-5.9661100000000147</v>
      </c>
    </row>
    <row r="173" spans="1:11" x14ac:dyDescent="0.3">
      <c r="A173">
        <v>172</v>
      </c>
      <c r="B173">
        <v>82</v>
      </c>
      <c r="C173" s="1">
        <v>43690</v>
      </c>
      <c r="D173">
        <v>151.38999899999999</v>
      </c>
      <c r="E173">
        <v>157.89999399999999</v>
      </c>
      <c r="F173">
        <v>149.820007</v>
      </c>
      <c r="G173">
        <v>156.050003</v>
      </c>
      <c r="H173" s="2">
        <v>155.687622</v>
      </c>
      <c r="I173">
        <v>8798900</v>
      </c>
      <c r="J173">
        <f t="shared" si="6"/>
        <v>2.9920978109616369E-2</v>
      </c>
      <c r="K173">
        <f t="shared" si="7"/>
        <v>4.5893250000000023</v>
      </c>
    </row>
    <row r="174" spans="1:11" x14ac:dyDescent="0.3">
      <c r="A174">
        <v>173</v>
      </c>
      <c r="B174">
        <v>81</v>
      </c>
      <c r="C174" s="1">
        <v>43689</v>
      </c>
      <c r="D174">
        <v>152.08000200000001</v>
      </c>
      <c r="E174">
        <v>154.179993</v>
      </c>
      <c r="F174">
        <v>150.570007</v>
      </c>
      <c r="G174">
        <v>151.449997</v>
      </c>
      <c r="H174" s="2">
        <v>151.098297</v>
      </c>
      <c r="I174">
        <v>6980000</v>
      </c>
      <c r="J174">
        <f t="shared" si="6"/>
        <v>-1.7865133665043696E-2</v>
      </c>
      <c r="K174">
        <f t="shared" si="7"/>
        <v>-2.7236479999999972</v>
      </c>
    </row>
    <row r="175" spans="1:11" x14ac:dyDescent="0.3">
      <c r="A175">
        <v>174</v>
      </c>
      <c r="B175">
        <v>80</v>
      </c>
      <c r="C175" s="1">
        <v>43686</v>
      </c>
      <c r="D175">
        <v>156.61000100000001</v>
      </c>
      <c r="E175">
        <v>156.75</v>
      </c>
      <c r="F175">
        <v>152.14999399999999</v>
      </c>
      <c r="G175">
        <v>154.179993</v>
      </c>
      <c r="H175" s="2">
        <v>153.821945</v>
      </c>
      <c r="I175">
        <v>8545400</v>
      </c>
      <c r="J175">
        <f t="shared" si="6"/>
        <v>-2.6118607183732972E-2</v>
      </c>
      <c r="K175">
        <f t="shared" si="7"/>
        <v>-4.070541999999989</v>
      </c>
    </row>
    <row r="176" spans="1:11" x14ac:dyDescent="0.3">
      <c r="A176">
        <v>175</v>
      </c>
      <c r="B176">
        <v>79</v>
      </c>
      <c r="C176" s="1">
        <v>43685</v>
      </c>
      <c r="D176">
        <v>156.21000699999999</v>
      </c>
      <c r="E176">
        <v>158.30999800000001</v>
      </c>
      <c r="F176">
        <v>153.89999399999999</v>
      </c>
      <c r="G176">
        <v>158.259995</v>
      </c>
      <c r="H176" s="2">
        <v>157.89248699999999</v>
      </c>
      <c r="I176">
        <v>7732500</v>
      </c>
      <c r="J176">
        <f t="shared" si="6"/>
        <v>2.8001163036175409E-2</v>
      </c>
      <c r="K176">
        <f t="shared" si="7"/>
        <v>4.3598479999999995</v>
      </c>
    </row>
    <row r="177" spans="1:11" x14ac:dyDescent="0.3">
      <c r="A177">
        <v>176</v>
      </c>
      <c r="B177">
        <v>78</v>
      </c>
      <c r="C177" s="1">
        <v>43684</v>
      </c>
      <c r="D177">
        <v>149.89999399999999</v>
      </c>
      <c r="E177">
        <v>154.36999499999999</v>
      </c>
      <c r="F177">
        <v>149.199997</v>
      </c>
      <c r="G177">
        <v>153.88999899999999</v>
      </c>
      <c r="H177" s="2">
        <v>153.53263899999999</v>
      </c>
      <c r="I177">
        <v>9314000</v>
      </c>
      <c r="J177">
        <f t="shared" si="6"/>
        <v>1.0057550546557546E-2</v>
      </c>
      <c r="K177">
        <f t="shared" si="7"/>
        <v>1.536422999999985</v>
      </c>
    </row>
    <row r="178" spans="1:11" x14ac:dyDescent="0.3">
      <c r="A178">
        <v>177</v>
      </c>
      <c r="B178">
        <v>77</v>
      </c>
      <c r="C178" s="1">
        <v>43683</v>
      </c>
      <c r="D178">
        <v>153.800003</v>
      </c>
      <c r="E178">
        <v>155.63000500000001</v>
      </c>
      <c r="F178">
        <v>150.429993</v>
      </c>
      <c r="G178">
        <v>152.35000600000001</v>
      </c>
      <c r="H178" s="2">
        <v>151.996216</v>
      </c>
      <c r="I178">
        <v>9031800</v>
      </c>
      <c r="J178">
        <f t="shared" si="6"/>
        <v>1.0292388980791732E-2</v>
      </c>
      <c r="K178">
        <f t="shared" si="7"/>
        <v>1.556381000000016</v>
      </c>
    </row>
    <row r="179" spans="1:11" x14ac:dyDescent="0.3">
      <c r="A179">
        <v>178</v>
      </c>
      <c r="B179">
        <v>76</v>
      </c>
      <c r="C179" s="1">
        <v>43682</v>
      </c>
      <c r="D179">
        <v>153.800003</v>
      </c>
      <c r="E179">
        <v>153.85000600000001</v>
      </c>
      <c r="F179">
        <v>148.89999399999999</v>
      </c>
      <c r="G179">
        <v>150.78999300000001</v>
      </c>
      <c r="H179" s="2">
        <v>150.43983499999999</v>
      </c>
      <c r="I179">
        <v>14728900</v>
      </c>
      <c r="J179">
        <f t="shared" si="6"/>
        <v>-6.6695590300089355E-2</v>
      </c>
      <c r="K179">
        <f t="shared" si="7"/>
        <v>-10.375839000000013</v>
      </c>
    </row>
    <row r="180" spans="1:11" x14ac:dyDescent="0.3">
      <c r="A180">
        <v>179</v>
      </c>
      <c r="B180">
        <v>75</v>
      </c>
      <c r="C180" s="1">
        <v>43679</v>
      </c>
      <c r="D180">
        <v>161.19000199999999</v>
      </c>
      <c r="E180">
        <v>163.979996</v>
      </c>
      <c r="F180">
        <v>159.279999</v>
      </c>
      <c r="G180">
        <v>161.19000199999999</v>
      </c>
      <c r="H180" s="2">
        <v>160.815674</v>
      </c>
      <c r="I180">
        <v>10708700</v>
      </c>
      <c r="J180">
        <f t="shared" si="6"/>
        <v>-2.2876751204998724E-2</v>
      </c>
      <c r="K180">
        <f t="shared" si="7"/>
        <v>-3.7213439999999878</v>
      </c>
    </row>
    <row r="181" spans="1:11" x14ac:dyDescent="0.3">
      <c r="A181">
        <v>180</v>
      </c>
      <c r="B181">
        <v>74</v>
      </c>
      <c r="C181" s="1">
        <v>43678</v>
      </c>
      <c r="D181">
        <v>169.13999899999999</v>
      </c>
      <c r="E181">
        <v>172.779999</v>
      </c>
      <c r="F181">
        <v>162.820007</v>
      </c>
      <c r="G181">
        <v>164.91999799999999</v>
      </c>
      <c r="H181" s="2">
        <v>164.53701799999999</v>
      </c>
      <c r="I181">
        <v>10530300</v>
      </c>
      <c r="J181">
        <f t="shared" si="6"/>
        <v>-2.2779983598053537E-2</v>
      </c>
      <c r="K181">
        <f t="shared" si="7"/>
        <v>-3.791167999999999</v>
      </c>
    </row>
    <row r="182" spans="1:11" x14ac:dyDescent="0.3">
      <c r="A182">
        <v>181</v>
      </c>
      <c r="B182">
        <v>73</v>
      </c>
      <c r="C182" s="1">
        <v>43677</v>
      </c>
      <c r="D182">
        <v>174.179993</v>
      </c>
      <c r="E182">
        <v>174.220001</v>
      </c>
      <c r="F182">
        <v>167.020004</v>
      </c>
      <c r="G182">
        <v>168.720001</v>
      </c>
      <c r="H182" s="2">
        <v>168.32818599999999</v>
      </c>
      <c r="I182">
        <v>8985400</v>
      </c>
      <c r="J182">
        <f t="shared" si="6"/>
        <v>-3.9113650988036659E-2</v>
      </c>
      <c r="K182">
        <f t="shared" si="7"/>
        <v>-6.7143860000000188</v>
      </c>
    </row>
    <row r="183" spans="1:11" x14ac:dyDescent="0.3">
      <c r="A183">
        <v>182</v>
      </c>
      <c r="B183">
        <v>72</v>
      </c>
      <c r="C183" s="1">
        <v>43676</v>
      </c>
      <c r="D183">
        <v>172.949997</v>
      </c>
      <c r="E183">
        <v>175.94000199999999</v>
      </c>
      <c r="F183">
        <v>172.36999499999999</v>
      </c>
      <c r="G183">
        <v>175.449997</v>
      </c>
      <c r="H183" s="2">
        <v>175.04257200000001</v>
      </c>
      <c r="I183">
        <v>4944300</v>
      </c>
      <c r="J183">
        <f t="shared" si="6"/>
        <v>3.5972459560951117E-3</v>
      </c>
      <c r="K183">
        <f t="shared" si="7"/>
        <v>0.6285400000000152</v>
      </c>
    </row>
    <row r="184" spans="1:11" x14ac:dyDescent="0.3">
      <c r="A184">
        <v>183</v>
      </c>
      <c r="B184">
        <v>71</v>
      </c>
      <c r="C184" s="1">
        <v>43675</v>
      </c>
      <c r="D184">
        <v>174.779999</v>
      </c>
      <c r="E184">
        <v>175.470001</v>
      </c>
      <c r="F184">
        <v>171.270004</v>
      </c>
      <c r="G184">
        <v>174.820007</v>
      </c>
      <c r="H184" s="2">
        <v>174.41403199999999</v>
      </c>
      <c r="I184">
        <v>6204000</v>
      </c>
      <c r="J184">
        <f t="shared" si="6"/>
        <v>-1.4291098290061712E-3</v>
      </c>
      <c r="K184">
        <f t="shared" si="7"/>
        <v>-0.2494350000000054</v>
      </c>
    </row>
    <row r="185" spans="1:11" x14ac:dyDescent="0.3">
      <c r="A185">
        <v>184</v>
      </c>
      <c r="B185">
        <v>70</v>
      </c>
      <c r="C185" s="1">
        <v>43672</v>
      </c>
      <c r="D185">
        <v>174.470001</v>
      </c>
      <c r="E185">
        <v>176.949997</v>
      </c>
      <c r="F185">
        <v>174.470001</v>
      </c>
      <c r="G185">
        <v>175.070007</v>
      </c>
      <c r="H185" s="2">
        <v>174.663467</v>
      </c>
      <c r="I185">
        <v>6854000</v>
      </c>
      <c r="J185">
        <f t="shared" si="6"/>
        <v>9.7002943088016335E-3</v>
      </c>
      <c r="K185">
        <f t="shared" si="7"/>
        <v>1.686095999999992</v>
      </c>
    </row>
    <row r="186" spans="1:11" x14ac:dyDescent="0.3">
      <c r="A186">
        <v>185</v>
      </c>
      <c r="B186">
        <v>69</v>
      </c>
      <c r="C186" s="1">
        <v>43671</v>
      </c>
      <c r="D186">
        <v>176.990005</v>
      </c>
      <c r="E186">
        <v>177.5</v>
      </c>
      <c r="F186">
        <v>172.44000199999999</v>
      </c>
      <c r="G186">
        <v>173.38000500000001</v>
      </c>
      <c r="H186" s="2">
        <v>172.97737100000001</v>
      </c>
      <c r="I186">
        <v>9817500</v>
      </c>
      <c r="J186">
        <f t="shared" si="6"/>
        <v>-2.9998882335731759E-2</v>
      </c>
      <c r="K186">
        <f t="shared" si="7"/>
        <v>-5.2677459999999883</v>
      </c>
    </row>
    <row r="187" spans="1:11" x14ac:dyDescent="0.3">
      <c r="A187">
        <v>186</v>
      </c>
      <c r="B187">
        <v>68</v>
      </c>
      <c r="C187" s="1">
        <v>43670</v>
      </c>
      <c r="D187">
        <v>177.39999399999999</v>
      </c>
      <c r="E187">
        <v>178.88999899999999</v>
      </c>
      <c r="F187">
        <v>174.33999600000001</v>
      </c>
      <c r="G187">
        <v>178.66000399999999</v>
      </c>
      <c r="H187" s="2">
        <v>178.24511699999999</v>
      </c>
      <c r="I187">
        <v>9155900</v>
      </c>
      <c r="J187">
        <f t="shared" si="6"/>
        <v>1.6934298736933136E-2</v>
      </c>
      <c r="K187">
        <f t="shared" si="7"/>
        <v>2.9930420000000026</v>
      </c>
    </row>
    <row r="188" spans="1:11" x14ac:dyDescent="0.3">
      <c r="A188">
        <v>187</v>
      </c>
      <c r="B188">
        <v>67</v>
      </c>
      <c r="C188" s="1">
        <v>43669</v>
      </c>
      <c r="D188">
        <v>172.89999399999999</v>
      </c>
      <c r="E188">
        <v>175.740005</v>
      </c>
      <c r="F188">
        <v>172.270004</v>
      </c>
      <c r="G188">
        <v>175.66000399999999</v>
      </c>
      <c r="H188" s="2">
        <v>175.25207499999999</v>
      </c>
      <c r="I188">
        <v>10704400</v>
      </c>
      <c r="J188">
        <f t="shared" si="6"/>
        <v>2.5017088632572355E-2</v>
      </c>
      <c r="K188">
        <f t="shared" si="7"/>
        <v>4.3299099999999839</v>
      </c>
    </row>
    <row r="189" spans="1:11" x14ac:dyDescent="0.3">
      <c r="A189">
        <v>188</v>
      </c>
      <c r="B189">
        <v>66</v>
      </c>
      <c r="C189" s="1">
        <v>43668</v>
      </c>
      <c r="D189">
        <v>169.300003</v>
      </c>
      <c r="E189">
        <v>171.83999600000001</v>
      </c>
      <c r="F189">
        <v>169</v>
      </c>
      <c r="G189">
        <v>171.320007</v>
      </c>
      <c r="H189" s="2">
        <v>170.92216500000001</v>
      </c>
      <c r="I189">
        <v>7898500</v>
      </c>
      <c r="J189">
        <f t="shared" si="6"/>
        <v>1.6953608148561342E-2</v>
      </c>
      <c r="K189">
        <f t="shared" si="7"/>
        <v>2.8733220000000017</v>
      </c>
    </row>
    <row r="190" spans="1:11" x14ac:dyDescent="0.3">
      <c r="A190">
        <v>189</v>
      </c>
      <c r="B190">
        <v>65</v>
      </c>
      <c r="C190" s="1">
        <v>43665</v>
      </c>
      <c r="D190">
        <v>171.720001</v>
      </c>
      <c r="E190">
        <v>171.979996</v>
      </c>
      <c r="F190">
        <v>168.199997</v>
      </c>
      <c r="G190">
        <v>168.44000199999999</v>
      </c>
      <c r="H190" s="2">
        <v>168.04884300000001</v>
      </c>
      <c r="I190">
        <v>8622400</v>
      </c>
      <c r="J190">
        <f t="shared" si="6"/>
        <v>-1.0277112948764801E-2</v>
      </c>
      <c r="K190">
        <f t="shared" si="7"/>
        <v>-1.7359620000000007</v>
      </c>
    </row>
    <row r="191" spans="1:11" x14ac:dyDescent="0.3">
      <c r="A191">
        <v>190</v>
      </c>
      <c r="B191">
        <v>64</v>
      </c>
      <c r="C191" s="1">
        <v>43664</v>
      </c>
      <c r="D191">
        <v>170.13000500000001</v>
      </c>
      <c r="E191">
        <v>172.71000699999999</v>
      </c>
      <c r="F191">
        <v>167.85000600000001</v>
      </c>
      <c r="G191">
        <v>170.179993</v>
      </c>
      <c r="H191" s="2">
        <v>169.78480500000001</v>
      </c>
      <c r="I191">
        <v>11079500</v>
      </c>
      <c r="J191">
        <f t="shared" si="6"/>
        <v>2.7655636676537244E-3</v>
      </c>
      <c r="K191">
        <f t="shared" si="7"/>
        <v>0.46890200000001414</v>
      </c>
    </row>
    <row r="192" spans="1:11" x14ac:dyDescent="0.3">
      <c r="A192">
        <v>191</v>
      </c>
      <c r="B192">
        <v>63</v>
      </c>
      <c r="C192" s="1">
        <v>43663</v>
      </c>
      <c r="D192">
        <v>167.14999399999999</v>
      </c>
      <c r="E192">
        <v>169.990005</v>
      </c>
      <c r="F192">
        <v>165.970001</v>
      </c>
      <c r="G192">
        <v>169.71000699999999</v>
      </c>
      <c r="H192" s="2">
        <v>169.31590299999999</v>
      </c>
      <c r="I192">
        <v>8705100</v>
      </c>
      <c r="J192">
        <f t="shared" si="6"/>
        <v>1.5618414370486642E-2</v>
      </c>
      <c r="K192">
        <f t="shared" si="7"/>
        <v>2.6239019999999869</v>
      </c>
    </row>
    <row r="193" spans="1:11" x14ac:dyDescent="0.3">
      <c r="A193">
        <v>192</v>
      </c>
      <c r="B193">
        <v>62</v>
      </c>
      <c r="C193" s="1">
        <v>43662</v>
      </c>
      <c r="D193">
        <v>166.66999799999999</v>
      </c>
      <c r="E193">
        <v>168.16999799999999</v>
      </c>
      <c r="F193">
        <v>164.83999600000001</v>
      </c>
      <c r="G193">
        <v>167.08000200000001</v>
      </c>
      <c r="H193" s="2">
        <v>166.692001</v>
      </c>
      <c r="I193">
        <v>8536100</v>
      </c>
      <c r="J193">
        <f t="shared" si="6"/>
        <v>-1.1365410332186225E-3</v>
      </c>
      <c r="K193">
        <f t="shared" si="7"/>
        <v>-0.18956000000000017</v>
      </c>
    </row>
    <row r="194" spans="1:11" x14ac:dyDescent="0.3">
      <c r="A194">
        <v>193</v>
      </c>
      <c r="B194">
        <v>61</v>
      </c>
      <c r="C194" s="1">
        <v>43661</v>
      </c>
      <c r="D194">
        <v>168.46000699999999</v>
      </c>
      <c r="E194">
        <v>169.11000100000001</v>
      </c>
      <c r="F194">
        <v>166.13000500000001</v>
      </c>
      <c r="G194">
        <v>167.270004</v>
      </c>
      <c r="H194" s="2">
        <v>166.881561</v>
      </c>
      <c r="I194">
        <v>7246000</v>
      </c>
      <c r="J194">
        <f t="shared" ref="J194:J254" si="8">LN(H194/H195)</f>
        <v>-2.0306240091697856E-3</v>
      </c>
      <c r="K194">
        <f t="shared" ref="K194:K254" si="9">H194-H195</f>
        <v>-0.33921799999998825</v>
      </c>
    </row>
    <row r="195" spans="1:11" x14ac:dyDescent="0.3">
      <c r="A195">
        <v>194</v>
      </c>
      <c r="B195">
        <v>60</v>
      </c>
      <c r="C195" s="1">
        <v>43658</v>
      </c>
      <c r="D195">
        <v>167.39999399999999</v>
      </c>
      <c r="E195">
        <v>170.470001</v>
      </c>
      <c r="F195">
        <v>167.39999399999999</v>
      </c>
      <c r="G195">
        <v>167.61000100000001</v>
      </c>
      <c r="H195" s="2">
        <v>167.22077899999999</v>
      </c>
      <c r="I195">
        <v>12659800</v>
      </c>
      <c r="J195">
        <f t="shared" si="8"/>
        <v>7.9667829803632632E-3</v>
      </c>
      <c r="K195">
        <f t="shared" si="9"/>
        <v>1.3269190000000037</v>
      </c>
    </row>
    <row r="196" spans="1:11" x14ac:dyDescent="0.3">
      <c r="A196">
        <v>195</v>
      </c>
      <c r="B196">
        <v>59</v>
      </c>
      <c r="C196" s="1">
        <v>43657</v>
      </c>
      <c r="D196">
        <v>163</v>
      </c>
      <c r="E196">
        <v>167.91999799999999</v>
      </c>
      <c r="F196">
        <v>161.5</v>
      </c>
      <c r="G196">
        <v>166.279999</v>
      </c>
      <c r="H196" s="2">
        <v>165.89385999999999</v>
      </c>
      <c r="I196">
        <v>17064000</v>
      </c>
      <c r="J196">
        <f t="shared" si="8"/>
        <v>3.8124339734361051E-2</v>
      </c>
      <c r="K196">
        <f t="shared" si="9"/>
        <v>6.2055509999999856</v>
      </c>
    </row>
    <row r="197" spans="1:11" x14ac:dyDescent="0.3">
      <c r="A197">
        <v>196</v>
      </c>
      <c r="B197">
        <v>58</v>
      </c>
      <c r="C197" s="1">
        <v>43656</v>
      </c>
      <c r="D197">
        <v>159.05999800000001</v>
      </c>
      <c r="E197">
        <v>162.36999499999999</v>
      </c>
      <c r="F197">
        <v>158.5</v>
      </c>
      <c r="G197">
        <v>160.05999800000001</v>
      </c>
      <c r="H197" s="2">
        <v>159.688309</v>
      </c>
      <c r="I197">
        <v>11301900</v>
      </c>
      <c r="J197">
        <f t="shared" si="8"/>
        <v>1.7330319785027689E-2</v>
      </c>
      <c r="K197">
        <f t="shared" si="9"/>
        <v>2.7436069999999972</v>
      </c>
    </row>
    <row r="198" spans="1:11" x14ac:dyDescent="0.3">
      <c r="A198">
        <v>197</v>
      </c>
      <c r="B198">
        <v>57</v>
      </c>
      <c r="C198" s="1">
        <v>43655</v>
      </c>
      <c r="D198">
        <v>155.509995</v>
      </c>
      <c r="E198">
        <v>158.44000199999999</v>
      </c>
      <c r="F198">
        <v>155</v>
      </c>
      <c r="G198">
        <v>157.30999800000001</v>
      </c>
      <c r="H198" s="2">
        <v>156.94470200000001</v>
      </c>
      <c r="I198">
        <v>8571500</v>
      </c>
      <c r="J198">
        <f t="shared" si="8"/>
        <v>6.3585274979347959E-4</v>
      </c>
      <c r="K198">
        <f t="shared" si="9"/>
        <v>9.9761999999998352E-2</v>
      </c>
    </row>
    <row r="199" spans="1:11" x14ac:dyDescent="0.3">
      <c r="A199">
        <v>198</v>
      </c>
      <c r="B199">
        <v>56</v>
      </c>
      <c r="C199" s="1">
        <v>43654</v>
      </c>
      <c r="D199">
        <v>157.83000200000001</v>
      </c>
      <c r="E199">
        <v>158.58999600000001</v>
      </c>
      <c r="F199">
        <v>156</v>
      </c>
      <c r="G199">
        <v>157.21000699999999</v>
      </c>
      <c r="H199" s="2">
        <v>156.84494000000001</v>
      </c>
      <c r="I199">
        <v>8244700</v>
      </c>
      <c r="J199">
        <f t="shared" si="8"/>
        <v>-1.902768417752761E-2</v>
      </c>
      <c r="K199">
        <f t="shared" si="9"/>
        <v>-3.0129699999999957</v>
      </c>
    </row>
    <row r="200" spans="1:11" x14ac:dyDescent="0.3">
      <c r="A200">
        <v>199</v>
      </c>
      <c r="B200">
        <v>55</v>
      </c>
      <c r="C200" s="1">
        <v>43651</v>
      </c>
      <c r="D200">
        <v>160.39999399999999</v>
      </c>
      <c r="E200">
        <v>160.58000200000001</v>
      </c>
      <c r="F200">
        <v>157.679993</v>
      </c>
      <c r="G200">
        <v>160.229996</v>
      </c>
      <c r="H200" s="2">
        <v>159.85791</v>
      </c>
      <c r="I200">
        <v>9913800</v>
      </c>
      <c r="J200">
        <f t="shared" si="8"/>
        <v>-1.5604979625091176E-2</v>
      </c>
      <c r="K200">
        <f t="shared" si="9"/>
        <v>-2.514144999999985</v>
      </c>
    </row>
    <row r="201" spans="1:11" x14ac:dyDescent="0.3">
      <c r="A201">
        <v>200</v>
      </c>
      <c r="B201">
        <v>54</v>
      </c>
      <c r="C201" s="1">
        <v>43649</v>
      </c>
      <c r="D201">
        <v>163.16999799999999</v>
      </c>
      <c r="E201">
        <v>163.39999399999999</v>
      </c>
      <c r="F201">
        <v>160.33999600000001</v>
      </c>
      <c r="G201">
        <v>162.75</v>
      </c>
      <c r="H201" s="2">
        <v>162.37205499999999</v>
      </c>
      <c r="I201">
        <v>6165900</v>
      </c>
      <c r="J201">
        <f t="shared" si="8"/>
        <v>3.2002402352534183E-3</v>
      </c>
      <c r="K201">
        <f t="shared" si="9"/>
        <v>0.51879900000000134</v>
      </c>
    </row>
    <row r="202" spans="1:11" x14ac:dyDescent="0.3">
      <c r="A202">
        <v>201</v>
      </c>
      <c r="B202">
        <v>53</v>
      </c>
      <c r="C202" s="1">
        <v>43648</v>
      </c>
      <c r="D202">
        <v>165.5</v>
      </c>
      <c r="E202">
        <v>166.35000600000001</v>
      </c>
      <c r="F202">
        <v>161.699997</v>
      </c>
      <c r="G202">
        <v>162.229996</v>
      </c>
      <c r="H202" s="2">
        <v>161.85325599999999</v>
      </c>
      <c r="I202">
        <v>10005700</v>
      </c>
      <c r="J202">
        <f t="shared" si="8"/>
        <v>-2.3996356473856766E-2</v>
      </c>
      <c r="K202">
        <f t="shared" si="9"/>
        <v>-3.9308630000000164</v>
      </c>
    </row>
    <row r="203" spans="1:11" x14ac:dyDescent="0.3">
      <c r="A203">
        <v>202</v>
      </c>
      <c r="B203">
        <v>52</v>
      </c>
      <c r="C203" s="1">
        <v>43647</v>
      </c>
      <c r="D203">
        <v>172.570007</v>
      </c>
      <c r="E203">
        <v>173.949997</v>
      </c>
      <c r="F203">
        <v>164.66000399999999</v>
      </c>
      <c r="G203">
        <v>166.16999799999999</v>
      </c>
      <c r="H203" s="2">
        <v>165.784119</v>
      </c>
      <c r="I203">
        <v>17788300</v>
      </c>
      <c r="J203">
        <f t="shared" si="8"/>
        <v>1.1743513470942971E-2</v>
      </c>
      <c r="K203">
        <f t="shared" si="9"/>
        <v>1.9355010000000163</v>
      </c>
    </row>
    <row r="204" spans="1:11" x14ac:dyDescent="0.3">
      <c r="A204">
        <v>203</v>
      </c>
      <c r="B204">
        <v>51</v>
      </c>
      <c r="C204" s="1">
        <v>43644</v>
      </c>
      <c r="D204">
        <v>165</v>
      </c>
      <c r="E204">
        <v>165.36999499999999</v>
      </c>
      <c r="F204">
        <v>162.35000600000001</v>
      </c>
      <c r="G204">
        <v>164.229996</v>
      </c>
      <c r="H204" s="2">
        <v>163.84861799999999</v>
      </c>
      <c r="I204">
        <v>9941700</v>
      </c>
      <c r="J204">
        <f t="shared" si="8"/>
        <v>6.1076550986430139E-3</v>
      </c>
      <c r="K204">
        <f t="shared" si="9"/>
        <v>0.99768100000000004</v>
      </c>
    </row>
    <row r="205" spans="1:11" x14ac:dyDescent="0.3">
      <c r="A205">
        <v>204</v>
      </c>
      <c r="B205">
        <v>50</v>
      </c>
      <c r="C205" s="1">
        <v>43643</v>
      </c>
      <c r="D205">
        <v>162.71000699999999</v>
      </c>
      <c r="E205">
        <v>164</v>
      </c>
      <c r="F205">
        <v>161.259995</v>
      </c>
      <c r="G205">
        <v>163.229996</v>
      </c>
      <c r="H205" s="2">
        <v>162.85093699999999</v>
      </c>
      <c r="I205">
        <v>11136000</v>
      </c>
      <c r="J205">
        <f t="shared" si="8"/>
        <v>2.4622189930334607E-2</v>
      </c>
      <c r="K205">
        <f t="shared" si="9"/>
        <v>3.9607849999999871</v>
      </c>
    </row>
    <row r="206" spans="1:11" x14ac:dyDescent="0.3">
      <c r="A206">
        <v>205</v>
      </c>
      <c r="B206">
        <v>49</v>
      </c>
      <c r="C206" s="1">
        <v>43642</v>
      </c>
      <c r="D206">
        <v>156.61000100000001</v>
      </c>
      <c r="E206">
        <v>161.720001</v>
      </c>
      <c r="F206">
        <v>156.08999600000001</v>
      </c>
      <c r="G206">
        <v>159.259995</v>
      </c>
      <c r="H206" s="2">
        <v>158.890152</v>
      </c>
      <c r="I206">
        <v>14601800</v>
      </c>
      <c r="J206">
        <f t="shared" si="8"/>
        <v>5.0084479963338403E-2</v>
      </c>
      <c r="K206">
        <f t="shared" si="9"/>
        <v>7.7619320000000016</v>
      </c>
    </row>
    <row r="207" spans="1:11" x14ac:dyDescent="0.3">
      <c r="A207">
        <v>206</v>
      </c>
      <c r="B207">
        <v>48</v>
      </c>
      <c r="C207" s="1">
        <v>43641</v>
      </c>
      <c r="D207">
        <v>152.86000100000001</v>
      </c>
      <c r="E207">
        <v>155.88000500000001</v>
      </c>
      <c r="F207">
        <v>151.36999499999999</v>
      </c>
      <c r="G207">
        <v>151.479996</v>
      </c>
      <c r="H207" s="2">
        <v>151.12822</v>
      </c>
      <c r="I207">
        <v>7796700</v>
      </c>
      <c r="J207">
        <f t="shared" si="8"/>
        <v>-7.7597303479053324E-3</v>
      </c>
      <c r="K207">
        <f t="shared" si="9"/>
        <v>-1.1772760000000062</v>
      </c>
    </row>
    <row r="208" spans="1:11" x14ac:dyDescent="0.3">
      <c r="A208">
        <v>207</v>
      </c>
      <c r="B208">
        <v>47</v>
      </c>
      <c r="C208" s="1">
        <v>43640</v>
      </c>
      <c r="D208">
        <v>152.61999499999999</v>
      </c>
      <c r="E208">
        <v>153.85000600000001</v>
      </c>
      <c r="F208">
        <v>150.720001</v>
      </c>
      <c r="G208">
        <v>152.66000399999999</v>
      </c>
      <c r="H208" s="2">
        <v>152.30549600000001</v>
      </c>
      <c r="I208">
        <v>7073700</v>
      </c>
      <c r="J208">
        <f t="shared" si="8"/>
        <v>5.9129533301464834E-3</v>
      </c>
      <c r="K208">
        <f t="shared" si="9"/>
        <v>0.89791800000000421</v>
      </c>
    </row>
    <row r="209" spans="1:11" x14ac:dyDescent="0.3">
      <c r="A209">
        <v>208</v>
      </c>
      <c r="B209">
        <v>46</v>
      </c>
      <c r="C209" s="1">
        <v>43637</v>
      </c>
      <c r="D209">
        <v>153.5</v>
      </c>
      <c r="E209">
        <v>155.479996</v>
      </c>
      <c r="F209">
        <v>151.5</v>
      </c>
      <c r="G209">
        <v>151.759995</v>
      </c>
      <c r="H209" s="2">
        <v>151.407578</v>
      </c>
      <c r="I209">
        <v>10860700</v>
      </c>
      <c r="J209">
        <f t="shared" si="8"/>
        <v>-1.5301403846526E-2</v>
      </c>
      <c r="K209">
        <f t="shared" si="9"/>
        <v>-2.3345640000000003</v>
      </c>
    </row>
    <row r="210" spans="1:11" x14ac:dyDescent="0.3">
      <c r="A210">
        <v>209</v>
      </c>
      <c r="B210">
        <v>45</v>
      </c>
      <c r="C210" s="1">
        <v>43636</v>
      </c>
      <c r="D210">
        <v>156.770004</v>
      </c>
      <c r="E210">
        <v>157.33000200000001</v>
      </c>
      <c r="F210">
        <v>153.520004</v>
      </c>
      <c r="G210">
        <v>154.10000600000001</v>
      </c>
      <c r="H210" s="2">
        <v>153.742142</v>
      </c>
      <c r="I210">
        <v>8754200</v>
      </c>
      <c r="J210">
        <f t="shared" si="8"/>
        <v>6.3798002227154404E-3</v>
      </c>
      <c r="K210">
        <f t="shared" si="9"/>
        <v>0.97772199999999998</v>
      </c>
    </row>
    <row r="211" spans="1:11" x14ac:dyDescent="0.3">
      <c r="A211">
        <v>210</v>
      </c>
      <c r="B211">
        <v>44</v>
      </c>
      <c r="C211" s="1">
        <v>43635</v>
      </c>
      <c r="D211">
        <v>154.300003</v>
      </c>
      <c r="E211">
        <v>154.759995</v>
      </c>
      <c r="F211">
        <v>152.070007</v>
      </c>
      <c r="G211">
        <v>153.11999499999999</v>
      </c>
      <c r="H211" s="2">
        <v>152.76442</v>
      </c>
      <c r="I211">
        <v>8291100</v>
      </c>
      <c r="J211">
        <f t="shared" si="8"/>
        <v>1.5686168591563352E-3</v>
      </c>
      <c r="K211">
        <f t="shared" si="9"/>
        <v>0.23944099999999935</v>
      </c>
    </row>
    <row r="212" spans="1:11" x14ac:dyDescent="0.3">
      <c r="A212">
        <v>211</v>
      </c>
      <c r="B212">
        <v>43</v>
      </c>
      <c r="C212" s="1">
        <v>43634</v>
      </c>
      <c r="D212">
        <v>147.5</v>
      </c>
      <c r="E212">
        <v>155.11000100000001</v>
      </c>
      <c r="F212">
        <v>147.05999800000001</v>
      </c>
      <c r="G212">
        <v>152.88000500000001</v>
      </c>
      <c r="H212" s="2">
        <v>152.524979</v>
      </c>
      <c r="I212">
        <v>14548000</v>
      </c>
      <c r="J212">
        <f t="shared" si="8"/>
        <v>5.2712692224376002E-2</v>
      </c>
      <c r="K212">
        <f t="shared" si="9"/>
        <v>7.8317720000000008</v>
      </c>
    </row>
    <row r="213" spans="1:11" x14ac:dyDescent="0.3">
      <c r="A213">
        <v>212</v>
      </c>
      <c r="B213">
        <v>42</v>
      </c>
      <c r="C213" s="1">
        <v>43633</v>
      </c>
      <c r="D213">
        <v>144.570007</v>
      </c>
      <c r="E213">
        <v>146.520004</v>
      </c>
      <c r="F213">
        <v>143.64999399999999</v>
      </c>
      <c r="G213">
        <v>145.029999</v>
      </c>
      <c r="H213" s="2">
        <v>144.693207</v>
      </c>
      <c r="I213">
        <v>6901000</v>
      </c>
      <c r="J213">
        <f t="shared" si="8"/>
        <v>2.6926493409695747E-3</v>
      </c>
      <c r="K213">
        <f t="shared" si="9"/>
        <v>0.38908399999999688</v>
      </c>
    </row>
    <row r="214" spans="1:11" x14ac:dyDescent="0.3">
      <c r="A214">
        <v>213</v>
      </c>
      <c r="B214">
        <v>41</v>
      </c>
      <c r="C214" s="1">
        <v>43630</v>
      </c>
      <c r="D214">
        <v>144.509995</v>
      </c>
      <c r="E214">
        <v>145.490005</v>
      </c>
      <c r="F214">
        <v>142.83999600000001</v>
      </c>
      <c r="G214">
        <v>144.63999899999999</v>
      </c>
      <c r="H214" s="2">
        <v>144.304123</v>
      </c>
      <c r="I214">
        <v>9860700</v>
      </c>
      <c r="J214">
        <f t="shared" si="8"/>
        <v>-2.4719445295641424E-2</v>
      </c>
      <c r="K214">
        <f t="shared" si="9"/>
        <v>-3.6115719999999953</v>
      </c>
    </row>
    <row r="215" spans="1:11" x14ac:dyDescent="0.3">
      <c r="A215">
        <v>214</v>
      </c>
      <c r="B215">
        <v>40</v>
      </c>
      <c r="C215" s="1">
        <v>43629</v>
      </c>
      <c r="D215">
        <v>147.08999600000001</v>
      </c>
      <c r="E215">
        <v>149</v>
      </c>
      <c r="F215">
        <v>146.38000500000001</v>
      </c>
      <c r="G215">
        <v>148.259995</v>
      </c>
      <c r="H215" s="2">
        <v>147.915695</v>
      </c>
      <c r="I215">
        <v>7702000</v>
      </c>
      <c r="J215">
        <f t="shared" si="8"/>
        <v>1.3991770167576835E-2</v>
      </c>
      <c r="K215">
        <f t="shared" si="9"/>
        <v>2.0551910000000078</v>
      </c>
    </row>
    <row r="216" spans="1:11" x14ac:dyDescent="0.3">
      <c r="A216">
        <v>215</v>
      </c>
      <c r="B216">
        <v>39</v>
      </c>
      <c r="C216" s="1">
        <v>43628</v>
      </c>
      <c r="D216">
        <v>149</v>
      </c>
      <c r="E216">
        <v>149.25</v>
      </c>
      <c r="F216">
        <v>145.58999600000001</v>
      </c>
      <c r="G216">
        <v>146.199997</v>
      </c>
      <c r="H216" s="2">
        <v>145.86050399999999</v>
      </c>
      <c r="I216">
        <v>8950400</v>
      </c>
      <c r="J216">
        <f t="shared" si="8"/>
        <v>-3.0647253118638407E-2</v>
      </c>
      <c r="K216">
        <f t="shared" si="9"/>
        <v>-4.5394290000000126</v>
      </c>
    </row>
    <row r="217" spans="1:11" x14ac:dyDescent="0.3">
      <c r="A217">
        <v>216</v>
      </c>
      <c r="B217">
        <v>38</v>
      </c>
      <c r="C217" s="1">
        <v>43627</v>
      </c>
      <c r="D217">
        <v>150.83999600000001</v>
      </c>
      <c r="E217">
        <v>152.36000100000001</v>
      </c>
      <c r="F217">
        <v>149.16000399999999</v>
      </c>
      <c r="G217">
        <v>150.75</v>
      </c>
      <c r="H217" s="2">
        <v>150.399933</v>
      </c>
      <c r="I217">
        <v>9596800</v>
      </c>
      <c r="J217">
        <f t="shared" si="8"/>
        <v>1.5509527206694795E-2</v>
      </c>
      <c r="K217">
        <f t="shared" si="9"/>
        <v>2.3146360000000072</v>
      </c>
    </row>
    <row r="218" spans="1:11" x14ac:dyDescent="0.3">
      <c r="A218">
        <v>217</v>
      </c>
      <c r="B218">
        <v>37</v>
      </c>
      <c r="C218" s="1">
        <v>43626</v>
      </c>
      <c r="D218">
        <v>147.759995</v>
      </c>
      <c r="E218">
        <v>151.19000199999999</v>
      </c>
      <c r="F218">
        <v>147.759995</v>
      </c>
      <c r="G218">
        <v>148.429993</v>
      </c>
      <c r="H218" s="2">
        <v>148.085297</v>
      </c>
      <c r="I218">
        <v>10069500</v>
      </c>
      <c r="J218">
        <f t="shared" si="8"/>
        <v>1.9937327795082928E-2</v>
      </c>
      <c r="K218">
        <f t="shared" si="9"/>
        <v>2.9231880000000103</v>
      </c>
    </row>
    <row r="219" spans="1:11" x14ac:dyDescent="0.3">
      <c r="A219">
        <v>218</v>
      </c>
      <c r="B219">
        <v>36</v>
      </c>
      <c r="C219" s="1">
        <v>43623</v>
      </c>
      <c r="D219">
        <v>144.020004</v>
      </c>
      <c r="E219">
        <v>146.88000500000001</v>
      </c>
      <c r="F219">
        <v>143.25</v>
      </c>
      <c r="G219">
        <v>145.5</v>
      </c>
      <c r="H219" s="2">
        <v>145.16210899999999</v>
      </c>
      <c r="I219">
        <v>8721400</v>
      </c>
      <c r="J219">
        <f t="shared" si="8"/>
        <v>1.1891714323017643E-2</v>
      </c>
      <c r="K219">
        <f t="shared" si="9"/>
        <v>1.7160030000000006</v>
      </c>
    </row>
    <row r="220" spans="1:11" x14ac:dyDescent="0.3">
      <c r="A220">
        <v>219</v>
      </c>
      <c r="B220">
        <v>35</v>
      </c>
      <c r="C220" s="1">
        <v>43622</v>
      </c>
      <c r="D220">
        <v>141.449997</v>
      </c>
      <c r="E220">
        <v>144.770004</v>
      </c>
      <c r="F220">
        <v>141.35000600000001</v>
      </c>
      <c r="G220">
        <v>143.779999</v>
      </c>
      <c r="H220" s="2">
        <v>143.44610599999999</v>
      </c>
      <c r="I220">
        <v>10203500</v>
      </c>
      <c r="J220">
        <f t="shared" si="8"/>
        <v>1.7540670906947092E-2</v>
      </c>
      <c r="K220">
        <f t="shared" si="9"/>
        <v>2.4942019999999729</v>
      </c>
    </row>
    <row r="221" spans="1:11" x14ac:dyDescent="0.3">
      <c r="A221">
        <v>220</v>
      </c>
      <c r="B221">
        <v>34</v>
      </c>
      <c r="C221" s="1">
        <v>43621</v>
      </c>
      <c r="D221">
        <v>145.970001</v>
      </c>
      <c r="E221">
        <v>146.19000199999999</v>
      </c>
      <c r="F221">
        <v>139.820007</v>
      </c>
      <c r="G221">
        <v>141.279999</v>
      </c>
      <c r="H221" s="2">
        <v>140.95190400000001</v>
      </c>
      <c r="I221">
        <v>12790400</v>
      </c>
      <c r="J221">
        <f t="shared" si="8"/>
        <v>-1.210098714450584E-2</v>
      </c>
      <c r="K221">
        <f t="shared" si="9"/>
        <v>-1.7160189999999886</v>
      </c>
    </row>
    <row r="222" spans="1:11" x14ac:dyDescent="0.3">
      <c r="A222">
        <v>221</v>
      </c>
      <c r="B222">
        <v>33</v>
      </c>
      <c r="C222" s="1">
        <v>43620</v>
      </c>
      <c r="D222">
        <v>136.36000100000001</v>
      </c>
      <c r="E222">
        <v>143.21000699999999</v>
      </c>
      <c r="F222">
        <v>135.470001</v>
      </c>
      <c r="G222">
        <v>143</v>
      </c>
      <c r="H222" s="2">
        <v>142.667923</v>
      </c>
      <c r="I222">
        <v>16045900</v>
      </c>
      <c r="J222">
        <f t="shared" si="8"/>
        <v>6.6647999330868415E-2</v>
      </c>
      <c r="K222">
        <f t="shared" si="9"/>
        <v>9.1985929999999883</v>
      </c>
    </row>
    <row r="223" spans="1:11" x14ac:dyDescent="0.3">
      <c r="A223">
        <v>222</v>
      </c>
      <c r="B223">
        <v>32</v>
      </c>
      <c r="C223" s="1">
        <v>43619</v>
      </c>
      <c r="D223">
        <v>135.91000399999999</v>
      </c>
      <c r="E223">
        <v>137.470001</v>
      </c>
      <c r="F223">
        <v>132.60000600000001</v>
      </c>
      <c r="G223">
        <v>133.779999</v>
      </c>
      <c r="H223" s="2">
        <v>133.46933000000001</v>
      </c>
      <c r="I223">
        <v>11966100</v>
      </c>
      <c r="J223">
        <f t="shared" si="8"/>
        <v>-1.2479870041909086E-2</v>
      </c>
      <c r="K223">
        <f t="shared" si="9"/>
        <v>-1.6761169999999765</v>
      </c>
    </row>
    <row r="224" spans="1:11" x14ac:dyDescent="0.3">
      <c r="A224">
        <v>223</v>
      </c>
      <c r="B224">
        <v>31</v>
      </c>
      <c r="C224" s="1">
        <v>43616</v>
      </c>
      <c r="D224">
        <v>137.13999899999999</v>
      </c>
      <c r="E224">
        <v>139.85000600000001</v>
      </c>
      <c r="F224">
        <v>135.38999899999999</v>
      </c>
      <c r="G224">
        <v>135.46000699999999</v>
      </c>
      <c r="H224" s="2">
        <v>135.14544699999999</v>
      </c>
      <c r="I224">
        <v>9743000</v>
      </c>
      <c r="J224">
        <f t="shared" si="8"/>
        <v>-2.6588490255916586E-2</v>
      </c>
      <c r="K224">
        <f t="shared" si="9"/>
        <v>-3.6415100000000109</v>
      </c>
    </row>
    <row r="225" spans="1:11" x14ac:dyDescent="0.3">
      <c r="A225">
        <v>224</v>
      </c>
      <c r="B225">
        <v>30</v>
      </c>
      <c r="C225" s="1">
        <v>43615</v>
      </c>
      <c r="D225">
        <v>140.30999800000001</v>
      </c>
      <c r="E225">
        <v>141.75</v>
      </c>
      <c r="F225">
        <v>137.570007</v>
      </c>
      <c r="G225">
        <v>139.11000100000001</v>
      </c>
      <c r="H225" s="2">
        <v>138.786957</v>
      </c>
      <c r="I225">
        <v>9857500</v>
      </c>
      <c r="J225">
        <f t="shared" si="8"/>
        <v>-7.6621364308639911E-3</v>
      </c>
      <c r="K225">
        <f t="shared" si="9"/>
        <v>-1.0674889999999948</v>
      </c>
    </row>
    <row r="226" spans="1:11" x14ac:dyDescent="0.3">
      <c r="A226">
        <v>225</v>
      </c>
      <c r="B226">
        <v>29</v>
      </c>
      <c r="C226" s="1">
        <v>43614</v>
      </c>
      <c r="D226">
        <v>141.41000399999999</v>
      </c>
      <c r="E226">
        <v>142.820007</v>
      </c>
      <c r="F226">
        <v>138.94000199999999</v>
      </c>
      <c r="G226">
        <v>140.33999600000001</v>
      </c>
      <c r="H226" s="2">
        <v>139.854446</v>
      </c>
      <c r="I226">
        <v>13995000</v>
      </c>
      <c r="J226">
        <f t="shared" si="8"/>
        <v>-2.1081760593910707E-2</v>
      </c>
      <c r="K226">
        <f t="shared" si="9"/>
        <v>-2.979676000000012</v>
      </c>
    </row>
    <row r="227" spans="1:11" x14ac:dyDescent="0.3">
      <c r="A227">
        <v>226</v>
      </c>
      <c r="B227">
        <v>28</v>
      </c>
      <c r="C227" s="1">
        <v>43613</v>
      </c>
      <c r="D227">
        <v>145.86000100000001</v>
      </c>
      <c r="E227">
        <v>147.179993</v>
      </c>
      <c r="F227">
        <v>143.25</v>
      </c>
      <c r="G227">
        <v>143.33000200000001</v>
      </c>
      <c r="H227" s="2">
        <v>142.83412200000001</v>
      </c>
      <c r="I227">
        <v>10708900</v>
      </c>
      <c r="J227">
        <f t="shared" si="8"/>
        <v>-1.2617934199721202E-2</v>
      </c>
      <c r="K227">
        <f t="shared" si="9"/>
        <v>-1.8136899999999798</v>
      </c>
    </row>
    <row r="228" spans="1:11" x14ac:dyDescent="0.3">
      <c r="A228">
        <v>227</v>
      </c>
      <c r="B228">
        <v>27</v>
      </c>
      <c r="C228" s="1">
        <v>43609</v>
      </c>
      <c r="D228">
        <v>148.08000200000001</v>
      </c>
      <c r="E228">
        <v>149.5</v>
      </c>
      <c r="F228">
        <v>144.88000500000001</v>
      </c>
      <c r="G228">
        <v>145.14999399999999</v>
      </c>
      <c r="H228" s="2">
        <v>144.64781199999999</v>
      </c>
      <c r="I228">
        <v>8939600</v>
      </c>
      <c r="J228">
        <f t="shared" si="8"/>
        <v>-1.4839494672871635E-2</v>
      </c>
      <c r="K228">
        <f t="shared" si="9"/>
        <v>-2.1625060000000076</v>
      </c>
    </row>
    <row r="229" spans="1:11" x14ac:dyDescent="0.3">
      <c r="A229">
        <v>228</v>
      </c>
      <c r="B229">
        <v>26</v>
      </c>
      <c r="C229" s="1">
        <v>43608</v>
      </c>
      <c r="D229">
        <v>149.69000199999999</v>
      </c>
      <c r="E229">
        <v>149.69000199999999</v>
      </c>
      <c r="F229">
        <v>144.91000399999999</v>
      </c>
      <c r="G229">
        <v>147.320007</v>
      </c>
      <c r="H229" s="2">
        <v>146.810318</v>
      </c>
      <c r="I229">
        <v>14796100</v>
      </c>
      <c r="J229">
        <f t="shared" si="8"/>
        <v>-3.2588434964080426E-2</v>
      </c>
      <c r="K229">
        <f t="shared" si="9"/>
        <v>-4.8631290000000149</v>
      </c>
    </row>
    <row r="230" spans="1:11" x14ac:dyDescent="0.3">
      <c r="A230">
        <v>229</v>
      </c>
      <c r="B230">
        <v>25</v>
      </c>
      <c r="C230" s="1">
        <v>43607</v>
      </c>
      <c r="D230">
        <v>153.5</v>
      </c>
      <c r="E230">
        <v>154.550003</v>
      </c>
      <c r="F230">
        <v>151.759995</v>
      </c>
      <c r="G230">
        <v>152.199997</v>
      </c>
      <c r="H230" s="2">
        <v>151.67344700000001</v>
      </c>
      <c r="I230">
        <v>8146700</v>
      </c>
      <c r="J230">
        <f t="shared" si="8"/>
        <v>-1.8616638299304114E-2</v>
      </c>
      <c r="K230">
        <f t="shared" si="9"/>
        <v>-2.8500969999999768</v>
      </c>
    </row>
    <row r="231" spans="1:11" x14ac:dyDescent="0.3">
      <c r="A231">
        <v>230</v>
      </c>
      <c r="B231">
        <v>24</v>
      </c>
      <c r="C231" s="1">
        <v>43606</v>
      </c>
      <c r="D231">
        <v>154.199997</v>
      </c>
      <c r="E231">
        <v>155.699997</v>
      </c>
      <c r="F231">
        <v>152.63999899999999</v>
      </c>
      <c r="G231">
        <v>155.05999800000001</v>
      </c>
      <c r="H231" s="2">
        <v>154.52354399999999</v>
      </c>
      <c r="I231">
        <v>9046200</v>
      </c>
      <c r="J231">
        <f t="shared" si="8"/>
        <v>2.1577738598382825E-2</v>
      </c>
      <c r="K231">
        <f t="shared" si="9"/>
        <v>3.2985529999999983</v>
      </c>
    </row>
    <row r="232" spans="1:11" x14ac:dyDescent="0.3">
      <c r="A232">
        <v>231</v>
      </c>
      <c r="B232">
        <v>23</v>
      </c>
      <c r="C232" s="1">
        <v>43605</v>
      </c>
      <c r="D232">
        <v>152.550003</v>
      </c>
      <c r="E232">
        <v>154.770004</v>
      </c>
      <c r="F232">
        <v>150.75</v>
      </c>
      <c r="G232">
        <v>151.75</v>
      </c>
      <c r="H232" s="2">
        <v>151.22499099999999</v>
      </c>
      <c r="I232">
        <v>14301600</v>
      </c>
      <c r="J232">
        <f t="shared" si="8"/>
        <v>-3.101322515727847E-2</v>
      </c>
      <c r="K232">
        <f t="shared" si="9"/>
        <v>-4.7634580000000142</v>
      </c>
    </row>
    <row r="233" spans="1:11" x14ac:dyDescent="0.3">
      <c r="A233">
        <v>232</v>
      </c>
      <c r="B233">
        <v>22</v>
      </c>
      <c r="C233" s="1">
        <v>43602</v>
      </c>
      <c r="D233">
        <v>158.5</v>
      </c>
      <c r="E233">
        <v>163.71000699999999</v>
      </c>
      <c r="F233">
        <v>154.94000199999999</v>
      </c>
      <c r="G233">
        <v>156.529999</v>
      </c>
      <c r="H233" s="2">
        <v>155.988449</v>
      </c>
      <c r="I233">
        <v>25551700</v>
      </c>
      <c r="J233">
        <f t="shared" si="8"/>
        <v>-2.3112935831353411E-2</v>
      </c>
      <c r="K233">
        <f t="shared" si="9"/>
        <v>-3.6473389999999881</v>
      </c>
    </row>
    <row r="234" spans="1:11" x14ac:dyDescent="0.3">
      <c r="A234">
        <v>233</v>
      </c>
      <c r="B234">
        <v>21</v>
      </c>
      <c r="C234" s="1">
        <v>43601</v>
      </c>
      <c r="D234">
        <v>159.36000100000001</v>
      </c>
      <c r="E234">
        <v>161.91000399999999</v>
      </c>
      <c r="F234">
        <v>157.64999399999999</v>
      </c>
      <c r="G234">
        <v>160.19000199999999</v>
      </c>
      <c r="H234" s="2">
        <v>159.63578799999999</v>
      </c>
      <c r="I234">
        <v>19527200</v>
      </c>
      <c r="J234">
        <f t="shared" si="8"/>
        <v>3.815280960086014E-3</v>
      </c>
      <c r="K234">
        <f t="shared" si="9"/>
        <v>0.60789499999998498</v>
      </c>
    </row>
    <row r="235" spans="1:11" x14ac:dyDescent="0.3">
      <c r="A235">
        <v>234</v>
      </c>
      <c r="B235">
        <v>20</v>
      </c>
      <c r="C235" s="1">
        <v>43600</v>
      </c>
      <c r="D235">
        <v>159.800003</v>
      </c>
      <c r="E235">
        <v>161.050003</v>
      </c>
      <c r="F235">
        <v>157.41000399999999</v>
      </c>
      <c r="G235">
        <v>159.58000200000001</v>
      </c>
      <c r="H235" s="2">
        <v>159.02789300000001</v>
      </c>
      <c r="I235">
        <v>12558000</v>
      </c>
      <c r="J235">
        <f t="shared" si="8"/>
        <v>-1.5297872948755927E-2</v>
      </c>
      <c r="K235">
        <f t="shared" si="9"/>
        <v>-2.4514920000000018</v>
      </c>
    </row>
    <row r="236" spans="1:11" x14ac:dyDescent="0.3">
      <c r="A236">
        <v>235</v>
      </c>
      <c r="B236">
        <v>19</v>
      </c>
      <c r="C236" s="1">
        <v>43599</v>
      </c>
      <c r="D236">
        <v>160.050003</v>
      </c>
      <c r="E236">
        <v>163.46000699999999</v>
      </c>
      <c r="F236">
        <v>158.490005</v>
      </c>
      <c r="G236">
        <v>162.03999300000001</v>
      </c>
      <c r="H236" s="2">
        <v>161.47938500000001</v>
      </c>
      <c r="I236">
        <v>13122000</v>
      </c>
      <c r="J236">
        <f t="shared" si="8"/>
        <v>2.2404204637975569E-2</v>
      </c>
      <c r="K236">
        <f t="shared" si="9"/>
        <v>3.5775910000000124</v>
      </c>
    </row>
    <row r="237" spans="1:11" x14ac:dyDescent="0.3">
      <c r="A237">
        <v>236</v>
      </c>
      <c r="B237">
        <v>18</v>
      </c>
      <c r="C237" s="1">
        <v>43598</v>
      </c>
      <c r="D237">
        <v>163.5</v>
      </c>
      <c r="E237">
        <v>164.429993</v>
      </c>
      <c r="F237">
        <v>157.80999800000001</v>
      </c>
      <c r="G237">
        <v>158.449997</v>
      </c>
      <c r="H237" s="2">
        <v>157.901794</v>
      </c>
      <c r="I237">
        <v>16422800</v>
      </c>
      <c r="J237">
        <f t="shared" si="8"/>
        <v>-6.3394157701049877E-2</v>
      </c>
      <c r="K237">
        <f t="shared" si="9"/>
        <v>-10.334153000000015</v>
      </c>
    </row>
    <row r="238" spans="1:11" x14ac:dyDescent="0.3">
      <c r="A238">
        <v>237</v>
      </c>
      <c r="B238">
        <v>17</v>
      </c>
      <c r="C238" s="1">
        <v>43595</v>
      </c>
      <c r="D238">
        <v>168.949997</v>
      </c>
      <c r="E238">
        <v>171.58999600000001</v>
      </c>
      <c r="F238">
        <v>164</v>
      </c>
      <c r="G238">
        <v>168.820007</v>
      </c>
      <c r="H238" s="2">
        <v>168.23594700000001</v>
      </c>
      <c r="I238">
        <v>14237500</v>
      </c>
      <c r="J238">
        <f t="shared" si="8"/>
        <v>-8.0824290393008494E-3</v>
      </c>
      <c r="K238">
        <f t="shared" si="9"/>
        <v>-1.3652649999999937</v>
      </c>
    </row>
    <row r="239" spans="1:11" x14ac:dyDescent="0.3">
      <c r="A239">
        <v>238</v>
      </c>
      <c r="B239">
        <v>16</v>
      </c>
      <c r="C239" s="1">
        <v>43594</v>
      </c>
      <c r="D239">
        <v>171.13999899999999</v>
      </c>
      <c r="E239">
        <v>171.529999</v>
      </c>
      <c r="F239">
        <v>165.39999399999999</v>
      </c>
      <c r="G239">
        <v>170.19000199999999</v>
      </c>
      <c r="H239" s="2">
        <v>169.601212</v>
      </c>
      <c r="I239">
        <v>16506200</v>
      </c>
      <c r="J239">
        <f t="shared" si="8"/>
        <v>-2.1679820732683423E-2</v>
      </c>
      <c r="K239">
        <f t="shared" si="9"/>
        <v>-3.7170710000000042</v>
      </c>
    </row>
    <row r="240" spans="1:11" x14ac:dyDescent="0.3">
      <c r="A240">
        <v>239</v>
      </c>
      <c r="B240">
        <v>15</v>
      </c>
      <c r="C240" s="1">
        <v>43593</v>
      </c>
      <c r="D240">
        <v>172</v>
      </c>
      <c r="E240">
        <v>177.14999399999999</v>
      </c>
      <c r="F240">
        <v>171.520004</v>
      </c>
      <c r="G240">
        <v>173.91999799999999</v>
      </c>
      <c r="H240" s="2">
        <v>173.31828300000001</v>
      </c>
      <c r="I240">
        <v>10479200</v>
      </c>
      <c r="J240">
        <f t="shared" si="8"/>
        <v>4.6681486411981818E-3</v>
      </c>
      <c r="K240">
        <f t="shared" si="9"/>
        <v>0.80719000000001984</v>
      </c>
    </row>
    <row r="241" spans="1:11" x14ac:dyDescent="0.3">
      <c r="A241">
        <v>240</v>
      </c>
      <c r="B241">
        <v>14</v>
      </c>
      <c r="C241" s="1">
        <v>43592</v>
      </c>
      <c r="D241">
        <v>177.89999399999999</v>
      </c>
      <c r="E241">
        <v>177.89999399999999</v>
      </c>
      <c r="F241">
        <v>171.16999799999999</v>
      </c>
      <c r="G241">
        <v>173.11000100000001</v>
      </c>
      <c r="H241" s="2">
        <v>172.51109299999999</v>
      </c>
      <c r="I241">
        <v>13880500</v>
      </c>
      <c r="J241">
        <f t="shared" si="8"/>
        <v>-3.8195902243462788E-2</v>
      </c>
      <c r="K241">
        <f t="shared" si="9"/>
        <v>-6.7166750000000093</v>
      </c>
    </row>
    <row r="242" spans="1:11" x14ac:dyDescent="0.3">
      <c r="A242">
        <v>241</v>
      </c>
      <c r="B242">
        <v>13</v>
      </c>
      <c r="C242" s="1">
        <v>43591</v>
      </c>
      <c r="D242">
        <v>175.5</v>
      </c>
      <c r="E242">
        <v>180.33999600000001</v>
      </c>
      <c r="F242">
        <v>174</v>
      </c>
      <c r="G242">
        <v>179.85000600000001</v>
      </c>
      <c r="H242" s="2">
        <v>179.227768</v>
      </c>
      <c r="I242">
        <v>10554400</v>
      </c>
      <c r="J242">
        <f t="shared" si="8"/>
        <v>-1.741768489946173E-2</v>
      </c>
      <c r="K242">
        <f t="shared" si="9"/>
        <v>-3.1490780000000029</v>
      </c>
    </row>
    <row r="243" spans="1:11" x14ac:dyDescent="0.3">
      <c r="A243">
        <v>242</v>
      </c>
      <c r="B243">
        <v>12</v>
      </c>
      <c r="C243" s="1">
        <v>43588</v>
      </c>
      <c r="D243">
        <v>183.529999</v>
      </c>
      <c r="E243">
        <v>183.929993</v>
      </c>
      <c r="F243">
        <v>180.529999</v>
      </c>
      <c r="G243">
        <v>183.009995</v>
      </c>
      <c r="H243" s="2">
        <v>182.376846</v>
      </c>
      <c r="I243">
        <v>8420600</v>
      </c>
      <c r="J243">
        <f t="shared" si="8"/>
        <v>-9.8301324048458648E-4</v>
      </c>
      <c r="K243">
        <f t="shared" si="9"/>
        <v>-0.17936700000001338</v>
      </c>
    </row>
    <row r="244" spans="1:11" x14ac:dyDescent="0.3">
      <c r="A244">
        <v>243</v>
      </c>
      <c r="B244">
        <v>11</v>
      </c>
      <c r="C244" s="1">
        <v>43587</v>
      </c>
      <c r="D244">
        <v>180.86000100000001</v>
      </c>
      <c r="E244">
        <v>184.86999499999999</v>
      </c>
      <c r="F244">
        <v>179.11999499999999</v>
      </c>
      <c r="G244">
        <v>183.19000199999999</v>
      </c>
      <c r="H244" s="2">
        <v>182.55621300000001</v>
      </c>
      <c r="I244">
        <v>9867100</v>
      </c>
      <c r="J244">
        <f t="shared" si="8"/>
        <v>1.495920348939213E-2</v>
      </c>
      <c r="K244">
        <f t="shared" si="9"/>
        <v>2.7105710000000158</v>
      </c>
    </row>
    <row r="245" spans="1:11" x14ac:dyDescent="0.3">
      <c r="A245">
        <v>244</v>
      </c>
      <c r="B245">
        <v>10</v>
      </c>
      <c r="C245" s="1">
        <v>43586</v>
      </c>
      <c r="D245">
        <v>183.11000100000001</v>
      </c>
      <c r="E245">
        <v>184.80999800000001</v>
      </c>
      <c r="F245">
        <v>180.46000699999999</v>
      </c>
      <c r="G245">
        <v>180.470001</v>
      </c>
      <c r="H245" s="2">
        <v>179.845642</v>
      </c>
      <c r="I245">
        <v>8857000</v>
      </c>
      <c r="J245">
        <f t="shared" si="8"/>
        <v>-2.9323980008538384E-3</v>
      </c>
      <c r="K245">
        <f t="shared" si="9"/>
        <v>-0.5281530000000032</v>
      </c>
    </row>
    <row r="246" spans="1:11" x14ac:dyDescent="0.3">
      <c r="A246">
        <v>245</v>
      </c>
      <c r="B246">
        <v>9</v>
      </c>
      <c r="C246" s="1">
        <v>43585</v>
      </c>
      <c r="D246">
        <v>178.029999</v>
      </c>
      <c r="E246">
        <v>182.029999</v>
      </c>
      <c r="F246">
        <v>177.259995</v>
      </c>
      <c r="G246">
        <v>181</v>
      </c>
      <c r="H246" s="2">
        <v>180.373795</v>
      </c>
      <c r="I246">
        <v>9073000</v>
      </c>
      <c r="J246">
        <f t="shared" si="8"/>
        <v>9.2692224802984908E-3</v>
      </c>
      <c r="K246">
        <f t="shared" si="9"/>
        <v>1.6641999999999939</v>
      </c>
    </row>
    <row r="247" spans="1:11" x14ac:dyDescent="0.3">
      <c r="A247">
        <v>246</v>
      </c>
      <c r="B247">
        <v>8</v>
      </c>
      <c r="C247" s="1">
        <v>43584</v>
      </c>
      <c r="D247">
        <v>178.41000399999999</v>
      </c>
      <c r="E247">
        <v>180.449997</v>
      </c>
      <c r="F247">
        <v>175.5</v>
      </c>
      <c r="G247">
        <v>179.33000200000001</v>
      </c>
      <c r="H247" s="2">
        <v>178.70959500000001</v>
      </c>
      <c r="I247">
        <v>9798000</v>
      </c>
      <c r="J247">
        <f t="shared" si="8"/>
        <v>6.9388624847028417E-3</v>
      </c>
      <c r="K247">
        <f t="shared" si="9"/>
        <v>1.2357489999999984</v>
      </c>
    </row>
    <row r="248" spans="1:11" x14ac:dyDescent="0.3">
      <c r="A248">
        <v>247</v>
      </c>
      <c r="B248">
        <v>7</v>
      </c>
      <c r="C248" s="1">
        <v>43581</v>
      </c>
      <c r="D248">
        <v>180.71000699999999</v>
      </c>
      <c r="E248">
        <v>180.88999899999999</v>
      </c>
      <c r="F248">
        <v>173.300003</v>
      </c>
      <c r="G248">
        <v>178.08999600000001</v>
      </c>
      <c r="H248" s="2">
        <v>177.47384600000001</v>
      </c>
      <c r="I248">
        <v>21724700</v>
      </c>
      <c r="J248">
        <f t="shared" si="8"/>
        <v>-4.8338286331987661E-2</v>
      </c>
      <c r="K248">
        <f t="shared" si="9"/>
        <v>-8.7895049999999912</v>
      </c>
    </row>
    <row r="249" spans="1:11" x14ac:dyDescent="0.3">
      <c r="A249">
        <v>248</v>
      </c>
      <c r="B249">
        <v>6</v>
      </c>
      <c r="C249" s="1">
        <v>43580</v>
      </c>
      <c r="D249">
        <v>189.550003</v>
      </c>
      <c r="E249">
        <v>190.449997</v>
      </c>
      <c r="F249">
        <v>183.699997</v>
      </c>
      <c r="G249">
        <v>186.91000399999999</v>
      </c>
      <c r="H249" s="2">
        <v>186.263351</v>
      </c>
      <c r="I249">
        <v>12482400</v>
      </c>
      <c r="J249">
        <f t="shared" si="8"/>
        <v>-2.2535831487349833E-2</v>
      </c>
      <c r="K249">
        <f t="shared" si="9"/>
        <v>-4.245254999999986</v>
      </c>
    </row>
    <row r="250" spans="1:11" x14ac:dyDescent="0.3">
      <c r="A250">
        <v>249</v>
      </c>
      <c r="B250">
        <v>5</v>
      </c>
      <c r="C250" s="1">
        <v>43579</v>
      </c>
      <c r="D250">
        <v>191.08999600000001</v>
      </c>
      <c r="E250">
        <v>192.80999800000001</v>
      </c>
      <c r="F250">
        <v>188.63999899999999</v>
      </c>
      <c r="G250">
        <v>191.16999799999999</v>
      </c>
      <c r="H250" s="2">
        <v>190.50860599999999</v>
      </c>
      <c r="I250">
        <v>7955100</v>
      </c>
      <c r="J250">
        <f t="shared" si="8"/>
        <v>2.6189302957459583E-3</v>
      </c>
      <c r="K250">
        <f t="shared" si="9"/>
        <v>0.49827599999997574</v>
      </c>
    </row>
    <row r="251" spans="1:11" x14ac:dyDescent="0.3">
      <c r="A251">
        <v>250</v>
      </c>
      <c r="B251">
        <v>4</v>
      </c>
      <c r="C251" s="1">
        <v>43578</v>
      </c>
      <c r="D251">
        <v>189</v>
      </c>
      <c r="E251">
        <v>191.929993</v>
      </c>
      <c r="F251">
        <v>188.61000100000001</v>
      </c>
      <c r="G251">
        <v>190.66999799999999</v>
      </c>
      <c r="H251" s="2">
        <v>190.01033000000001</v>
      </c>
      <c r="I251">
        <v>8671400</v>
      </c>
      <c r="J251">
        <f t="shared" si="8"/>
        <v>1.160531246521148E-2</v>
      </c>
      <c r="K251">
        <f t="shared" si="9"/>
        <v>2.1923830000000066</v>
      </c>
    </row>
    <row r="252" spans="1:11" x14ac:dyDescent="0.3">
      <c r="A252">
        <v>251</v>
      </c>
      <c r="B252">
        <v>3</v>
      </c>
      <c r="C252" s="1">
        <v>43577</v>
      </c>
      <c r="D252">
        <v>185.35000600000001</v>
      </c>
      <c r="E252">
        <v>189.10000600000001</v>
      </c>
      <c r="F252">
        <v>184.08000200000001</v>
      </c>
      <c r="G252">
        <v>188.470001</v>
      </c>
      <c r="H252" s="2">
        <v>187.817947</v>
      </c>
      <c r="I252">
        <v>6998400</v>
      </c>
      <c r="J252">
        <f t="shared" si="8"/>
        <v>1.1580552426317673E-2</v>
      </c>
      <c r="K252">
        <f t="shared" si="9"/>
        <v>2.1624899999999911</v>
      </c>
    </row>
    <row r="253" spans="1:11" x14ac:dyDescent="0.3">
      <c r="A253">
        <v>252</v>
      </c>
      <c r="B253">
        <v>2</v>
      </c>
      <c r="C253" s="1">
        <v>43573</v>
      </c>
      <c r="D253">
        <v>187.55999800000001</v>
      </c>
      <c r="E253">
        <v>188.929993</v>
      </c>
      <c r="F253">
        <v>185.179993</v>
      </c>
      <c r="G253">
        <v>186.300003</v>
      </c>
      <c r="H253" s="2">
        <v>185.65545700000001</v>
      </c>
      <c r="I253">
        <v>9524700</v>
      </c>
      <c r="J253">
        <f t="shared" si="8"/>
        <v>-5.2999246378680155E-3</v>
      </c>
      <c r="K253">
        <f t="shared" si="9"/>
        <v>-0.98657199999999534</v>
      </c>
    </row>
    <row r="254" spans="1:11" x14ac:dyDescent="0.3">
      <c r="A254">
        <v>253</v>
      </c>
      <c r="B254">
        <v>1</v>
      </c>
      <c r="C254" s="1">
        <v>43572</v>
      </c>
      <c r="D254">
        <v>189.61999499999999</v>
      </c>
      <c r="E254">
        <v>190.46000699999999</v>
      </c>
      <c r="F254">
        <v>186.38999899999999</v>
      </c>
      <c r="G254">
        <v>187.28999300000001</v>
      </c>
      <c r="H254" s="2">
        <v>186.64202900000001</v>
      </c>
      <c r="I254">
        <v>8775100</v>
      </c>
    </row>
  </sheetData>
  <sortState xmlns:xlrd2="http://schemas.microsoft.com/office/spreadsheetml/2017/richdata2" ref="P21:P32">
    <sortCondition ref="P21"/>
  </sortState>
  <mergeCells count="2">
    <mergeCell ref="O1:P1"/>
    <mergeCell ref="R1:S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68F5-8DDE-4206-A24D-5CC492033694}">
  <dimension ref="A1:S255"/>
  <sheetViews>
    <sheetView topLeftCell="J1" workbookViewId="0">
      <selection activeCell="U40" sqref="U40"/>
    </sheetView>
  </sheetViews>
  <sheetFormatPr defaultRowHeight="14.4" x14ac:dyDescent="0.3"/>
  <cols>
    <col min="4" max="4" width="11" customWidth="1"/>
    <col min="5" max="5" width="11.6640625" customWidth="1"/>
    <col min="6" max="6" width="11.6640625" style="2" customWidth="1"/>
    <col min="7" max="7" width="10.44140625" customWidth="1"/>
    <col min="8" max="8" width="8.88671875" style="2"/>
    <col min="15" max="15" width="14" customWidth="1"/>
    <col min="17" max="17" width="12" bestFit="1" customWidth="1"/>
    <col min="18" max="18" width="14.44140625" customWidth="1"/>
    <col min="20" max="20" width="13.88671875" customWidth="1"/>
  </cols>
  <sheetData>
    <row r="1" spans="1:19" x14ac:dyDescent="0.3">
      <c r="E1" t="s">
        <v>41</v>
      </c>
      <c r="F1" s="2" t="s">
        <v>45</v>
      </c>
      <c r="G1" t="s">
        <v>42</v>
      </c>
      <c r="H1" s="2" t="s">
        <v>46</v>
      </c>
      <c r="I1" t="s">
        <v>50</v>
      </c>
      <c r="O1" s="9" t="s">
        <v>53</v>
      </c>
      <c r="P1" s="9"/>
      <c r="R1" s="9" t="s">
        <v>54</v>
      </c>
      <c r="S1" s="9"/>
    </row>
    <row r="2" spans="1:19" ht="15" thickBot="1" x14ac:dyDescent="0.35">
      <c r="D2" t="s">
        <v>0</v>
      </c>
      <c r="E2" t="s">
        <v>5</v>
      </c>
      <c r="G2" t="s">
        <v>5</v>
      </c>
      <c r="O2" t="s">
        <v>47</v>
      </c>
      <c r="P2">
        <f>L5</f>
        <v>1.1621641321836048E-3</v>
      </c>
      <c r="R2" t="s">
        <v>35</v>
      </c>
      <c r="S2">
        <f>L5-1.645*L9</f>
        <v>-3.259255905083875E-2</v>
      </c>
    </row>
    <row r="3" spans="1:19" x14ac:dyDescent="0.3">
      <c r="A3" t="s">
        <v>43</v>
      </c>
      <c r="B3">
        <f>500000/E3</f>
        <v>1768.0340212744281</v>
      </c>
      <c r="C3">
        <v>253</v>
      </c>
      <c r="D3" s="1">
        <v>43938</v>
      </c>
      <c r="E3">
        <v>282.79998799999998</v>
      </c>
      <c r="F3" s="2">
        <f>LN(E3/E4)</f>
        <v>-1.36616080024335E-2</v>
      </c>
      <c r="G3">
        <v>2375</v>
      </c>
      <c r="H3" s="2">
        <f>LN(G3/G4)</f>
        <v>-1.3877966001997236E-2</v>
      </c>
      <c r="I3">
        <f>0.5*F3+0.5*H3</f>
        <v>-1.3769787002215369E-2</v>
      </c>
      <c r="K3" s="7" t="s">
        <v>49</v>
      </c>
      <c r="L3" s="7"/>
      <c r="O3" t="s">
        <v>48</v>
      </c>
      <c r="P3">
        <f>L9</f>
        <v>2.0519588561107815E-2</v>
      </c>
      <c r="R3" t="s">
        <v>36</v>
      </c>
      <c r="S3">
        <f>ABS(S2*1000000)</f>
        <v>32592.55905083875</v>
      </c>
    </row>
    <row r="4" spans="1:19" x14ac:dyDescent="0.3">
      <c r="A4" t="s">
        <v>44</v>
      </c>
      <c r="B4">
        <f>500000/G3</f>
        <v>210.52631578947367</v>
      </c>
      <c r="C4">
        <v>252</v>
      </c>
      <c r="D4" s="1">
        <v>43937</v>
      </c>
      <c r="E4">
        <v>286.69000199999999</v>
      </c>
      <c r="F4" s="2">
        <f t="shared" ref="F4:F67" si="0">LN(E4/E5)</f>
        <v>7.9143466046830251E-3</v>
      </c>
      <c r="G4">
        <v>2408.1899410000001</v>
      </c>
      <c r="H4" s="2">
        <f t="shared" ref="H4:H67" si="1">LN(G4/G5)</f>
        <v>4.2632742102363085E-2</v>
      </c>
      <c r="I4">
        <f t="shared" ref="I4:I67" si="2">0.5*F4+0.5*H4</f>
        <v>2.5273544353523053E-2</v>
      </c>
      <c r="K4" s="4"/>
      <c r="L4" s="4"/>
      <c r="O4" t="s">
        <v>35</v>
      </c>
      <c r="P4">
        <f>L18</f>
        <v>-3.2220556614212997E-2</v>
      </c>
    </row>
    <row r="5" spans="1:19" x14ac:dyDescent="0.3">
      <c r="C5">
        <v>251</v>
      </c>
      <c r="D5" s="1">
        <v>43936</v>
      </c>
      <c r="E5">
        <v>284.42999300000002</v>
      </c>
      <c r="F5" s="2">
        <f t="shared" si="0"/>
        <v>-9.1692218217287701E-3</v>
      </c>
      <c r="G5">
        <v>2307.679932</v>
      </c>
      <c r="H5" s="2">
        <f t="shared" si="1"/>
        <v>1.0612107432127137E-2</v>
      </c>
      <c r="I5">
        <f t="shared" si="2"/>
        <v>7.2144280519918346E-4</v>
      </c>
      <c r="K5" s="4" t="s">
        <v>13</v>
      </c>
      <c r="L5" s="4">
        <v>1.1621641321836048E-3</v>
      </c>
      <c r="O5" t="s">
        <v>36</v>
      </c>
      <c r="P5">
        <f>ABS(P4*1000000)</f>
        <v>32220.556614212997</v>
      </c>
    </row>
    <row r="6" spans="1:19" x14ac:dyDescent="0.3">
      <c r="C6">
        <v>250</v>
      </c>
      <c r="D6" s="1">
        <v>43935</v>
      </c>
      <c r="E6">
        <v>287.04998799999998</v>
      </c>
      <c r="F6" s="2">
        <f t="shared" si="0"/>
        <v>4.9269247752433257E-2</v>
      </c>
      <c r="G6">
        <v>2283.320068</v>
      </c>
      <c r="H6" s="2">
        <f t="shared" si="1"/>
        <v>5.1424205414561455E-2</v>
      </c>
      <c r="I6">
        <f t="shared" si="2"/>
        <v>5.0346726583497356E-2</v>
      </c>
      <c r="K6" s="4" t="s">
        <v>14</v>
      </c>
      <c r="L6" s="4">
        <v>1.292612579477547E-3</v>
      </c>
    </row>
    <row r="7" spans="1:19" x14ac:dyDescent="0.3">
      <c r="C7">
        <v>249</v>
      </c>
      <c r="D7" s="1">
        <v>43934</v>
      </c>
      <c r="E7">
        <v>273.25</v>
      </c>
      <c r="F7" s="2">
        <f t="shared" si="0"/>
        <v>1.943749798961656E-2</v>
      </c>
      <c r="G7">
        <v>2168.8701169999999</v>
      </c>
      <c r="H7" s="2">
        <f t="shared" si="1"/>
        <v>5.9904509011870409E-2</v>
      </c>
      <c r="I7">
        <f t="shared" si="2"/>
        <v>3.9671003500743485E-2</v>
      </c>
      <c r="K7" s="4" t="s">
        <v>15</v>
      </c>
      <c r="L7" s="4">
        <v>1.3191614498115557E-3</v>
      </c>
      <c r="O7" t="s">
        <v>58</v>
      </c>
    </row>
    <row r="8" spans="1:19" x14ac:dyDescent="0.3">
      <c r="C8">
        <v>248</v>
      </c>
      <c r="D8" s="1">
        <v>43930</v>
      </c>
      <c r="E8">
        <v>267.98998999999998</v>
      </c>
      <c r="F8" s="2">
        <f t="shared" si="0"/>
        <v>7.1901707016950554E-3</v>
      </c>
      <c r="G8">
        <v>2042.76001</v>
      </c>
      <c r="H8" s="2">
        <f t="shared" si="1"/>
        <v>-1.1747630780496363E-4</v>
      </c>
      <c r="I8">
        <f t="shared" si="2"/>
        <v>3.5363471969450458E-3</v>
      </c>
      <c r="K8" s="4" t="s">
        <v>16</v>
      </c>
      <c r="L8" s="4" t="e">
        <v>#N/A</v>
      </c>
      <c r="O8">
        <f>L14-0.005</f>
        <v>-0.10145050381573706</v>
      </c>
    </row>
    <row r="9" spans="1:19" x14ac:dyDescent="0.3">
      <c r="C9">
        <v>247</v>
      </c>
      <c r="D9" s="1">
        <v>43929</v>
      </c>
      <c r="E9">
        <v>266.07000699999998</v>
      </c>
      <c r="F9" s="2">
        <f t="shared" si="0"/>
        <v>2.5272568648873294E-2</v>
      </c>
      <c r="G9">
        <v>2043</v>
      </c>
      <c r="H9" s="2">
        <f t="shared" si="1"/>
        <v>1.5488902450613875E-2</v>
      </c>
      <c r="I9">
        <f t="shared" si="2"/>
        <v>2.0380735549743585E-2</v>
      </c>
      <c r="K9" s="4" t="s">
        <v>17</v>
      </c>
      <c r="L9" s="4">
        <v>2.0519588561107815E-2</v>
      </c>
      <c r="O9">
        <f>O8+$L$21</f>
        <v>-8.3015353199143369E-2</v>
      </c>
    </row>
    <row r="10" spans="1:19" x14ac:dyDescent="0.3">
      <c r="C10">
        <v>246</v>
      </c>
      <c r="D10" s="1">
        <v>43928</v>
      </c>
      <c r="E10">
        <v>259.42999300000002</v>
      </c>
      <c r="F10" s="2">
        <f t="shared" si="0"/>
        <v>-1.1649903879779181E-2</v>
      </c>
      <c r="G10">
        <v>2011.599976</v>
      </c>
      <c r="H10" s="2">
        <f t="shared" si="1"/>
        <v>6.9889764416933755E-3</v>
      </c>
      <c r="I10">
        <f t="shared" si="2"/>
        <v>-2.330463719042903E-3</v>
      </c>
      <c r="K10" s="4" t="s">
        <v>18</v>
      </c>
      <c r="L10" s="4">
        <v>4.2105351471714673E-4</v>
      </c>
      <c r="O10">
        <f>O9+$L$21</f>
        <v>-6.4580202582549678E-2</v>
      </c>
    </row>
    <row r="11" spans="1:19" x14ac:dyDescent="0.3">
      <c r="C11">
        <v>245</v>
      </c>
      <c r="D11" s="1">
        <v>43927</v>
      </c>
      <c r="E11">
        <v>262.47000100000002</v>
      </c>
      <c r="F11" s="2">
        <f t="shared" si="0"/>
        <v>8.3640044200769384E-2</v>
      </c>
      <c r="G11">
        <v>1997.589966</v>
      </c>
      <c r="H11" s="2">
        <f t="shared" si="1"/>
        <v>4.6625148651111045E-2</v>
      </c>
      <c r="I11">
        <f t="shared" si="2"/>
        <v>6.5132596425940215E-2</v>
      </c>
      <c r="K11" s="4" t="s">
        <v>19</v>
      </c>
      <c r="L11" s="4">
        <v>5.6935414569494114</v>
      </c>
      <c r="O11">
        <f t="shared" ref="O11:O19" si="3">O10+$L$21</f>
        <v>-4.6145051965955988E-2</v>
      </c>
    </row>
    <row r="12" spans="1:19" x14ac:dyDescent="0.3">
      <c r="C12">
        <v>244</v>
      </c>
      <c r="D12" s="1">
        <v>43924</v>
      </c>
      <c r="E12">
        <v>241.41000399999999</v>
      </c>
      <c r="F12" s="2">
        <f t="shared" si="0"/>
        <v>-1.4475677459842471E-2</v>
      </c>
      <c r="G12">
        <v>1906.589966</v>
      </c>
      <c r="H12" s="2">
        <f t="shared" si="1"/>
        <v>-6.3993140725754228E-3</v>
      </c>
      <c r="I12">
        <f t="shared" si="2"/>
        <v>-1.0437495766208947E-2</v>
      </c>
      <c r="K12" s="4" t="s">
        <v>20</v>
      </c>
      <c r="L12" s="4">
        <v>-0.43262089013880051</v>
      </c>
      <c r="O12">
        <f t="shared" si="3"/>
        <v>-2.7709901349362295E-2</v>
      </c>
    </row>
    <row r="13" spans="1:19" x14ac:dyDescent="0.3">
      <c r="C13">
        <v>243</v>
      </c>
      <c r="D13" s="1">
        <v>43923</v>
      </c>
      <c r="E13">
        <v>244.929993</v>
      </c>
      <c r="F13" s="2">
        <f t="shared" si="0"/>
        <v>1.6548990491921607E-2</v>
      </c>
      <c r="G13">
        <v>1918.829956</v>
      </c>
      <c r="H13" s="2">
        <f t="shared" si="1"/>
        <v>5.8173000906879234E-3</v>
      </c>
      <c r="I13">
        <f t="shared" si="2"/>
        <v>1.1183145291304765E-2</v>
      </c>
      <c r="K13" s="4" t="s">
        <v>21</v>
      </c>
      <c r="L13" s="4">
        <v>0.18435150616593693</v>
      </c>
      <c r="O13">
        <f t="shared" si="3"/>
        <v>-9.274750732768601E-3</v>
      </c>
    </row>
    <row r="14" spans="1:19" x14ac:dyDescent="0.3">
      <c r="C14">
        <v>242</v>
      </c>
      <c r="D14" s="1">
        <v>43922</v>
      </c>
      <c r="E14">
        <v>240.91000399999999</v>
      </c>
      <c r="F14" s="2">
        <f t="shared" si="0"/>
        <v>-5.4051884130355839E-2</v>
      </c>
      <c r="G14">
        <v>1907.6999510000001</v>
      </c>
      <c r="H14" s="2">
        <f t="shared" si="1"/>
        <v>-2.1787455374186606E-2</v>
      </c>
      <c r="I14">
        <f t="shared" si="2"/>
        <v>-3.7919669752271221E-2</v>
      </c>
      <c r="K14" s="4" t="s">
        <v>22</v>
      </c>
      <c r="L14" s="4">
        <v>-9.6450503815737054E-2</v>
      </c>
      <c r="O14">
        <f t="shared" si="3"/>
        <v>9.1603998838250926E-3</v>
      </c>
    </row>
    <row r="15" spans="1:19" x14ac:dyDescent="0.3">
      <c r="C15">
        <v>241</v>
      </c>
      <c r="D15" s="1">
        <v>43921</v>
      </c>
      <c r="E15">
        <v>254.28999300000001</v>
      </c>
      <c r="F15" s="2">
        <f t="shared" si="0"/>
        <v>-2.0428410529686083E-3</v>
      </c>
      <c r="G15">
        <v>1949.719971</v>
      </c>
      <c r="H15" s="2">
        <f t="shared" si="1"/>
        <v>-7.2719687618752072E-3</v>
      </c>
      <c r="I15">
        <f t="shared" si="2"/>
        <v>-4.657404907421908E-3</v>
      </c>
      <c r="K15" s="4" t="s">
        <v>23</v>
      </c>
      <c r="L15" s="4">
        <v>8.7901002350199875E-2</v>
      </c>
      <c r="O15">
        <f t="shared" si="3"/>
        <v>2.7595550500418786E-2</v>
      </c>
    </row>
    <row r="16" spans="1:19" x14ac:dyDescent="0.3">
      <c r="C16">
        <v>240</v>
      </c>
      <c r="D16" s="1">
        <v>43920</v>
      </c>
      <c r="E16">
        <v>254.80999800000001</v>
      </c>
      <c r="F16" s="2">
        <f t="shared" si="0"/>
        <v>2.8138332238215217E-2</v>
      </c>
      <c r="G16">
        <v>1963.9499510000001</v>
      </c>
      <c r="H16" s="2">
        <f t="shared" si="1"/>
        <v>3.3051222674580993E-2</v>
      </c>
      <c r="I16">
        <f t="shared" si="2"/>
        <v>3.0594777456398103E-2</v>
      </c>
      <c r="K16" s="4" t="s">
        <v>24</v>
      </c>
      <c r="L16" s="4">
        <v>0.29286536131026841</v>
      </c>
      <c r="O16">
        <f t="shared" si="3"/>
        <v>4.6030701117012476E-2</v>
      </c>
    </row>
    <row r="17" spans="3:17" x14ac:dyDescent="0.3">
      <c r="C17">
        <v>239</v>
      </c>
      <c r="D17" s="1">
        <v>43917</v>
      </c>
      <c r="E17">
        <v>247.740005</v>
      </c>
      <c r="F17" s="2">
        <f t="shared" si="0"/>
        <v>-4.2283737120201843E-2</v>
      </c>
      <c r="G17">
        <v>1900.099976</v>
      </c>
      <c r="H17" s="2">
        <f t="shared" si="1"/>
        <v>-2.87342925694721E-2</v>
      </c>
      <c r="I17">
        <f t="shared" si="2"/>
        <v>-3.550901484483697E-2</v>
      </c>
      <c r="K17" s="4" t="s">
        <v>25</v>
      </c>
      <c r="L17" s="4">
        <v>252</v>
      </c>
      <c r="O17">
        <f t="shared" si="3"/>
        <v>6.4465851733606166E-2</v>
      </c>
    </row>
    <row r="18" spans="3:17" x14ac:dyDescent="0.3">
      <c r="C18">
        <v>238</v>
      </c>
      <c r="D18" s="1">
        <v>43916</v>
      </c>
      <c r="E18">
        <v>258.44000199999999</v>
      </c>
      <c r="F18" s="2">
        <f t="shared" si="0"/>
        <v>5.1285139825272448E-2</v>
      </c>
      <c r="G18">
        <v>1955.48999</v>
      </c>
      <c r="H18" s="2">
        <f t="shared" si="1"/>
        <v>3.6267469352453292E-2</v>
      </c>
      <c r="I18">
        <f t="shared" si="2"/>
        <v>4.377630458886287E-2</v>
      </c>
      <c r="K18" s="4" t="s">
        <v>27</v>
      </c>
      <c r="L18" s="4">
        <v>-3.2220556614212997E-2</v>
      </c>
      <c r="O18">
        <f t="shared" si="3"/>
        <v>8.2901002350199857E-2</v>
      </c>
    </row>
    <row r="19" spans="3:17" ht="15" thickBot="1" x14ac:dyDescent="0.35">
      <c r="C19">
        <v>237</v>
      </c>
      <c r="D19" s="1">
        <v>43915</v>
      </c>
      <c r="E19">
        <v>245.520004</v>
      </c>
      <c r="F19" s="2">
        <f t="shared" si="0"/>
        <v>-5.5239822641725608E-3</v>
      </c>
      <c r="G19">
        <v>1885.839966</v>
      </c>
      <c r="H19" s="2">
        <f t="shared" si="1"/>
        <v>-2.8366178815569448E-2</v>
      </c>
      <c r="I19">
        <f t="shared" si="2"/>
        <v>-1.6945080539871003E-2</v>
      </c>
      <c r="K19" s="5" t="s">
        <v>28</v>
      </c>
      <c r="L19" s="5">
        <v>2.545749064491155E-3</v>
      </c>
      <c r="O19">
        <f t="shared" si="3"/>
        <v>0.10133615296679355</v>
      </c>
    </row>
    <row r="20" spans="3:17" x14ac:dyDescent="0.3">
      <c r="C20">
        <v>236</v>
      </c>
      <c r="D20" s="1">
        <v>43914</v>
      </c>
      <c r="E20">
        <v>246.88000500000001</v>
      </c>
      <c r="F20" s="2">
        <f t="shared" si="0"/>
        <v>9.5605956280538529E-2</v>
      </c>
      <c r="G20">
        <v>1940.099976</v>
      </c>
      <c r="H20" s="2">
        <f t="shared" si="1"/>
        <v>1.9397277200546674E-2</v>
      </c>
      <c r="I20">
        <f t="shared" si="2"/>
        <v>5.7501616740542605E-2</v>
      </c>
      <c r="K20" s="4" t="s">
        <v>40</v>
      </c>
      <c r="L20" s="4">
        <v>10</v>
      </c>
      <c r="O20" s="6" t="s">
        <v>32</v>
      </c>
      <c r="P20" s="6" t="s">
        <v>34</v>
      </c>
    </row>
    <row r="21" spans="3:17" x14ac:dyDescent="0.3">
      <c r="C21">
        <v>235</v>
      </c>
      <c r="D21" s="1">
        <v>43913</v>
      </c>
      <c r="E21">
        <v>224.36999499999999</v>
      </c>
      <c r="F21" s="2">
        <f t="shared" si="0"/>
        <v>-2.1473058907672246E-2</v>
      </c>
      <c r="G21">
        <v>1902.829956</v>
      </c>
      <c r="H21" s="2">
        <f t="shared" si="1"/>
        <v>3.0272358029722175E-2</v>
      </c>
      <c r="I21">
        <f t="shared" si="2"/>
        <v>4.3996495610249646E-3</v>
      </c>
      <c r="K21" s="4" t="s">
        <v>29</v>
      </c>
      <c r="L21">
        <f>(L15-L14)/L20</f>
        <v>1.8435150616593694E-2</v>
      </c>
      <c r="O21" s="8">
        <v>-0.10145050381573706</v>
      </c>
      <c r="P21" s="4">
        <v>0</v>
      </c>
      <c r="Q21">
        <f>_xlfn.NORM.DIST(O21,$L$5,$L$9,FALSE)</f>
        <v>7.2194149241880051E-5</v>
      </c>
    </row>
    <row r="22" spans="3:17" x14ac:dyDescent="0.3">
      <c r="C22">
        <v>234</v>
      </c>
      <c r="D22" s="1">
        <v>43910</v>
      </c>
      <c r="E22">
        <v>229.240005</v>
      </c>
      <c r="F22" s="2">
        <f t="shared" si="0"/>
        <v>-6.5590332374152585E-2</v>
      </c>
      <c r="G22">
        <v>1846.089966</v>
      </c>
      <c r="H22" s="2">
        <f t="shared" si="1"/>
        <v>-1.8696493550132861E-2</v>
      </c>
      <c r="I22">
        <f t="shared" si="2"/>
        <v>-4.2143412962142725E-2</v>
      </c>
      <c r="O22" s="8">
        <v>-8.3015353199143369E-2</v>
      </c>
      <c r="P22" s="4">
        <v>2</v>
      </c>
      <c r="Q22">
        <f t="shared" ref="Q22:Q33" si="4">_xlfn.NORM.DIST(O22,$L$5,$L$9,FALSE)</f>
        <v>4.309222854130954E-3</v>
      </c>
    </row>
    <row r="23" spans="3:17" x14ac:dyDescent="0.3">
      <c r="C23">
        <v>233</v>
      </c>
      <c r="D23" s="1">
        <v>43909</v>
      </c>
      <c r="E23">
        <v>244.779999</v>
      </c>
      <c r="F23" s="2">
        <f t="shared" si="0"/>
        <v>-7.6915589754226587E-3</v>
      </c>
      <c r="G23">
        <v>1880.9300539999999</v>
      </c>
      <c r="H23" s="2">
        <f t="shared" si="1"/>
        <v>2.7450397234557875E-2</v>
      </c>
      <c r="I23">
        <f t="shared" si="2"/>
        <v>9.879419129567607E-3</v>
      </c>
      <c r="O23" s="8">
        <v>-6.4580202582549678E-2</v>
      </c>
      <c r="P23" s="4">
        <v>1</v>
      </c>
      <c r="Q23">
        <f t="shared" si="4"/>
        <v>0.11475024885243285</v>
      </c>
    </row>
    <row r="24" spans="3:17" x14ac:dyDescent="0.3">
      <c r="C24">
        <v>232</v>
      </c>
      <c r="D24" s="1">
        <v>43908</v>
      </c>
      <c r="E24">
        <v>246.66999799999999</v>
      </c>
      <c r="F24" s="2">
        <f t="shared" si="0"/>
        <v>-2.4784576994195336E-2</v>
      </c>
      <c r="G24">
        <v>1830</v>
      </c>
      <c r="H24" s="2">
        <f t="shared" si="1"/>
        <v>1.2183223181504693E-2</v>
      </c>
      <c r="I24">
        <f t="shared" si="2"/>
        <v>-6.3006769063453216E-3</v>
      </c>
      <c r="O24" s="8">
        <v>-4.6145051965955988E-2</v>
      </c>
      <c r="P24" s="4">
        <v>2</v>
      </c>
      <c r="Q24">
        <f t="shared" si="4"/>
        <v>1.3632203092621322</v>
      </c>
    </row>
    <row r="25" spans="3:17" x14ac:dyDescent="0.3">
      <c r="C25">
        <v>231</v>
      </c>
      <c r="D25" s="1">
        <v>43907</v>
      </c>
      <c r="E25">
        <v>252.86000100000001</v>
      </c>
      <c r="F25" s="2">
        <f t="shared" si="0"/>
        <v>4.3030832479733654E-2</v>
      </c>
      <c r="G25">
        <v>1807.839966</v>
      </c>
      <c r="H25" s="2">
        <f t="shared" si="1"/>
        <v>6.790728563448814E-2</v>
      </c>
      <c r="I25">
        <f t="shared" si="2"/>
        <v>5.54690590571109E-2</v>
      </c>
      <c r="O25" s="8">
        <v>-2.7709901349362295E-2</v>
      </c>
      <c r="P25" s="4">
        <v>11</v>
      </c>
      <c r="Q25">
        <f t="shared" si="4"/>
        <v>7.2249723457914286</v>
      </c>
    </row>
    <row r="26" spans="3:17" x14ac:dyDescent="0.3">
      <c r="C26">
        <v>230</v>
      </c>
      <c r="D26" s="1">
        <v>43906</v>
      </c>
      <c r="E26">
        <v>242.21000699999999</v>
      </c>
      <c r="F26" s="2">
        <f t="shared" si="0"/>
        <v>-0.13770805043720846</v>
      </c>
      <c r="G26">
        <v>1689.150024</v>
      </c>
      <c r="H26" s="2">
        <f t="shared" si="1"/>
        <v>-5.5192957194265632E-2</v>
      </c>
      <c r="I26">
        <f t="shared" si="2"/>
        <v>-9.6450503815737054E-2</v>
      </c>
      <c r="O26" s="8">
        <v>-9.274750732768601E-3</v>
      </c>
      <c r="P26" s="4">
        <v>34</v>
      </c>
      <c r="Q26">
        <f t="shared" si="4"/>
        <v>17.082996844296151</v>
      </c>
    </row>
    <row r="27" spans="3:17" x14ac:dyDescent="0.3">
      <c r="C27">
        <v>229</v>
      </c>
      <c r="D27" s="1">
        <v>43903</v>
      </c>
      <c r="E27">
        <v>277.97000100000002</v>
      </c>
      <c r="F27" s="2">
        <f t="shared" si="0"/>
        <v>0.1131574781778725</v>
      </c>
      <c r="G27">
        <v>1785</v>
      </c>
      <c r="H27" s="2">
        <f t="shared" si="1"/>
        <v>6.2644526522527264E-2</v>
      </c>
      <c r="I27">
        <f t="shared" si="2"/>
        <v>8.7901002350199875E-2</v>
      </c>
      <c r="O27" s="8">
        <v>9.1603998838250926E-3</v>
      </c>
      <c r="P27" s="4">
        <v>131</v>
      </c>
      <c r="Q27">
        <f t="shared" si="4"/>
        <v>18.01978737394796</v>
      </c>
    </row>
    <row r="28" spans="3:17" x14ac:dyDescent="0.3">
      <c r="C28">
        <v>228</v>
      </c>
      <c r="D28" s="1">
        <v>43902</v>
      </c>
      <c r="E28">
        <v>248.229996</v>
      </c>
      <c r="F28" s="2">
        <f t="shared" si="0"/>
        <v>-0.10397776779080059</v>
      </c>
      <c r="G28">
        <v>1676.6099850000001</v>
      </c>
      <c r="H28" s="2">
        <f t="shared" si="1"/>
        <v>-8.2535020008341092E-2</v>
      </c>
      <c r="I28">
        <f t="shared" si="2"/>
        <v>-9.3256393899570841E-2</v>
      </c>
      <c r="O28" s="8">
        <v>2.7595550500418786E-2</v>
      </c>
      <c r="P28" s="4">
        <v>57</v>
      </c>
      <c r="Q28">
        <f t="shared" si="4"/>
        <v>8.4799441839045588</v>
      </c>
    </row>
    <row r="29" spans="3:17" x14ac:dyDescent="0.3">
      <c r="C29">
        <v>227</v>
      </c>
      <c r="D29" s="1">
        <v>43901</v>
      </c>
      <c r="E29">
        <v>275.42999300000002</v>
      </c>
      <c r="F29" s="2">
        <f t="shared" si="0"/>
        <v>-3.5347950259392059E-2</v>
      </c>
      <c r="G29">
        <v>1820.8599850000001</v>
      </c>
      <c r="H29" s="2">
        <f t="shared" si="1"/>
        <v>-3.8230391421757853E-2</v>
      </c>
      <c r="I29">
        <f t="shared" si="2"/>
        <v>-3.6789170840574953E-2</v>
      </c>
      <c r="O29" s="8">
        <v>4.6030701117012476E-2</v>
      </c>
      <c r="P29" s="4">
        <v>7</v>
      </c>
      <c r="Q29">
        <f t="shared" si="4"/>
        <v>1.7803035390741258</v>
      </c>
    </row>
    <row r="30" spans="3:17" x14ac:dyDescent="0.3">
      <c r="C30">
        <v>226</v>
      </c>
      <c r="D30" s="1">
        <v>43900</v>
      </c>
      <c r="E30">
        <v>285.33999599999999</v>
      </c>
      <c r="F30" s="2">
        <f t="shared" si="0"/>
        <v>6.9546186437271881E-2</v>
      </c>
      <c r="G30">
        <v>1891.8199460000001</v>
      </c>
      <c r="H30" s="2">
        <f t="shared" si="1"/>
        <v>4.9413812088545839E-2</v>
      </c>
      <c r="I30">
        <f t="shared" si="2"/>
        <v>5.947999926290886E-2</v>
      </c>
      <c r="O30" s="8">
        <v>6.4465851733606166E-2</v>
      </c>
      <c r="P30" s="4">
        <v>5</v>
      </c>
      <c r="Q30">
        <f t="shared" si="4"/>
        <v>0.16674501020920998</v>
      </c>
    </row>
    <row r="31" spans="3:17" x14ac:dyDescent="0.3">
      <c r="C31">
        <v>225</v>
      </c>
      <c r="D31" s="1">
        <v>43899</v>
      </c>
      <c r="E31">
        <v>266.17001299999998</v>
      </c>
      <c r="F31" s="2">
        <f t="shared" si="0"/>
        <v>-8.2395234262431394E-2</v>
      </c>
      <c r="G31">
        <v>1800.6099850000001</v>
      </c>
      <c r="H31" s="2">
        <f t="shared" si="1"/>
        <v>-5.4301899953937895E-2</v>
      </c>
      <c r="I31">
        <f t="shared" si="2"/>
        <v>-6.8348567108184641E-2</v>
      </c>
      <c r="O31" s="8">
        <v>8.2901002350199857E-2</v>
      </c>
      <c r="P31" s="4">
        <v>1</v>
      </c>
      <c r="Q31">
        <f t="shared" si="4"/>
        <v>6.9673779238224468E-3</v>
      </c>
    </row>
    <row r="32" spans="3:17" x14ac:dyDescent="0.3">
      <c r="C32">
        <v>224</v>
      </c>
      <c r="D32" s="1">
        <v>43896</v>
      </c>
      <c r="E32">
        <v>289.02999899999998</v>
      </c>
      <c r="F32" s="2">
        <f t="shared" si="0"/>
        <v>-1.3369093080122619E-2</v>
      </c>
      <c r="G32">
        <v>1901.089966</v>
      </c>
      <c r="H32" s="2">
        <f t="shared" si="1"/>
        <v>-1.1994571705509036E-2</v>
      </c>
      <c r="I32">
        <f t="shared" si="2"/>
        <v>-1.2681832392815827E-2</v>
      </c>
      <c r="O32" s="8">
        <v>0.10133615296679355</v>
      </c>
      <c r="P32" s="4">
        <v>1</v>
      </c>
      <c r="Q32">
        <f t="shared" si="4"/>
        <v>1.2988040063231055E-4</v>
      </c>
    </row>
    <row r="33" spans="3:17" ht="15" thickBot="1" x14ac:dyDescent="0.35">
      <c r="C33">
        <v>223</v>
      </c>
      <c r="D33" s="1">
        <v>43895</v>
      </c>
      <c r="E33">
        <v>292.92001299999998</v>
      </c>
      <c r="F33" s="2">
        <f t="shared" si="0"/>
        <v>-3.2974739729187928E-2</v>
      </c>
      <c r="G33">
        <v>1924.030029</v>
      </c>
      <c r="H33" s="2">
        <f t="shared" si="1"/>
        <v>-2.6566581256816092E-2</v>
      </c>
      <c r="I33">
        <f t="shared" si="2"/>
        <v>-2.9770660493002012E-2</v>
      </c>
      <c r="O33" s="5" t="s">
        <v>33</v>
      </c>
      <c r="P33" s="5">
        <v>0</v>
      </c>
      <c r="Q33" t="e">
        <f t="shared" si="4"/>
        <v>#VALUE!</v>
      </c>
    </row>
    <row r="34" spans="3:17" x14ac:dyDescent="0.3">
      <c r="C34">
        <v>222</v>
      </c>
      <c r="D34" s="1">
        <v>43894</v>
      </c>
      <c r="E34">
        <v>302.73998999999998</v>
      </c>
      <c r="F34" s="2">
        <f t="shared" si="0"/>
        <v>4.5340952127031146E-2</v>
      </c>
      <c r="G34">
        <v>1975.829956</v>
      </c>
      <c r="H34" s="2">
        <f t="shared" si="1"/>
        <v>3.441423982005621E-2</v>
      </c>
      <c r="I34">
        <f t="shared" si="2"/>
        <v>3.9877595973543678E-2</v>
      </c>
    </row>
    <row r="35" spans="3:17" x14ac:dyDescent="0.3">
      <c r="C35">
        <v>221</v>
      </c>
      <c r="D35" s="1">
        <v>43893</v>
      </c>
      <c r="E35">
        <v>289.32000699999998</v>
      </c>
      <c r="F35" s="2">
        <f t="shared" si="0"/>
        <v>-3.2274547031830428E-2</v>
      </c>
      <c r="G35">
        <v>1908.98999</v>
      </c>
      <c r="H35" s="2">
        <f t="shared" si="1"/>
        <v>-2.3278638532620334E-2</v>
      </c>
      <c r="I35">
        <f t="shared" si="2"/>
        <v>-2.7776592782225381E-2</v>
      </c>
    </row>
    <row r="36" spans="3:17" x14ac:dyDescent="0.3">
      <c r="C36">
        <v>220</v>
      </c>
      <c r="D36" s="1">
        <v>43892</v>
      </c>
      <c r="E36">
        <v>298.80999800000001</v>
      </c>
      <c r="F36" s="2">
        <f t="shared" si="0"/>
        <v>8.9018360273233843E-2</v>
      </c>
      <c r="G36">
        <v>1953.9499510000001</v>
      </c>
      <c r="H36" s="2">
        <f t="shared" si="1"/>
        <v>3.6588468720887314E-2</v>
      </c>
      <c r="I36">
        <f t="shared" si="2"/>
        <v>6.2803414497060575E-2</v>
      </c>
    </row>
    <row r="37" spans="3:17" x14ac:dyDescent="0.3">
      <c r="C37">
        <v>219</v>
      </c>
      <c r="D37" s="1">
        <v>43889</v>
      </c>
      <c r="E37">
        <v>273.35998499999999</v>
      </c>
      <c r="F37" s="2">
        <f t="shared" si="0"/>
        <v>-5.8515218026794881E-4</v>
      </c>
      <c r="G37">
        <v>1883.75</v>
      </c>
      <c r="H37" s="2">
        <f t="shared" si="1"/>
        <v>-2.9195419209098242E-4</v>
      </c>
      <c r="I37">
        <f t="shared" si="2"/>
        <v>-4.3855318617946562E-4</v>
      </c>
    </row>
    <row r="38" spans="3:17" x14ac:dyDescent="0.3">
      <c r="C38">
        <v>218</v>
      </c>
      <c r="D38" s="1">
        <v>43888</v>
      </c>
      <c r="E38">
        <v>273.51998900000001</v>
      </c>
      <c r="F38" s="2">
        <f t="shared" si="0"/>
        <v>-6.7602630120315629E-2</v>
      </c>
      <c r="G38">
        <v>1884.3000489999999</v>
      </c>
      <c r="H38" s="2">
        <f t="shared" si="1"/>
        <v>-4.9333310231341305E-2</v>
      </c>
      <c r="I38">
        <f t="shared" si="2"/>
        <v>-5.8467970175828471E-2</v>
      </c>
    </row>
    <row r="39" spans="3:17" x14ac:dyDescent="0.3">
      <c r="C39">
        <v>217</v>
      </c>
      <c r="D39" s="1">
        <v>43887</v>
      </c>
      <c r="E39">
        <v>292.64999399999999</v>
      </c>
      <c r="F39" s="2">
        <f t="shared" si="0"/>
        <v>1.5739161020658133E-2</v>
      </c>
      <c r="G39">
        <v>1979.589966</v>
      </c>
      <c r="H39" s="2">
        <f t="shared" si="1"/>
        <v>3.4663011109571829E-3</v>
      </c>
      <c r="I39">
        <f t="shared" si="2"/>
        <v>9.6027310658076577E-3</v>
      </c>
    </row>
    <row r="40" spans="3:17" x14ac:dyDescent="0.3">
      <c r="C40">
        <v>216</v>
      </c>
      <c r="D40" s="1">
        <v>43886</v>
      </c>
      <c r="E40">
        <v>288.07998700000002</v>
      </c>
      <c r="F40" s="2">
        <f t="shared" si="0"/>
        <v>-3.4459133310234959E-2</v>
      </c>
      <c r="G40">
        <v>1972.73999</v>
      </c>
      <c r="H40" s="2">
        <f t="shared" si="1"/>
        <v>-1.8358010977171425E-2</v>
      </c>
      <c r="I40">
        <f t="shared" si="2"/>
        <v>-2.6408572143703193E-2</v>
      </c>
    </row>
    <row r="41" spans="3:17" x14ac:dyDescent="0.3">
      <c r="C41">
        <v>215</v>
      </c>
      <c r="D41" s="1">
        <v>43885</v>
      </c>
      <c r="E41">
        <v>298.17999300000002</v>
      </c>
      <c r="F41" s="2">
        <f t="shared" si="0"/>
        <v>-4.8665576334283929E-2</v>
      </c>
      <c r="G41">
        <v>2009.290039</v>
      </c>
      <c r="H41" s="2">
        <f t="shared" si="1"/>
        <v>-4.223499429497414E-2</v>
      </c>
      <c r="I41">
        <f t="shared" si="2"/>
        <v>-4.5450285314629038E-2</v>
      </c>
    </row>
    <row r="42" spans="3:17" x14ac:dyDescent="0.3">
      <c r="C42">
        <v>214</v>
      </c>
      <c r="D42" s="1">
        <v>43882</v>
      </c>
      <c r="E42">
        <v>313.04998799999998</v>
      </c>
      <c r="F42" s="2">
        <f t="shared" si="0"/>
        <v>-2.2895135291451093E-2</v>
      </c>
      <c r="G42">
        <v>2095.969971</v>
      </c>
      <c r="H42" s="2">
        <f t="shared" si="1"/>
        <v>-2.6892270094576808E-2</v>
      </c>
      <c r="I42">
        <f t="shared" si="2"/>
        <v>-2.4893702693013949E-2</v>
      </c>
    </row>
    <row r="43" spans="3:17" x14ac:dyDescent="0.3">
      <c r="C43">
        <v>213</v>
      </c>
      <c r="D43" s="1">
        <v>43881</v>
      </c>
      <c r="E43">
        <v>320.29998799999998</v>
      </c>
      <c r="F43" s="2">
        <f t="shared" si="0"/>
        <v>-1.0311953371207558E-2</v>
      </c>
      <c r="G43">
        <v>2153.1000979999999</v>
      </c>
      <c r="H43" s="2">
        <f t="shared" si="1"/>
        <v>-7.919821901523948E-3</v>
      </c>
      <c r="I43">
        <f t="shared" si="2"/>
        <v>-9.1158876363657531E-3</v>
      </c>
    </row>
    <row r="44" spans="3:17" x14ac:dyDescent="0.3">
      <c r="C44">
        <v>212</v>
      </c>
      <c r="D44" s="1">
        <v>43880</v>
      </c>
      <c r="E44">
        <v>323.61999500000002</v>
      </c>
      <c r="F44" s="2">
        <f t="shared" si="0"/>
        <v>1.4378869736597938E-2</v>
      </c>
      <c r="G44">
        <v>2170.219971</v>
      </c>
      <c r="H44" s="2">
        <f t="shared" si="1"/>
        <v>6.7269876157399931E-3</v>
      </c>
      <c r="I44">
        <f t="shared" si="2"/>
        <v>1.0552928676168966E-2</v>
      </c>
    </row>
    <row r="45" spans="3:17" x14ac:dyDescent="0.3">
      <c r="C45">
        <v>211</v>
      </c>
      <c r="D45" s="1">
        <v>43879</v>
      </c>
      <c r="E45">
        <v>319</v>
      </c>
      <c r="F45" s="2">
        <f t="shared" si="0"/>
        <v>-1.8480258484270956E-2</v>
      </c>
      <c r="G45">
        <v>2155.669922</v>
      </c>
      <c r="H45" s="2">
        <f t="shared" si="1"/>
        <v>9.695734222298991E-3</v>
      </c>
      <c r="I45">
        <f t="shared" si="2"/>
        <v>-4.3922621309859826E-3</v>
      </c>
    </row>
    <row r="46" spans="3:17" x14ac:dyDescent="0.3">
      <c r="C46">
        <v>210</v>
      </c>
      <c r="D46" s="1">
        <v>43875</v>
      </c>
      <c r="E46">
        <v>324.95001200000002</v>
      </c>
      <c r="F46" s="2">
        <f t="shared" si="0"/>
        <v>2.4627435148942708E-4</v>
      </c>
      <c r="G46">
        <v>2134.8701169999999</v>
      </c>
      <c r="H46" s="2">
        <f t="shared" si="1"/>
        <v>-7.0016199158465381E-3</v>
      </c>
      <c r="I46">
        <f t="shared" si="2"/>
        <v>-3.3776727821785554E-3</v>
      </c>
    </row>
    <row r="47" spans="3:17" x14ac:dyDescent="0.3">
      <c r="C47">
        <v>209</v>
      </c>
      <c r="D47" s="1">
        <v>43874</v>
      </c>
      <c r="E47">
        <v>324.86999500000002</v>
      </c>
      <c r="F47" s="2">
        <f t="shared" si="0"/>
        <v>-7.1465544857819757E-3</v>
      </c>
      <c r="G47">
        <v>2149.8701169999999</v>
      </c>
      <c r="H47" s="2">
        <f t="shared" si="1"/>
        <v>-4.7007920789763529E-3</v>
      </c>
      <c r="I47">
        <f t="shared" si="2"/>
        <v>-5.9236732823791643E-3</v>
      </c>
    </row>
    <row r="48" spans="3:17" x14ac:dyDescent="0.3">
      <c r="C48">
        <v>208</v>
      </c>
      <c r="D48" s="1">
        <v>43873</v>
      </c>
      <c r="E48">
        <v>327.20001200000002</v>
      </c>
      <c r="F48" s="2">
        <f t="shared" si="0"/>
        <v>2.3470185821593013E-2</v>
      </c>
      <c r="G48">
        <v>2160</v>
      </c>
      <c r="H48" s="2">
        <f t="shared" si="1"/>
        <v>4.2683329604674821E-3</v>
      </c>
      <c r="I48">
        <f t="shared" si="2"/>
        <v>1.3869259391030248E-2</v>
      </c>
    </row>
    <row r="49" spans="3:9" x14ac:dyDescent="0.3">
      <c r="C49">
        <v>207</v>
      </c>
      <c r="D49" s="1">
        <v>43872</v>
      </c>
      <c r="E49">
        <v>319.60998499999999</v>
      </c>
      <c r="F49" s="2">
        <f t="shared" si="0"/>
        <v>-6.0515596798214142E-3</v>
      </c>
      <c r="G49">
        <v>2150.8000489999999</v>
      </c>
      <c r="H49" s="2">
        <f t="shared" si="1"/>
        <v>7.8839523047845427E-3</v>
      </c>
      <c r="I49">
        <f t="shared" si="2"/>
        <v>9.1619631248156426E-4</v>
      </c>
    </row>
    <row r="50" spans="3:9" x14ac:dyDescent="0.3">
      <c r="C50">
        <v>206</v>
      </c>
      <c r="D50" s="1">
        <v>43871</v>
      </c>
      <c r="E50">
        <v>321.54998799999998</v>
      </c>
      <c r="F50" s="2">
        <f t="shared" si="0"/>
        <v>4.7382769868279601E-3</v>
      </c>
      <c r="G50">
        <v>2133.9099120000001</v>
      </c>
      <c r="H50" s="2">
        <f t="shared" si="1"/>
        <v>2.5934242541685252E-2</v>
      </c>
      <c r="I50">
        <f t="shared" si="2"/>
        <v>1.5336259764256606E-2</v>
      </c>
    </row>
    <row r="51" spans="3:9" x14ac:dyDescent="0.3">
      <c r="C51">
        <v>205</v>
      </c>
      <c r="D51" s="1">
        <v>43868</v>
      </c>
      <c r="E51">
        <v>320.02999899999998</v>
      </c>
      <c r="F51" s="2">
        <f t="shared" si="0"/>
        <v>-1.3685887091803494E-2</v>
      </c>
      <c r="G51">
        <v>2079.280029</v>
      </c>
      <c r="H51" s="2">
        <f t="shared" si="1"/>
        <v>1.4069721665273503E-2</v>
      </c>
      <c r="I51">
        <f t="shared" si="2"/>
        <v>1.9191728673500445E-4</v>
      </c>
    </row>
    <row r="52" spans="3:9" x14ac:dyDescent="0.3">
      <c r="C52">
        <v>204</v>
      </c>
      <c r="D52" s="1">
        <v>43867</v>
      </c>
      <c r="E52">
        <v>324.44000199999999</v>
      </c>
      <c r="F52" s="2">
        <f t="shared" si="0"/>
        <v>1.162902503147158E-2</v>
      </c>
      <c r="G52">
        <v>2050.2299800000001</v>
      </c>
      <c r="H52" s="2">
        <f t="shared" si="1"/>
        <v>5.0658943396259693E-3</v>
      </c>
      <c r="I52">
        <f t="shared" si="2"/>
        <v>8.3474596855487755E-3</v>
      </c>
    </row>
    <row r="53" spans="3:9" x14ac:dyDescent="0.3">
      <c r="C53">
        <v>203</v>
      </c>
      <c r="D53" s="1">
        <v>43866</v>
      </c>
      <c r="E53">
        <v>320.68893400000002</v>
      </c>
      <c r="F53" s="2">
        <f t="shared" si="0"/>
        <v>8.1213251208396633E-3</v>
      </c>
      <c r="G53">
        <v>2039.869995</v>
      </c>
      <c r="H53" s="2">
        <f t="shared" si="1"/>
        <v>-4.7926886434524864E-3</v>
      </c>
      <c r="I53">
        <f t="shared" si="2"/>
        <v>1.6643182386935885E-3</v>
      </c>
    </row>
    <row r="54" spans="3:9" x14ac:dyDescent="0.3">
      <c r="C54">
        <v>202</v>
      </c>
      <c r="D54" s="1">
        <v>43865</v>
      </c>
      <c r="E54">
        <v>318.09506199999998</v>
      </c>
      <c r="F54" s="2">
        <f t="shared" si="0"/>
        <v>3.2480392042284083E-2</v>
      </c>
      <c r="G54">
        <v>2049.669922</v>
      </c>
      <c r="H54" s="2">
        <f t="shared" si="1"/>
        <v>2.243381233425619E-2</v>
      </c>
      <c r="I54">
        <f t="shared" si="2"/>
        <v>2.7457102188270136E-2</v>
      </c>
    </row>
    <row r="55" spans="3:9" x14ac:dyDescent="0.3">
      <c r="C55">
        <v>201</v>
      </c>
      <c r="D55" s="1">
        <v>43864</v>
      </c>
      <c r="E55">
        <v>307.92919899999998</v>
      </c>
      <c r="F55" s="2">
        <f t="shared" si="0"/>
        <v>-2.7500689086044881E-3</v>
      </c>
      <c r="G55">
        <v>2004.1999510000001</v>
      </c>
      <c r="H55" s="2">
        <f t="shared" si="1"/>
        <v>-2.2527346667154625E-3</v>
      </c>
      <c r="I55">
        <f t="shared" si="2"/>
        <v>-2.5014017876599753E-3</v>
      </c>
    </row>
    <row r="56" spans="3:9" x14ac:dyDescent="0.3">
      <c r="C56">
        <v>200</v>
      </c>
      <c r="D56" s="1">
        <v>43861</v>
      </c>
      <c r="E56">
        <v>308.77719100000002</v>
      </c>
      <c r="F56" s="2">
        <f t="shared" si="0"/>
        <v>-4.5351762855529533E-2</v>
      </c>
      <c r="G56">
        <v>2008.719971</v>
      </c>
      <c r="H56" s="2">
        <f t="shared" si="1"/>
        <v>7.1195658863188016E-2</v>
      </c>
      <c r="I56">
        <f t="shared" si="2"/>
        <v>1.2921948003829242E-2</v>
      </c>
    </row>
    <row r="57" spans="3:9" x14ac:dyDescent="0.3">
      <c r="C57">
        <v>199</v>
      </c>
      <c r="D57" s="1">
        <v>43860</v>
      </c>
      <c r="E57">
        <v>323.10318000000001</v>
      </c>
      <c r="F57" s="2">
        <f t="shared" si="0"/>
        <v>-1.4501006346309324E-3</v>
      </c>
      <c r="G57">
        <v>1870.6800539999999</v>
      </c>
      <c r="H57" s="2">
        <f t="shared" si="1"/>
        <v>6.801389605313961E-3</v>
      </c>
      <c r="I57">
        <f t="shared" si="2"/>
        <v>2.6756444853415144E-3</v>
      </c>
    </row>
    <row r="58" spans="3:9" x14ac:dyDescent="0.3">
      <c r="C58">
        <v>198</v>
      </c>
      <c r="D58" s="1">
        <v>43859</v>
      </c>
      <c r="E58">
        <v>323.57205199999999</v>
      </c>
      <c r="F58" s="2">
        <f t="shared" si="0"/>
        <v>2.0716259681161739E-2</v>
      </c>
      <c r="G58">
        <v>1858</v>
      </c>
      <c r="H58" s="2">
        <f t="shared" si="1"/>
        <v>2.5597858369547214E-3</v>
      </c>
      <c r="I58">
        <f t="shared" si="2"/>
        <v>1.1638022759058231E-2</v>
      </c>
    </row>
    <row r="59" spans="3:9" x14ac:dyDescent="0.3">
      <c r="C59">
        <v>197</v>
      </c>
      <c r="D59" s="1">
        <v>43858</v>
      </c>
      <c r="E59">
        <v>316.93780500000003</v>
      </c>
      <c r="F59" s="2">
        <f t="shared" si="0"/>
        <v>2.7896589381210438E-2</v>
      </c>
      <c r="G59">
        <v>1853.25</v>
      </c>
      <c r="H59" s="2">
        <f t="shared" si="1"/>
        <v>1.3532421790246664E-2</v>
      </c>
      <c r="I59">
        <f t="shared" si="2"/>
        <v>2.071450558572855E-2</v>
      </c>
    </row>
    <row r="60" spans="3:9" x14ac:dyDescent="0.3">
      <c r="C60">
        <v>196</v>
      </c>
      <c r="D60" s="1">
        <v>43857</v>
      </c>
      <c r="E60">
        <v>308.21850599999999</v>
      </c>
      <c r="F60" s="2">
        <f t="shared" si="0"/>
        <v>-2.9846269155817302E-2</v>
      </c>
      <c r="G60">
        <v>1828.339966</v>
      </c>
      <c r="H60" s="2">
        <f t="shared" si="1"/>
        <v>-1.804939496106649E-2</v>
      </c>
      <c r="I60">
        <f t="shared" si="2"/>
        <v>-2.3947832058441896E-2</v>
      </c>
    </row>
    <row r="61" spans="3:9" x14ac:dyDescent="0.3">
      <c r="C61">
        <v>195</v>
      </c>
      <c r="D61" s="1">
        <v>43854</v>
      </c>
      <c r="E61">
        <v>317.55633499999999</v>
      </c>
      <c r="F61" s="2">
        <f t="shared" si="0"/>
        <v>-2.8861748378627133E-3</v>
      </c>
      <c r="G61">
        <v>1861.6400149999999</v>
      </c>
      <c r="H61" s="2">
        <f t="shared" si="1"/>
        <v>-1.2247133329789127E-2</v>
      </c>
      <c r="I61">
        <f t="shared" si="2"/>
        <v>-7.5666540838259201E-3</v>
      </c>
    </row>
    <row r="62" spans="3:9" x14ac:dyDescent="0.3">
      <c r="C62">
        <v>194</v>
      </c>
      <c r="D62" s="1">
        <v>43853</v>
      </c>
      <c r="E62">
        <v>318.47418199999998</v>
      </c>
      <c r="F62" s="2">
        <f t="shared" si="0"/>
        <v>4.8042716275115546E-3</v>
      </c>
      <c r="G62">
        <v>1884.579956</v>
      </c>
      <c r="H62" s="2">
        <f t="shared" si="1"/>
        <v>-1.5270281455171185E-3</v>
      </c>
      <c r="I62">
        <f t="shared" si="2"/>
        <v>1.6386217409972181E-3</v>
      </c>
    </row>
    <row r="63" spans="3:9" x14ac:dyDescent="0.3">
      <c r="C63">
        <v>193</v>
      </c>
      <c r="D63" s="1">
        <v>43852</v>
      </c>
      <c r="E63">
        <v>316.94781499999999</v>
      </c>
      <c r="F63" s="2">
        <f t="shared" si="0"/>
        <v>3.5632354794929016E-3</v>
      </c>
      <c r="G63">
        <v>1887.459961</v>
      </c>
      <c r="H63" s="2">
        <f t="shared" si="1"/>
        <v>-2.4024814288684648E-3</v>
      </c>
      <c r="I63">
        <f t="shared" si="2"/>
        <v>5.8037702531221844E-4</v>
      </c>
    </row>
    <row r="64" spans="3:9" x14ac:dyDescent="0.3">
      <c r="C64">
        <v>192</v>
      </c>
      <c r="D64" s="1">
        <v>43851</v>
      </c>
      <c r="E64">
        <v>315.82046500000001</v>
      </c>
      <c r="F64" s="2">
        <f t="shared" si="0"/>
        <v>-6.8000298450727288E-3</v>
      </c>
      <c r="G64">
        <v>1892</v>
      </c>
      <c r="H64" s="2">
        <f t="shared" si="1"/>
        <v>1.4523578405342335E-2</v>
      </c>
      <c r="I64">
        <f t="shared" si="2"/>
        <v>3.8617742801348031E-3</v>
      </c>
    </row>
    <row r="65" spans="3:9" x14ac:dyDescent="0.3">
      <c r="C65">
        <v>191</v>
      </c>
      <c r="D65" s="1">
        <v>43847</v>
      </c>
      <c r="E65">
        <v>317.97537199999999</v>
      </c>
      <c r="F65" s="2">
        <f t="shared" si="0"/>
        <v>1.101023568568341E-2</v>
      </c>
      <c r="G65">
        <v>1864.719971</v>
      </c>
      <c r="H65" s="2">
        <f t="shared" si="1"/>
        <v>-7.0645077521567703E-3</v>
      </c>
      <c r="I65">
        <f t="shared" si="2"/>
        <v>1.9728639667633196E-3</v>
      </c>
    </row>
    <row r="66" spans="3:9" x14ac:dyDescent="0.3">
      <c r="C66">
        <v>190</v>
      </c>
      <c r="D66" s="1">
        <v>43846</v>
      </c>
      <c r="E66">
        <v>314.49359099999998</v>
      </c>
      <c r="F66" s="2">
        <f t="shared" si="0"/>
        <v>1.2448630410462491E-2</v>
      </c>
      <c r="G66">
        <v>1877.9399410000001</v>
      </c>
      <c r="H66" s="2">
        <f t="shared" si="1"/>
        <v>8.5134692997274816E-3</v>
      </c>
      <c r="I66">
        <f t="shared" si="2"/>
        <v>1.0481049855094987E-2</v>
      </c>
    </row>
    <row r="67" spans="3:9" x14ac:dyDescent="0.3">
      <c r="C67">
        <v>189</v>
      </c>
      <c r="D67" s="1">
        <v>43845</v>
      </c>
      <c r="E67">
        <v>310.602844</v>
      </c>
      <c r="F67" s="2">
        <f t="shared" si="0"/>
        <v>-4.2947269661140278E-3</v>
      </c>
      <c r="G67">
        <v>1862.0200199999999</v>
      </c>
      <c r="H67" s="2">
        <f t="shared" si="1"/>
        <v>-3.9769585401571344E-3</v>
      </c>
      <c r="I67">
        <f t="shared" si="2"/>
        <v>-4.1358427531355806E-3</v>
      </c>
    </row>
    <row r="68" spans="3:9" x14ac:dyDescent="0.3">
      <c r="C68">
        <v>188</v>
      </c>
      <c r="D68" s="1">
        <v>43844</v>
      </c>
      <c r="E68">
        <v>311.93966699999999</v>
      </c>
      <c r="F68" s="2">
        <f t="shared" ref="F68:F131" si="5">LN(E68/E69)</f>
        <v>-1.3595282013345436E-2</v>
      </c>
      <c r="G68">
        <v>1869.4399410000001</v>
      </c>
      <c r="H68" s="2">
        <f t="shared" ref="H68:H131" si="6">LN(G68/G69)</f>
        <v>-1.1625560003446243E-2</v>
      </c>
      <c r="I68">
        <f t="shared" ref="I68:I131" si="7">0.5*F68+0.5*H68</f>
        <v>-1.261042100839584E-2</v>
      </c>
    </row>
    <row r="69" spans="3:9" x14ac:dyDescent="0.3">
      <c r="C69">
        <v>187</v>
      </c>
      <c r="D69" s="1">
        <v>43843</v>
      </c>
      <c r="E69">
        <v>316.20953400000002</v>
      </c>
      <c r="F69" s="2">
        <f t="shared" si="5"/>
        <v>2.1139389953692658E-2</v>
      </c>
      <c r="G69">
        <v>1891.3000489999999</v>
      </c>
      <c r="H69" s="2">
        <f t="shared" si="6"/>
        <v>4.3132143091252177E-3</v>
      </c>
      <c r="I69">
        <f t="shared" si="7"/>
        <v>1.2726302131408938E-2</v>
      </c>
    </row>
    <row r="70" spans="3:9" x14ac:dyDescent="0.3">
      <c r="C70">
        <v>186</v>
      </c>
      <c r="D70" s="1">
        <v>43840</v>
      </c>
      <c r="E70">
        <v>309.595215</v>
      </c>
      <c r="F70" s="2">
        <f t="shared" si="5"/>
        <v>2.2580830579175459E-3</v>
      </c>
      <c r="G70">
        <v>1883.160034</v>
      </c>
      <c r="H70" s="2">
        <f t="shared" si="6"/>
        <v>-9.4551559707236228E-3</v>
      </c>
      <c r="I70">
        <f t="shared" si="7"/>
        <v>-3.5985364564030385E-3</v>
      </c>
    </row>
    <row r="71" spans="3:9" x14ac:dyDescent="0.3">
      <c r="C71">
        <v>185</v>
      </c>
      <c r="D71" s="1">
        <v>43839</v>
      </c>
      <c r="E71">
        <v>308.89691199999999</v>
      </c>
      <c r="F71" s="2">
        <f t="shared" si="5"/>
        <v>2.101843897417743E-2</v>
      </c>
      <c r="G71">
        <v>1901.0500489999999</v>
      </c>
      <c r="H71" s="2">
        <f t="shared" si="6"/>
        <v>4.7877919427253158E-3</v>
      </c>
      <c r="I71">
        <f t="shared" si="7"/>
        <v>1.2903115458451374E-2</v>
      </c>
    </row>
    <row r="72" spans="3:9" x14ac:dyDescent="0.3">
      <c r="C72">
        <v>184</v>
      </c>
      <c r="D72" s="1">
        <v>43838</v>
      </c>
      <c r="E72">
        <v>302.47213699999998</v>
      </c>
      <c r="F72" s="2">
        <f t="shared" si="5"/>
        <v>1.5958211720404947E-2</v>
      </c>
      <c r="G72">
        <v>1891.969971</v>
      </c>
      <c r="H72" s="2">
        <f t="shared" si="6"/>
        <v>-7.8393033789196324E-3</v>
      </c>
      <c r="I72">
        <f t="shared" si="7"/>
        <v>4.0594541707426575E-3</v>
      </c>
    </row>
    <row r="73" spans="3:9" x14ac:dyDescent="0.3">
      <c r="C73">
        <v>183</v>
      </c>
      <c r="D73" s="1">
        <v>43837</v>
      </c>
      <c r="E73">
        <v>297.68353300000001</v>
      </c>
      <c r="F73" s="2">
        <f t="shared" si="5"/>
        <v>-4.7140772031525873E-3</v>
      </c>
      <c r="G73">
        <v>1906.8599850000001</v>
      </c>
      <c r="H73" s="2">
        <f t="shared" si="6"/>
        <v>2.089371693775246E-3</v>
      </c>
      <c r="I73">
        <f t="shared" si="7"/>
        <v>-1.3123527546886706E-3</v>
      </c>
    </row>
    <row r="74" spans="3:9" x14ac:dyDescent="0.3">
      <c r="C74">
        <v>182</v>
      </c>
      <c r="D74" s="1">
        <v>43836</v>
      </c>
      <c r="E74">
        <v>299.090149</v>
      </c>
      <c r="F74" s="2">
        <f t="shared" si="5"/>
        <v>7.9366540559789502E-3</v>
      </c>
      <c r="G74">
        <v>1902.880005</v>
      </c>
      <c r="H74" s="2">
        <f t="shared" si="6"/>
        <v>1.4775886796935634E-2</v>
      </c>
      <c r="I74">
        <f t="shared" si="7"/>
        <v>1.1356270426457291E-2</v>
      </c>
    </row>
    <row r="75" spans="3:9" x14ac:dyDescent="0.3">
      <c r="C75">
        <v>181</v>
      </c>
      <c r="D75" s="1">
        <v>43833</v>
      </c>
      <c r="E75">
        <v>296.72576900000001</v>
      </c>
      <c r="F75" s="2">
        <f t="shared" si="5"/>
        <v>-9.7696573762808148E-3</v>
      </c>
      <c r="G75">
        <v>1874.969971</v>
      </c>
      <c r="H75" s="2">
        <f t="shared" si="6"/>
        <v>-1.2213330318973002E-2</v>
      </c>
      <c r="I75">
        <f t="shared" si="7"/>
        <v>-1.0991493847626908E-2</v>
      </c>
    </row>
    <row r="76" spans="3:9" x14ac:dyDescent="0.3">
      <c r="C76">
        <v>180</v>
      </c>
      <c r="D76" s="1">
        <v>43832</v>
      </c>
      <c r="E76">
        <v>299.63888500000002</v>
      </c>
      <c r="F76" s="2">
        <f t="shared" si="5"/>
        <v>2.2560002423208252E-2</v>
      </c>
      <c r="G76">
        <v>1898.01001</v>
      </c>
      <c r="H76" s="2">
        <f t="shared" si="6"/>
        <v>2.6788603161652762E-2</v>
      </c>
      <c r="I76">
        <f t="shared" si="7"/>
        <v>2.4674302792430505E-2</v>
      </c>
    </row>
    <row r="77" spans="3:9" x14ac:dyDescent="0.3">
      <c r="C77">
        <v>179</v>
      </c>
      <c r="D77" s="1">
        <v>43830</v>
      </c>
      <c r="E77">
        <v>292.95471199999997</v>
      </c>
      <c r="F77" s="2">
        <f t="shared" si="5"/>
        <v>7.2799070177957202E-3</v>
      </c>
      <c r="G77">
        <v>1847.839966</v>
      </c>
      <c r="H77" s="2">
        <f t="shared" si="6"/>
        <v>5.1421945626191909E-4</v>
      </c>
      <c r="I77">
        <f t="shared" si="7"/>
        <v>3.8970632370288194E-3</v>
      </c>
    </row>
    <row r="78" spans="3:9" x14ac:dyDescent="0.3">
      <c r="C78">
        <v>178</v>
      </c>
      <c r="D78" s="1">
        <v>43829</v>
      </c>
      <c r="E78">
        <v>290.82977299999999</v>
      </c>
      <c r="F78" s="2">
        <f t="shared" si="5"/>
        <v>5.9176340444923262E-3</v>
      </c>
      <c r="G78">
        <v>1846.8900149999999</v>
      </c>
      <c r="H78" s="2">
        <f t="shared" si="6"/>
        <v>-1.2328347952572557E-2</v>
      </c>
      <c r="I78">
        <f t="shared" si="7"/>
        <v>-3.2053569540401155E-3</v>
      </c>
    </row>
    <row r="79" spans="3:9" x14ac:dyDescent="0.3">
      <c r="C79">
        <v>177</v>
      </c>
      <c r="D79" s="1">
        <v>43826</v>
      </c>
      <c r="E79">
        <v>289.113831</v>
      </c>
      <c r="F79" s="2">
        <f t="shared" si="5"/>
        <v>-3.7960884097991567E-4</v>
      </c>
      <c r="G79">
        <v>1869.8000489999999</v>
      </c>
      <c r="H79" s="2">
        <f t="shared" si="6"/>
        <v>5.510283381356272E-4</v>
      </c>
      <c r="I79">
        <f t="shared" si="7"/>
        <v>8.5709748577855765E-5</v>
      </c>
    </row>
    <row r="80" spans="3:9" x14ac:dyDescent="0.3">
      <c r="C80">
        <v>176</v>
      </c>
      <c r="D80" s="1">
        <v>43825</v>
      </c>
      <c r="E80">
        <v>289.22360200000003</v>
      </c>
      <c r="F80" s="2">
        <f t="shared" si="5"/>
        <v>1.9646149959407486E-2</v>
      </c>
      <c r="G80">
        <v>1868.7700199999999</v>
      </c>
      <c r="H80" s="2">
        <f t="shared" si="6"/>
        <v>4.3506311289249949E-2</v>
      </c>
      <c r="I80">
        <f t="shared" si="7"/>
        <v>3.1576230624328717E-2</v>
      </c>
    </row>
    <row r="81" spans="3:9" x14ac:dyDescent="0.3">
      <c r="C81">
        <v>175</v>
      </c>
      <c r="D81" s="1">
        <v>43823</v>
      </c>
      <c r="E81">
        <v>283.596924</v>
      </c>
      <c r="F81" s="2">
        <f t="shared" si="5"/>
        <v>9.5020772701155025E-4</v>
      </c>
      <c r="G81">
        <v>1789.209961</v>
      </c>
      <c r="H81" s="2">
        <f t="shared" si="6"/>
        <v>-2.1160347692923864E-3</v>
      </c>
      <c r="I81">
        <f t="shared" si="7"/>
        <v>-5.8291352114041815E-4</v>
      </c>
    </row>
    <row r="82" spans="3:9" x14ac:dyDescent="0.3">
      <c r="C82">
        <v>174</v>
      </c>
      <c r="D82" s="1">
        <v>43822</v>
      </c>
      <c r="E82">
        <v>283.32757600000002</v>
      </c>
      <c r="F82" s="2">
        <f t="shared" si="5"/>
        <v>1.6186607771653608E-2</v>
      </c>
      <c r="G82">
        <v>1793</v>
      </c>
      <c r="H82" s="2">
        <f t="shared" si="6"/>
        <v>3.631796141668333E-3</v>
      </c>
      <c r="I82">
        <f t="shared" si="7"/>
        <v>9.9092019566609704E-3</v>
      </c>
    </row>
    <row r="83" spans="3:9" x14ac:dyDescent="0.3">
      <c r="C83">
        <v>173</v>
      </c>
      <c r="D83" s="1">
        <v>43819</v>
      </c>
      <c r="E83">
        <v>278.77838100000002</v>
      </c>
      <c r="F83" s="2">
        <f t="shared" si="5"/>
        <v>-2.0733830255705195E-3</v>
      </c>
      <c r="G83">
        <v>1786.5</v>
      </c>
      <c r="H83" s="2">
        <f t="shared" si="6"/>
        <v>-3.2301700461587935E-3</v>
      </c>
      <c r="I83">
        <f t="shared" si="7"/>
        <v>-2.6517765358646563E-3</v>
      </c>
    </row>
    <row r="84" spans="3:9" x14ac:dyDescent="0.3">
      <c r="C84">
        <v>172</v>
      </c>
      <c r="D84" s="1">
        <v>43818</v>
      </c>
      <c r="E84">
        <v>279.35699499999998</v>
      </c>
      <c r="F84" s="2">
        <f t="shared" si="5"/>
        <v>1.0003964377690469E-3</v>
      </c>
      <c r="G84">
        <v>1792.280029</v>
      </c>
      <c r="H84" s="2">
        <f t="shared" si="6"/>
        <v>4.6137021122287774E-3</v>
      </c>
      <c r="I84">
        <f t="shared" si="7"/>
        <v>2.8070492749989124E-3</v>
      </c>
    </row>
    <row r="85" spans="3:9" x14ac:dyDescent="0.3">
      <c r="C85">
        <v>171</v>
      </c>
      <c r="D85" s="1">
        <v>43817</v>
      </c>
      <c r="E85">
        <v>279.07766700000002</v>
      </c>
      <c r="F85" s="2">
        <f t="shared" si="5"/>
        <v>-2.3922652021241648E-3</v>
      </c>
      <c r="G85">
        <v>1784.030029</v>
      </c>
      <c r="H85" s="2">
        <f t="shared" si="6"/>
        <v>-3.7094195499151827E-3</v>
      </c>
      <c r="I85">
        <f t="shared" si="7"/>
        <v>-3.0508423760196735E-3</v>
      </c>
    </row>
    <row r="86" spans="3:9" x14ac:dyDescent="0.3">
      <c r="C86">
        <v>170</v>
      </c>
      <c r="D86" s="1">
        <v>43816</v>
      </c>
      <c r="E86">
        <v>279.74609400000003</v>
      </c>
      <c r="F86" s="2">
        <f t="shared" si="5"/>
        <v>1.9634801170373101E-3</v>
      </c>
      <c r="G86">
        <v>1790.660034</v>
      </c>
      <c r="H86" s="2">
        <f t="shared" si="6"/>
        <v>1.2051188740635859E-2</v>
      </c>
      <c r="I86">
        <f t="shared" si="7"/>
        <v>7.0073344288365848E-3</v>
      </c>
    </row>
    <row r="87" spans="3:9" x14ac:dyDescent="0.3">
      <c r="C87">
        <v>169</v>
      </c>
      <c r="D87" s="1">
        <v>43815</v>
      </c>
      <c r="E87">
        <v>279.19735700000001</v>
      </c>
      <c r="F87" s="2">
        <f t="shared" si="5"/>
        <v>1.6972980552010169E-2</v>
      </c>
      <c r="G87">
        <v>1769.209961</v>
      </c>
      <c r="H87" s="2">
        <f t="shared" si="6"/>
        <v>4.6853733460049049E-3</v>
      </c>
      <c r="I87">
        <f t="shared" si="7"/>
        <v>1.0829176949007537E-2</v>
      </c>
    </row>
    <row r="88" spans="3:9" x14ac:dyDescent="0.3">
      <c r="C88">
        <v>168</v>
      </c>
      <c r="D88" s="1">
        <v>43812</v>
      </c>
      <c r="E88">
        <v>274.498535</v>
      </c>
      <c r="F88" s="2">
        <f t="shared" si="5"/>
        <v>1.3501644184165038E-2</v>
      </c>
      <c r="G88">
        <v>1760.9399410000001</v>
      </c>
      <c r="H88" s="2">
        <f t="shared" si="6"/>
        <v>3.4645739971318268E-4</v>
      </c>
      <c r="I88">
        <f t="shared" si="7"/>
        <v>6.9240507919391099E-3</v>
      </c>
    </row>
    <row r="89" spans="3:9" x14ac:dyDescent="0.3">
      <c r="C89">
        <v>167</v>
      </c>
      <c r="D89" s="1">
        <v>43811</v>
      </c>
      <c r="E89">
        <v>270.81726099999997</v>
      </c>
      <c r="F89" s="2">
        <f t="shared" si="5"/>
        <v>2.5450050801171984E-3</v>
      </c>
      <c r="G89">
        <v>1760.329956</v>
      </c>
      <c r="H89" s="2">
        <f t="shared" si="6"/>
        <v>6.6171913227671859E-3</v>
      </c>
      <c r="I89">
        <f t="shared" si="7"/>
        <v>4.5810982014421924E-3</v>
      </c>
    </row>
    <row r="90" spans="3:9" x14ac:dyDescent="0.3">
      <c r="C90">
        <v>166</v>
      </c>
      <c r="D90" s="1">
        <v>43810</v>
      </c>
      <c r="E90">
        <v>270.12890599999997</v>
      </c>
      <c r="F90" s="2">
        <f t="shared" si="5"/>
        <v>8.4933211563234783E-3</v>
      </c>
      <c r="G90">
        <v>1748.719971</v>
      </c>
      <c r="H90" s="2">
        <f t="shared" si="6"/>
        <v>5.4531104417385508E-3</v>
      </c>
      <c r="I90">
        <f t="shared" si="7"/>
        <v>6.9732157990310146E-3</v>
      </c>
    </row>
    <row r="91" spans="3:9" x14ac:dyDescent="0.3">
      <c r="C91">
        <v>165</v>
      </c>
      <c r="D91" s="1">
        <v>43809</v>
      </c>
      <c r="E91">
        <v>267.84433000000001</v>
      </c>
      <c r="F91" s="2">
        <f t="shared" si="5"/>
        <v>5.8274298107365615E-3</v>
      </c>
      <c r="G91">
        <v>1739.209961</v>
      </c>
      <c r="H91" s="2">
        <f t="shared" si="6"/>
        <v>-5.9047897296770104E-3</v>
      </c>
      <c r="I91">
        <f t="shared" si="7"/>
        <v>-3.8679959470224422E-5</v>
      </c>
    </row>
    <row r="92" spans="3:9" x14ac:dyDescent="0.3">
      <c r="C92">
        <v>164</v>
      </c>
      <c r="D92" s="1">
        <v>43808</v>
      </c>
      <c r="E92">
        <v>266.288025</v>
      </c>
      <c r="F92" s="2">
        <f t="shared" si="5"/>
        <v>-1.4099072962965193E-2</v>
      </c>
      <c r="G92">
        <v>1749.51001</v>
      </c>
      <c r="H92" s="2">
        <f t="shared" si="6"/>
        <v>-1.1938877993577623E-3</v>
      </c>
      <c r="I92">
        <f t="shared" si="7"/>
        <v>-7.6464803811614772E-3</v>
      </c>
    </row>
    <row r="93" spans="3:9" x14ac:dyDescent="0.3">
      <c r="C93">
        <v>163</v>
      </c>
      <c r="D93" s="1">
        <v>43805</v>
      </c>
      <c r="E93">
        <v>270.069031</v>
      </c>
      <c r="F93" s="2">
        <f t="shared" si="5"/>
        <v>1.9132044285530614E-2</v>
      </c>
      <c r="G93">
        <v>1751.599976</v>
      </c>
      <c r="H93" s="2">
        <f t="shared" si="6"/>
        <v>6.3687164819718799E-3</v>
      </c>
      <c r="I93">
        <f t="shared" si="7"/>
        <v>1.2750380383751246E-2</v>
      </c>
    </row>
    <row r="94" spans="3:9" x14ac:dyDescent="0.3">
      <c r="C94">
        <v>162</v>
      </c>
      <c r="D94" s="1">
        <v>43804</v>
      </c>
      <c r="E94">
        <v>264.95117199999999</v>
      </c>
      <c r="F94" s="2">
        <f t="shared" si="5"/>
        <v>1.4564446622554404E-2</v>
      </c>
      <c r="G94">
        <v>1740.4799800000001</v>
      </c>
      <c r="H94" s="2">
        <f t="shared" si="6"/>
        <v>-1.1544818403900113E-2</v>
      </c>
      <c r="I94">
        <f t="shared" si="7"/>
        <v>1.5098141093271454E-3</v>
      </c>
    </row>
    <row r="95" spans="3:9" x14ac:dyDescent="0.3">
      <c r="C95">
        <v>161</v>
      </c>
      <c r="D95" s="1">
        <v>43803</v>
      </c>
      <c r="E95">
        <v>261.12027</v>
      </c>
      <c r="F95" s="2">
        <f t="shared" si="5"/>
        <v>8.7875155877766859E-3</v>
      </c>
      <c r="G95">
        <v>1760.6899410000001</v>
      </c>
      <c r="H95" s="2">
        <f t="shared" si="6"/>
        <v>-5.2511812606505044E-3</v>
      </c>
      <c r="I95">
        <f t="shared" si="7"/>
        <v>1.7681671635630908E-3</v>
      </c>
    </row>
    <row r="96" spans="3:9" x14ac:dyDescent="0.3">
      <c r="C96">
        <v>160</v>
      </c>
      <c r="D96" s="1">
        <v>43802</v>
      </c>
      <c r="E96">
        <v>258.83572400000003</v>
      </c>
      <c r="F96" s="2">
        <f t="shared" si="5"/>
        <v>-1.7990873557533347E-2</v>
      </c>
      <c r="G96">
        <v>1769.959961</v>
      </c>
      <c r="H96" s="2">
        <f t="shared" si="6"/>
        <v>-6.5548980640569438E-3</v>
      </c>
      <c r="I96">
        <f t="shared" si="7"/>
        <v>-1.2272885810795145E-2</v>
      </c>
    </row>
    <row r="97" spans="3:9" x14ac:dyDescent="0.3">
      <c r="C97">
        <v>159</v>
      </c>
      <c r="D97" s="1">
        <v>43801</v>
      </c>
      <c r="E97">
        <v>263.53454599999998</v>
      </c>
      <c r="F97" s="2">
        <f t="shared" si="5"/>
        <v>-1.1629641824322466E-2</v>
      </c>
      <c r="G97">
        <v>1781.599976</v>
      </c>
      <c r="H97" s="2">
        <f t="shared" si="6"/>
        <v>-1.0719214330530441E-2</v>
      </c>
      <c r="I97">
        <f t="shared" si="7"/>
        <v>-1.1174428077426454E-2</v>
      </c>
    </row>
    <row r="98" spans="3:9" x14ac:dyDescent="0.3">
      <c r="C98">
        <v>158</v>
      </c>
      <c r="D98" s="1">
        <v>43798</v>
      </c>
      <c r="E98">
        <v>266.61724900000002</v>
      </c>
      <c r="F98" s="2">
        <f t="shared" si="5"/>
        <v>-2.2051958768642098E-3</v>
      </c>
      <c r="G98">
        <v>1800.8000489999999</v>
      </c>
      <c r="H98" s="2">
        <f t="shared" si="6"/>
        <v>-9.7864521459489328E-3</v>
      </c>
      <c r="I98">
        <f t="shared" si="7"/>
        <v>-5.9958240114065713E-3</v>
      </c>
    </row>
    <row r="99" spans="3:9" x14ac:dyDescent="0.3">
      <c r="C99">
        <v>157</v>
      </c>
      <c r="D99" s="1">
        <v>43796</v>
      </c>
      <c r="E99">
        <v>267.20584100000002</v>
      </c>
      <c r="F99" s="2">
        <f t="shared" si="5"/>
        <v>1.3342803179921352E-2</v>
      </c>
      <c r="G99">
        <v>1818.51001</v>
      </c>
      <c r="H99" s="2">
        <f t="shared" si="6"/>
        <v>1.1932304537696756E-2</v>
      </c>
      <c r="I99">
        <f t="shared" si="7"/>
        <v>1.2637553858809054E-2</v>
      </c>
    </row>
    <row r="100" spans="3:9" x14ac:dyDescent="0.3">
      <c r="C100">
        <v>156</v>
      </c>
      <c r="D100" s="1">
        <v>43795</v>
      </c>
      <c r="E100">
        <v>263.66424599999999</v>
      </c>
      <c r="F100" s="2">
        <f t="shared" si="5"/>
        <v>-7.8393262310688262E-3</v>
      </c>
      <c r="G100">
        <v>1796.9399410000001</v>
      </c>
      <c r="H100" s="2">
        <f t="shared" si="6"/>
        <v>1.2938516433618158E-2</v>
      </c>
      <c r="I100">
        <f t="shared" si="7"/>
        <v>2.5495951012746657E-3</v>
      </c>
    </row>
    <row r="101" spans="3:9" x14ac:dyDescent="0.3">
      <c r="C101">
        <v>155</v>
      </c>
      <c r="D101" s="1">
        <v>43794</v>
      </c>
      <c r="E101">
        <v>265.73931900000002</v>
      </c>
      <c r="F101" s="2">
        <f t="shared" si="5"/>
        <v>1.7381862150328515E-2</v>
      </c>
      <c r="G101">
        <v>1773.839966</v>
      </c>
      <c r="H101" s="2">
        <f t="shared" si="6"/>
        <v>1.5979607602003901E-2</v>
      </c>
      <c r="I101">
        <f t="shared" si="7"/>
        <v>1.6680734876166208E-2</v>
      </c>
    </row>
    <row r="102" spans="3:9" x14ac:dyDescent="0.3">
      <c r="C102">
        <v>154</v>
      </c>
      <c r="D102" s="1">
        <v>43791</v>
      </c>
      <c r="E102">
        <v>261.16018700000001</v>
      </c>
      <c r="F102" s="2">
        <f t="shared" si="5"/>
        <v>-8.7823590930268328E-4</v>
      </c>
      <c r="G102">
        <v>1745.719971</v>
      </c>
      <c r="H102" s="2">
        <f t="shared" si="6"/>
        <v>6.326831421141159E-3</v>
      </c>
      <c r="I102">
        <f t="shared" si="7"/>
        <v>2.7242977559192379E-3</v>
      </c>
    </row>
    <row r="103" spans="3:9" x14ac:dyDescent="0.3">
      <c r="C103">
        <v>153</v>
      </c>
      <c r="D103" s="1">
        <v>43790</v>
      </c>
      <c r="E103">
        <v>261.38964800000002</v>
      </c>
      <c r="F103" s="2">
        <f t="shared" si="5"/>
        <v>-4.4935713324217152E-3</v>
      </c>
      <c r="G103">
        <v>1734.709961</v>
      </c>
      <c r="H103" s="2">
        <f t="shared" si="6"/>
        <v>-6.2180211095408354E-3</v>
      </c>
      <c r="I103">
        <f t="shared" si="7"/>
        <v>-5.3557962209812753E-3</v>
      </c>
    </row>
    <row r="104" spans="3:9" x14ac:dyDescent="0.3">
      <c r="C104">
        <v>152</v>
      </c>
      <c r="D104" s="1">
        <v>43789</v>
      </c>
      <c r="E104">
        <v>262.56686400000001</v>
      </c>
      <c r="F104" s="2">
        <f t="shared" si="5"/>
        <v>-1.170970046484582E-2</v>
      </c>
      <c r="G104">
        <v>1745.530029</v>
      </c>
      <c r="H104" s="2">
        <f t="shared" si="6"/>
        <v>-4.1505752940801431E-3</v>
      </c>
      <c r="I104">
        <f t="shared" si="7"/>
        <v>-7.9301378794629819E-3</v>
      </c>
    </row>
    <row r="105" spans="3:9" x14ac:dyDescent="0.3">
      <c r="C105">
        <v>151</v>
      </c>
      <c r="D105" s="1">
        <v>43788</v>
      </c>
      <c r="E105">
        <v>265.659515</v>
      </c>
      <c r="F105" s="2">
        <f t="shared" si="5"/>
        <v>-3.0371526410410909E-3</v>
      </c>
      <c r="G105">
        <v>1752.790039</v>
      </c>
      <c r="H105" s="2">
        <f t="shared" si="6"/>
        <v>1.483516457457292E-4</v>
      </c>
      <c r="I105">
        <f t="shared" si="7"/>
        <v>-1.4444004976476809E-3</v>
      </c>
    </row>
    <row r="106" spans="3:9" x14ac:dyDescent="0.3">
      <c r="C106">
        <v>150</v>
      </c>
      <c r="D106" s="1">
        <v>43787</v>
      </c>
      <c r="E106">
        <v>266.46758999999997</v>
      </c>
      <c r="F106" s="2">
        <f t="shared" si="5"/>
        <v>5.029454278163514E-3</v>
      </c>
      <c r="G106">
        <v>1752.530029</v>
      </c>
      <c r="H106" s="2">
        <f t="shared" si="6"/>
        <v>7.4685136637384101E-3</v>
      </c>
      <c r="I106">
        <f t="shared" si="7"/>
        <v>6.2489839709509616E-3</v>
      </c>
    </row>
    <row r="107" spans="3:9" x14ac:dyDescent="0.3">
      <c r="C107">
        <v>149</v>
      </c>
      <c r="D107" s="1">
        <v>43784</v>
      </c>
      <c r="E107">
        <v>265.13076799999999</v>
      </c>
      <c r="F107" s="2">
        <f t="shared" si="5"/>
        <v>1.1809361720666493E-2</v>
      </c>
      <c r="G107">
        <v>1739.48999</v>
      </c>
      <c r="H107" s="2">
        <f t="shared" si="6"/>
        <v>-8.648935967675778E-3</v>
      </c>
      <c r="I107">
        <f t="shared" si="7"/>
        <v>1.5802128764953573E-3</v>
      </c>
    </row>
    <row r="108" spans="3:9" x14ac:dyDescent="0.3">
      <c r="C108">
        <v>148</v>
      </c>
      <c r="D108" s="1">
        <v>43783</v>
      </c>
      <c r="E108">
        <v>262.01815800000003</v>
      </c>
      <c r="F108" s="2">
        <f t="shared" si="5"/>
        <v>-6.9434963640843759E-3</v>
      </c>
      <c r="G108">
        <v>1754.599976</v>
      </c>
      <c r="H108" s="2">
        <f t="shared" si="6"/>
        <v>8.4955204745058735E-4</v>
      </c>
      <c r="I108">
        <f t="shared" si="7"/>
        <v>-3.0469721583168941E-3</v>
      </c>
    </row>
    <row r="109" spans="3:9" x14ac:dyDescent="0.3">
      <c r="C109">
        <v>147</v>
      </c>
      <c r="D109" s="1">
        <v>43782</v>
      </c>
      <c r="E109">
        <v>263.84381100000002</v>
      </c>
      <c r="F109" s="2">
        <f t="shared" si="5"/>
        <v>9.5360104620225254E-3</v>
      </c>
      <c r="G109">
        <v>1753.1099850000001</v>
      </c>
      <c r="H109" s="2">
        <f t="shared" si="6"/>
        <v>-1.4097792105348349E-2</v>
      </c>
      <c r="I109">
        <f t="shared" si="7"/>
        <v>-2.280890821662912E-3</v>
      </c>
    </row>
    <row r="110" spans="3:9" x14ac:dyDescent="0.3">
      <c r="C110">
        <v>146</v>
      </c>
      <c r="D110" s="1">
        <v>43781</v>
      </c>
      <c r="E110">
        <v>261.33975199999998</v>
      </c>
      <c r="F110" s="2">
        <f t="shared" si="5"/>
        <v>-9.1578635283232394E-4</v>
      </c>
      <c r="G110">
        <v>1778</v>
      </c>
      <c r="H110" s="2">
        <f t="shared" si="6"/>
        <v>3.5778078011902293E-3</v>
      </c>
      <c r="I110">
        <f t="shared" si="7"/>
        <v>1.3310107241789526E-3</v>
      </c>
    </row>
    <row r="111" spans="3:9" x14ac:dyDescent="0.3">
      <c r="C111">
        <v>145</v>
      </c>
      <c r="D111" s="1">
        <v>43780</v>
      </c>
      <c r="E111">
        <v>261.57919299999998</v>
      </c>
      <c r="F111" s="2">
        <f t="shared" si="5"/>
        <v>7.8875945292538018E-3</v>
      </c>
      <c r="G111">
        <v>1771.650024</v>
      </c>
      <c r="H111" s="2">
        <f t="shared" si="6"/>
        <v>-7.9999644565060951E-3</v>
      </c>
      <c r="I111">
        <f t="shared" si="7"/>
        <v>-5.6184963626146681E-5</v>
      </c>
    </row>
    <row r="112" spans="3:9" x14ac:dyDescent="0.3">
      <c r="C112">
        <v>144</v>
      </c>
      <c r="D112" s="1">
        <v>43777</v>
      </c>
      <c r="E112">
        <v>259.52407799999997</v>
      </c>
      <c r="F112" s="2">
        <f t="shared" si="5"/>
        <v>2.733123804793985E-3</v>
      </c>
      <c r="G112">
        <v>1785.880005</v>
      </c>
      <c r="H112" s="2">
        <f t="shared" si="6"/>
        <v>-1.298206170195001E-3</v>
      </c>
      <c r="I112">
        <f t="shared" si="7"/>
        <v>7.17458817299492E-4</v>
      </c>
    </row>
    <row r="113" spans="3:9" x14ac:dyDescent="0.3">
      <c r="C113">
        <v>143</v>
      </c>
      <c r="D113" s="1">
        <v>43776</v>
      </c>
      <c r="E113">
        <v>258.81573500000002</v>
      </c>
      <c r="F113" s="2">
        <f t="shared" si="5"/>
        <v>1.1475145827329742E-2</v>
      </c>
      <c r="G113">
        <v>1788.1999510000001</v>
      </c>
      <c r="H113" s="2">
        <f t="shared" si="6"/>
        <v>-4.2244105385818142E-3</v>
      </c>
      <c r="I113">
        <f t="shared" si="7"/>
        <v>3.6253676443739639E-3</v>
      </c>
    </row>
    <row r="114" spans="3:9" x14ac:dyDescent="0.3">
      <c r="C114">
        <v>142</v>
      </c>
      <c r="D114" s="1">
        <v>43775</v>
      </c>
      <c r="E114">
        <v>255.862762</v>
      </c>
      <c r="F114" s="2">
        <f t="shared" si="5"/>
        <v>4.2762530106982147E-4</v>
      </c>
      <c r="G114">
        <v>1795.7700199999999</v>
      </c>
      <c r="H114" s="2">
        <f t="shared" si="6"/>
        <v>-3.3022818357986766E-3</v>
      </c>
      <c r="I114">
        <f t="shared" si="7"/>
        <v>-1.4373282673644276E-3</v>
      </c>
    </row>
    <row r="115" spans="3:9" x14ac:dyDescent="0.3">
      <c r="C115">
        <v>141</v>
      </c>
      <c r="D115" s="1">
        <v>43774</v>
      </c>
      <c r="E115">
        <v>255.75337200000001</v>
      </c>
      <c r="F115" s="2">
        <f t="shared" si="5"/>
        <v>-1.4378363870769346E-3</v>
      </c>
      <c r="G115">
        <v>1801.709961</v>
      </c>
      <c r="H115" s="2">
        <f t="shared" si="6"/>
        <v>-1.6360349393469171E-3</v>
      </c>
      <c r="I115">
        <f t="shared" si="7"/>
        <v>-1.5369356632119258E-3</v>
      </c>
    </row>
    <row r="116" spans="3:9" x14ac:dyDescent="0.3">
      <c r="C116">
        <v>140</v>
      </c>
      <c r="D116" s="1">
        <v>43773</v>
      </c>
      <c r="E116">
        <v>256.12136800000002</v>
      </c>
      <c r="F116" s="2">
        <f t="shared" si="5"/>
        <v>6.545587291805861E-3</v>
      </c>
      <c r="G116">
        <v>1804.660034</v>
      </c>
      <c r="H116" s="2">
        <f t="shared" si="6"/>
        <v>7.3524944509119139E-3</v>
      </c>
      <c r="I116">
        <f t="shared" si="7"/>
        <v>6.9490408713588879E-3</v>
      </c>
    </row>
    <row r="117" spans="3:9" x14ac:dyDescent="0.3">
      <c r="C117">
        <v>139</v>
      </c>
      <c r="D117" s="1">
        <v>43770</v>
      </c>
      <c r="E117">
        <v>254.450378</v>
      </c>
      <c r="F117" s="2">
        <f t="shared" si="5"/>
        <v>2.7985553259535306E-2</v>
      </c>
      <c r="G117">
        <v>1791.4399410000001</v>
      </c>
      <c r="H117" s="2">
        <f t="shared" si="6"/>
        <v>8.2845164856192345E-3</v>
      </c>
      <c r="I117">
        <f t="shared" si="7"/>
        <v>1.8135034872577269E-2</v>
      </c>
    </row>
    <row r="118" spans="3:9" x14ac:dyDescent="0.3">
      <c r="C118">
        <v>138</v>
      </c>
      <c r="D118" s="1">
        <v>43769</v>
      </c>
      <c r="E118">
        <v>247.42816199999999</v>
      </c>
      <c r="F118" s="2">
        <f t="shared" si="5"/>
        <v>2.235773567413241E-2</v>
      </c>
      <c r="G118">
        <v>1776.660034</v>
      </c>
      <c r="H118" s="2">
        <f t="shared" si="6"/>
        <v>-1.8725243982558356E-3</v>
      </c>
      <c r="I118">
        <f t="shared" si="7"/>
        <v>1.0242605637938287E-2</v>
      </c>
    </row>
    <row r="119" spans="3:9" x14ac:dyDescent="0.3">
      <c r="C119">
        <v>137</v>
      </c>
      <c r="D119" s="1">
        <v>43768</v>
      </c>
      <c r="E119">
        <v>241.95761100000001</v>
      </c>
      <c r="F119" s="2">
        <f t="shared" si="5"/>
        <v>-1.2328259108276615E-4</v>
      </c>
      <c r="G119">
        <v>1779.98999</v>
      </c>
      <c r="H119" s="2">
        <f t="shared" si="6"/>
        <v>9.755365274913122E-3</v>
      </c>
      <c r="I119">
        <f t="shared" si="7"/>
        <v>4.8160413419151777E-3</v>
      </c>
    </row>
    <row r="120" spans="3:9" x14ac:dyDescent="0.3">
      <c r="C120">
        <v>136</v>
      </c>
      <c r="D120" s="1">
        <v>43767</v>
      </c>
      <c r="E120">
        <v>241.98744199999999</v>
      </c>
      <c r="F120" s="2">
        <f t="shared" si="5"/>
        <v>-2.339957507004347E-2</v>
      </c>
      <c r="G120">
        <v>1762.709961</v>
      </c>
      <c r="H120" s="2">
        <f t="shared" si="6"/>
        <v>-8.1191676777941906E-3</v>
      </c>
      <c r="I120">
        <f t="shared" si="7"/>
        <v>-1.5759371373918831E-2</v>
      </c>
    </row>
    <row r="121" spans="3:9" x14ac:dyDescent="0.3">
      <c r="C121">
        <v>135</v>
      </c>
      <c r="D121" s="1">
        <v>43766</v>
      </c>
      <c r="E121">
        <v>247.71661399999999</v>
      </c>
      <c r="F121" s="2">
        <f t="shared" si="5"/>
        <v>9.9671791989115483E-3</v>
      </c>
      <c r="G121">
        <v>1777.079956</v>
      </c>
      <c r="H121" s="2">
        <f t="shared" si="6"/>
        <v>8.9023625921784092E-3</v>
      </c>
      <c r="I121">
        <f t="shared" si="7"/>
        <v>9.4347708955449788E-3</v>
      </c>
    </row>
    <row r="122" spans="3:9" x14ac:dyDescent="0.3">
      <c r="C122">
        <v>134</v>
      </c>
      <c r="D122" s="1">
        <v>43763</v>
      </c>
      <c r="E122">
        <v>245.25984199999999</v>
      </c>
      <c r="F122" s="2">
        <f t="shared" si="5"/>
        <v>1.2241093483894088E-2</v>
      </c>
      <c r="G122">
        <v>1761.329956</v>
      </c>
      <c r="H122" s="2">
        <f t="shared" si="6"/>
        <v>-1.0982306350239127E-2</v>
      </c>
      <c r="I122">
        <f t="shared" si="7"/>
        <v>6.2939356682748058E-4</v>
      </c>
    </row>
    <row r="123" spans="3:9" x14ac:dyDescent="0.3">
      <c r="C123">
        <v>133</v>
      </c>
      <c r="D123" s="1">
        <v>43762</v>
      </c>
      <c r="E123">
        <v>242.27589399999999</v>
      </c>
      <c r="F123" s="2">
        <f t="shared" si="5"/>
        <v>1.6435189922193981E-3</v>
      </c>
      <c r="G123">
        <v>1780.780029</v>
      </c>
      <c r="H123" s="2">
        <f t="shared" si="6"/>
        <v>1.0505457753151835E-2</v>
      </c>
      <c r="I123">
        <f t="shared" si="7"/>
        <v>6.074488372685617E-3</v>
      </c>
    </row>
    <row r="124" spans="3:9" x14ac:dyDescent="0.3">
      <c r="C124">
        <v>132</v>
      </c>
      <c r="D124" s="1">
        <v>43761</v>
      </c>
      <c r="E124">
        <v>241.87803600000001</v>
      </c>
      <c r="F124" s="2">
        <f t="shared" si="5"/>
        <v>1.3329594149144678E-2</v>
      </c>
      <c r="G124">
        <v>1762.170044</v>
      </c>
      <c r="H124" s="2">
        <f t="shared" si="6"/>
        <v>-2.0181621837792414E-3</v>
      </c>
      <c r="I124">
        <f t="shared" si="7"/>
        <v>5.6557159826827186E-3</v>
      </c>
    </row>
    <row r="125" spans="3:9" x14ac:dyDescent="0.3">
      <c r="C125">
        <v>131</v>
      </c>
      <c r="D125" s="1">
        <v>43760</v>
      </c>
      <c r="E125">
        <v>238.67529300000001</v>
      </c>
      <c r="F125" s="2">
        <f t="shared" si="5"/>
        <v>-2.2893741493397062E-3</v>
      </c>
      <c r="G125">
        <v>1765.7299800000001</v>
      </c>
      <c r="H125" s="2">
        <f t="shared" si="6"/>
        <v>-1.1223922547186528E-2</v>
      </c>
      <c r="I125">
        <f t="shared" si="7"/>
        <v>-6.7566483482631168E-3</v>
      </c>
    </row>
    <row r="126" spans="3:9" x14ac:dyDescent="0.3">
      <c r="C126">
        <v>130</v>
      </c>
      <c r="D126" s="1">
        <v>43759</v>
      </c>
      <c r="E126">
        <v>239.22233600000001</v>
      </c>
      <c r="F126" s="2">
        <f t="shared" si="5"/>
        <v>1.7194018887674418E-2</v>
      </c>
      <c r="G126">
        <v>1785.660034</v>
      </c>
      <c r="H126" s="2">
        <f t="shared" si="6"/>
        <v>1.5890073554641101E-2</v>
      </c>
      <c r="I126">
        <f t="shared" si="7"/>
        <v>1.654204622115776E-2</v>
      </c>
    </row>
    <row r="127" spans="3:9" x14ac:dyDescent="0.3">
      <c r="C127">
        <v>129</v>
      </c>
      <c r="D127" s="1">
        <v>43756</v>
      </c>
      <c r="E127">
        <v>235.14430200000001</v>
      </c>
      <c r="F127" s="2">
        <f t="shared" si="5"/>
        <v>4.7913420987437012E-3</v>
      </c>
      <c r="G127">
        <v>1757.51001</v>
      </c>
      <c r="H127" s="2">
        <f t="shared" si="6"/>
        <v>-1.6908755246514962E-2</v>
      </c>
      <c r="I127">
        <f t="shared" si="7"/>
        <v>-6.0587065738856305E-3</v>
      </c>
    </row>
    <row r="128" spans="3:9" x14ac:dyDescent="0.3">
      <c r="C128">
        <v>128</v>
      </c>
      <c r="D128" s="1">
        <v>43755</v>
      </c>
      <c r="E128">
        <v>234.02034</v>
      </c>
      <c r="F128" s="2">
        <f t="shared" si="5"/>
        <v>3.8752655171685026E-3</v>
      </c>
      <c r="G128">
        <v>1787.4799800000001</v>
      </c>
      <c r="H128" s="2">
        <f t="shared" si="6"/>
        <v>5.638264375866793E-3</v>
      </c>
      <c r="I128">
        <f t="shared" si="7"/>
        <v>4.7567649465176474E-3</v>
      </c>
    </row>
    <row r="129" spans="3:9" x14ac:dyDescent="0.3">
      <c r="C129">
        <v>127</v>
      </c>
      <c r="D129" s="1">
        <v>43754</v>
      </c>
      <c r="E129">
        <v>233.11520400000001</v>
      </c>
      <c r="F129" s="2">
        <f t="shared" si="5"/>
        <v>-4.0453003817755035E-3</v>
      </c>
      <c r="G129">
        <v>1777.4300539999999</v>
      </c>
      <c r="H129" s="2">
        <f t="shared" si="6"/>
        <v>5.6703043381378104E-3</v>
      </c>
      <c r="I129">
        <f t="shared" si="7"/>
        <v>8.1250197818115346E-4</v>
      </c>
    </row>
    <row r="130" spans="3:9" x14ac:dyDescent="0.3">
      <c r="C130">
        <v>126</v>
      </c>
      <c r="D130" s="1">
        <v>43753</v>
      </c>
      <c r="E130">
        <v>234.060135</v>
      </c>
      <c r="F130" s="2">
        <f t="shared" si="5"/>
        <v>-2.3344629901074603E-3</v>
      </c>
      <c r="G130">
        <v>1767.380005</v>
      </c>
      <c r="H130" s="2">
        <f t="shared" si="6"/>
        <v>1.7666914291873458E-2</v>
      </c>
      <c r="I130">
        <f t="shared" si="7"/>
        <v>7.666225650882999E-3</v>
      </c>
    </row>
    <row r="131" spans="3:9" x14ac:dyDescent="0.3">
      <c r="C131">
        <v>125</v>
      </c>
      <c r="D131" s="1">
        <v>43752</v>
      </c>
      <c r="E131">
        <v>234.607178</v>
      </c>
      <c r="F131" s="2">
        <f t="shared" si="5"/>
        <v>-1.440435446707301E-3</v>
      </c>
      <c r="G131">
        <v>1736.4300539999999</v>
      </c>
      <c r="H131" s="2">
        <f t="shared" si="6"/>
        <v>2.6006674150593407E-3</v>
      </c>
      <c r="I131">
        <f t="shared" si="7"/>
        <v>5.8011598417601984E-4</v>
      </c>
    </row>
    <row r="132" spans="3:9" x14ac:dyDescent="0.3">
      <c r="C132">
        <v>124</v>
      </c>
      <c r="D132" s="1">
        <v>43749</v>
      </c>
      <c r="E132">
        <v>234.945358</v>
      </c>
      <c r="F132" s="2">
        <f t="shared" ref="F132:F195" si="8">LN(E132/E133)</f>
        <v>2.6250702253579252E-2</v>
      </c>
      <c r="G132">
        <v>1731.920044</v>
      </c>
      <c r="H132" s="2">
        <f t="shared" ref="H132:H195" si="9">LN(G132/G133)</f>
        <v>6.7551970971773886E-3</v>
      </c>
      <c r="I132">
        <f t="shared" ref="I132:I195" si="10">0.5*F132+0.5*H132</f>
        <v>1.6502949675378319E-2</v>
      </c>
    </row>
    <row r="133" spans="3:9" x14ac:dyDescent="0.3">
      <c r="C133">
        <v>123</v>
      </c>
      <c r="D133" s="1">
        <v>43748</v>
      </c>
      <c r="E133">
        <v>228.858124</v>
      </c>
      <c r="F133" s="2">
        <f t="shared" si="8"/>
        <v>1.3388337932831411E-2</v>
      </c>
      <c r="G133">
        <v>1720.26001</v>
      </c>
      <c r="H133" s="2">
        <f t="shared" si="9"/>
        <v>-1.0051449753227606E-3</v>
      </c>
      <c r="I133">
        <f t="shared" si="10"/>
        <v>6.191596478754325E-3</v>
      </c>
    </row>
    <row r="134" spans="3:9" x14ac:dyDescent="0.3">
      <c r="C134">
        <v>122</v>
      </c>
      <c r="D134" s="1">
        <v>43747</v>
      </c>
      <c r="E134">
        <v>225.814514</v>
      </c>
      <c r="F134" s="2">
        <f t="shared" si="8"/>
        <v>1.1652001048197662E-2</v>
      </c>
      <c r="G134">
        <v>1721.98999</v>
      </c>
      <c r="H134" s="2">
        <f t="shared" si="9"/>
        <v>9.6164008746186819E-3</v>
      </c>
      <c r="I134">
        <f t="shared" si="10"/>
        <v>1.0634200961408172E-2</v>
      </c>
    </row>
    <row r="135" spans="3:9" x14ac:dyDescent="0.3">
      <c r="C135">
        <v>121</v>
      </c>
      <c r="D135" s="1">
        <v>43746</v>
      </c>
      <c r="E135">
        <v>223.19859299999999</v>
      </c>
      <c r="F135" s="2">
        <f t="shared" si="8"/>
        <v>-1.1784096320764301E-2</v>
      </c>
      <c r="G135">
        <v>1705.51001</v>
      </c>
      <c r="H135" s="2">
        <f t="shared" si="9"/>
        <v>-1.5793627427194E-2</v>
      </c>
      <c r="I135">
        <f t="shared" si="10"/>
        <v>-1.3788861873979151E-2</v>
      </c>
    </row>
    <row r="136" spans="3:9" x14ac:dyDescent="0.3">
      <c r="C136">
        <v>120</v>
      </c>
      <c r="D136" s="1">
        <v>43745</v>
      </c>
      <c r="E136">
        <v>225.844345</v>
      </c>
      <c r="F136" s="2">
        <f t="shared" si="8"/>
        <v>2.2021129435231685E-4</v>
      </c>
      <c r="G136">
        <v>1732.660034</v>
      </c>
      <c r="H136" s="2">
        <f t="shared" si="9"/>
        <v>-4.0261378306810976E-3</v>
      </c>
      <c r="I136">
        <f t="shared" si="10"/>
        <v>-1.9029632681643904E-3</v>
      </c>
    </row>
    <row r="137" spans="3:9" x14ac:dyDescent="0.3">
      <c r="C137">
        <v>119</v>
      </c>
      <c r="D137" s="1">
        <v>43742</v>
      </c>
      <c r="E137">
        <v>225.79461699999999</v>
      </c>
      <c r="F137" s="2">
        <f t="shared" si="8"/>
        <v>2.7646186110043637E-2</v>
      </c>
      <c r="G137">
        <v>1739.650024</v>
      </c>
      <c r="H137" s="2">
        <f t="shared" si="9"/>
        <v>8.7931697872930328E-3</v>
      </c>
      <c r="I137">
        <f t="shared" si="10"/>
        <v>1.8219677948668335E-2</v>
      </c>
    </row>
    <row r="138" spans="3:9" x14ac:dyDescent="0.3">
      <c r="C138">
        <v>118</v>
      </c>
      <c r="D138" s="1">
        <v>43741</v>
      </c>
      <c r="E138">
        <v>219.637756</v>
      </c>
      <c r="F138" s="2">
        <f t="shared" si="8"/>
        <v>8.4587987327158481E-3</v>
      </c>
      <c r="G138">
        <v>1724.420044</v>
      </c>
      <c r="H138" s="2">
        <f t="shared" si="9"/>
        <v>6.5103215542138496E-3</v>
      </c>
      <c r="I138">
        <f t="shared" si="10"/>
        <v>7.4845601434648489E-3</v>
      </c>
    </row>
    <row r="139" spans="3:9" x14ac:dyDescent="0.3">
      <c r="C139">
        <v>117</v>
      </c>
      <c r="D139" s="1">
        <v>43740</v>
      </c>
      <c r="E139">
        <v>217.78772000000001</v>
      </c>
      <c r="F139" s="2">
        <f t="shared" si="8"/>
        <v>-2.5387431501777063E-2</v>
      </c>
      <c r="G139">
        <v>1713.2299800000001</v>
      </c>
      <c r="H139" s="2">
        <f t="shared" si="9"/>
        <v>-1.3001530813728823E-2</v>
      </c>
      <c r="I139">
        <f t="shared" si="10"/>
        <v>-1.9194481157752942E-2</v>
      </c>
    </row>
    <row r="140" spans="3:9" x14ac:dyDescent="0.3">
      <c r="C140">
        <v>116</v>
      </c>
      <c r="D140" s="1">
        <v>43739</v>
      </c>
      <c r="E140">
        <v>223.387573</v>
      </c>
      <c r="F140" s="2">
        <f t="shared" si="8"/>
        <v>2.7644186774401754E-3</v>
      </c>
      <c r="G140">
        <v>1735.650024</v>
      </c>
      <c r="H140" s="2">
        <f t="shared" si="9"/>
        <v>-1.4979432655185727E-4</v>
      </c>
      <c r="I140">
        <f t="shared" si="10"/>
        <v>1.3073121754441591E-3</v>
      </c>
    </row>
    <row r="141" spans="3:9" x14ac:dyDescent="0.3">
      <c r="C141">
        <v>115</v>
      </c>
      <c r="D141" s="1">
        <v>43738</v>
      </c>
      <c r="E141">
        <v>222.77088900000001</v>
      </c>
      <c r="F141" s="2">
        <f t="shared" si="8"/>
        <v>2.3262541663631044E-2</v>
      </c>
      <c r="G141">
        <v>1735.910034</v>
      </c>
      <c r="H141" s="2">
        <f t="shared" si="9"/>
        <v>6.0439335329406643E-3</v>
      </c>
      <c r="I141">
        <f t="shared" si="10"/>
        <v>1.4653237598285854E-2</v>
      </c>
    </row>
    <row r="142" spans="3:9" x14ac:dyDescent="0.3">
      <c r="C142">
        <v>114</v>
      </c>
      <c r="D142" s="1">
        <v>43735</v>
      </c>
      <c r="E142">
        <v>217.648483</v>
      </c>
      <c r="F142" s="2">
        <f t="shared" si="8"/>
        <v>-4.8778720884878638E-3</v>
      </c>
      <c r="G142">
        <v>1725.4499510000001</v>
      </c>
      <c r="H142" s="2">
        <f t="shared" si="9"/>
        <v>-8.3052778037890195E-3</v>
      </c>
      <c r="I142">
        <f t="shared" si="10"/>
        <v>-6.5915749461384412E-3</v>
      </c>
    </row>
    <row r="143" spans="3:9" x14ac:dyDescent="0.3">
      <c r="C143">
        <v>113</v>
      </c>
      <c r="D143" s="1">
        <v>43734</v>
      </c>
      <c r="E143">
        <v>218.712738</v>
      </c>
      <c r="F143" s="2">
        <f t="shared" si="8"/>
        <v>-5.1710149139851261E-3</v>
      </c>
      <c r="G143">
        <v>1739.839966</v>
      </c>
      <c r="H143" s="2">
        <f t="shared" si="9"/>
        <v>-1.624243806629699E-2</v>
      </c>
      <c r="I143">
        <f t="shared" si="10"/>
        <v>-1.0706726490141058E-2</v>
      </c>
    </row>
    <row r="144" spans="3:9" x14ac:dyDescent="0.3">
      <c r="C144">
        <v>112</v>
      </c>
      <c r="D144" s="1">
        <v>43733</v>
      </c>
      <c r="E144">
        <v>219.84663399999999</v>
      </c>
      <c r="F144" s="2">
        <f t="shared" si="8"/>
        <v>1.5272402013208942E-2</v>
      </c>
      <c r="G144">
        <v>1768.329956</v>
      </c>
      <c r="H144" s="2">
        <f t="shared" si="9"/>
        <v>1.5225609344114953E-2</v>
      </c>
      <c r="I144">
        <f t="shared" si="10"/>
        <v>1.5249005678661947E-2</v>
      </c>
    </row>
    <row r="145" spans="3:9" x14ac:dyDescent="0.3">
      <c r="C145">
        <v>111</v>
      </c>
      <c r="D145" s="1">
        <v>43732</v>
      </c>
      <c r="E145">
        <v>216.514557</v>
      </c>
      <c r="F145" s="2">
        <f t="shared" si="8"/>
        <v>-4.7663110675438165E-3</v>
      </c>
      <c r="G145">
        <v>1741.6099850000001</v>
      </c>
      <c r="H145" s="2">
        <f t="shared" si="9"/>
        <v>-2.4776531627572443E-2</v>
      </c>
      <c r="I145">
        <f t="shared" si="10"/>
        <v>-1.477142134755813E-2</v>
      </c>
    </row>
    <row r="146" spans="3:9" x14ac:dyDescent="0.3">
      <c r="C146">
        <v>110</v>
      </c>
      <c r="D146" s="1">
        <v>43731</v>
      </c>
      <c r="E146">
        <v>217.54899599999999</v>
      </c>
      <c r="F146" s="2">
        <f t="shared" si="8"/>
        <v>4.5366623505161616E-3</v>
      </c>
      <c r="G146">
        <v>1785.3000489999999</v>
      </c>
      <c r="H146" s="2">
        <f t="shared" si="9"/>
        <v>-4.9504690031225377E-3</v>
      </c>
      <c r="I146">
        <f t="shared" si="10"/>
        <v>-2.0690332630318806E-4</v>
      </c>
    </row>
    <row r="147" spans="3:9" x14ac:dyDescent="0.3">
      <c r="C147">
        <v>109</v>
      </c>
      <c r="D147" s="1">
        <v>43728</v>
      </c>
      <c r="E147">
        <v>216.56428500000001</v>
      </c>
      <c r="F147" s="2">
        <f t="shared" si="8"/>
        <v>-1.4726068788997191E-2</v>
      </c>
      <c r="G147">
        <v>1794.160034</v>
      </c>
      <c r="H147" s="2">
        <f t="shared" si="9"/>
        <v>-1.5123372680212813E-2</v>
      </c>
      <c r="I147">
        <f t="shared" si="10"/>
        <v>-1.4924720734605001E-2</v>
      </c>
    </row>
    <row r="148" spans="3:9" x14ac:dyDescent="0.3">
      <c r="C148">
        <v>108</v>
      </c>
      <c r="D148" s="1">
        <v>43727</v>
      </c>
      <c r="E148">
        <v>219.77702300000001</v>
      </c>
      <c r="F148" s="2">
        <f t="shared" si="8"/>
        <v>-8.158156658636468E-3</v>
      </c>
      <c r="G148">
        <v>1821.5</v>
      </c>
      <c r="H148" s="2">
        <f t="shared" si="9"/>
        <v>2.2204369947433004E-3</v>
      </c>
      <c r="I148">
        <f t="shared" si="10"/>
        <v>-2.9688598319465836E-3</v>
      </c>
    </row>
    <row r="149" spans="3:9" x14ac:dyDescent="0.3">
      <c r="C149">
        <v>107</v>
      </c>
      <c r="D149" s="1">
        <v>43726</v>
      </c>
      <c r="E149">
        <v>221.57733200000001</v>
      </c>
      <c r="F149" s="2">
        <f t="shared" si="8"/>
        <v>9.3355922300558756E-3</v>
      </c>
      <c r="G149">
        <v>1817.459961</v>
      </c>
      <c r="H149" s="2">
        <f t="shared" si="9"/>
        <v>-2.7967457802667403E-3</v>
      </c>
      <c r="I149">
        <f t="shared" si="10"/>
        <v>3.2694232248945678E-3</v>
      </c>
    </row>
    <row r="150" spans="3:9" x14ac:dyDescent="0.3">
      <c r="C150">
        <v>106</v>
      </c>
      <c r="D150" s="1">
        <v>43725</v>
      </c>
      <c r="E150">
        <v>219.51840200000001</v>
      </c>
      <c r="F150" s="2">
        <f t="shared" si="8"/>
        <v>3.6314069785092031E-3</v>
      </c>
      <c r="G150">
        <v>1822.5500489999999</v>
      </c>
      <c r="H150" s="2">
        <f t="shared" si="9"/>
        <v>8.1039025801801067E-3</v>
      </c>
      <c r="I150">
        <f t="shared" si="10"/>
        <v>5.8676547793446547E-3</v>
      </c>
    </row>
    <row r="151" spans="3:9" x14ac:dyDescent="0.3">
      <c r="C151">
        <v>105</v>
      </c>
      <c r="D151" s="1">
        <v>43724</v>
      </c>
      <c r="E151">
        <v>218.72268700000001</v>
      </c>
      <c r="F151" s="2">
        <f t="shared" si="8"/>
        <v>5.2433812151386466E-3</v>
      </c>
      <c r="G151">
        <v>1807.839966</v>
      </c>
      <c r="H151" s="2">
        <f t="shared" si="9"/>
        <v>-1.7274049465330846E-2</v>
      </c>
      <c r="I151">
        <f t="shared" si="10"/>
        <v>-6.0153341250960999E-3</v>
      </c>
    </row>
    <row r="152" spans="3:9" x14ac:dyDescent="0.3">
      <c r="C152">
        <v>104</v>
      </c>
      <c r="D152" s="1">
        <v>43721</v>
      </c>
      <c r="E152">
        <v>217.57884200000001</v>
      </c>
      <c r="F152" s="2">
        <f t="shared" si="8"/>
        <v>-1.9645719685215828E-2</v>
      </c>
      <c r="G152">
        <v>1839.339966</v>
      </c>
      <c r="H152" s="2">
        <f t="shared" si="9"/>
        <v>-2.2862940879276659E-3</v>
      </c>
      <c r="I152">
        <f t="shared" si="10"/>
        <v>-1.0966006886571747E-2</v>
      </c>
    </row>
    <row r="153" spans="3:9" x14ac:dyDescent="0.3">
      <c r="C153">
        <v>103</v>
      </c>
      <c r="D153" s="1">
        <v>43720</v>
      </c>
      <c r="E153">
        <v>221.895599</v>
      </c>
      <c r="F153" s="2">
        <f t="shared" si="8"/>
        <v>-2.2387713225949725E-3</v>
      </c>
      <c r="G153">
        <v>1843.5500489999999</v>
      </c>
      <c r="H153" s="2">
        <f t="shared" si="9"/>
        <v>1.1215082492617795E-2</v>
      </c>
      <c r="I153">
        <f t="shared" si="10"/>
        <v>4.4881555850114115E-3</v>
      </c>
    </row>
    <row r="154" spans="3:9" x14ac:dyDescent="0.3">
      <c r="C154">
        <v>102</v>
      </c>
      <c r="D154" s="1">
        <v>43719</v>
      </c>
      <c r="E154">
        <v>222.39292900000001</v>
      </c>
      <c r="F154" s="2">
        <f t="shared" si="8"/>
        <v>3.1300142144852945E-2</v>
      </c>
      <c r="G154">
        <v>1822.98999</v>
      </c>
      <c r="H154" s="2">
        <f t="shared" si="9"/>
        <v>1.3393245791794755E-3</v>
      </c>
      <c r="I154">
        <f t="shared" si="10"/>
        <v>1.6319733362016212E-2</v>
      </c>
    </row>
    <row r="155" spans="3:9" x14ac:dyDescent="0.3">
      <c r="C155">
        <v>101</v>
      </c>
      <c r="D155" s="1">
        <v>43718</v>
      </c>
      <c r="E155">
        <v>215.53980999999999</v>
      </c>
      <c r="F155" s="2">
        <f t="shared" si="8"/>
        <v>1.174378990960012E-2</v>
      </c>
      <c r="G155">
        <v>1820.5500489999999</v>
      </c>
      <c r="H155" s="2">
        <f t="shared" si="9"/>
        <v>-5.9147065424645156E-3</v>
      </c>
      <c r="I155">
        <f t="shared" si="10"/>
        <v>2.9145416835678023E-3</v>
      </c>
    </row>
    <row r="156" spans="3:9" x14ac:dyDescent="0.3">
      <c r="C156">
        <v>100</v>
      </c>
      <c r="D156" s="1">
        <v>43717</v>
      </c>
      <c r="E156">
        <v>213.02336099999999</v>
      </c>
      <c r="F156" s="2">
        <f t="shared" si="8"/>
        <v>4.2580514228256067E-3</v>
      </c>
      <c r="G156">
        <v>1831.349976</v>
      </c>
      <c r="H156" s="2">
        <f t="shared" si="9"/>
        <v>-1.1787813222715294E-3</v>
      </c>
      <c r="I156">
        <f t="shared" si="10"/>
        <v>1.5396350502770387E-3</v>
      </c>
    </row>
    <row r="157" spans="3:9" x14ac:dyDescent="0.3">
      <c r="C157">
        <v>99</v>
      </c>
      <c r="D157" s="1">
        <v>43714</v>
      </c>
      <c r="E157">
        <v>212.118225</v>
      </c>
      <c r="F157" s="2">
        <f t="shared" si="8"/>
        <v>-9.3801778610497384E-5</v>
      </c>
      <c r="G157">
        <v>1833.51001</v>
      </c>
      <c r="H157" s="2">
        <f t="shared" si="9"/>
        <v>-3.9246156564133076E-3</v>
      </c>
      <c r="I157">
        <f t="shared" si="10"/>
        <v>-2.0092087175119025E-3</v>
      </c>
    </row>
    <row r="158" spans="3:9" x14ac:dyDescent="0.3">
      <c r="C158">
        <v>98</v>
      </c>
      <c r="D158" s="1">
        <v>43713</v>
      </c>
      <c r="E158">
        <v>212.13812300000001</v>
      </c>
      <c r="F158" s="2">
        <f t="shared" si="8"/>
        <v>1.9362841930250008E-2</v>
      </c>
      <c r="G158">
        <v>1840.719971</v>
      </c>
      <c r="H158" s="2">
        <f t="shared" si="9"/>
        <v>2.2025736412062485E-2</v>
      </c>
      <c r="I158">
        <f t="shared" si="10"/>
        <v>2.0694289171156247E-2</v>
      </c>
    </row>
    <row r="159" spans="3:9" x14ac:dyDescent="0.3">
      <c r="C159">
        <v>97</v>
      </c>
      <c r="D159" s="1">
        <v>43712</v>
      </c>
      <c r="E159">
        <v>208.07003800000001</v>
      </c>
      <c r="F159" s="2">
        <f t="shared" si="8"/>
        <v>1.6824273866871537E-2</v>
      </c>
      <c r="G159">
        <v>1800.619995</v>
      </c>
      <c r="H159" s="2">
        <f t="shared" si="9"/>
        <v>6.0048358758007245E-3</v>
      </c>
      <c r="I159">
        <f t="shared" si="10"/>
        <v>1.141455487133613E-2</v>
      </c>
    </row>
    <row r="160" spans="3:9" x14ac:dyDescent="0.3">
      <c r="C160">
        <v>96</v>
      </c>
      <c r="D160" s="1">
        <v>43711</v>
      </c>
      <c r="E160">
        <v>204.59869399999999</v>
      </c>
      <c r="F160" s="2">
        <f t="shared" si="8"/>
        <v>-1.4670753175957908E-2</v>
      </c>
      <c r="G160">
        <v>1789.839966</v>
      </c>
      <c r="H160" s="2">
        <f t="shared" si="9"/>
        <v>7.5992699025128332E-3</v>
      </c>
      <c r="I160">
        <f t="shared" si="10"/>
        <v>-3.5357416367225373E-3</v>
      </c>
    </row>
    <row r="161" spans="3:9" x14ac:dyDescent="0.3">
      <c r="C161">
        <v>95</v>
      </c>
      <c r="D161" s="1">
        <v>43707</v>
      </c>
      <c r="E161">
        <v>207.62243699999999</v>
      </c>
      <c r="F161" s="2">
        <f t="shared" si="8"/>
        <v>-1.2925649521109124E-3</v>
      </c>
      <c r="G161">
        <v>1776.290039</v>
      </c>
      <c r="H161" s="2">
        <f t="shared" si="9"/>
        <v>-5.675493494592794E-3</v>
      </c>
      <c r="I161">
        <f t="shared" si="10"/>
        <v>-3.4840292233518531E-3</v>
      </c>
    </row>
    <row r="162" spans="3:9" x14ac:dyDescent="0.3">
      <c r="C162">
        <v>94</v>
      </c>
      <c r="D162" s="1">
        <v>43706</v>
      </c>
      <c r="E162">
        <v>207.89097599999999</v>
      </c>
      <c r="F162" s="2">
        <f t="shared" si="8"/>
        <v>1.6789999320356148E-2</v>
      </c>
      <c r="G162">
        <v>1786.400024</v>
      </c>
      <c r="H162" s="2">
        <f t="shared" si="9"/>
        <v>1.2476764079849536E-2</v>
      </c>
      <c r="I162">
        <f t="shared" si="10"/>
        <v>1.4633381700102841E-2</v>
      </c>
    </row>
    <row r="163" spans="3:9" x14ac:dyDescent="0.3">
      <c r="C163">
        <v>93</v>
      </c>
      <c r="D163" s="1">
        <v>43705</v>
      </c>
      <c r="E163">
        <v>204.42962600000001</v>
      </c>
      <c r="F163" s="2">
        <f t="shared" si="8"/>
        <v>6.688031946843075E-3</v>
      </c>
      <c r="G163">
        <v>1764.25</v>
      </c>
      <c r="H163" s="2">
        <f t="shared" si="9"/>
        <v>1.3726542847475572E-3</v>
      </c>
      <c r="I163">
        <f t="shared" si="10"/>
        <v>4.0303431157953165E-3</v>
      </c>
    </row>
    <row r="164" spans="3:9" x14ac:dyDescent="0.3">
      <c r="C164">
        <v>92</v>
      </c>
      <c r="D164" s="1">
        <v>43704</v>
      </c>
      <c r="E164">
        <v>203.066956</v>
      </c>
      <c r="F164" s="2">
        <f t="shared" si="8"/>
        <v>-1.1347958109525517E-2</v>
      </c>
      <c r="G164">
        <v>1761.829956</v>
      </c>
      <c r="H164" s="2">
        <f t="shared" si="9"/>
        <v>-3.9879051903251323E-3</v>
      </c>
      <c r="I164">
        <f t="shared" si="10"/>
        <v>-7.6679316499253247E-3</v>
      </c>
    </row>
    <row r="165" spans="3:9" x14ac:dyDescent="0.3">
      <c r="C165">
        <v>91</v>
      </c>
      <c r="D165" s="1">
        <v>43703</v>
      </c>
      <c r="E165">
        <v>205.38447600000001</v>
      </c>
      <c r="F165" s="2">
        <f t="shared" si="8"/>
        <v>1.8820927104413517E-2</v>
      </c>
      <c r="G165">
        <v>1768.869995</v>
      </c>
      <c r="H165" s="2">
        <f t="shared" si="9"/>
        <v>1.0942303162787128E-2</v>
      </c>
      <c r="I165">
        <f t="shared" si="10"/>
        <v>1.4881615133600323E-2</v>
      </c>
    </row>
    <row r="166" spans="3:9" x14ac:dyDescent="0.3">
      <c r="C166">
        <v>90</v>
      </c>
      <c r="D166" s="1">
        <v>43700</v>
      </c>
      <c r="E166">
        <v>201.55509900000001</v>
      </c>
      <c r="F166" s="2">
        <f t="shared" si="8"/>
        <v>-4.7322732751688731E-2</v>
      </c>
      <c r="G166">
        <v>1749.619995</v>
      </c>
      <c r="H166" s="2">
        <f t="shared" si="9"/>
        <v>-3.0973608589358229E-2</v>
      </c>
      <c r="I166">
        <f t="shared" si="10"/>
        <v>-3.914817067052348E-2</v>
      </c>
    </row>
    <row r="167" spans="3:9" x14ac:dyDescent="0.3">
      <c r="C167">
        <v>89</v>
      </c>
      <c r="D167" s="1">
        <v>43699</v>
      </c>
      <c r="E167">
        <v>211.32252500000001</v>
      </c>
      <c r="F167" s="2">
        <f t="shared" si="8"/>
        <v>-8.4683450514736977E-4</v>
      </c>
      <c r="G167">
        <v>1804.660034</v>
      </c>
      <c r="H167" s="2">
        <f t="shared" si="9"/>
        <v>-1.0407461019706939E-2</v>
      </c>
      <c r="I167">
        <f t="shared" si="10"/>
        <v>-5.6271477624271543E-3</v>
      </c>
    </row>
    <row r="168" spans="3:9" x14ac:dyDescent="0.3">
      <c r="C168">
        <v>88</v>
      </c>
      <c r="D168" s="1">
        <v>43698</v>
      </c>
      <c r="E168">
        <v>211.50155599999999</v>
      </c>
      <c r="F168" s="2">
        <f t="shared" si="8"/>
        <v>1.0780235692555035E-2</v>
      </c>
      <c r="G168">
        <v>1823.540039</v>
      </c>
      <c r="H168" s="2">
        <f t="shared" si="9"/>
        <v>1.2226647644987843E-2</v>
      </c>
      <c r="I168">
        <f t="shared" si="10"/>
        <v>1.1503441668771439E-2</v>
      </c>
    </row>
    <row r="169" spans="3:9" x14ac:dyDescent="0.3">
      <c r="C169">
        <v>87</v>
      </c>
      <c r="D169" s="1">
        <v>43697</v>
      </c>
      <c r="E169">
        <v>209.23376500000001</v>
      </c>
      <c r="F169" s="2">
        <f t="shared" si="8"/>
        <v>4.7550817352138802E-5</v>
      </c>
      <c r="G169">
        <v>1801.380005</v>
      </c>
      <c r="H169" s="2">
        <f t="shared" si="9"/>
        <v>-8.1493139323230834E-3</v>
      </c>
      <c r="I169">
        <f t="shared" si="10"/>
        <v>-4.0508815574854719E-3</v>
      </c>
    </row>
    <row r="170" spans="3:9" x14ac:dyDescent="0.3">
      <c r="C170">
        <v>86</v>
      </c>
      <c r="D170" s="1">
        <v>43696</v>
      </c>
      <c r="E170">
        <v>209.223816</v>
      </c>
      <c r="F170" s="2">
        <f t="shared" si="8"/>
        <v>1.8472418827572737E-2</v>
      </c>
      <c r="G170">
        <v>1816.119995</v>
      </c>
      <c r="H170" s="2">
        <f t="shared" si="9"/>
        <v>1.3052040329290865E-2</v>
      </c>
      <c r="I170">
        <f t="shared" si="10"/>
        <v>1.5762229578431802E-2</v>
      </c>
    </row>
    <row r="171" spans="3:9" x14ac:dyDescent="0.3">
      <c r="C171">
        <v>85</v>
      </c>
      <c r="D171" s="1">
        <v>43693</v>
      </c>
      <c r="E171">
        <v>205.39442399999999</v>
      </c>
      <c r="F171" s="2">
        <f t="shared" si="8"/>
        <v>2.3320655151190806E-2</v>
      </c>
      <c r="G171">
        <v>1792.5699460000001</v>
      </c>
      <c r="H171" s="2">
        <f t="shared" si="9"/>
        <v>9.2191071688669315E-3</v>
      </c>
      <c r="I171">
        <f t="shared" si="10"/>
        <v>1.6269881160028869E-2</v>
      </c>
    </row>
    <row r="172" spans="3:9" x14ac:dyDescent="0.3">
      <c r="C172">
        <v>84</v>
      </c>
      <c r="D172" s="1">
        <v>43692</v>
      </c>
      <c r="E172">
        <v>200.65991199999999</v>
      </c>
      <c r="F172" s="2">
        <f t="shared" si="8"/>
        <v>-4.9939553524236645E-3</v>
      </c>
      <c r="G172">
        <v>1776.119995</v>
      </c>
      <c r="H172" s="2">
        <f t="shared" si="9"/>
        <v>7.4370146023576304E-3</v>
      </c>
      <c r="I172">
        <f t="shared" si="10"/>
        <v>1.221529624966983E-3</v>
      </c>
    </row>
    <row r="173" spans="3:9" x14ac:dyDescent="0.3">
      <c r="C173">
        <v>83</v>
      </c>
      <c r="D173" s="1">
        <v>43691</v>
      </c>
      <c r="E173">
        <v>201.66450499999999</v>
      </c>
      <c r="F173" s="2">
        <f t="shared" si="8"/>
        <v>-3.0217046512844695E-2</v>
      </c>
      <c r="G173">
        <v>1762.959961</v>
      </c>
      <c r="H173" s="2">
        <f t="shared" si="9"/>
        <v>-3.42240667155813E-2</v>
      </c>
      <c r="I173">
        <f t="shared" si="10"/>
        <v>-3.2220556614212997E-2</v>
      </c>
    </row>
    <row r="174" spans="3:9" x14ac:dyDescent="0.3">
      <c r="C174">
        <v>82</v>
      </c>
      <c r="D174" s="1">
        <v>43690</v>
      </c>
      <c r="E174">
        <v>207.851212</v>
      </c>
      <c r="F174" s="2">
        <f t="shared" si="8"/>
        <v>4.1476304832708831E-2</v>
      </c>
      <c r="G174">
        <v>1824.339966</v>
      </c>
      <c r="H174" s="2">
        <f t="shared" si="9"/>
        <v>2.1844638202016455E-2</v>
      </c>
      <c r="I174">
        <f t="shared" si="10"/>
        <v>3.1660471517362641E-2</v>
      </c>
    </row>
    <row r="175" spans="3:9" x14ac:dyDescent="0.3">
      <c r="C175">
        <v>81</v>
      </c>
      <c r="D175" s="1">
        <v>43689</v>
      </c>
      <c r="E175">
        <v>199.40664699999999</v>
      </c>
      <c r="F175" s="2">
        <f t="shared" si="8"/>
        <v>-2.5407069329820152E-3</v>
      </c>
      <c r="G175">
        <v>1784.920044</v>
      </c>
      <c r="H175" s="2">
        <f t="shared" si="9"/>
        <v>-1.2615288806018315E-2</v>
      </c>
      <c r="I175">
        <f t="shared" si="10"/>
        <v>-7.577997869500165E-3</v>
      </c>
    </row>
    <row r="176" spans="3:9" x14ac:dyDescent="0.3">
      <c r="C176">
        <v>80</v>
      </c>
      <c r="D176" s="1">
        <v>43686</v>
      </c>
      <c r="E176">
        <v>199.91392500000001</v>
      </c>
      <c r="F176" s="2">
        <f t="shared" si="8"/>
        <v>-8.2745323641578977E-3</v>
      </c>
      <c r="G176">
        <v>1807.579956</v>
      </c>
      <c r="H176" s="2">
        <f t="shared" si="9"/>
        <v>-1.390505457250254E-2</v>
      </c>
      <c r="I176">
        <f t="shared" si="10"/>
        <v>-1.1089793468330219E-2</v>
      </c>
    </row>
    <row r="177" spans="3:9" x14ac:dyDescent="0.3">
      <c r="C177">
        <v>79</v>
      </c>
      <c r="D177" s="1">
        <v>43685</v>
      </c>
      <c r="E177">
        <v>201.57498200000001</v>
      </c>
      <c r="F177" s="2">
        <f t="shared" si="8"/>
        <v>2.1816191871034389E-2</v>
      </c>
      <c r="G177">
        <v>1832.8900149999999</v>
      </c>
      <c r="H177" s="2">
        <f t="shared" si="9"/>
        <v>2.1780691411351406E-2</v>
      </c>
      <c r="I177">
        <f t="shared" si="10"/>
        <v>2.1798441641192899E-2</v>
      </c>
    </row>
    <row r="178" spans="3:9" x14ac:dyDescent="0.3">
      <c r="C178">
        <v>78</v>
      </c>
      <c r="D178" s="1">
        <v>43684</v>
      </c>
      <c r="E178">
        <v>197.22500600000001</v>
      </c>
      <c r="F178" s="2">
        <f t="shared" si="8"/>
        <v>1.0302056374249632E-2</v>
      </c>
      <c r="G178">
        <v>1793.400024</v>
      </c>
      <c r="H178" s="2">
        <f t="shared" si="9"/>
        <v>3.1107035977355414E-3</v>
      </c>
      <c r="I178">
        <f t="shared" si="10"/>
        <v>6.7063799859925863E-3</v>
      </c>
    </row>
    <row r="179" spans="3:9" x14ac:dyDescent="0.3">
      <c r="C179">
        <v>77</v>
      </c>
      <c r="D179" s="1">
        <v>43683</v>
      </c>
      <c r="E179">
        <v>195.20361299999999</v>
      </c>
      <c r="F179" s="2">
        <f t="shared" si="8"/>
        <v>1.8753465628328598E-2</v>
      </c>
      <c r="G179">
        <v>1787.829956</v>
      </c>
      <c r="H179" s="2">
        <f t="shared" si="9"/>
        <v>1.277822442398059E-2</v>
      </c>
      <c r="I179">
        <f t="shared" si="10"/>
        <v>1.5765845026154593E-2</v>
      </c>
    </row>
    <row r="180" spans="3:9" x14ac:dyDescent="0.3">
      <c r="C180">
        <v>76</v>
      </c>
      <c r="D180" s="1">
        <v>43682</v>
      </c>
      <c r="E180">
        <v>191.57698099999999</v>
      </c>
      <c r="F180" s="2">
        <f t="shared" si="8"/>
        <v>-5.3767801672618923E-2</v>
      </c>
      <c r="G180">
        <v>1765.130005</v>
      </c>
      <c r="H180" s="2">
        <f t="shared" si="9"/>
        <v>-3.2390787774559823E-2</v>
      </c>
      <c r="I180">
        <f t="shared" si="10"/>
        <v>-4.3079294723589373E-2</v>
      </c>
    </row>
    <row r="181" spans="3:9" x14ac:dyDescent="0.3">
      <c r="C181">
        <v>75</v>
      </c>
      <c r="D181" s="1">
        <v>43679</v>
      </c>
      <c r="E181">
        <v>202.15960699999999</v>
      </c>
      <c r="F181" s="2">
        <f t="shared" si="8"/>
        <v>-2.1385125343084895E-2</v>
      </c>
      <c r="G181">
        <v>1823.23999</v>
      </c>
      <c r="H181" s="2">
        <f t="shared" si="9"/>
        <v>-1.7442026143819074E-2</v>
      </c>
      <c r="I181">
        <f t="shared" si="10"/>
        <v>-1.9413575743451983E-2</v>
      </c>
    </row>
    <row r="182" spans="3:9" x14ac:dyDescent="0.3">
      <c r="C182">
        <v>74</v>
      </c>
      <c r="D182" s="1">
        <v>43678</v>
      </c>
      <c r="E182">
        <v>206.52937299999999</v>
      </c>
      <c r="F182" s="2">
        <f t="shared" si="8"/>
        <v>-2.1876832861229156E-2</v>
      </c>
      <c r="G182">
        <v>1855.3199460000001</v>
      </c>
      <c r="H182" s="2">
        <f t="shared" si="9"/>
        <v>-6.1578782355665778E-3</v>
      </c>
      <c r="I182">
        <f t="shared" si="10"/>
        <v>-1.4017355548397867E-2</v>
      </c>
    </row>
    <row r="183" spans="3:9" x14ac:dyDescent="0.3">
      <c r="C183">
        <v>73</v>
      </c>
      <c r="D183" s="1">
        <v>43677</v>
      </c>
      <c r="E183">
        <v>211.09736599999999</v>
      </c>
      <c r="F183" s="2">
        <f t="shared" si="8"/>
        <v>2.0198978896970261E-2</v>
      </c>
      <c r="G183">
        <v>1866.780029</v>
      </c>
      <c r="H183" s="2">
        <f t="shared" si="9"/>
        <v>-1.6864880738311869E-2</v>
      </c>
      <c r="I183">
        <f t="shared" si="10"/>
        <v>1.6670490793291963E-3</v>
      </c>
    </row>
    <row r="184" spans="3:9" x14ac:dyDescent="0.3">
      <c r="C184">
        <v>72</v>
      </c>
      <c r="D184" s="1">
        <v>43676</v>
      </c>
      <c r="E184">
        <v>206.87619000000001</v>
      </c>
      <c r="F184" s="2">
        <f t="shared" si="8"/>
        <v>-4.3015260703297385E-3</v>
      </c>
      <c r="G184">
        <v>1898.530029</v>
      </c>
      <c r="H184" s="2">
        <f t="shared" si="9"/>
        <v>-7.305199175610835E-3</v>
      </c>
      <c r="I184">
        <f t="shared" si="10"/>
        <v>-5.8033626229702867E-3</v>
      </c>
    </row>
    <row r="185" spans="3:9" x14ac:dyDescent="0.3">
      <c r="C185">
        <v>71</v>
      </c>
      <c r="D185" s="1">
        <v>43675</v>
      </c>
      <c r="E185">
        <v>207.76799</v>
      </c>
      <c r="F185" s="2">
        <f t="shared" si="8"/>
        <v>9.2952237461752379E-3</v>
      </c>
      <c r="G185">
        <v>1912.4499510000001</v>
      </c>
      <c r="H185" s="2">
        <f t="shared" si="9"/>
        <v>-1.58738117198809E-2</v>
      </c>
      <c r="I185">
        <f t="shared" si="10"/>
        <v>-3.2892939868528308E-3</v>
      </c>
    </row>
    <row r="186" spans="3:9" x14ac:dyDescent="0.3">
      <c r="C186">
        <v>70</v>
      </c>
      <c r="D186" s="1">
        <v>43672</v>
      </c>
      <c r="E186">
        <v>205.845688</v>
      </c>
      <c r="F186" s="2">
        <f t="shared" si="8"/>
        <v>3.4718442431359484E-3</v>
      </c>
      <c r="G186">
        <v>1943.0500489999999</v>
      </c>
      <c r="H186" s="2">
        <f t="shared" si="9"/>
        <v>-1.5711795400950058E-2</v>
      </c>
      <c r="I186">
        <f t="shared" si="10"/>
        <v>-6.1199755789070548E-3</v>
      </c>
    </row>
    <row r="187" spans="3:9" x14ac:dyDescent="0.3">
      <c r="C187">
        <v>69</v>
      </c>
      <c r="D187" s="1">
        <v>43671</v>
      </c>
      <c r="E187">
        <v>205.13226299999999</v>
      </c>
      <c r="F187" s="2">
        <f t="shared" si="8"/>
        <v>-7.9386242793212242E-3</v>
      </c>
      <c r="G187">
        <v>1973.8199460000001</v>
      </c>
      <c r="H187" s="2">
        <f t="shared" si="9"/>
        <v>-1.3581403972443682E-2</v>
      </c>
      <c r="I187">
        <f t="shared" si="10"/>
        <v>-1.0760014125882452E-2</v>
      </c>
    </row>
    <row r="188" spans="3:9" x14ac:dyDescent="0.3">
      <c r="C188">
        <v>68</v>
      </c>
      <c r="D188" s="1">
        <v>43670</v>
      </c>
      <c r="E188">
        <v>206.767212</v>
      </c>
      <c r="F188" s="2">
        <f t="shared" si="8"/>
        <v>-8.1423664016468968E-4</v>
      </c>
      <c r="G188">
        <v>2000.8100589999999</v>
      </c>
      <c r="H188" s="2">
        <f t="shared" si="9"/>
        <v>3.1637545086135367E-3</v>
      </c>
      <c r="I188">
        <f t="shared" si="10"/>
        <v>1.1747589342244234E-3</v>
      </c>
    </row>
    <row r="189" spans="3:9" x14ac:dyDescent="0.3">
      <c r="C189">
        <v>67</v>
      </c>
      <c r="D189" s="1">
        <v>43669</v>
      </c>
      <c r="E189">
        <v>206.93563800000001</v>
      </c>
      <c r="F189" s="2">
        <f t="shared" si="8"/>
        <v>7.7872870962922757E-3</v>
      </c>
      <c r="G189">
        <v>1994.48999</v>
      </c>
      <c r="H189" s="2">
        <f t="shared" si="9"/>
        <v>4.4521268936242699E-3</v>
      </c>
      <c r="I189">
        <f t="shared" si="10"/>
        <v>6.1197069949582728E-3</v>
      </c>
    </row>
    <row r="190" spans="3:9" x14ac:dyDescent="0.3">
      <c r="C190">
        <v>66</v>
      </c>
      <c r="D190" s="1">
        <v>43668</v>
      </c>
      <c r="E190">
        <v>205.33042900000001</v>
      </c>
      <c r="F190" s="2">
        <f t="shared" si="8"/>
        <v>2.2596815738125487E-2</v>
      </c>
      <c r="G190">
        <v>1985.630005</v>
      </c>
      <c r="H190" s="2">
        <f t="shared" si="9"/>
        <v>1.068829580268364E-2</v>
      </c>
      <c r="I190">
        <f t="shared" si="10"/>
        <v>1.6642555770404563E-2</v>
      </c>
    </row>
    <row r="191" spans="3:9" x14ac:dyDescent="0.3">
      <c r="C191">
        <v>65</v>
      </c>
      <c r="D191" s="1">
        <v>43665</v>
      </c>
      <c r="E191">
        <v>200.74264500000001</v>
      </c>
      <c r="F191" s="2">
        <f t="shared" si="8"/>
        <v>-1.5040099186564827E-2</v>
      </c>
      <c r="G191">
        <v>1964.5200199999999</v>
      </c>
      <c r="H191" s="2">
        <f t="shared" si="9"/>
        <v>-6.78773708659076E-3</v>
      </c>
      <c r="I191">
        <f t="shared" si="10"/>
        <v>-1.0913918136577794E-2</v>
      </c>
    </row>
    <row r="192" spans="3:9" x14ac:dyDescent="0.3">
      <c r="C192">
        <v>64</v>
      </c>
      <c r="D192" s="1">
        <v>43664</v>
      </c>
      <c r="E192">
        <v>203.78465299999999</v>
      </c>
      <c r="F192" s="2">
        <f t="shared" si="8"/>
        <v>1.1295712970011444E-2</v>
      </c>
      <c r="G192">
        <v>1977.900024</v>
      </c>
      <c r="H192" s="2">
        <f t="shared" si="9"/>
        <v>-7.1185459086714831E-3</v>
      </c>
      <c r="I192">
        <f t="shared" si="10"/>
        <v>2.0885835306699804E-3</v>
      </c>
    </row>
    <row r="193" spans="3:9" x14ac:dyDescent="0.3">
      <c r="C193">
        <v>63</v>
      </c>
      <c r="D193" s="1">
        <v>43663</v>
      </c>
      <c r="E193">
        <v>201.495712</v>
      </c>
      <c r="F193" s="2">
        <f t="shared" si="8"/>
        <v>-5.639330826764986E-3</v>
      </c>
      <c r="G193">
        <v>1992.030029</v>
      </c>
      <c r="H193" s="2">
        <f t="shared" si="9"/>
        <v>-8.9307476824820285E-3</v>
      </c>
      <c r="I193">
        <f t="shared" si="10"/>
        <v>-7.2850392546235073E-3</v>
      </c>
    </row>
    <row r="194" spans="3:9" x14ac:dyDescent="0.3">
      <c r="C194">
        <v>62</v>
      </c>
      <c r="D194" s="1">
        <v>43662</v>
      </c>
      <c r="E194">
        <v>202.635223</v>
      </c>
      <c r="F194" s="2">
        <f t="shared" si="8"/>
        <v>-3.46592507765567E-3</v>
      </c>
      <c r="G194">
        <v>2009.900024</v>
      </c>
      <c r="H194" s="2">
        <f t="shared" si="9"/>
        <v>-5.5025038851887172E-3</v>
      </c>
      <c r="I194">
        <f t="shared" si="10"/>
        <v>-4.484214481422194E-3</v>
      </c>
    </row>
    <row r="195" spans="3:9" x14ac:dyDescent="0.3">
      <c r="C195">
        <v>61</v>
      </c>
      <c r="D195" s="1">
        <v>43661</v>
      </c>
      <c r="E195">
        <v>203.33876000000001</v>
      </c>
      <c r="F195" s="2">
        <f t="shared" si="8"/>
        <v>9.3510978036471792E-3</v>
      </c>
      <c r="G195">
        <v>2020.98999</v>
      </c>
      <c r="H195" s="2">
        <f t="shared" si="9"/>
        <v>4.9553746251353179E-3</v>
      </c>
      <c r="I195">
        <f t="shared" si="10"/>
        <v>7.1532362143912481E-3</v>
      </c>
    </row>
    <row r="196" spans="3:9" x14ac:dyDescent="0.3">
      <c r="C196">
        <v>60</v>
      </c>
      <c r="D196" s="1">
        <v>43658</v>
      </c>
      <c r="E196">
        <v>201.44618199999999</v>
      </c>
      <c r="F196" s="2">
        <f t="shared" ref="F196:F255" si="11">LN(E196/E197)</f>
        <v>7.6534479020379893E-3</v>
      </c>
      <c r="G196">
        <v>2011</v>
      </c>
      <c r="H196" s="2">
        <f t="shared" ref="H196:H255" si="12">LN(G196/G197)</f>
        <v>4.9501002776098507E-3</v>
      </c>
      <c r="I196">
        <f t="shared" ref="I196:I255" si="13">0.5*F196+0.5*H196</f>
        <v>6.3017740898239204E-3</v>
      </c>
    </row>
    <row r="197" spans="3:9" x14ac:dyDescent="0.3">
      <c r="C197">
        <v>59</v>
      </c>
      <c r="D197" s="1">
        <v>43657</v>
      </c>
      <c r="E197">
        <v>199.91030900000001</v>
      </c>
      <c r="F197" s="2">
        <f t="shared" si="11"/>
        <v>-7.3090484956980332E-3</v>
      </c>
      <c r="G197">
        <v>2001.0699460000001</v>
      </c>
      <c r="H197" s="2">
        <f t="shared" si="12"/>
        <v>-8.1325168418852796E-3</v>
      </c>
      <c r="I197">
        <f t="shared" si="13"/>
        <v>-7.7207826687916564E-3</v>
      </c>
    </row>
    <row r="198" spans="3:9" x14ac:dyDescent="0.3">
      <c r="C198">
        <v>58</v>
      </c>
      <c r="D198" s="1">
        <v>43656</v>
      </c>
      <c r="E198">
        <v>201.37681599999999</v>
      </c>
      <c r="F198" s="2">
        <f t="shared" si="11"/>
        <v>9.8400874961144819E-3</v>
      </c>
      <c r="G198">
        <v>2017.410034</v>
      </c>
      <c r="H198" s="2">
        <f t="shared" si="12"/>
        <v>1.45345004287241E-2</v>
      </c>
      <c r="I198">
        <f t="shared" si="13"/>
        <v>1.2187293962419292E-2</v>
      </c>
    </row>
    <row r="199" spans="3:9" x14ac:dyDescent="0.3">
      <c r="C199">
        <v>57</v>
      </c>
      <c r="D199" s="1">
        <v>43655</v>
      </c>
      <c r="E199">
        <v>199.404968</v>
      </c>
      <c r="F199" s="2">
        <f t="shared" si="11"/>
        <v>6.0809534908639424E-3</v>
      </c>
      <c r="G199">
        <v>1988.3000489999999</v>
      </c>
      <c r="H199" s="2">
        <f t="shared" si="12"/>
        <v>1.8261645604116292E-2</v>
      </c>
      <c r="I199">
        <f t="shared" si="13"/>
        <v>1.2171299547490117E-2</v>
      </c>
    </row>
    <row r="200" spans="3:9" x14ac:dyDescent="0.3">
      <c r="C200">
        <v>56</v>
      </c>
      <c r="D200" s="1">
        <v>43654</v>
      </c>
      <c r="E200">
        <v>198.19607500000001</v>
      </c>
      <c r="F200" s="2">
        <f t="shared" si="11"/>
        <v>-2.0829402631287554E-2</v>
      </c>
      <c r="G200">
        <v>1952.3199460000001</v>
      </c>
      <c r="H200" s="2">
        <f t="shared" si="12"/>
        <v>4.8315146234537889E-3</v>
      </c>
      <c r="I200">
        <f t="shared" si="13"/>
        <v>-7.9989440039168816E-3</v>
      </c>
    </row>
    <row r="201" spans="3:9" x14ac:dyDescent="0.3">
      <c r="C201">
        <v>55</v>
      </c>
      <c r="D201" s="1">
        <v>43651</v>
      </c>
      <c r="E201">
        <v>202.36767599999999</v>
      </c>
      <c r="F201" s="2">
        <f t="shared" si="11"/>
        <v>-8.8105193597794098E-4</v>
      </c>
      <c r="G201">
        <v>1942.910034</v>
      </c>
      <c r="H201" s="2">
        <f t="shared" si="12"/>
        <v>2.0144904379817601E-3</v>
      </c>
      <c r="I201">
        <f t="shared" si="13"/>
        <v>5.6671925100190961E-4</v>
      </c>
    </row>
    <row r="202" spans="3:9" x14ac:dyDescent="0.3">
      <c r="C202">
        <v>54</v>
      </c>
      <c r="D202" s="1">
        <v>43649</v>
      </c>
      <c r="E202">
        <v>202.54605100000001</v>
      </c>
      <c r="F202" s="2">
        <f t="shared" si="11"/>
        <v>8.252773066334082E-3</v>
      </c>
      <c r="G202">
        <v>1939</v>
      </c>
      <c r="H202" s="2">
        <f t="shared" si="12"/>
        <v>2.4216720172524301E-3</v>
      </c>
      <c r="I202">
        <f t="shared" si="13"/>
        <v>5.3372225417932561E-3</v>
      </c>
    </row>
    <row r="203" spans="3:9" x14ac:dyDescent="0.3">
      <c r="C203">
        <v>53</v>
      </c>
      <c r="D203" s="1">
        <v>43648</v>
      </c>
      <c r="E203">
        <v>200.88136299999999</v>
      </c>
      <c r="F203" s="2">
        <f t="shared" si="11"/>
        <v>5.8374551892100618E-3</v>
      </c>
      <c r="G203">
        <v>1934.3100589999999</v>
      </c>
      <c r="H203" s="2">
        <f t="shared" si="12"/>
        <v>6.2855739161861912E-3</v>
      </c>
      <c r="I203">
        <f t="shared" si="13"/>
        <v>6.0615145526981265E-3</v>
      </c>
    </row>
    <row r="204" spans="3:9" x14ac:dyDescent="0.3">
      <c r="C204">
        <v>52</v>
      </c>
      <c r="D204" s="1">
        <v>43647</v>
      </c>
      <c r="E204">
        <v>199.712143</v>
      </c>
      <c r="F204" s="2">
        <f t="shared" si="11"/>
        <v>1.8174706228453488E-2</v>
      </c>
      <c r="G204">
        <v>1922.1899410000001</v>
      </c>
      <c r="H204" s="2">
        <f t="shared" si="12"/>
        <v>1.4969505755467372E-2</v>
      </c>
      <c r="I204">
        <f t="shared" si="13"/>
        <v>1.6572105991960431E-2</v>
      </c>
    </row>
    <row r="205" spans="3:9" x14ac:dyDescent="0.3">
      <c r="C205">
        <v>51</v>
      </c>
      <c r="D205" s="1">
        <v>43644</v>
      </c>
      <c r="E205">
        <v>196.115219</v>
      </c>
      <c r="F205" s="2">
        <f t="shared" si="11"/>
        <v>-9.1536986033443294E-3</v>
      </c>
      <c r="G205">
        <v>1893.630005</v>
      </c>
      <c r="H205" s="2">
        <f t="shared" si="12"/>
        <v>-5.6083750378582197E-3</v>
      </c>
      <c r="I205">
        <f t="shared" si="13"/>
        <v>-7.381036820601275E-3</v>
      </c>
    </row>
    <row r="206" spans="3:9" x14ac:dyDescent="0.3">
      <c r="C206">
        <v>50</v>
      </c>
      <c r="D206" s="1">
        <v>43643</v>
      </c>
      <c r="E206">
        <v>197.91864000000001</v>
      </c>
      <c r="F206" s="2">
        <f t="shared" si="11"/>
        <v>-3.003207465094985E-4</v>
      </c>
      <c r="G206">
        <v>1904.280029</v>
      </c>
      <c r="H206" s="2">
        <f t="shared" si="12"/>
        <v>3.3928945838348845E-3</v>
      </c>
      <c r="I206">
        <f t="shared" si="13"/>
        <v>1.546286918662693E-3</v>
      </c>
    </row>
    <row r="207" spans="3:9" x14ac:dyDescent="0.3">
      <c r="C207">
        <v>49</v>
      </c>
      <c r="D207" s="1">
        <v>43642</v>
      </c>
      <c r="E207">
        <v>197.97808800000001</v>
      </c>
      <c r="F207" s="2">
        <f t="shared" si="11"/>
        <v>2.1398458543486053E-2</v>
      </c>
      <c r="G207">
        <v>1897.829956</v>
      </c>
      <c r="H207" s="2">
        <f t="shared" si="12"/>
        <v>1.0359953957324889E-2</v>
      </c>
      <c r="I207">
        <f t="shared" si="13"/>
        <v>1.5879206250405471E-2</v>
      </c>
    </row>
    <row r="208" spans="3:9" x14ac:dyDescent="0.3">
      <c r="C208">
        <v>48</v>
      </c>
      <c r="D208" s="1">
        <v>43641</v>
      </c>
      <c r="E208">
        <v>193.78666699999999</v>
      </c>
      <c r="F208" s="2">
        <f t="shared" si="11"/>
        <v>-1.5273624847754495E-2</v>
      </c>
      <c r="G208">
        <v>1878.2700199999999</v>
      </c>
      <c r="H208" s="2">
        <f t="shared" si="12"/>
        <v>-1.8791906533423344E-2</v>
      </c>
      <c r="I208">
        <f t="shared" si="13"/>
        <v>-1.7032765690588918E-2</v>
      </c>
    </row>
    <row r="209" spans="3:9" x14ac:dyDescent="0.3">
      <c r="C209">
        <v>47</v>
      </c>
      <c r="D209" s="1">
        <v>43640</v>
      </c>
      <c r="E209">
        <v>196.76921100000001</v>
      </c>
      <c r="F209" s="2">
        <f t="shared" si="11"/>
        <v>-1.0065918320613081E-3</v>
      </c>
      <c r="G209">
        <v>1913.900024</v>
      </c>
      <c r="H209" s="2">
        <f t="shared" si="12"/>
        <v>1.3593931563146693E-3</v>
      </c>
      <c r="I209">
        <f t="shared" si="13"/>
        <v>1.7640066212668058E-4</v>
      </c>
    </row>
    <row r="210" spans="3:9" x14ac:dyDescent="0.3">
      <c r="C210">
        <v>46</v>
      </c>
      <c r="D210" s="1">
        <v>43637</v>
      </c>
      <c r="E210">
        <v>196.967377</v>
      </c>
      <c r="F210" s="2">
        <f t="shared" si="11"/>
        <v>-3.4150989676025017E-3</v>
      </c>
      <c r="G210">
        <v>1911.3000489999999</v>
      </c>
      <c r="H210" s="2">
        <f t="shared" si="12"/>
        <v>-3.5983378738181863E-3</v>
      </c>
      <c r="I210">
        <f t="shared" si="13"/>
        <v>-3.506718420710344E-3</v>
      </c>
    </row>
    <row r="211" spans="3:9" x14ac:dyDescent="0.3">
      <c r="C211">
        <v>45</v>
      </c>
      <c r="D211" s="1">
        <v>43636</v>
      </c>
      <c r="E211">
        <v>197.64118999999999</v>
      </c>
      <c r="F211" s="2">
        <f t="shared" si="11"/>
        <v>8.0034639676247344E-3</v>
      </c>
      <c r="G211">
        <v>1918.1899410000001</v>
      </c>
      <c r="H211" s="2">
        <f t="shared" si="12"/>
        <v>4.9124484331965635E-3</v>
      </c>
      <c r="I211">
        <f t="shared" si="13"/>
        <v>6.457956200410649E-3</v>
      </c>
    </row>
    <row r="212" spans="3:9" x14ac:dyDescent="0.3">
      <c r="C212">
        <v>44</v>
      </c>
      <c r="D212" s="1">
        <v>43635</v>
      </c>
      <c r="E212">
        <v>196.06568899999999</v>
      </c>
      <c r="F212" s="2">
        <f t="shared" si="11"/>
        <v>-2.9269086079121718E-3</v>
      </c>
      <c r="G212">
        <v>1908.790039</v>
      </c>
      <c r="H212" s="2">
        <f t="shared" si="12"/>
        <v>3.894877545300508E-3</v>
      </c>
      <c r="I212">
        <f t="shared" si="13"/>
        <v>4.8398446869416813E-4</v>
      </c>
    </row>
    <row r="213" spans="3:9" x14ac:dyDescent="0.3">
      <c r="C213">
        <v>43</v>
      </c>
      <c r="D213" s="1">
        <v>43634</v>
      </c>
      <c r="E213">
        <v>196.64039600000001</v>
      </c>
      <c r="F213" s="2">
        <f t="shared" si="11"/>
        <v>2.3246182050877598E-2</v>
      </c>
      <c r="G213">
        <v>1901.369995</v>
      </c>
      <c r="H213" s="2">
        <f t="shared" si="12"/>
        <v>8.1005701989619421E-3</v>
      </c>
      <c r="I213">
        <f t="shared" si="13"/>
        <v>1.5673376124919772E-2</v>
      </c>
    </row>
    <row r="214" spans="3:9" x14ac:dyDescent="0.3">
      <c r="C214">
        <v>42</v>
      </c>
      <c r="D214" s="1">
        <v>43633</v>
      </c>
      <c r="E214">
        <v>192.12197900000001</v>
      </c>
      <c r="F214" s="2">
        <f t="shared" si="11"/>
        <v>5.9488443395023247E-3</v>
      </c>
      <c r="G214">
        <v>1886.030029</v>
      </c>
      <c r="H214" s="2">
        <f t="shared" si="12"/>
        <v>8.7121379027171753E-3</v>
      </c>
      <c r="I214">
        <f t="shared" si="13"/>
        <v>7.3304911211097504E-3</v>
      </c>
    </row>
    <row r="215" spans="3:9" x14ac:dyDescent="0.3">
      <c r="C215">
        <v>41</v>
      </c>
      <c r="D215" s="1">
        <v>43630</v>
      </c>
      <c r="E215">
        <v>190.98246800000001</v>
      </c>
      <c r="F215" s="2">
        <f t="shared" si="11"/>
        <v>-7.2888338599979442E-3</v>
      </c>
      <c r="G215">
        <v>1869.670044</v>
      </c>
      <c r="H215" s="2">
        <f t="shared" si="12"/>
        <v>-3.3690376676441785E-4</v>
      </c>
      <c r="I215">
        <f t="shared" si="13"/>
        <v>-3.8128688133811811E-3</v>
      </c>
    </row>
    <row r="216" spans="3:9" x14ac:dyDescent="0.3">
      <c r="C216">
        <v>40</v>
      </c>
      <c r="D216" s="1">
        <v>43629</v>
      </c>
      <c r="E216">
        <v>192.379593</v>
      </c>
      <c r="F216" s="2">
        <f t="shared" si="11"/>
        <v>-2.0611808409415379E-4</v>
      </c>
      <c r="G216">
        <v>1870.3000489999999</v>
      </c>
      <c r="H216" s="2">
        <f t="shared" si="12"/>
        <v>8.0417131909476022E-3</v>
      </c>
      <c r="I216">
        <f t="shared" si="13"/>
        <v>3.9177975534267244E-3</v>
      </c>
    </row>
    <row r="217" spans="3:9" x14ac:dyDescent="0.3">
      <c r="C217">
        <v>39</v>
      </c>
      <c r="D217" s="1">
        <v>43628</v>
      </c>
      <c r="E217">
        <v>192.41925000000001</v>
      </c>
      <c r="F217" s="2">
        <f t="shared" si="11"/>
        <v>-3.187604108185367E-3</v>
      </c>
      <c r="G217">
        <v>1855.3199460000001</v>
      </c>
      <c r="H217" s="2">
        <f t="shared" si="12"/>
        <v>-4.5065739978219716E-3</v>
      </c>
      <c r="I217">
        <f t="shared" si="13"/>
        <v>-3.8470890530036693E-3</v>
      </c>
    </row>
    <row r="218" spans="3:9" x14ac:dyDescent="0.3">
      <c r="C218">
        <v>38</v>
      </c>
      <c r="D218" s="1">
        <v>43627</v>
      </c>
      <c r="E218">
        <v>193.03358499999999</v>
      </c>
      <c r="F218" s="2">
        <f t="shared" si="11"/>
        <v>1.1513024113354635E-2</v>
      </c>
      <c r="G218">
        <v>1863.6999510000001</v>
      </c>
      <c r="H218" s="2">
        <f t="shared" si="12"/>
        <v>1.6485900720792277E-3</v>
      </c>
      <c r="I218">
        <f t="shared" si="13"/>
        <v>6.5808070927169315E-3</v>
      </c>
    </row>
    <row r="219" spans="3:9" x14ac:dyDescent="0.3">
      <c r="C219">
        <v>37</v>
      </c>
      <c r="D219" s="1">
        <v>43626</v>
      </c>
      <c r="E219">
        <v>190.82392899999999</v>
      </c>
      <c r="F219" s="2">
        <f t="shared" si="11"/>
        <v>1.2698472300228844E-2</v>
      </c>
      <c r="G219">
        <v>1860.630005</v>
      </c>
      <c r="H219" s="2">
        <f t="shared" si="12"/>
        <v>3.0892075451585784E-2</v>
      </c>
      <c r="I219">
        <f t="shared" si="13"/>
        <v>2.1795273875907316E-2</v>
      </c>
    </row>
    <row r="220" spans="3:9" x14ac:dyDescent="0.3">
      <c r="C220">
        <v>36</v>
      </c>
      <c r="D220" s="1">
        <v>43623</v>
      </c>
      <c r="E220">
        <v>188.416077</v>
      </c>
      <c r="F220" s="2">
        <f t="shared" si="11"/>
        <v>2.6268906188243908E-2</v>
      </c>
      <c r="G220">
        <v>1804.030029</v>
      </c>
      <c r="H220" s="2">
        <f t="shared" si="12"/>
        <v>2.7918957795138439E-2</v>
      </c>
      <c r="I220">
        <f t="shared" si="13"/>
        <v>2.7093931991691175E-2</v>
      </c>
    </row>
    <row r="221" spans="3:9" x14ac:dyDescent="0.3">
      <c r="C221">
        <v>35</v>
      </c>
      <c r="D221" s="1">
        <v>43622</v>
      </c>
      <c r="E221">
        <v>183.531036</v>
      </c>
      <c r="F221" s="2">
        <f t="shared" si="11"/>
        <v>1.4575069624256073E-2</v>
      </c>
      <c r="G221">
        <v>1754.3599850000001</v>
      </c>
      <c r="H221" s="2">
        <f t="shared" si="12"/>
        <v>9.081437028114564E-3</v>
      </c>
      <c r="I221">
        <f t="shared" si="13"/>
        <v>1.1828253326185319E-2</v>
      </c>
    </row>
    <row r="222" spans="3:9" x14ac:dyDescent="0.3">
      <c r="C222">
        <v>34</v>
      </c>
      <c r="D222" s="1">
        <v>43621</v>
      </c>
      <c r="E222">
        <v>180.87545800000001</v>
      </c>
      <c r="F222" s="2">
        <f t="shared" si="11"/>
        <v>1.601436347937904E-2</v>
      </c>
      <c r="G222">
        <v>1738.5</v>
      </c>
      <c r="H222" s="2">
        <f t="shared" si="12"/>
        <v>5.1555974521828246E-3</v>
      </c>
      <c r="I222">
        <f t="shared" si="13"/>
        <v>1.0584980465780932E-2</v>
      </c>
    </row>
    <row r="223" spans="3:9" x14ac:dyDescent="0.3">
      <c r="C223">
        <v>33</v>
      </c>
      <c r="D223" s="1">
        <v>43620</v>
      </c>
      <c r="E223">
        <v>178.00192300000001</v>
      </c>
      <c r="F223" s="2">
        <f t="shared" si="11"/>
        <v>3.5930700046764033E-2</v>
      </c>
      <c r="G223">
        <v>1729.5600589999999</v>
      </c>
      <c r="H223" s="2">
        <f t="shared" si="12"/>
        <v>2.1548130395287045E-2</v>
      </c>
      <c r="I223">
        <f t="shared" si="13"/>
        <v>2.8739415221025539E-2</v>
      </c>
    </row>
    <row r="224" spans="3:9" x14ac:dyDescent="0.3">
      <c r="C224">
        <v>32</v>
      </c>
      <c r="D224" s="1">
        <v>43619</v>
      </c>
      <c r="E224">
        <v>171.71972700000001</v>
      </c>
      <c r="F224" s="2">
        <f t="shared" si="11"/>
        <v>-1.0161784397290985E-2</v>
      </c>
      <c r="G224">
        <v>1692.6899410000001</v>
      </c>
      <c r="H224" s="2">
        <f t="shared" si="12"/>
        <v>-4.7520883729849209E-2</v>
      </c>
      <c r="I224">
        <f t="shared" si="13"/>
        <v>-2.8841334063570097E-2</v>
      </c>
    </row>
    <row r="225" spans="3:9" x14ac:dyDescent="0.3">
      <c r="C225">
        <v>31</v>
      </c>
      <c r="D225" s="1">
        <v>43616</v>
      </c>
      <c r="E225">
        <v>173.473602</v>
      </c>
      <c r="F225" s="2">
        <f t="shared" si="11"/>
        <v>-1.8281631856348145E-2</v>
      </c>
      <c r="G225">
        <v>1775.0699460000001</v>
      </c>
      <c r="H225" s="2">
        <f t="shared" si="12"/>
        <v>-2.2972618030828527E-2</v>
      </c>
      <c r="I225">
        <f t="shared" si="13"/>
        <v>-2.0627124943588336E-2</v>
      </c>
    </row>
    <row r="226" spans="3:9" x14ac:dyDescent="0.3">
      <c r="C226">
        <v>30</v>
      </c>
      <c r="D226" s="1">
        <v>43615</v>
      </c>
      <c r="E226">
        <v>176.674149</v>
      </c>
      <c r="F226" s="2">
        <f t="shared" si="11"/>
        <v>5.1732642780824333E-3</v>
      </c>
      <c r="G226">
        <v>1816.3199460000001</v>
      </c>
      <c r="H226" s="2">
        <f t="shared" si="12"/>
        <v>-1.5788682662986116E-3</v>
      </c>
      <c r="I226">
        <f t="shared" si="13"/>
        <v>1.7971980058919109E-3</v>
      </c>
    </row>
    <row r="227" spans="3:9" x14ac:dyDescent="0.3">
      <c r="C227">
        <v>29</v>
      </c>
      <c r="D227" s="1">
        <v>43614</v>
      </c>
      <c r="E227">
        <v>175.76252700000001</v>
      </c>
      <c r="F227" s="2">
        <f t="shared" si="11"/>
        <v>-4.7805604126405256E-3</v>
      </c>
      <c r="G227">
        <v>1819.1899410000001</v>
      </c>
      <c r="H227" s="2">
        <f t="shared" si="12"/>
        <v>-9.4321843292577423E-3</v>
      </c>
      <c r="I227">
        <f t="shared" si="13"/>
        <v>-7.1063723709491339E-3</v>
      </c>
    </row>
    <row r="228" spans="3:9" x14ac:dyDescent="0.3">
      <c r="C228">
        <v>28</v>
      </c>
      <c r="D228" s="1">
        <v>43613</v>
      </c>
      <c r="E228">
        <v>176.604782</v>
      </c>
      <c r="F228" s="2">
        <f t="shared" si="11"/>
        <v>-4.1433926455980014E-3</v>
      </c>
      <c r="G228">
        <v>1836.4300539999999</v>
      </c>
      <c r="H228" s="2">
        <f t="shared" si="12"/>
        <v>7.1864061882035025E-3</v>
      </c>
      <c r="I228">
        <f t="shared" si="13"/>
        <v>1.5215067713027506E-3</v>
      </c>
    </row>
    <row r="229" spans="3:9" x14ac:dyDescent="0.3">
      <c r="C229">
        <v>27</v>
      </c>
      <c r="D229" s="1">
        <v>43609</v>
      </c>
      <c r="E229">
        <v>177.338043</v>
      </c>
      <c r="F229" s="2">
        <f t="shared" si="11"/>
        <v>-3.8479415433134551E-3</v>
      </c>
      <c r="G229">
        <v>1823.280029</v>
      </c>
      <c r="H229" s="2">
        <f t="shared" si="12"/>
        <v>4.2872082401034213E-3</v>
      </c>
      <c r="I229">
        <f t="shared" si="13"/>
        <v>2.1963334839498311E-4</v>
      </c>
    </row>
    <row r="230" spans="3:9" x14ac:dyDescent="0.3">
      <c r="C230">
        <v>26</v>
      </c>
      <c r="D230" s="1">
        <v>43608</v>
      </c>
      <c r="E230">
        <v>178.02174400000001</v>
      </c>
      <c r="F230" s="2">
        <f t="shared" si="11"/>
        <v>-1.7216997239552154E-2</v>
      </c>
      <c r="G230">
        <v>1815.4799800000001</v>
      </c>
      <c r="H230" s="2">
        <f t="shared" si="12"/>
        <v>-2.4054574404277489E-2</v>
      </c>
      <c r="I230">
        <f t="shared" si="13"/>
        <v>-2.0635785821914821E-2</v>
      </c>
    </row>
    <row r="231" spans="3:9" x14ac:dyDescent="0.3">
      <c r="C231">
        <v>25</v>
      </c>
      <c r="D231" s="1">
        <v>43607</v>
      </c>
      <c r="E231">
        <v>181.113281</v>
      </c>
      <c r="F231" s="2">
        <f t="shared" si="11"/>
        <v>-2.0684155424579437E-2</v>
      </c>
      <c r="G231">
        <v>1859.6800539999999</v>
      </c>
      <c r="H231" s="2">
        <f t="shared" si="12"/>
        <v>1.1621834714966399E-3</v>
      </c>
      <c r="I231">
        <f t="shared" si="13"/>
        <v>-9.7609859765413979E-3</v>
      </c>
    </row>
    <row r="232" spans="3:9" x14ac:dyDescent="0.3">
      <c r="C232">
        <v>24</v>
      </c>
      <c r="D232" s="1">
        <v>43606</v>
      </c>
      <c r="E232">
        <v>184.89846800000001</v>
      </c>
      <c r="F232" s="2">
        <f t="shared" si="11"/>
        <v>1.8989471429917235E-2</v>
      </c>
      <c r="G232">
        <v>1857.5200199999999</v>
      </c>
      <c r="H232" s="2">
        <f t="shared" si="12"/>
        <v>-7.8027982159329192E-4</v>
      </c>
      <c r="I232">
        <f t="shared" si="13"/>
        <v>9.1045958041619714E-3</v>
      </c>
    </row>
    <row r="233" spans="3:9" x14ac:dyDescent="0.3">
      <c r="C233">
        <v>23</v>
      </c>
      <c r="D233" s="1">
        <v>43605</v>
      </c>
      <c r="E233">
        <v>181.42047099999999</v>
      </c>
      <c r="F233" s="2">
        <f t="shared" si="11"/>
        <v>-3.1769185559794154E-2</v>
      </c>
      <c r="G233">
        <v>1858.969971</v>
      </c>
      <c r="H233" s="2">
        <f t="shared" si="12"/>
        <v>-5.3809731728151726E-3</v>
      </c>
      <c r="I233">
        <f t="shared" si="13"/>
        <v>-1.8575079366304661E-2</v>
      </c>
    </row>
    <row r="234" spans="3:9" x14ac:dyDescent="0.3">
      <c r="C234">
        <v>22</v>
      </c>
      <c r="D234" s="1">
        <v>43602</v>
      </c>
      <c r="E234">
        <v>187.27658099999999</v>
      </c>
      <c r="F234" s="2">
        <f t="shared" si="11"/>
        <v>-5.6979792162272207E-3</v>
      </c>
      <c r="G234">
        <v>1869</v>
      </c>
      <c r="H234" s="2">
        <f t="shared" si="12"/>
        <v>-2.0426623969161242E-2</v>
      </c>
      <c r="I234">
        <f t="shared" si="13"/>
        <v>-1.3062301592694232E-2</v>
      </c>
    </row>
    <row r="235" spans="3:9" x14ac:dyDescent="0.3">
      <c r="C235">
        <v>21</v>
      </c>
      <c r="D235" s="1">
        <v>43601</v>
      </c>
      <c r="E235">
        <v>188.34672499999999</v>
      </c>
      <c r="F235" s="2">
        <f t="shared" si="11"/>
        <v>-4.4094383868075789E-3</v>
      </c>
      <c r="G235">
        <v>1907.5699460000001</v>
      </c>
      <c r="H235" s="2">
        <f t="shared" si="12"/>
        <v>1.9276924506289185E-2</v>
      </c>
      <c r="I235">
        <f t="shared" si="13"/>
        <v>7.4337430597408031E-3</v>
      </c>
    </row>
    <row r="236" spans="3:9" x14ac:dyDescent="0.3">
      <c r="C236">
        <v>20</v>
      </c>
      <c r="D236" s="1">
        <v>43600</v>
      </c>
      <c r="E236">
        <v>189.17906199999999</v>
      </c>
      <c r="F236" s="2">
        <f t="shared" si="11"/>
        <v>1.1908056099262425E-2</v>
      </c>
      <c r="G236">
        <v>1871.150024</v>
      </c>
      <c r="H236" s="2">
        <f t="shared" si="12"/>
        <v>1.6722443767874889E-2</v>
      </c>
      <c r="I236">
        <f t="shared" si="13"/>
        <v>1.4315249933568657E-2</v>
      </c>
    </row>
    <row r="237" spans="3:9" x14ac:dyDescent="0.3">
      <c r="C237">
        <v>19</v>
      </c>
      <c r="D237" s="1">
        <v>43599</v>
      </c>
      <c r="E237">
        <v>186.93966699999999</v>
      </c>
      <c r="F237" s="2">
        <f t="shared" si="11"/>
        <v>1.5706219228661625E-2</v>
      </c>
      <c r="G237">
        <v>1840.119995</v>
      </c>
      <c r="H237" s="2">
        <f t="shared" si="12"/>
        <v>9.5228090859290696E-3</v>
      </c>
      <c r="I237">
        <f t="shared" si="13"/>
        <v>1.2614514157295347E-2</v>
      </c>
    </row>
    <row r="238" spans="3:9" x14ac:dyDescent="0.3">
      <c r="C238">
        <v>18</v>
      </c>
      <c r="D238" s="1">
        <v>43598</v>
      </c>
      <c r="E238">
        <v>184.026489</v>
      </c>
      <c r="F238" s="2">
        <f t="shared" si="11"/>
        <v>-5.9876769239867761E-2</v>
      </c>
      <c r="G238">
        <v>1822.6800539999999</v>
      </c>
      <c r="H238" s="2">
        <f t="shared" si="12"/>
        <v>-3.6258261340362682E-2</v>
      </c>
      <c r="I238">
        <f t="shared" si="13"/>
        <v>-4.8067515290115222E-2</v>
      </c>
    </row>
    <row r="239" spans="3:9" x14ac:dyDescent="0.3">
      <c r="C239">
        <v>17</v>
      </c>
      <c r="D239" s="1">
        <v>43595</v>
      </c>
      <c r="E239">
        <v>195.38197299999999</v>
      </c>
      <c r="F239" s="2">
        <f t="shared" si="11"/>
        <v>-1.3950292018003336E-2</v>
      </c>
      <c r="G239">
        <v>1889.9799800000001</v>
      </c>
      <c r="H239" s="2">
        <f t="shared" si="12"/>
        <v>-5.2192237243206055E-3</v>
      </c>
      <c r="I239">
        <f t="shared" si="13"/>
        <v>-9.5847578711619717E-3</v>
      </c>
    </row>
    <row r="240" spans="3:9" x14ac:dyDescent="0.3">
      <c r="C240">
        <v>16</v>
      </c>
      <c r="D240" s="1">
        <v>43594</v>
      </c>
      <c r="E240">
        <v>198.12670900000001</v>
      </c>
      <c r="F240" s="2">
        <f t="shared" si="11"/>
        <v>-1.0802297220757455E-2</v>
      </c>
      <c r="G240">
        <v>1899.869995</v>
      </c>
      <c r="H240" s="2">
        <f t="shared" si="12"/>
        <v>-9.3776029725099637E-3</v>
      </c>
      <c r="I240">
        <f t="shared" si="13"/>
        <v>-1.0089950096633708E-2</v>
      </c>
    </row>
    <row r="241" spans="3:9" x14ac:dyDescent="0.3">
      <c r="C241">
        <v>15</v>
      </c>
      <c r="D241" s="1">
        <v>43593</v>
      </c>
      <c r="E241">
        <v>200.27853400000001</v>
      </c>
      <c r="F241" s="2">
        <f t="shared" si="11"/>
        <v>1.9704002641068378E-4</v>
      </c>
      <c r="G241">
        <v>1917.7700199999999</v>
      </c>
      <c r="H241" s="2">
        <f t="shared" si="12"/>
        <v>-1.6828206667324935E-3</v>
      </c>
      <c r="I241">
        <f t="shared" si="13"/>
        <v>-7.428903201609048E-4</v>
      </c>
    </row>
    <row r="242" spans="3:9" x14ac:dyDescent="0.3">
      <c r="C242">
        <v>14</v>
      </c>
      <c r="D242" s="1">
        <v>43592</v>
      </c>
      <c r="E242">
        <v>200.23907500000001</v>
      </c>
      <c r="F242" s="2">
        <f t="shared" si="11"/>
        <v>-2.7327045282918249E-2</v>
      </c>
      <c r="G242">
        <v>1921</v>
      </c>
      <c r="H242" s="2">
        <f t="shared" si="12"/>
        <v>-1.5265525423421333E-2</v>
      </c>
      <c r="I242">
        <f t="shared" si="13"/>
        <v>-2.129628535316979E-2</v>
      </c>
    </row>
    <row r="243" spans="3:9" x14ac:dyDescent="0.3">
      <c r="C243">
        <v>13</v>
      </c>
      <c r="D243" s="1">
        <v>43591</v>
      </c>
      <c r="E243">
        <v>205.78646900000001</v>
      </c>
      <c r="F243" s="2">
        <f t="shared" si="11"/>
        <v>-1.5563219773072404E-2</v>
      </c>
      <c r="G243">
        <v>1950.5500489999999</v>
      </c>
      <c r="H243" s="2">
        <f t="shared" si="12"/>
        <v>-6.0873592182444985E-3</v>
      </c>
      <c r="I243">
        <f t="shared" si="13"/>
        <v>-1.0825289495658452E-2</v>
      </c>
    </row>
    <row r="244" spans="3:9" x14ac:dyDescent="0.3">
      <c r="C244">
        <v>12</v>
      </c>
      <c r="D244" s="1">
        <v>43588</v>
      </c>
      <c r="E244">
        <v>209.01422099999999</v>
      </c>
      <c r="F244" s="2">
        <f t="shared" si="11"/>
        <v>1.2354696770120204E-2</v>
      </c>
      <c r="G244">
        <v>1962.459961</v>
      </c>
      <c r="H244" s="2">
        <f t="shared" si="12"/>
        <v>3.1913424820521792E-2</v>
      </c>
      <c r="I244">
        <f t="shared" si="13"/>
        <v>2.2134060795320997E-2</v>
      </c>
    </row>
    <row r="245" spans="3:9" x14ac:dyDescent="0.3">
      <c r="C245">
        <v>11</v>
      </c>
      <c r="D245" s="1">
        <v>43587</v>
      </c>
      <c r="E245">
        <v>206.4478</v>
      </c>
      <c r="F245" s="2">
        <f t="shared" si="11"/>
        <v>-6.5290120780685237E-3</v>
      </c>
      <c r="G245">
        <v>1900.8199460000001</v>
      </c>
      <c r="H245" s="2">
        <f t="shared" si="12"/>
        <v>-5.6134039420905803E-3</v>
      </c>
      <c r="I245">
        <f t="shared" si="13"/>
        <v>-6.0712080100795516E-3</v>
      </c>
    </row>
    <row r="246" spans="3:9" x14ac:dyDescent="0.3">
      <c r="C246">
        <v>10</v>
      </c>
      <c r="D246" s="1">
        <v>43586</v>
      </c>
      <c r="E246">
        <v>207.80010999999999</v>
      </c>
      <c r="F246" s="2">
        <f t="shared" si="11"/>
        <v>4.7918936463961351E-2</v>
      </c>
      <c r="G246">
        <v>1911.5200199999999</v>
      </c>
      <c r="H246" s="2">
        <f t="shared" si="12"/>
        <v>-7.8165293828392282E-3</v>
      </c>
      <c r="I246">
        <f t="shared" si="13"/>
        <v>2.0051203540561061E-2</v>
      </c>
    </row>
    <row r="247" spans="3:9" x14ac:dyDescent="0.3">
      <c r="C247">
        <v>9</v>
      </c>
      <c r="D247" s="1">
        <v>43585</v>
      </c>
      <c r="E247">
        <v>198.07736199999999</v>
      </c>
      <c r="F247" s="2">
        <f t="shared" si="11"/>
        <v>-1.9443977406285794E-2</v>
      </c>
      <c r="G247">
        <v>1926.5200199999999</v>
      </c>
      <c r="H247" s="2">
        <f t="shared" si="12"/>
        <v>-6.1631180073179271E-3</v>
      </c>
      <c r="I247">
        <f t="shared" si="13"/>
        <v>-1.280354770680186E-2</v>
      </c>
    </row>
    <row r="248" spans="3:9" x14ac:dyDescent="0.3">
      <c r="C248">
        <v>8</v>
      </c>
      <c r="D248" s="1">
        <v>43584</v>
      </c>
      <c r="E248">
        <v>201.96646100000001</v>
      </c>
      <c r="F248" s="2">
        <f t="shared" si="11"/>
        <v>1.5162519740197062E-3</v>
      </c>
      <c r="G248">
        <v>1938.4300539999999</v>
      </c>
      <c r="H248" s="2">
        <f t="shared" si="12"/>
        <v>-6.2740049440842775E-3</v>
      </c>
      <c r="I248">
        <f t="shared" si="13"/>
        <v>-2.3788764850322854E-3</v>
      </c>
    </row>
    <row r="249" spans="3:9" x14ac:dyDescent="0.3">
      <c r="C249">
        <v>7</v>
      </c>
      <c r="D249" s="1">
        <v>43581</v>
      </c>
      <c r="E249">
        <v>201.660461</v>
      </c>
      <c r="F249" s="2">
        <f t="shared" si="11"/>
        <v>-4.785441083653072E-3</v>
      </c>
      <c r="G249">
        <v>1950.630005</v>
      </c>
      <c r="H249" s="2">
        <f t="shared" si="12"/>
        <v>2.5115003809400727E-2</v>
      </c>
      <c r="I249">
        <f t="shared" si="13"/>
        <v>1.0164781362873828E-2</v>
      </c>
    </row>
    <row r="250" spans="3:9" x14ac:dyDescent="0.3">
      <c r="C250">
        <v>6</v>
      </c>
      <c r="D250" s="1">
        <v>43580</v>
      </c>
      <c r="E250">
        <v>202.62780799999999</v>
      </c>
      <c r="F250" s="2">
        <f t="shared" si="11"/>
        <v>-9.1164740108588566E-3</v>
      </c>
      <c r="G250">
        <v>1902.25</v>
      </c>
      <c r="H250" s="2">
        <f t="shared" si="12"/>
        <v>2.6288117922154751E-4</v>
      </c>
      <c r="I250">
        <f t="shared" si="13"/>
        <v>-4.4267964158186549E-3</v>
      </c>
    </row>
    <row r="251" spans="3:9" x14ac:dyDescent="0.3">
      <c r="C251">
        <v>5</v>
      </c>
      <c r="D251" s="1">
        <v>43579</v>
      </c>
      <c r="E251">
        <v>204.48350500000001</v>
      </c>
      <c r="F251" s="2">
        <f t="shared" si="11"/>
        <v>-1.5434658431727054E-3</v>
      </c>
      <c r="G251">
        <v>1901.75</v>
      </c>
      <c r="H251" s="2">
        <f t="shared" si="12"/>
        <v>-1.1512297979163299E-2</v>
      </c>
      <c r="I251">
        <f t="shared" si="13"/>
        <v>-6.5278819111680023E-3</v>
      </c>
    </row>
    <row r="252" spans="3:9" x14ac:dyDescent="0.3">
      <c r="C252">
        <v>4</v>
      </c>
      <c r="D252" s="1">
        <v>43578</v>
      </c>
      <c r="E252">
        <v>204.799362</v>
      </c>
      <c r="F252" s="2">
        <f t="shared" si="11"/>
        <v>1.432018122125487E-2</v>
      </c>
      <c r="G252">
        <v>1923.7700199999999</v>
      </c>
      <c r="H252" s="2">
        <f t="shared" si="12"/>
        <v>1.913424679040978E-2</v>
      </c>
      <c r="I252">
        <f t="shared" si="13"/>
        <v>1.6727214005832325E-2</v>
      </c>
    </row>
    <row r="253" spans="3:9" x14ac:dyDescent="0.3">
      <c r="C253">
        <v>3</v>
      </c>
      <c r="D253" s="1">
        <v>43577</v>
      </c>
      <c r="E253">
        <v>201.887497</v>
      </c>
      <c r="F253" s="2">
        <f t="shared" si="11"/>
        <v>3.2811917762188905E-3</v>
      </c>
      <c r="G253">
        <v>1887.3100589999999</v>
      </c>
      <c r="H253" s="2">
        <f t="shared" si="12"/>
        <v>1.3667920429084749E-2</v>
      </c>
      <c r="I253">
        <f t="shared" si="13"/>
        <v>8.4745561026518187E-3</v>
      </c>
    </row>
    <row r="254" spans="3:9" x14ac:dyDescent="0.3">
      <c r="C254">
        <v>2</v>
      </c>
      <c r="D254" s="1">
        <v>43573</v>
      </c>
      <c r="E254">
        <v>201.22615099999999</v>
      </c>
      <c r="F254" s="2">
        <f t="shared" si="11"/>
        <v>3.5873032083851785E-3</v>
      </c>
      <c r="G254">
        <v>1861.6899410000001</v>
      </c>
      <c r="H254" s="2">
        <f t="shared" si="12"/>
        <v>-1.6798590804616689E-3</v>
      </c>
      <c r="I254">
        <f t="shared" si="13"/>
        <v>9.5372206396175478E-4</v>
      </c>
    </row>
    <row r="255" spans="3:9" x14ac:dyDescent="0.3">
      <c r="C255">
        <v>1</v>
      </c>
      <c r="D255" s="1">
        <v>43572</v>
      </c>
      <c r="E255">
        <v>200.505585</v>
      </c>
      <c r="G255">
        <v>1864.8199460000001</v>
      </c>
      <c r="I255">
        <f t="shared" si="13"/>
        <v>0</v>
      </c>
    </row>
  </sheetData>
  <sortState xmlns:xlrd2="http://schemas.microsoft.com/office/spreadsheetml/2017/richdata2" ref="O21:O32">
    <sortCondition ref="O21"/>
  </sortState>
  <mergeCells count="2">
    <mergeCell ref="O1:P1"/>
    <mergeCell ref="R1:S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C8BE-4312-4FBE-BB43-8032D265C185}">
  <dimension ref="A1:U255"/>
  <sheetViews>
    <sheetView topLeftCell="K1" workbookViewId="0">
      <selection activeCell="Q38" sqref="Q38"/>
    </sheetView>
  </sheetViews>
  <sheetFormatPr defaultRowHeight="14.4" x14ac:dyDescent="0.3"/>
  <cols>
    <col min="4" max="4" width="11" customWidth="1"/>
    <col min="5" max="5" width="11.6640625" customWidth="1"/>
    <col min="6" max="6" width="10.44140625" customWidth="1"/>
    <col min="7" max="7" width="11.6640625" style="2" customWidth="1"/>
    <col min="8" max="8" width="11.88671875" style="2" customWidth="1"/>
    <col min="15" max="15" width="14" customWidth="1"/>
    <col min="17" max="17" width="12" bestFit="1" customWidth="1"/>
    <col min="18" max="18" width="14.44140625" customWidth="1"/>
    <col min="19" max="19" width="12" bestFit="1" customWidth="1"/>
    <col min="20" max="20" width="13.88671875" customWidth="1"/>
  </cols>
  <sheetData>
    <row r="1" spans="1:21" x14ac:dyDescent="0.3">
      <c r="E1" t="s">
        <v>41</v>
      </c>
      <c r="F1" t="s">
        <v>42</v>
      </c>
      <c r="G1" s="2" t="s">
        <v>45</v>
      </c>
      <c r="H1" s="2" t="s">
        <v>46</v>
      </c>
      <c r="I1" t="s">
        <v>51</v>
      </c>
      <c r="O1" s="9" t="s">
        <v>53</v>
      </c>
      <c r="P1" s="9"/>
      <c r="R1" s="9" t="s">
        <v>38</v>
      </c>
      <c r="S1" s="9"/>
    </row>
    <row r="2" spans="1:21" ht="15" thickBot="1" x14ac:dyDescent="0.35">
      <c r="D2" t="s">
        <v>0</v>
      </c>
      <c r="E2" t="s">
        <v>5</v>
      </c>
      <c r="F2" t="s">
        <v>5</v>
      </c>
      <c r="O2" t="s">
        <v>10</v>
      </c>
      <c r="P2">
        <f>ABS(L18)</f>
        <v>28267.301213606072</v>
      </c>
      <c r="R2" t="s">
        <v>8</v>
      </c>
      <c r="S2">
        <f>L5</f>
        <v>1003.5937754855679</v>
      </c>
    </row>
    <row r="3" spans="1:21" ht="15" thickBot="1" x14ac:dyDescent="0.35">
      <c r="A3" t="s">
        <v>43</v>
      </c>
      <c r="B3">
        <f>500000/E3</f>
        <v>1768.0340212744281</v>
      </c>
      <c r="C3">
        <v>253</v>
      </c>
      <c r="D3" s="1">
        <v>43938</v>
      </c>
      <c r="E3">
        <v>282.79998799999998</v>
      </c>
      <c r="F3">
        <v>2375</v>
      </c>
      <c r="G3" s="2">
        <f>E3-E4</f>
        <v>-3.8900140000000079</v>
      </c>
      <c r="H3" s="2">
        <f>F3-F4</f>
        <v>-33.18994100000009</v>
      </c>
      <c r="I3">
        <f>$B$3*G3+$B$4*H3</f>
        <v>-13865.033095233855</v>
      </c>
      <c r="K3" s="7" t="s">
        <v>52</v>
      </c>
      <c r="L3" s="7"/>
    </row>
    <row r="4" spans="1:21" x14ac:dyDescent="0.3">
      <c r="A4" t="s">
        <v>44</v>
      </c>
      <c r="B4">
        <f>500000/F3</f>
        <v>210.52631578947367</v>
      </c>
      <c r="C4">
        <v>252</v>
      </c>
      <c r="D4" s="1">
        <v>43937</v>
      </c>
      <c r="E4">
        <v>286.69000199999999</v>
      </c>
      <c r="F4">
        <v>2408.1899410000001</v>
      </c>
      <c r="G4" s="2">
        <f t="shared" ref="G4:G67" si="0">E4-E5</f>
        <v>2.2600089999999682</v>
      </c>
      <c r="H4" s="2">
        <f t="shared" ref="H4:H67" si="1">F4-F5</f>
        <v>100.51000900000008</v>
      </c>
      <c r="I4">
        <f t="shared" ref="I4:I67" si="2">$B$3*G4+$B$4*H4</f>
        <v>25155.7746951232</v>
      </c>
      <c r="K4" s="4"/>
      <c r="L4" s="4"/>
      <c r="R4" t="s">
        <v>56</v>
      </c>
      <c r="S4" s="6"/>
      <c r="T4" s="6">
        <v>-3.8900140000000079</v>
      </c>
      <c r="U4" s="6">
        <v>-33.18994100000009</v>
      </c>
    </row>
    <row r="5" spans="1:21" x14ac:dyDescent="0.3">
      <c r="C5">
        <v>251</v>
      </c>
      <c r="D5" s="1">
        <v>43936</v>
      </c>
      <c r="E5">
        <v>284.42999300000002</v>
      </c>
      <c r="F5">
        <v>2307.679932</v>
      </c>
      <c r="G5" s="2">
        <f t="shared" si="0"/>
        <v>-2.6199949999999603</v>
      </c>
      <c r="H5" s="2">
        <f t="shared" si="1"/>
        <v>24.359864000000016</v>
      </c>
      <c r="I5">
        <f t="shared" si="2"/>
        <v>496.15212548380987</v>
      </c>
      <c r="K5" s="4" t="s">
        <v>13</v>
      </c>
      <c r="L5" s="4">
        <v>1003.5937754855679</v>
      </c>
      <c r="O5" t="s">
        <v>60</v>
      </c>
      <c r="S5" s="4">
        <v>-3.8900140000000079</v>
      </c>
      <c r="T5" s="4">
        <f>VARP('two-stock p&amp;l'!$G$4:$G$254)</f>
        <v>42.503767864259231</v>
      </c>
      <c r="U5" s="4">
        <v>156.15631322784327</v>
      </c>
    </row>
    <row r="6" spans="1:21" ht="15" thickBot="1" x14ac:dyDescent="0.35">
      <c r="A6">
        <v>1768.0340212744281</v>
      </c>
      <c r="B6">
        <v>210.52631578947367</v>
      </c>
      <c r="C6">
        <v>250</v>
      </c>
      <c r="D6" s="1">
        <v>43935</v>
      </c>
      <c r="E6">
        <v>287.04998799999998</v>
      </c>
      <c r="F6">
        <v>2283.320068</v>
      </c>
      <c r="G6" s="2">
        <f t="shared" si="0"/>
        <v>13.799987999999985</v>
      </c>
      <c r="H6" s="2">
        <f t="shared" si="1"/>
        <v>114.44995100000006</v>
      </c>
      <c r="I6">
        <f t="shared" si="2"/>
        <v>48493.57480349463</v>
      </c>
      <c r="K6" s="4" t="s">
        <v>14</v>
      </c>
      <c r="L6" s="4">
        <v>1103.4265549327515</v>
      </c>
      <c r="O6">
        <f>L14-10</f>
        <v>-83413.828308358949</v>
      </c>
      <c r="S6" s="5">
        <v>-33.18994100000009</v>
      </c>
      <c r="T6" s="5">
        <v>156.15631322784327</v>
      </c>
      <c r="U6" s="5">
        <f>VARP('two-stock p&amp;l'!$H$4:$H$254)</f>
        <v>1282.1288582038196</v>
      </c>
    </row>
    <row r="7" spans="1:21" x14ac:dyDescent="0.3">
      <c r="C7">
        <v>249</v>
      </c>
      <c r="D7" s="1">
        <v>43934</v>
      </c>
      <c r="E7">
        <v>273.25</v>
      </c>
      <c r="F7">
        <v>2168.8701169999999</v>
      </c>
      <c r="G7" s="2">
        <f t="shared" si="0"/>
        <v>5.2600100000000225</v>
      </c>
      <c r="H7" s="2">
        <f t="shared" si="1"/>
        <v>126.11010699999997</v>
      </c>
      <c r="I7">
        <f t="shared" si="2"/>
        <v>35849.372842770055</v>
      </c>
      <c r="K7" s="4" t="s">
        <v>15</v>
      </c>
      <c r="L7" s="4">
        <v>1034.1686445226114</v>
      </c>
      <c r="O7">
        <f>O6+$L$21</f>
        <v>-67533.416361604308</v>
      </c>
    </row>
    <row r="8" spans="1:21" x14ac:dyDescent="0.3">
      <c r="C8">
        <v>248</v>
      </c>
      <c r="D8" s="1">
        <v>43930</v>
      </c>
      <c r="E8">
        <v>267.98998999999998</v>
      </c>
      <c r="F8">
        <v>2042.76001</v>
      </c>
      <c r="G8" s="2">
        <f t="shared" si="0"/>
        <v>1.919983000000002</v>
      </c>
      <c r="H8" s="2">
        <f t="shared" si="1"/>
        <v>-0.23999000000003434</v>
      </c>
      <c r="I8">
        <f t="shared" si="2"/>
        <v>3344.071053742221</v>
      </c>
      <c r="K8" s="4" t="s">
        <v>16</v>
      </c>
      <c r="L8" s="4" t="e">
        <v>#N/A</v>
      </c>
      <c r="O8">
        <f>O7+$L$21</f>
        <v>-51653.004414849675</v>
      </c>
      <c r="R8" t="s">
        <v>55</v>
      </c>
      <c r="S8" cm="1">
        <f t="array" ref="S8">MMULT(MMULT(A6:B6,T5:U6),B3:B4)</f>
        <v>305938350.63322163</v>
      </c>
    </row>
    <row r="9" spans="1:21" x14ac:dyDescent="0.3">
      <c r="C9">
        <v>247</v>
      </c>
      <c r="D9" s="1">
        <v>43929</v>
      </c>
      <c r="E9">
        <v>266.07000699999998</v>
      </c>
      <c r="F9">
        <v>2043</v>
      </c>
      <c r="G9" s="2">
        <f t="shared" si="0"/>
        <v>6.640013999999951</v>
      </c>
      <c r="H9" s="2">
        <f t="shared" si="1"/>
        <v>31.40002400000003</v>
      </c>
      <c r="I9">
        <f t="shared" si="2"/>
        <v>18350.302022159474</v>
      </c>
      <c r="K9" s="4" t="s">
        <v>17</v>
      </c>
      <c r="L9" s="4">
        <v>17516.353526260871</v>
      </c>
      <c r="O9">
        <f t="shared" ref="O9:O15" si="3">O8+$L$21</f>
        <v>-35772.592468095041</v>
      </c>
      <c r="R9" t="s">
        <v>48</v>
      </c>
      <c r="S9">
        <f>SQRT(S8)</f>
        <v>17491.093465910631</v>
      </c>
    </row>
    <row r="10" spans="1:21" x14ac:dyDescent="0.3">
      <c r="C10">
        <v>246</v>
      </c>
      <c r="D10" s="1">
        <v>43928</v>
      </c>
      <c r="E10">
        <v>259.42999300000002</v>
      </c>
      <c r="F10">
        <v>2011.599976</v>
      </c>
      <c r="G10" s="2">
        <f t="shared" si="0"/>
        <v>-3.0400080000000003</v>
      </c>
      <c r="H10" s="2">
        <f t="shared" si="1"/>
        <v>14.010009999999966</v>
      </c>
      <c r="I10">
        <f t="shared" si="2"/>
        <v>-2425.3617794727552</v>
      </c>
      <c r="K10" s="4" t="s">
        <v>18</v>
      </c>
      <c r="L10" s="4">
        <v>306822640.85695159</v>
      </c>
      <c r="O10">
        <f t="shared" si="3"/>
        <v>-19892.180521340408</v>
      </c>
      <c r="R10" t="s">
        <v>57</v>
      </c>
      <c r="S10">
        <f>ABS(S2-1.645*S9)</f>
        <v>27769.25497593742</v>
      </c>
    </row>
    <row r="11" spans="1:21" x14ac:dyDescent="0.3">
      <c r="C11">
        <v>245</v>
      </c>
      <c r="D11" s="1">
        <v>43927</v>
      </c>
      <c r="E11">
        <v>262.47000100000002</v>
      </c>
      <c r="F11">
        <v>1997.589966</v>
      </c>
      <c r="G11" s="2">
        <f t="shared" si="0"/>
        <v>21.059997000000038</v>
      </c>
      <c r="H11" s="2">
        <f t="shared" si="1"/>
        <v>91</v>
      </c>
      <c r="I11">
        <f t="shared" si="2"/>
        <v>56392.685920779564</v>
      </c>
      <c r="K11" s="4" t="s">
        <v>19</v>
      </c>
      <c r="L11" s="4">
        <v>6.1928526249989755</v>
      </c>
      <c r="O11">
        <f t="shared" si="3"/>
        <v>-4011.7685745857725</v>
      </c>
    </row>
    <row r="12" spans="1:21" x14ac:dyDescent="0.3">
      <c r="C12">
        <v>244</v>
      </c>
      <c r="D12" s="1">
        <v>43924</v>
      </c>
      <c r="E12">
        <v>241.41000399999999</v>
      </c>
      <c r="F12">
        <v>1906.589966</v>
      </c>
      <c r="G12" s="2">
        <f t="shared" si="0"/>
        <v>-3.5199890000000096</v>
      </c>
      <c r="H12" s="2">
        <f t="shared" si="1"/>
        <v>-12.239990000000034</v>
      </c>
      <c r="I12">
        <f t="shared" si="2"/>
        <v>-8800.3003065117773</v>
      </c>
      <c r="K12" s="4" t="s">
        <v>20</v>
      </c>
      <c r="L12" s="4">
        <v>-0.38750109902984764</v>
      </c>
      <c r="O12">
        <f t="shared" si="3"/>
        <v>11868.643372168863</v>
      </c>
    </row>
    <row r="13" spans="1:21" x14ac:dyDescent="0.3">
      <c r="C13">
        <v>243</v>
      </c>
      <c r="D13" s="1">
        <v>43923</v>
      </c>
      <c r="E13">
        <v>244.929993</v>
      </c>
      <c r="F13">
        <v>1918.829956</v>
      </c>
      <c r="G13" s="2">
        <f t="shared" si="0"/>
        <v>4.0199890000000096</v>
      </c>
      <c r="H13" s="2">
        <f t="shared" si="1"/>
        <v>11.130004999999983</v>
      </c>
      <c r="I13">
        <f t="shared" si="2"/>
        <v>9450.6362645174013</v>
      </c>
      <c r="K13" s="4" t="s">
        <v>21</v>
      </c>
      <c r="L13" s="4">
        <v>158804.11946754635</v>
      </c>
      <c r="O13">
        <f t="shared" si="3"/>
        <v>27749.0553189235</v>
      </c>
    </row>
    <row r="14" spans="1:21" x14ac:dyDescent="0.3">
      <c r="C14">
        <v>242</v>
      </c>
      <c r="D14" s="1">
        <v>43922</v>
      </c>
      <c r="E14">
        <v>240.91000399999999</v>
      </c>
      <c r="F14">
        <v>1907.6999510000001</v>
      </c>
      <c r="G14" s="2">
        <f t="shared" si="0"/>
        <v>-13.379989000000023</v>
      </c>
      <c r="H14" s="2">
        <f t="shared" si="1"/>
        <v>-42.020019999999931</v>
      </c>
      <c r="I14">
        <f t="shared" si="2"/>
        <v>-32502.595756277642</v>
      </c>
      <c r="K14" s="4" t="s">
        <v>22</v>
      </c>
      <c r="L14" s="4">
        <v>-83403.828308358949</v>
      </c>
      <c r="O14">
        <f t="shared" si="3"/>
        <v>43629.467265678133</v>
      </c>
    </row>
    <row r="15" spans="1:21" x14ac:dyDescent="0.3">
      <c r="C15">
        <v>241</v>
      </c>
      <c r="D15" s="1">
        <v>43921</v>
      </c>
      <c r="E15">
        <v>254.28999300000001</v>
      </c>
      <c r="F15">
        <v>1949.719971</v>
      </c>
      <c r="G15" s="2">
        <f t="shared" si="0"/>
        <v>-0.52000499999999761</v>
      </c>
      <c r="H15" s="2">
        <f t="shared" si="1"/>
        <v>-14.229980000000069</v>
      </c>
      <c r="I15">
        <f t="shared" si="2"/>
        <v>-3915.1717943907138</v>
      </c>
      <c r="K15" s="4" t="s">
        <v>23</v>
      </c>
      <c r="L15" s="4">
        <v>75400.291159187414</v>
      </c>
      <c r="O15">
        <f t="shared" si="3"/>
        <v>59509.879212432767</v>
      </c>
    </row>
    <row r="16" spans="1:21" x14ac:dyDescent="0.3">
      <c r="C16">
        <v>240</v>
      </c>
      <c r="D16" s="1">
        <v>43920</v>
      </c>
      <c r="E16">
        <v>254.80999800000001</v>
      </c>
      <c r="F16">
        <v>1963.9499510000001</v>
      </c>
      <c r="G16" s="2">
        <f t="shared" si="0"/>
        <v>7.0699930000000109</v>
      </c>
      <c r="H16" s="2">
        <f t="shared" si="1"/>
        <v>63.849975000000086</v>
      </c>
      <c r="I16">
        <f t="shared" si="2"/>
        <v>25942.088154172096</v>
      </c>
      <c r="K16" s="4" t="s">
        <v>24</v>
      </c>
      <c r="L16" s="4">
        <v>252905.63142236311</v>
      </c>
      <c r="O16">
        <f>O15+$L$21</f>
        <v>75390.2911591874</v>
      </c>
    </row>
    <row r="17" spans="3:17" x14ac:dyDescent="0.3">
      <c r="C17">
        <v>239</v>
      </c>
      <c r="D17" s="1">
        <v>43917</v>
      </c>
      <c r="E17">
        <v>247.740005</v>
      </c>
      <c r="F17">
        <v>1900.099976</v>
      </c>
      <c r="G17" s="2">
        <f t="shared" si="0"/>
        <v>-10.699996999999996</v>
      </c>
      <c r="H17" s="2">
        <f t="shared" si="1"/>
        <v>-55.390014000000065</v>
      </c>
      <c r="I17">
        <f t="shared" si="2"/>
        <v>-30579.014302481693</v>
      </c>
      <c r="K17" s="4" t="s">
        <v>25</v>
      </c>
      <c r="L17" s="4">
        <v>252</v>
      </c>
      <c r="O17">
        <f>O16+$L$21</f>
        <v>91270.703105942041</v>
      </c>
    </row>
    <row r="18" spans="3:17" ht="15" thickBot="1" x14ac:dyDescent="0.35">
      <c r="C18">
        <v>238</v>
      </c>
      <c r="D18" s="1">
        <v>43916</v>
      </c>
      <c r="E18">
        <v>258.44000199999999</v>
      </c>
      <c r="F18">
        <v>1955.48999</v>
      </c>
      <c r="G18" s="2">
        <f t="shared" si="0"/>
        <v>12.919997999999993</v>
      </c>
      <c r="H18" s="2">
        <f t="shared" si="1"/>
        <v>69.65002400000003</v>
      </c>
      <c r="I18">
        <f t="shared" si="2"/>
        <v>37506.158966165982</v>
      </c>
      <c r="K18" s="4" t="s">
        <v>27</v>
      </c>
      <c r="L18" s="4">
        <v>-28267.301213606072</v>
      </c>
    </row>
    <row r="19" spans="3:17" ht="15" thickBot="1" x14ac:dyDescent="0.35">
      <c r="C19">
        <v>237</v>
      </c>
      <c r="D19" s="1">
        <v>43915</v>
      </c>
      <c r="E19">
        <v>245.520004</v>
      </c>
      <c r="F19">
        <v>1885.839966</v>
      </c>
      <c r="G19" s="2">
        <f t="shared" si="0"/>
        <v>-1.3600010000000111</v>
      </c>
      <c r="H19" s="2">
        <f t="shared" si="1"/>
        <v>-54.260009999999966</v>
      </c>
      <c r="I19">
        <f t="shared" si="2"/>
        <v>-13827.688036967256</v>
      </c>
      <c r="K19" s="5" t="s">
        <v>28</v>
      </c>
      <c r="L19" s="5">
        <v>2173.1547136034537</v>
      </c>
      <c r="O19" s="6" t="s">
        <v>32</v>
      </c>
      <c r="P19" s="6" t="s">
        <v>34</v>
      </c>
    </row>
    <row r="20" spans="3:17" x14ac:dyDescent="0.3">
      <c r="C20">
        <v>236</v>
      </c>
      <c r="D20" s="1">
        <v>43914</v>
      </c>
      <c r="E20">
        <v>246.88000500000001</v>
      </c>
      <c r="F20">
        <v>1940.099976</v>
      </c>
      <c r="G20" s="2">
        <f t="shared" si="0"/>
        <v>22.510010000000023</v>
      </c>
      <c r="H20" s="2">
        <f t="shared" si="1"/>
        <v>37.270019999999931</v>
      </c>
      <c r="I20">
        <f t="shared" si="2"/>
        <v>47644.783499227618</v>
      </c>
      <c r="K20" s="4" t="s">
        <v>59</v>
      </c>
      <c r="L20" s="4">
        <v>10</v>
      </c>
      <c r="O20" s="8">
        <v>-83413.828308358949</v>
      </c>
      <c r="P20" s="4">
        <v>0</v>
      </c>
      <c r="Q20">
        <f>_xlfn.NORM.DIST(O20,$S$2,$S$9,FALSE)</f>
        <v>1.9953828867062956E-10</v>
      </c>
    </row>
    <row r="21" spans="3:17" x14ac:dyDescent="0.3">
      <c r="C21">
        <v>235</v>
      </c>
      <c r="D21" s="1">
        <v>43913</v>
      </c>
      <c r="E21">
        <v>224.36999499999999</v>
      </c>
      <c r="F21">
        <v>1902.829956</v>
      </c>
      <c r="G21" s="2">
        <f t="shared" si="0"/>
        <v>-4.8700100000000077</v>
      </c>
      <c r="H21" s="2">
        <f t="shared" si="1"/>
        <v>56.739990000000034</v>
      </c>
      <c r="I21">
        <f t="shared" si="2"/>
        <v>3334.9176886848945</v>
      </c>
      <c r="K21" s="4" t="s">
        <v>29</v>
      </c>
      <c r="L21">
        <f>(L15-L14)/L20</f>
        <v>15880.411946754635</v>
      </c>
      <c r="O21" s="8">
        <v>-67533.416361604308</v>
      </c>
      <c r="P21" s="4">
        <v>2</v>
      </c>
      <c r="Q21">
        <f t="shared" ref="Q21:Q32" si="4">_xlfn.NORM.DIST(O21,$S$2,$S$9,FALSE)</f>
        <v>1.0569486440282865E-8</v>
      </c>
    </row>
    <row r="22" spans="3:17" x14ac:dyDescent="0.3">
      <c r="C22">
        <v>234</v>
      </c>
      <c r="D22" s="1">
        <v>43910</v>
      </c>
      <c r="E22">
        <v>229.240005</v>
      </c>
      <c r="F22">
        <v>1846.089966</v>
      </c>
      <c r="G22" s="2">
        <f t="shared" si="0"/>
        <v>-15.539994000000007</v>
      </c>
      <c r="H22" s="2">
        <f t="shared" si="1"/>
        <v>-34.840087999999923</v>
      </c>
      <c r="I22">
        <f t="shared" si="2"/>
        <v>-34809.993450821537</v>
      </c>
      <c r="O22" s="8">
        <v>-51653.004414849675</v>
      </c>
      <c r="P22" s="4">
        <v>2</v>
      </c>
      <c r="Q22">
        <f t="shared" si="4"/>
        <v>2.4552122183564546E-7</v>
      </c>
    </row>
    <row r="23" spans="3:17" x14ac:dyDescent="0.3">
      <c r="C23">
        <v>233</v>
      </c>
      <c r="D23" s="1">
        <v>43909</v>
      </c>
      <c r="E23">
        <v>244.779999</v>
      </c>
      <c r="F23">
        <v>1880.9300539999999</v>
      </c>
      <c r="G23" s="2">
        <f t="shared" si="0"/>
        <v>-1.8899989999999889</v>
      </c>
      <c r="H23" s="2">
        <f t="shared" si="1"/>
        <v>50.930053999999927</v>
      </c>
      <c r="I23">
        <f t="shared" si="2"/>
        <v>7380.5340994043017</v>
      </c>
      <c r="O23" s="8">
        <v>-35772.592468095041</v>
      </c>
      <c r="P23" s="4">
        <v>1</v>
      </c>
      <c r="Q23">
        <f t="shared" si="4"/>
        <v>2.5011036815812431E-6</v>
      </c>
    </row>
    <row r="24" spans="3:17" x14ac:dyDescent="0.3">
      <c r="C24">
        <v>232</v>
      </c>
      <c r="D24" s="1">
        <v>43908</v>
      </c>
      <c r="E24">
        <v>246.66999799999999</v>
      </c>
      <c r="F24">
        <v>1830</v>
      </c>
      <c r="G24" s="2">
        <f t="shared" si="0"/>
        <v>-6.1900030000000186</v>
      </c>
      <c r="H24" s="2">
        <f t="shared" si="1"/>
        <v>22.160033999999996</v>
      </c>
      <c r="I24">
        <f t="shared" si="2"/>
        <v>-6278.8655800013339</v>
      </c>
      <c r="O24" s="8">
        <v>-19892.180521340408</v>
      </c>
      <c r="P24" s="4">
        <v>14</v>
      </c>
      <c r="Q24">
        <f t="shared" si="4"/>
        <v>1.1173310360729805E-5</v>
      </c>
    </row>
    <row r="25" spans="3:17" x14ac:dyDescent="0.3">
      <c r="C25">
        <v>231</v>
      </c>
      <c r="D25" s="1">
        <v>43907</v>
      </c>
      <c r="E25">
        <v>252.86000100000001</v>
      </c>
      <c r="F25">
        <v>1807.839966</v>
      </c>
      <c r="G25" s="2">
        <f t="shared" si="0"/>
        <v>10.649994000000021</v>
      </c>
      <c r="H25" s="2">
        <f t="shared" si="1"/>
        <v>118.68994199999997</v>
      </c>
      <c r="I25">
        <f t="shared" si="2"/>
        <v>43816.907928894878</v>
      </c>
      <c r="O25" s="8">
        <v>-4011.7685745857725</v>
      </c>
      <c r="P25" s="4">
        <v>56</v>
      </c>
      <c r="Q25">
        <f t="shared" si="4"/>
        <v>2.1889686270704767E-5</v>
      </c>
    </row>
    <row r="26" spans="3:17" x14ac:dyDescent="0.3">
      <c r="C26">
        <v>230</v>
      </c>
      <c r="D26" s="1">
        <v>43906</v>
      </c>
      <c r="E26">
        <v>242.21000699999999</v>
      </c>
      <c r="F26">
        <v>1689.150024</v>
      </c>
      <c r="G26" s="2">
        <f t="shared" si="0"/>
        <v>-35.759994000000034</v>
      </c>
      <c r="H26" s="2">
        <f t="shared" si="1"/>
        <v>-95.84997599999997</v>
      </c>
      <c r="I26">
        <f t="shared" si="2"/>
        <v>-83403.828308358949</v>
      </c>
      <c r="O26" s="8">
        <v>11868.643372168863</v>
      </c>
      <c r="P26" s="4">
        <v>138</v>
      </c>
      <c r="Q26">
        <f t="shared" si="4"/>
        <v>1.8806358906713217E-5</v>
      </c>
    </row>
    <row r="27" spans="3:17" x14ac:dyDescent="0.3">
      <c r="C27">
        <v>229</v>
      </c>
      <c r="D27" s="1">
        <v>43903</v>
      </c>
      <c r="E27">
        <v>277.97000100000002</v>
      </c>
      <c r="F27">
        <v>1785</v>
      </c>
      <c r="G27" s="2">
        <f t="shared" si="0"/>
        <v>29.740005000000025</v>
      </c>
      <c r="H27" s="2">
        <f t="shared" si="1"/>
        <v>108.39001499999995</v>
      </c>
      <c r="I27">
        <f t="shared" si="2"/>
        <v>75400.291159187414</v>
      </c>
      <c r="O27" s="8">
        <v>27749.0553189235</v>
      </c>
      <c r="P27" s="4">
        <v>29</v>
      </c>
      <c r="Q27">
        <f t="shared" si="4"/>
        <v>7.0856127148088298E-6</v>
      </c>
    </row>
    <row r="28" spans="3:17" x14ac:dyDescent="0.3">
      <c r="C28">
        <v>228</v>
      </c>
      <c r="D28" s="1">
        <v>43902</v>
      </c>
      <c r="E28">
        <v>248.229996</v>
      </c>
      <c r="F28">
        <v>1676.6099850000001</v>
      </c>
      <c r="G28" s="2">
        <f t="shared" si="0"/>
        <v>-27.199997000000025</v>
      </c>
      <c r="H28" s="2">
        <f t="shared" si="1"/>
        <v>-144.25</v>
      </c>
      <c r="I28">
        <f t="shared" si="2"/>
        <v>-78458.941127194004</v>
      </c>
      <c r="O28" s="8">
        <v>43629.467265678133</v>
      </c>
      <c r="P28" s="4">
        <v>3</v>
      </c>
      <c r="Q28">
        <f t="shared" si="4"/>
        <v>1.1707323254163501E-6</v>
      </c>
    </row>
    <row r="29" spans="3:17" x14ac:dyDescent="0.3">
      <c r="C29">
        <v>227</v>
      </c>
      <c r="D29" s="1">
        <v>43901</v>
      </c>
      <c r="E29">
        <v>275.42999300000002</v>
      </c>
      <c r="F29">
        <v>1820.8599850000001</v>
      </c>
      <c r="G29" s="2">
        <f t="shared" si="0"/>
        <v>-9.9100029999999606</v>
      </c>
      <c r="H29" s="2">
        <f t="shared" si="1"/>
        <v>-70.959961000000021</v>
      </c>
      <c r="I29">
        <f t="shared" si="2"/>
        <v>-32460.161612826316</v>
      </c>
      <c r="O29" s="8">
        <v>59509.879212432767</v>
      </c>
      <c r="P29" s="4">
        <v>5</v>
      </c>
      <c r="Q29">
        <f t="shared" si="4"/>
        <v>8.4829189377644209E-8</v>
      </c>
    </row>
    <row r="30" spans="3:17" x14ac:dyDescent="0.3">
      <c r="C30">
        <v>226</v>
      </c>
      <c r="D30" s="1">
        <v>43900</v>
      </c>
      <c r="E30">
        <v>285.33999599999999</v>
      </c>
      <c r="F30">
        <v>1891.8199460000001</v>
      </c>
      <c r="G30" s="2">
        <f t="shared" si="0"/>
        <v>19.169983000000002</v>
      </c>
      <c r="H30" s="2">
        <f t="shared" si="1"/>
        <v>91.209961000000021</v>
      </c>
      <c r="I30">
        <f t="shared" si="2"/>
        <v>53095.279183884006</v>
      </c>
      <c r="O30" s="8">
        <v>75390.2911591874</v>
      </c>
      <c r="P30" s="4">
        <v>1</v>
      </c>
      <c r="Q30">
        <f t="shared" si="4"/>
        <v>2.6955074217776455E-9</v>
      </c>
    </row>
    <row r="31" spans="3:17" x14ac:dyDescent="0.3">
      <c r="C31">
        <v>225</v>
      </c>
      <c r="D31" s="1">
        <v>43899</v>
      </c>
      <c r="E31">
        <v>266.17001299999998</v>
      </c>
      <c r="F31">
        <v>1800.6099850000001</v>
      </c>
      <c r="G31" s="2">
        <f t="shared" si="0"/>
        <v>-22.859985999999992</v>
      </c>
      <c r="H31" s="2">
        <f t="shared" si="1"/>
        <v>-100.47998099999995</v>
      </c>
      <c r="I31">
        <f t="shared" si="2"/>
        <v>-61570.913184383418</v>
      </c>
      <c r="O31" s="8">
        <v>91270.703105942041</v>
      </c>
      <c r="P31" s="4">
        <v>1</v>
      </c>
      <c r="Q31">
        <f t="shared" si="4"/>
        <v>3.756152834393821E-11</v>
      </c>
    </row>
    <row r="32" spans="3:17" ht="15" thickBot="1" x14ac:dyDescent="0.35">
      <c r="C32">
        <v>224</v>
      </c>
      <c r="D32" s="1">
        <v>43896</v>
      </c>
      <c r="E32">
        <v>289.02999899999998</v>
      </c>
      <c r="F32">
        <v>1901.089966</v>
      </c>
      <c r="G32" s="2">
        <f t="shared" si="0"/>
        <v>-3.8900140000000079</v>
      </c>
      <c r="H32" s="2">
        <f t="shared" si="1"/>
        <v>-22.940063000000009</v>
      </c>
      <c r="I32">
        <f t="shared" si="2"/>
        <v>-11707.16404260226</v>
      </c>
      <c r="O32" s="5" t="s">
        <v>33</v>
      </c>
      <c r="P32" s="5">
        <v>0</v>
      </c>
      <c r="Q32" t="e">
        <f t="shared" si="4"/>
        <v>#VALUE!</v>
      </c>
    </row>
    <row r="33" spans="3:9" x14ac:dyDescent="0.3">
      <c r="C33">
        <v>223</v>
      </c>
      <c r="D33" s="1">
        <v>43895</v>
      </c>
      <c r="E33">
        <v>292.92001299999998</v>
      </c>
      <c r="F33">
        <v>1924.030029</v>
      </c>
      <c r="G33" s="2">
        <f t="shared" si="0"/>
        <v>-9.8199769999999944</v>
      </c>
      <c r="H33" s="2">
        <f t="shared" si="1"/>
        <v>-51.799927000000025</v>
      </c>
      <c r="I33">
        <f t="shared" si="2"/>
        <v>-28267.301213606072</v>
      </c>
    </row>
    <row r="34" spans="3:9" x14ac:dyDescent="0.3">
      <c r="C34">
        <v>222</v>
      </c>
      <c r="D34" s="1">
        <v>43894</v>
      </c>
      <c r="E34">
        <v>302.73998999999998</v>
      </c>
      <c r="F34">
        <v>1975.829956</v>
      </c>
      <c r="G34" s="2">
        <f t="shared" si="0"/>
        <v>13.419983000000002</v>
      </c>
      <c r="H34" s="2">
        <f t="shared" si="1"/>
        <v>66.839966000000004</v>
      </c>
      <c r="I34">
        <f t="shared" si="2"/>
        <v>37798.558298398151</v>
      </c>
    </row>
    <row r="35" spans="3:9" x14ac:dyDescent="0.3">
      <c r="C35">
        <v>221</v>
      </c>
      <c r="D35" s="1">
        <v>43893</v>
      </c>
      <c r="E35">
        <v>289.32000699999998</v>
      </c>
      <c r="F35">
        <v>1908.98999</v>
      </c>
      <c r="G35" s="2">
        <f t="shared" si="0"/>
        <v>-9.4899910000000318</v>
      </c>
      <c r="H35" s="2">
        <f t="shared" si="1"/>
        <v>-44.959961000000021</v>
      </c>
      <c r="I35">
        <f t="shared" si="2"/>
        <v>-26243.881896956613</v>
      </c>
    </row>
    <row r="36" spans="3:9" x14ac:dyDescent="0.3">
      <c r="C36">
        <v>220</v>
      </c>
      <c r="D36" s="1">
        <v>43892</v>
      </c>
      <c r="E36">
        <v>298.80999800000001</v>
      </c>
      <c r="F36">
        <v>1953.9499510000001</v>
      </c>
      <c r="G36" s="2">
        <f t="shared" si="0"/>
        <v>25.450013000000013</v>
      </c>
      <c r="H36" s="2">
        <f t="shared" si="1"/>
        <v>70.199951000000056</v>
      </c>
      <c r="I36">
        <f t="shared" si="2"/>
        <v>59775.425878508089</v>
      </c>
    </row>
    <row r="37" spans="3:9" x14ac:dyDescent="0.3">
      <c r="C37">
        <v>219</v>
      </c>
      <c r="D37" s="1">
        <v>43889</v>
      </c>
      <c r="E37">
        <v>273.35998499999999</v>
      </c>
      <c r="F37">
        <v>1883.75</v>
      </c>
      <c r="G37" s="2">
        <f t="shared" si="0"/>
        <v>-0.16000400000001491</v>
      </c>
      <c r="H37" s="2">
        <f t="shared" si="1"/>
        <v>-0.5500489999999445</v>
      </c>
      <c r="I37">
        <f t="shared" si="2"/>
        <v>-398.69230501369248</v>
      </c>
    </row>
    <row r="38" spans="3:9" x14ac:dyDescent="0.3">
      <c r="C38">
        <v>218</v>
      </c>
      <c r="D38" s="1">
        <v>43888</v>
      </c>
      <c r="E38">
        <v>273.51998900000001</v>
      </c>
      <c r="F38">
        <v>1884.3000489999999</v>
      </c>
      <c r="G38" s="2">
        <f t="shared" si="0"/>
        <v>-19.130004999999983</v>
      </c>
      <c r="H38" s="2">
        <f t="shared" si="1"/>
        <v>-95.289917000000059</v>
      </c>
      <c r="I38">
        <f t="shared" si="2"/>
        <v>-53883.53482504464</v>
      </c>
    </row>
    <row r="39" spans="3:9" x14ac:dyDescent="0.3">
      <c r="C39">
        <v>217</v>
      </c>
      <c r="D39" s="1">
        <v>43887</v>
      </c>
      <c r="E39">
        <v>292.64999399999999</v>
      </c>
      <c r="F39">
        <v>1979.589966</v>
      </c>
      <c r="G39" s="2">
        <f t="shared" si="0"/>
        <v>4.5700069999999755</v>
      </c>
      <c r="H39" s="2">
        <f t="shared" si="1"/>
        <v>6.8499759999999696</v>
      </c>
      <c r="I39">
        <f t="shared" si="2"/>
        <v>9522.0280639885514</v>
      </c>
    </row>
    <row r="40" spans="3:9" x14ac:dyDescent="0.3">
      <c r="C40">
        <v>216</v>
      </c>
      <c r="D40" s="1">
        <v>43886</v>
      </c>
      <c r="E40">
        <v>288.07998700000002</v>
      </c>
      <c r="F40">
        <v>1972.73999</v>
      </c>
      <c r="G40" s="2">
        <f t="shared" si="0"/>
        <v>-10.100006000000008</v>
      </c>
      <c r="H40" s="2">
        <f t="shared" si="1"/>
        <v>-36.550048999999944</v>
      </c>
      <c r="I40">
        <f t="shared" si="2"/>
        <v>-25551.901380970587</v>
      </c>
    </row>
    <row r="41" spans="3:9" x14ac:dyDescent="0.3">
      <c r="C41">
        <v>215</v>
      </c>
      <c r="D41" s="1">
        <v>43885</v>
      </c>
      <c r="E41">
        <v>298.17999300000002</v>
      </c>
      <c r="F41">
        <v>2009.290039</v>
      </c>
      <c r="G41" s="2">
        <f t="shared" si="0"/>
        <v>-14.86999499999996</v>
      </c>
      <c r="H41" s="2">
        <f t="shared" si="1"/>
        <v>-86.679932000000008</v>
      </c>
      <c r="I41">
        <f t="shared" si="2"/>
        <v>-44539.06379302268</v>
      </c>
    </row>
    <row r="42" spans="3:9" x14ac:dyDescent="0.3">
      <c r="C42">
        <v>214</v>
      </c>
      <c r="D42" s="1">
        <v>43882</v>
      </c>
      <c r="E42">
        <v>313.04998799999998</v>
      </c>
      <c r="F42">
        <v>2095.969971</v>
      </c>
      <c r="G42" s="2">
        <f t="shared" si="0"/>
        <v>-7.25</v>
      </c>
      <c r="H42" s="2">
        <f t="shared" si="1"/>
        <v>-57.130126999999902</v>
      </c>
      <c r="I42">
        <f t="shared" si="2"/>
        <v>-24845.641812134319</v>
      </c>
    </row>
    <row r="43" spans="3:9" x14ac:dyDescent="0.3">
      <c r="C43">
        <v>213</v>
      </c>
      <c r="D43" s="1">
        <v>43881</v>
      </c>
      <c r="E43">
        <v>320.29998799999998</v>
      </c>
      <c r="F43">
        <v>2153.1000979999999</v>
      </c>
      <c r="G43" s="2">
        <f t="shared" si="0"/>
        <v>-3.3200070000000323</v>
      </c>
      <c r="H43" s="2">
        <f t="shared" si="1"/>
        <v>-17.119873000000098</v>
      </c>
      <c r="I43">
        <f t="shared" si="2"/>
        <v>-9474.0691163430129</v>
      </c>
    </row>
    <row r="44" spans="3:9" x14ac:dyDescent="0.3">
      <c r="C44">
        <v>212</v>
      </c>
      <c r="D44" s="1">
        <v>43880</v>
      </c>
      <c r="E44">
        <v>323.61999500000002</v>
      </c>
      <c r="F44">
        <v>2170.219971</v>
      </c>
      <c r="G44" s="2">
        <f t="shared" si="0"/>
        <v>4.6199950000000172</v>
      </c>
      <c r="H44" s="2">
        <f t="shared" si="1"/>
        <v>14.550048999999944</v>
      </c>
      <c r="I44">
        <f t="shared" si="2"/>
        <v>11231.476548644087</v>
      </c>
    </row>
    <row r="45" spans="3:9" x14ac:dyDescent="0.3">
      <c r="C45">
        <v>211</v>
      </c>
      <c r="D45" s="1">
        <v>43879</v>
      </c>
      <c r="E45">
        <v>319</v>
      </c>
      <c r="F45">
        <v>2155.669922</v>
      </c>
      <c r="G45" s="2">
        <f t="shared" si="0"/>
        <v>-5.9500120000000152</v>
      </c>
      <c r="H45" s="2">
        <f t="shared" si="1"/>
        <v>20.799805000000106</v>
      </c>
      <c r="I45">
        <f t="shared" si="2"/>
        <v>-6140.9173272016351</v>
      </c>
    </row>
    <row r="46" spans="3:9" x14ac:dyDescent="0.3">
      <c r="C46">
        <v>210</v>
      </c>
      <c r="D46" s="1">
        <v>43875</v>
      </c>
      <c r="E46">
        <v>324.95001200000002</v>
      </c>
      <c r="F46">
        <v>2134.8701169999999</v>
      </c>
      <c r="G46" s="2">
        <f t="shared" si="0"/>
        <v>8.0016999999998006E-2</v>
      </c>
      <c r="H46" s="2">
        <f t="shared" si="1"/>
        <v>-15</v>
      </c>
      <c r="I46">
        <f t="shared" si="2"/>
        <v>-3016.4219585617925</v>
      </c>
    </row>
    <row r="47" spans="3:9" x14ac:dyDescent="0.3">
      <c r="C47">
        <v>209</v>
      </c>
      <c r="D47" s="1">
        <v>43874</v>
      </c>
      <c r="E47">
        <v>324.86999500000002</v>
      </c>
      <c r="F47">
        <v>2149.8701169999999</v>
      </c>
      <c r="G47" s="2">
        <f t="shared" si="0"/>
        <v>-2.330016999999998</v>
      </c>
      <c r="H47" s="2">
        <f t="shared" si="1"/>
        <v>-10.129883000000063</v>
      </c>
      <c r="I47">
        <f t="shared" si="2"/>
        <v>-6252.1562735162097</v>
      </c>
    </row>
    <row r="48" spans="3:9" x14ac:dyDescent="0.3">
      <c r="C48">
        <v>208</v>
      </c>
      <c r="D48" s="1">
        <v>43873</v>
      </c>
      <c r="E48">
        <v>327.20001200000002</v>
      </c>
      <c r="F48">
        <v>2160</v>
      </c>
      <c r="G48" s="2">
        <f t="shared" si="0"/>
        <v>7.5900270000000205</v>
      </c>
      <c r="H48" s="2">
        <f t="shared" si="1"/>
        <v>9.1999510000000555</v>
      </c>
      <c r="I48">
        <f t="shared" si="2"/>
        <v>15356.257747865217</v>
      </c>
    </row>
    <row r="49" spans="3:9" x14ac:dyDescent="0.3">
      <c r="C49">
        <v>207</v>
      </c>
      <c r="D49" s="1">
        <v>43872</v>
      </c>
      <c r="E49">
        <v>319.60998499999999</v>
      </c>
      <c r="F49">
        <v>2150.8000489999999</v>
      </c>
      <c r="G49" s="2">
        <f t="shared" si="0"/>
        <v>-1.9400029999999902</v>
      </c>
      <c r="H49" s="2">
        <f t="shared" si="1"/>
        <v>16.890136999999868</v>
      </c>
      <c r="I49">
        <f t="shared" si="2"/>
        <v>125.82701041500832</v>
      </c>
    </row>
    <row r="50" spans="3:9" x14ac:dyDescent="0.3">
      <c r="C50">
        <v>206</v>
      </c>
      <c r="D50" s="1">
        <v>43871</v>
      </c>
      <c r="E50">
        <v>321.54998799999998</v>
      </c>
      <c r="F50">
        <v>2133.9099120000001</v>
      </c>
      <c r="G50" s="2">
        <f t="shared" si="0"/>
        <v>1.5199890000000096</v>
      </c>
      <c r="H50" s="2">
        <f t="shared" si="1"/>
        <v>54.629883000000063</v>
      </c>
      <c r="I50">
        <f t="shared" si="2"/>
        <v>14188.420263962926</v>
      </c>
    </row>
    <row r="51" spans="3:9" x14ac:dyDescent="0.3">
      <c r="C51">
        <v>205</v>
      </c>
      <c r="D51" s="1">
        <v>43868</v>
      </c>
      <c r="E51">
        <v>320.02999899999998</v>
      </c>
      <c r="F51">
        <v>2079.280029</v>
      </c>
      <c r="G51" s="2">
        <f t="shared" si="0"/>
        <v>-4.4100030000000174</v>
      </c>
      <c r="H51" s="2">
        <f t="shared" si="1"/>
        <v>29.050048999999944</v>
      </c>
      <c r="I51">
        <f t="shared" si="2"/>
        <v>-1681.2355484486507</v>
      </c>
    </row>
    <row r="52" spans="3:9" x14ac:dyDescent="0.3">
      <c r="C52">
        <v>204</v>
      </c>
      <c r="D52" s="1">
        <v>43867</v>
      </c>
      <c r="E52">
        <v>324.44000199999999</v>
      </c>
      <c r="F52">
        <v>2050.2299800000001</v>
      </c>
      <c r="G52" s="2">
        <f t="shared" si="0"/>
        <v>3.7510679999999752</v>
      </c>
      <c r="H52" s="2">
        <f t="shared" si="1"/>
        <v>10.359985000000052</v>
      </c>
      <c r="I52">
        <f t="shared" si="2"/>
        <v>8813.0653137980044</v>
      </c>
    </row>
    <row r="53" spans="3:9" x14ac:dyDescent="0.3">
      <c r="C53">
        <v>203</v>
      </c>
      <c r="D53" s="1">
        <v>43866</v>
      </c>
      <c r="E53">
        <v>320.68893400000002</v>
      </c>
      <c r="F53">
        <v>2039.869995</v>
      </c>
      <c r="G53" s="2">
        <f t="shared" si="0"/>
        <v>2.593872000000033</v>
      </c>
      <c r="H53" s="2">
        <f t="shared" si="1"/>
        <v>-9.7999270000000251</v>
      </c>
      <c r="I53">
        <f t="shared" si="2"/>
        <v>2522.9114165154074</v>
      </c>
    </row>
    <row r="54" spans="3:9" x14ac:dyDescent="0.3">
      <c r="C54">
        <v>202</v>
      </c>
      <c r="D54" s="1">
        <v>43865</v>
      </c>
      <c r="E54">
        <v>318.09506199999998</v>
      </c>
      <c r="F54">
        <v>2049.669922</v>
      </c>
      <c r="G54" s="2">
        <f t="shared" si="0"/>
        <v>10.165863000000002</v>
      </c>
      <c r="H54" s="2">
        <f t="shared" si="1"/>
        <v>45.469970999999987</v>
      </c>
      <c r="I54">
        <f t="shared" si="2"/>
        <v>27546.217113299135</v>
      </c>
    </row>
    <row r="55" spans="3:9" x14ac:dyDescent="0.3">
      <c r="C55">
        <v>201</v>
      </c>
      <c r="D55" s="1">
        <v>43864</v>
      </c>
      <c r="E55">
        <v>307.92919899999998</v>
      </c>
      <c r="F55">
        <v>2004.1999510000001</v>
      </c>
      <c r="G55" s="2">
        <f t="shared" si="0"/>
        <v>-0.84799200000003339</v>
      </c>
      <c r="H55" s="2">
        <f t="shared" si="1"/>
        <v>-4.5200199999999313</v>
      </c>
      <c r="I55">
        <f t="shared" si="2"/>
        <v>-2450.8618636633264</v>
      </c>
    </row>
    <row r="56" spans="3:9" x14ac:dyDescent="0.3">
      <c r="C56">
        <v>200</v>
      </c>
      <c r="D56" s="1">
        <v>43861</v>
      </c>
      <c r="E56">
        <v>308.77719100000002</v>
      </c>
      <c r="F56">
        <v>2008.719971</v>
      </c>
      <c r="G56" s="2">
        <f t="shared" si="0"/>
        <v>-14.325988999999993</v>
      </c>
      <c r="H56" s="2">
        <f t="shared" si="1"/>
        <v>138.03991700000006</v>
      </c>
      <c r="I56">
        <f t="shared" si="2"/>
        <v>3732.1992174915395</v>
      </c>
    </row>
    <row r="57" spans="3:9" x14ac:dyDescent="0.3">
      <c r="C57">
        <v>199</v>
      </c>
      <c r="D57" s="1">
        <v>43860</v>
      </c>
      <c r="E57">
        <v>323.10318000000001</v>
      </c>
      <c r="F57">
        <v>1870.6800539999999</v>
      </c>
      <c r="G57" s="2">
        <f t="shared" si="0"/>
        <v>-0.4688719999999762</v>
      </c>
      <c r="H57" s="2">
        <f t="shared" si="1"/>
        <v>12.680053999999927</v>
      </c>
      <c r="I57">
        <f t="shared" si="2"/>
        <v>1840.5034050086219</v>
      </c>
    </row>
    <row r="58" spans="3:9" x14ac:dyDescent="0.3">
      <c r="C58">
        <v>198</v>
      </c>
      <c r="D58" s="1">
        <v>43859</v>
      </c>
      <c r="E58">
        <v>323.57205199999999</v>
      </c>
      <c r="F58">
        <v>1858</v>
      </c>
      <c r="G58" s="2">
        <f t="shared" si="0"/>
        <v>6.6342469999999594</v>
      </c>
      <c r="H58" s="2">
        <f t="shared" si="1"/>
        <v>4.75</v>
      </c>
      <c r="I58">
        <f t="shared" si="2"/>
        <v>12729.574401537739</v>
      </c>
    </row>
    <row r="59" spans="3:9" x14ac:dyDescent="0.3">
      <c r="C59">
        <v>197</v>
      </c>
      <c r="D59" s="1">
        <v>43858</v>
      </c>
      <c r="E59">
        <v>316.93780500000003</v>
      </c>
      <c r="F59">
        <v>1853.25</v>
      </c>
      <c r="G59" s="2">
        <f t="shared" si="0"/>
        <v>8.719299000000035</v>
      </c>
      <c r="H59" s="2">
        <f t="shared" si="1"/>
        <v>24.910033999999996</v>
      </c>
      <c r="I59">
        <f t="shared" si="2"/>
        <v>20660.234957874687</v>
      </c>
    </row>
    <row r="60" spans="3:9" x14ac:dyDescent="0.3">
      <c r="C60">
        <v>196</v>
      </c>
      <c r="D60" s="1">
        <v>43857</v>
      </c>
      <c r="E60">
        <v>308.21850599999999</v>
      </c>
      <c r="F60">
        <v>1828.339966</v>
      </c>
      <c r="G60" s="2">
        <f t="shared" si="0"/>
        <v>-9.3378289999999993</v>
      </c>
      <c r="H60" s="2">
        <f t="shared" si="1"/>
        <v>-33.300048999999944</v>
      </c>
      <c r="I60">
        <f t="shared" si="2"/>
        <v>-23520.135988421905</v>
      </c>
    </row>
    <row r="61" spans="3:9" x14ac:dyDescent="0.3">
      <c r="C61">
        <v>195</v>
      </c>
      <c r="D61" s="1">
        <v>43854</v>
      </c>
      <c r="E61">
        <v>317.55633499999999</v>
      </c>
      <c r="F61">
        <v>1861.6400149999999</v>
      </c>
      <c r="G61" s="2">
        <f t="shared" si="0"/>
        <v>-0.91784699999999475</v>
      </c>
      <c r="H61" s="2">
        <f t="shared" si="1"/>
        <v>-22.93994100000009</v>
      </c>
      <c r="I61">
        <f t="shared" si="2"/>
        <v>-6452.2459854825738</v>
      </c>
    </row>
    <row r="62" spans="3:9" x14ac:dyDescent="0.3">
      <c r="C62">
        <v>194</v>
      </c>
      <c r="D62" s="1">
        <v>43853</v>
      </c>
      <c r="E62">
        <v>318.47418199999998</v>
      </c>
      <c r="F62">
        <v>1884.579956</v>
      </c>
      <c r="G62" s="2">
        <f t="shared" si="0"/>
        <v>1.5263669999999934</v>
      </c>
      <c r="H62" s="2">
        <f t="shared" si="1"/>
        <v>-2.8800049999999828</v>
      </c>
      <c r="I62">
        <f t="shared" si="2"/>
        <v>2092.3519428453137</v>
      </c>
    </row>
    <row r="63" spans="3:9" x14ac:dyDescent="0.3">
      <c r="C63">
        <v>193</v>
      </c>
      <c r="D63" s="1">
        <v>43852</v>
      </c>
      <c r="E63">
        <v>316.94781499999999</v>
      </c>
      <c r="F63">
        <v>1887.459961</v>
      </c>
      <c r="G63" s="2">
        <f t="shared" si="0"/>
        <v>1.1273499999999785</v>
      </c>
      <c r="H63" s="2">
        <f t="shared" si="1"/>
        <v>-4.5400389999999788</v>
      </c>
      <c r="I63">
        <f t="shared" si="2"/>
        <v>1037.3954696731669</v>
      </c>
    </row>
    <row r="64" spans="3:9" x14ac:dyDescent="0.3">
      <c r="C64">
        <v>192</v>
      </c>
      <c r="D64" s="1">
        <v>43851</v>
      </c>
      <c r="E64">
        <v>315.82046500000001</v>
      </c>
      <c r="F64">
        <v>1892</v>
      </c>
      <c r="G64" s="2">
        <f t="shared" si="0"/>
        <v>-2.1549069999999801</v>
      </c>
      <c r="H64" s="2">
        <f t="shared" si="1"/>
        <v>27.280029000000013</v>
      </c>
      <c r="I64">
        <f t="shared" si="2"/>
        <v>1933.2151113176233</v>
      </c>
    </row>
    <row r="65" spans="3:9" x14ac:dyDescent="0.3">
      <c r="C65">
        <v>191</v>
      </c>
      <c r="D65" s="1">
        <v>43847</v>
      </c>
      <c r="E65">
        <v>317.97537199999999</v>
      </c>
      <c r="F65">
        <v>1864.719971</v>
      </c>
      <c r="G65" s="2">
        <f t="shared" si="0"/>
        <v>3.4817810000000122</v>
      </c>
      <c r="H65" s="2">
        <f t="shared" si="1"/>
        <v>-13.219970000000103</v>
      </c>
      <c r="I65">
        <f t="shared" si="2"/>
        <v>3372.7556836795316</v>
      </c>
    </row>
    <row r="66" spans="3:9" x14ac:dyDescent="0.3">
      <c r="C66">
        <v>190</v>
      </c>
      <c r="D66" s="1">
        <v>43846</v>
      </c>
      <c r="E66">
        <v>314.49359099999998</v>
      </c>
      <c r="F66">
        <v>1877.9399410000001</v>
      </c>
      <c r="G66" s="2">
        <f t="shared" si="0"/>
        <v>3.8907469999999762</v>
      </c>
      <c r="H66" s="2">
        <f t="shared" si="1"/>
        <v>15.919921000000159</v>
      </c>
      <c r="I66">
        <f t="shared" si="2"/>
        <v>10230.535379960882</v>
      </c>
    </row>
    <row r="67" spans="3:9" x14ac:dyDescent="0.3">
      <c r="C67">
        <v>189</v>
      </c>
      <c r="D67" s="1">
        <v>43845</v>
      </c>
      <c r="E67">
        <v>310.602844</v>
      </c>
      <c r="F67">
        <v>1862.0200199999999</v>
      </c>
      <c r="G67" s="2">
        <f t="shared" si="0"/>
        <v>-1.3368229999999812</v>
      </c>
      <c r="H67" s="2">
        <f t="shared" si="1"/>
        <v>-7.4199210000001585</v>
      </c>
      <c r="I67">
        <f t="shared" si="2"/>
        <v>-3925.6371760010925</v>
      </c>
    </row>
    <row r="68" spans="3:9" x14ac:dyDescent="0.3">
      <c r="C68">
        <v>188</v>
      </c>
      <c r="D68" s="1">
        <v>43844</v>
      </c>
      <c r="E68">
        <v>311.93966699999999</v>
      </c>
      <c r="F68">
        <v>1869.4399410000001</v>
      </c>
      <c r="G68" s="2">
        <f t="shared" ref="G68:G131" si="5">E68-E69</f>
        <v>-4.2698670000000334</v>
      </c>
      <c r="H68" s="2">
        <f t="shared" ref="H68:H131" si="6">F68-F69</f>
        <v>-21.860107999999855</v>
      </c>
      <c r="I68">
        <f t="shared" ref="I68:I131" si="7">$B$3*G68+$B$4*H68</f>
        <v>-12151.398122317007</v>
      </c>
    </row>
    <row r="69" spans="3:9" x14ac:dyDescent="0.3">
      <c r="C69">
        <v>187</v>
      </c>
      <c r="D69" s="1">
        <v>43843</v>
      </c>
      <c r="E69">
        <v>316.20953400000002</v>
      </c>
      <c r="F69">
        <v>1891.3000489999999</v>
      </c>
      <c r="G69" s="2">
        <f t="shared" si="5"/>
        <v>6.6143190000000232</v>
      </c>
      <c r="H69" s="2">
        <f t="shared" si="6"/>
        <v>8.1400149999999485</v>
      </c>
      <c r="I69">
        <f t="shared" si="7"/>
        <v>13408.028387982937</v>
      </c>
    </row>
    <row r="70" spans="3:9" x14ac:dyDescent="0.3">
      <c r="C70">
        <v>186</v>
      </c>
      <c r="D70" s="1">
        <v>43840</v>
      </c>
      <c r="E70">
        <v>309.595215</v>
      </c>
      <c r="F70">
        <v>1883.160034</v>
      </c>
      <c r="G70" s="2">
        <f t="shared" si="5"/>
        <v>0.69830300000000989</v>
      </c>
      <c r="H70" s="2">
        <f t="shared" si="6"/>
        <v>-17.890014999999948</v>
      </c>
      <c r="I70">
        <f t="shared" si="7"/>
        <v>-2531.6954862103958</v>
      </c>
    </row>
    <row r="71" spans="3:9" x14ac:dyDescent="0.3">
      <c r="C71">
        <v>185</v>
      </c>
      <c r="D71" s="1">
        <v>43839</v>
      </c>
      <c r="E71">
        <v>308.89691199999999</v>
      </c>
      <c r="F71">
        <v>1901.0500489999999</v>
      </c>
      <c r="G71" s="2">
        <f t="shared" si="5"/>
        <v>6.424775000000011</v>
      </c>
      <c r="H71" s="2">
        <f t="shared" si="6"/>
        <v>9.0800779999999577</v>
      </c>
      <c r="I71">
        <f t="shared" si="7"/>
        <v>13270.816147454478</v>
      </c>
    </row>
    <row r="72" spans="3:9" x14ac:dyDescent="0.3">
      <c r="C72">
        <v>184</v>
      </c>
      <c r="D72" s="1">
        <v>43838</v>
      </c>
      <c r="E72">
        <v>302.47213699999998</v>
      </c>
      <c r="F72">
        <v>1891.969971</v>
      </c>
      <c r="G72" s="2">
        <f t="shared" si="5"/>
        <v>4.7886039999999639</v>
      </c>
      <c r="H72" s="2">
        <f t="shared" si="6"/>
        <v>-14.890014000000065</v>
      </c>
      <c r="I72">
        <f t="shared" si="7"/>
        <v>5331.6749969370494</v>
      </c>
    </row>
    <row r="73" spans="3:9" x14ac:dyDescent="0.3">
      <c r="C73">
        <v>183</v>
      </c>
      <c r="D73" s="1">
        <v>43837</v>
      </c>
      <c r="E73">
        <v>297.68353300000001</v>
      </c>
      <c r="F73">
        <v>1906.8599850000001</v>
      </c>
      <c r="G73" s="2">
        <f t="shared" si="5"/>
        <v>-1.4066159999999854</v>
      </c>
      <c r="H73" s="2">
        <f t="shared" si="6"/>
        <v>3.9799800000000687</v>
      </c>
      <c r="I73">
        <f t="shared" si="7"/>
        <v>-1649.0544165531214</v>
      </c>
    </row>
    <row r="74" spans="3:9" x14ac:dyDescent="0.3">
      <c r="C74">
        <v>182</v>
      </c>
      <c r="D74" s="1">
        <v>43836</v>
      </c>
      <c r="E74">
        <v>299.090149</v>
      </c>
      <c r="F74">
        <v>1902.880005</v>
      </c>
      <c r="G74" s="2">
        <f t="shared" si="5"/>
        <v>2.3643799999999828</v>
      </c>
      <c r="H74" s="2">
        <f t="shared" si="6"/>
        <v>27.910033999999996</v>
      </c>
      <c r="I74">
        <f t="shared" si="7"/>
        <v>10056.100910799749</v>
      </c>
    </row>
    <row r="75" spans="3:9" x14ac:dyDescent="0.3">
      <c r="C75">
        <v>181</v>
      </c>
      <c r="D75" s="1">
        <v>43833</v>
      </c>
      <c r="E75">
        <v>296.72576900000001</v>
      </c>
      <c r="F75">
        <v>1874.969971</v>
      </c>
      <c r="G75" s="2">
        <f t="shared" si="5"/>
        <v>-2.9131160000000023</v>
      </c>
      <c r="H75" s="2">
        <f t="shared" si="6"/>
        <v>-23.040038999999979</v>
      </c>
      <c r="I75">
        <f t="shared" si="7"/>
        <v>-10001.022722234666</v>
      </c>
    </row>
    <row r="76" spans="3:9" x14ac:dyDescent="0.3">
      <c r="C76">
        <v>180</v>
      </c>
      <c r="D76" s="1">
        <v>43832</v>
      </c>
      <c r="E76">
        <v>299.63888500000002</v>
      </c>
      <c r="F76">
        <v>1898.01001</v>
      </c>
      <c r="G76" s="2">
        <f t="shared" si="5"/>
        <v>6.6841730000000439</v>
      </c>
      <c r="H76" s="2">
        <f t="shared" si="6"/>
        <v>50.170043999999962</v>
      </c>
      <c r="I76">
        <f t="shared" si="7"/>
        <v>22379.959794399816</v>
      </c>
    </row>
    <row r="77" spans="3:9" x14ac:dyDescent="0.3">
      <c r="C77">
        <v>179</v>
      </c>
      <c r="D77" s="1">
        <v>43830</v>
      </c>
      <c r="E77">
        <v>292.95471199999997</v>
      </c>
      <c r="F77">
        <v>1847.839966</v>
      </c>
      <c r="G77" s="2">
        <f t="shared" si="5"/>
        <v>2.1249389999999835</v>
      </c>
      <c r="H77" s="2">
        <f t="shared" si="6"/>
        <v>0.9499510000000555</v>
      </c>
      <c r="I77">
        <f t="shared" si="7"/>
        <v>3956.9541293433708</v>
      </c>
    </row>
    <row r="78" spans="3:9" x14ac:dyDescent="0.3">
      <c r="C78">
        <v>178</v>
      </c>
      <c r="D78" s="1">
        <v>43829</v>
      </c>
      <c r="E78">
        <v>290.82977299999999</v>
      </c>
      <c r="F78">
        <v>1846.8900149999999</v>
      </c>
      <c r="G78" s="2">
        <f t="shared" si="5"/>
        <v>1.7159419999999841</v>
      </c>
      <c r="H78" s="2">
        <f t="shared" si="6"/>
        <v>-22.910033999999996</v>
      </c>
      <c r="I78">
        <f t="shared" si="7"/>
        <v>-1789.3212180979212</v>
      </c>
    </row>
    <row r="79" spans="3:9" x14ac:dyDescent="0.3">
      <c r="C79">
        <v>177</v>
      </c>
      <c r="D79" s="1">
        <v>43826</v>
      </c>
      <c r="E79">
        <v>289.113831</v>
      </c>
      <c r="F79">
        <v>1869.8000489999999</v>
      </c>
      <c r="G79" s="2">
        <f t="shared" si="5"/>
        <v>-0.10977100000002338</v>
      </c>
      <c r="H79" s="2">
        <f t="shared" si="6"/>
        <v>1.0300290000000132</v>
      </c>
      <c r="I79">
        <f t="shared" si="7"/>
        <v>22.769347976961967</v>
      </c>
    </row>
    <row r="80" spans="3:9" x14ac:dyDescent="0.3">
      <c r="C80">
        <v>176</v>
      </c>
      <c r="D80" s="1">
        <v>43825</v>
      </c>
      <c r="E80">
        <v>289.22360200000003</v>
      </c>
      <c r="F80">
        <v>1868.7700199999999</v>
      </c>
      <c r="G80" s="2">
        <f t="shared" si="5"/>
        <v>5.6266780000000267</v>
      </c>
      <c r="H80" s="2">
        <f t="shared" si="6"/>
        <v>79.56005899999991</v>
      </c>
      <c r="I80">
        <f t="shared" si="7"/>
        <v>26697.644236019543</v>
      </c>
    </row>
    <row r="81" spans="3:9" x14ac:dyDescent="0.3">
      <c r="C81">
        <v>175</v>
      </c>
      <c r="D81" s="1">
        <v>43823</v>
      </c>
      <c r="E81">
        <v>283.596924</v>
      </c>
      <c r="F81">
        <v>1789.209961</v>
      </c>
      <c r="G81" s="2">
        <f t="shared" si="5"/>
        <v>0.26934799999997949</v>
      </c>
      <c r="H81" s="2">
        <f t="shared" si="6"/>
        <v>-3.7900389999999788</v>
      </c>
      <c r="I81">
        <f t="shared" si="7"/>
        <v>-321.68651980622815</v>
      </c>
    </row>
    <row r="82" spans="3:9" x14ac:dyDescent="0.3">
      <c r="C82">
        <v>174</v>
      </c>
      <c r="D82" s="1">
        <v>43822</v>
      </c>
      <c r="E82">
        <v>283.32757600000002</v>
      </c>
      <c r="F82">
        <v>1793</v>
      </c>
      <c r="G82" s="2">
        <f t="shared" si="5"/>
        <v>4.5491949999999974</v>
      </c>
      <c r="H82" s="2">
        <f t="shared" si="6"/>
        <v>6.5</v>
      </c>
      <c r="I82">
        <f t="shared" si="7"/>
        <v>9411.5525820430958</v>
      </c>
    </row>
    <row r="83" spans="3:9" x14ac:dyDescent="0.3">
      <c r="C83">
        <v>173</v>
      </c>
      <c r="D83" s="1">
        <v>43819</v>
      </c>
      <c r="E83">
        <v>278.77838100000002</v>
      </c>
      <c r="F83">
        <v>1786.5</v>
      </c>
      <c r="G83" s="2">
        <f t="shared" si="5"/>
        <v>-0.57861399999995911</v>
      </c>
      <c r="H83" s="2">
        <f t="shared" si="6"/>
        <v>-5.7800290000000132</v>
      </c>
      <c r="I83">
        <f t="shared" si="7"/>
        <v>-2239.8574477119282</v>
      </c>
    </row>
    <row r="84" spans="3:9" x14ac:dyDescent="0.3">
      <c r="C84">
        <v>172</v>
      </c>
      <c r="D84" s="1">
        <v>43818</v>
      </c>
      <c r="E84">
        <v>279.35699499999998</v>
      </c>
      <c r="F84">
        <v>1792.280029</v>
      </c>
      <c r="G84" s="2">
        <f t="shared" si="5"/>
        <v>0.27932799999996405</v>
      </c>
      <c r="H84" s="2">
        <f t="shared" si="6"/>
        <v>8.25</v>
      </c>
      <c r="I84">
        <f t="shared" si="7"/>
        <v>2230.7035123576375</v>
      </c>
    </row>
    <row r="85" spans="3:9" x14ac:dyDescent="0.3">
      <c r="C85">
        <v>171</v>
      </c>
      <c r="D85" s="1">
        <v>43817</v>
      </c>
      <c r="E85">
        <v>279.07766700000002</v>
      </c>
      <c r="F85">
        <v>1784.030029</v>
      </c>
      <c r="G85" s="2">
        <f t="shared" si="5"/>
        <v>-0.66842700000000832</v>
      </c>
      <c r="H85" s="2">
        <f t="shared" si="6"/>
        <v>-6.6300049999999828</v>
      </c>
      <c r="I85">
        <f t="shared" si="7"/>
        <v>-2577.5922030542029</v>
      </c>
    </row>
    <row r="86" spans="3:9" x14ac:dyDescent="0.3">
      <c r="C86">
        <v>170</v>
      </c>
      <c r="D86" s="1">
        <v>43816</v>
      </c>
      <c r="E86">
        <v>279.74609400000003</v>
      </c>
      <c r="F86">
        <v>1790.660034</v>
      </c>
      <c r="G86" s="2">
        <f t="shared" si="5"/>
        <v>0.54873700000001691</v>
      </c>
      <c r="H86" s="2">
        <f t="shared" si="6"/>
        <v>21.450072999999975</v>
      </c>
      <c r="I86">
        <f t="shared" si="7"/>
        <v>5485.9905268373532</v>
      </c>
    </row>
    <row r="87" spans="3:9" x14ac:dyDescent="0.3">
      <c r="C87">
        <v>169</v>
      </c>
      <c r="D87" s="1">
        <v>43815</v>
      </c>
      <c r="E87">
        <v>279.19735700000001</v>
      </c>
      <c r="F87">
        <v>1769.209961</v>
      </c>
      <c r="G87" s="2">
        <f t="shared" si="5"/>
        <v>4.6988220000000069</v>
      </c>
      <c r="H87" s="2">
        <f t="shared" si="6"/>
        <v>8.2700199999999313</v>
      </c>
      <c r="I87">
        <f t="shared" si="7"/>
        <v>10048.733998018011</v>
      </c>
    </row>
    <row r="88" spans="3:9" x14ac:dyDescent="0.3">
      <c r="C88">
        <v>168</v>
      </c>
      <c r="D88" s="1">
        <v>43812</v>
      </c>
      <c r="E88">
        <v>274.498535</v>
      </c>
      <c r="F88">
        <v>1760.9399410000001</v>
      </c>
      <c r="G88" s="2">
        <f t="shared" si="5"/>
        <v>3.6812740000000304</v>
      </c>
      <c r="H88" s="2">
        <f t="shared" si="6"/>
        <v>0.60998500000005151</v>
      </c>
      <c r="I88">
        <f t="shared" si="7"/>
        <v>6637.0355683699054</v>
      </c>
    </row>
    <row r="89" spans="3:9" x14ac:dyDescent="0.3">
      <c r="C89">
        <v>167</v>
      </c>
      <c r="D89" s="1">
        <v>43811</v>
      </c>
      <c r="E89">
        <v>270.81726099999997</v>
      </c>
      <c r="F89">
        <v>1760.329956</v>
      </c>
      <c r="G89" s="2">
        <f t="shared" si="5"/>
        <v>0.68835500000000138</v>
      </c>
      <c r="H89" s="2">
        <f t="shared" si="6"/>
        <v>11.609985000000052</v>
      </c>
      <c r="I89">
        <f t="shared" si="7"/>
        <v>3661.2424271354248</v>
      </c>
    </row>
    <row r="90" spans="3:9" x14ac:dyDescent="0.3">
      <c r="C90">
        <v>166</v>
      </c>
      <c r="D90" s="1">
        <v>43810</v>
      </c>
      <c r="E90">
        <v>270.12890599999997</v>
      </c>
      <c r="F90">
        <v>1748.719971</v>
      </c>
      <c r="G90" s="2">
        <f t="shared" si="5"/>
        <v>2.2845759999999586</v>
      </c>
      <c r="H90" s="2">
        <f t="shared" si="6"/>
        <v>9.5100099999999657</v>
      </c>
      <c r="I90">
        <f t="shared" si="7"/>
        <v>6041.3154606080197</v>
      </c>
    </row>
    <row r="91" spans="3:9" x14ac:dyDescent="0.3">
      <c r="C91">
        <v>165</v>
      </c>
      <c r="D91" s="1">
        <v>43809</v>
      </c>
      <c r="E91">
        <v>267.84433000000001</v>
      </c>
      <c r="F91">
        <v>1739.209961</v>
      </c>
      <c r="G91" s="2">
        <f t="shared" si="5"/>
        <v>1.5563050000000089</v>
      </c>
      <c r="H91" s="2">
        <f t="shared" si="6"/>
        <v>-10.300048999999944</v>
      </c>
      <c r="I91">
        <f t="shared" si="7"/>
        <v>583.16881905847413</v>
      </c>
    </row>
    <row r="92" spans="3:9" x14ac:dyDescent="0.3">
      <c r="C92">
        <v>164</v>
      </c>
      <c r="D92" s="1">
        <v>43808</v>
      </c>
      <c r="E92">
        <v>266.288025</v>
      </c>
      <c r="F92">
        <v>1749.51001</v>
      </c>
      <c r="G92" s="2">
        <f t="shared" si="5"/>
        <v>-3.7810059999999908</v>
      </c>
      <c r="H92" s="2">
        <f t="shared" si="6"/>
        <v>-2.089966000000004</v>
      </c>
      <c r="I92">
        <f t="shared" si="7"/>
        <v>-7124.9400847479874</v>
      </c>
    </row>
    <row r="93" spans="3:9" x14ac:dyDescent="0.3">
      <c r="C93">
        <v>163</v>
      </c>
      <c r="D93" s="1">
        <v>43805</v>
      </c>
      <c r="E93">
        <v>270.069031</v>
      </c>
      <c r="F93">
        <v>1751.599976</v>
      </c>
      <c r="G93" s="2">
        <f t="shared" si="5"/>
        <v>5.1178590000000099</v>
      </c>
      <c r="H93" s="2">
        <f t="shared" si="6"/>
        <v>11.119995999999901</v>
      </c>
      <c r="I93">
        <f t="shared" si="7"/>
        <v>11389.600617559205</v>
      </c>
    </row>
    <row r="94" spans="3:9" x14ac:dyDescent="0.3">
      <c r="C94">
        <v>162</v>
      </c>
      <c r="D94" s="1">
        <v>43804</v>
      </c>
      <c r="E94">
        <v>264.95117199999999</v>
      </c>
      <c r="F94">
        <v>1740.4799800000001</v>
      </c>
      <c r="G94" s="2">
        <f t="shared" si="5"/>
        <v>3.8309019999999805</v>
      </c>
      <c r="H94" s="2">
        <f t="shared" si="6"/>
        <v>-20.209961000000021</v>
      </c>
      <c r="I94">
        <f t="shared" si="7"/>
        <v>2518.4364365892634</v>
      </c>
    </row>
    <row r="95" spans="3:9" x14ac:dyDescent="0.3">
      <c r="C95">
        <v>161</v>
      </c>
      <c r="D95" s="1">
        <v>43803</v>
      </c>
      <c r="E95">
        <v>261.12027</v>
      </c>
      <c r="F95">
        <v>1760.6899410000001</v>
      </c>
      <c r="G95" s="2">
        <f t="shared" si="5"/>
        <v>2.2845459999999775</v>
      </c>
      <c r="H95" s="2">
        <f t="shared" si="6"/>
        <v>-9.2700199999999313</v>
      </c>
      <c r="I95">
        <f t="shared" si="7"/>
        <v>2087.5718932716477</v>
      </c>
    </row>
    <row r="96" spans="3:9" x14ac:dyDescent="0.3">
      <c r="C96">
        <v>160</v>
      </c>
      <c r="D96" s="1">
        <v>43802</v>
      </c>
      <c r="E96">
        <v>258.83572400000003</v>
      </c>
      <c r="F96">
        <v>1769.959961</v>
      </c>
      <c r="G96" s="2">
        <f t="shared" si="5"/>
        <v>-4.6988219999999501</v>
      </c>
      <c r="H96" s="2">
        <f t="shared" si="6"/>
        <v>-11.640014999999948</v>
      </c>
      <c r="I96">
        <f t="shared" si="7"/>
        <v>-10758.206629596862</v>
      </c>
    </row>
    <row r="97" spans="3:9" x14ac:dyDescent="0.3">
      <c r="C97">
        <v>159</v>
      </c>
      <c r="D97" s="1">
        <v>43801</v>
      </c>
      <c r="E97">
        <v>263.53454599999998</v>
      </c>
      <c r="F97">
        <v>1781.599976</v>
      </c>
      <c r="G97" s="2">
        <f t="shared" si="5"/>
        <v>-3.0827030000000377</v>
      </c>
      <c r="H97" s="2">
        <f t="shared" si="6"/>
        <v>-19.200072999999975</v>
      </c>
      <c r="I97">
        <f t="shared" si="7"/>
        <v>-9492.4444130637512</v>
      </c>
    </row>
    <row r="98" spans="3:9" x14ac:dyDescent="0.3">
      <c r="C98">
        <v>158</v>
      </c>
      <c r="D98" s="1">
        <v>43798</v>
      </c>
      <c r="E98">
        <v>266.61724900000002</v>
      </c>
      <c r="F98">
        <v>1800.8000489999999</v>
      </c>
      <c r="G98" s="2">
        <f t="shared" si="5"/>
        <v>-0.58859200000000556</v>
      </c>
      <c r="H98" s="2">
        <f t="shared" si="6"/>
        <v>-17.709961000000021</v>
      </c>
      <c r="I98">
        <f t="shared" si="7"/>
        <v>-4769.0635227552357</v>
      </c>
    </row>
    <row r="99" spans="3:9" x14ac:dyDescent="0.3">
      <c r="C99">
        <v>157</v>
      </c>
      <c r="D99" s="1">
        <v>43796</v>
      </c>
      <c r="E99">
        <v>267.20584100000002</v>
      </c>
      <c r="F99">
        <v>1818.51001</v>
      </c>
      <c r="G99" s="2">
        <f t="shared" si="5"/>
        <v>3.5415950000000294</v>
      </c>
      <c r="H99" s="2">
        <f t="shared" si="6"/>
        <v>21.570068999999876</v>
      </c>
      <c r="I99">
        <f t="shared" si="7"/>
        <v>10802.727607470169</v>
      </c>
    </row>
    <row r="100" spans="3:9" x14ac:dyDescent="0.3">
      <c r="C100">
        <v>156</v>
      </c>
      <c r="D100" s="1">
        <v>43795</v>
      </c>
      <c r="E100">
        <v>263.66424599999999</v>
      </c>
      <c r="F100">
        <v>1796.9399410000001</v>
      </c>
      <c r="G100" s="2">
        <f t="shared" si="5"/>
        <v>-2.0750730000000317</v>
      </c>
      <c r="H100" s="2">
        <f t="shared" si="6"/>
        <v>23.099975000000086</v>
      </c>
      <c r="I100">
        <f t="shared" si="7"/>
        <v>1194.3529709509176</v>
      </c>
    </row>
    <row r="101" spans="3:9" x14ac:dyDescent="0.3">
      <c r="C101">
        <v>155</v>
      </c>
      <c r="D101" s="1">
        <v>43794</v>
      </c>
      <c r="E101">
        <v>265.73931900000002</v>
      </c>
      <c r="F101">
        <v>1773.839966</v>
      </c>
      <c r="G101" s="2">
        <f t="shared" si="5"/>
        <v>4.5791320000000155</v>
      </c>
      <c r="H101" s="2">
        <f t="shared" si="6"/>
        <v>28.119995000000017</v>
      </c>
      <c r="I101">
        <f t="shared" si="7"/>
        <v>14016.060111274866</v>
      </c>
    </row>
    <row r="102" spans="3:9" x14ac:dyDescent="0.3">
      <c r="C102">
        <v>154</v>
      </c>
      <c r="D102" s="1">
        <v>43791</v>
      </c>
      <c r="E102">
        <v>261.16018700000001</v>
      </c>
      <c r="F102">
        <v>1745.719971</v>
      </c>
      <c r="G102" s="2">
        <f t="shared" si="5"/>
        <v>-0.22946100000001479</v>
      </c>
      <c r="H102" s="2">
        <f t="shared" si="6"/>
        <v>11.010009999999966</v>
      </c>
      <c r="I102">
        <f t="shared" si="7"/>
        <v>1912.2019875495782</v>
      </c>
    </row>
    <row r="103" spans="3:9" x14ac:dyDescent="0.3">
      <c r="C103">
        <v>153</v>
      </c>
      <c r="D103" s="1">
        <v>43790</v>
      </c>
      <c r="E103">
        <v>261.38964800000002</v>
      </c>
      <c r="F103">
        <v>1734.709961</v>
      </c>
      <c r="G103" s="2">
        <f t="shared" si="5"/>
        <v>-1.1772159999999872</v>
      </c>
      <c r="H103" s="2">
        <f t="shared" si="6"/>
        <v>-10.820067999999992</v>
      </c>
      <c r="I103">
        <f t="shared" si="7"/>
        <v>-4359.2669910201512</v>
      </c>
    </row>
    <row r="104" spans="3:9" x14ac:dyDescent="0.3">
      <c r="C104">
        <v>152</v>
      </c>
      <c r="D104" s="1">
        <v>43789</v>
      </c>
      <c r="E104">
        <v>262.56686400000001</v>
      </c>
      <c r="F104">
        <v>1745.530029</v>
      </c>
      <c r="G104" s="2">
        <f t="shared" si="5"/>
        <v>-3.0926509999999894</v>
      </c>
      <c r="H104" s="2">
        <f t="shared" si="6"/>
        <v>-7.2600099999999657</v>
      </c>
      <c r="I104">
        <f t="shared" si="7"/>
        <v>-6996.3353418230918</v>
      </c>
    </row>
    <row r="105" spans="3:9" x14ac:dyDescent="0.3">
      <c r="C105">
        <v>151</v>
      </c>
      <c r="D105" s="1">
        <v>43788</v>
      </c>
      <c r="E105">
        <v>265.659515</v>
      </c>
      <c r="F105">
        <v>1752.790039</v>
      </c>
      <c r="G105" s="2">
        <f t="shared" si="5"/>
        <v>-0.8080749999999739</v>
      </c>
      <c r="H105" s="2">
        <f t="shared" si="6"/>
        <v>0.26000999999996566</v>
      </c>
      <c r="I105">
        <f t="shared" si="7"/>
        <v>-1373.9651443728735</v>
      </c>
    </row>
    <row r="106" spans="3:9" x14ac:dyDescent="0.3">
      <c r="C106">
        <v>150</v>
      </c>
      <c r="D106" s="1">
        <v>43787</v>
      </c>
      <c r="E106">
        <v>266.46758999999997</v>
      </c>
      <c r="F106">
        <v>1752.530029</v>
      </c>
      <c r="G106" s="2">
        <f t="shared" si="5"/>
        <v>1.3368219999999837</v>
      </c>
      <c r="H106" s="2">
        <f t="shared" si="6"/>
        <v>13.040038999999979</v>
      </c>
      <c r="I106">
        <f t="shared" si="7"/>
        <v>5108.8181448091427</v>
      </c>
    </row>
    <row r="107" spans="3:9" x14ac:dyDescent="0.3">
      <c r="C107">
        <v>149</v>
      </c>
      <c r="D107" s="1">
        <v>43784</v>
      </c>
      <c r="E107">
        <v>265.13076799999999</v>
      </c>
      <c r="F107">
        <v>1739.48999</v>
      </c>
      <c r="G107" s="2">
        <f t="shared" si="5"/>
        <v>3.112609999999961</v>
      </c>
      <c r="H107" s="2">
        <f t="shared" si="6"/>
        <v>-15.109985999999935</v>
      </c>
      <c r="I107">
        <f t="shared" si="7"/>
        <v>2322.1506907484159</v>
      </c>
    </row>
    <row r="108" spans="3:9" x14ac:dyDescent="0.3">
      <c r="C108">
        <v>148</v>
      </c>
      <c r="D108" s="1">
        <v>43783</v>
      </c>
      <c r="E108">
        <v>262.01815800000003</v>
      </c>
      <c r="F108">
        <v>1754.599976</v>
      </c>
      <c r="G108" s="2">
        <f t="shared" si="5"/>
        <v>-1.8256529999999884</v>
      </c>
      <c r="H108" s="2">
        <f t="shared" si="6"/>
        <v>1.4899909999999181</v>
      </c>
      <c r="I108">
        <f t="shared" si="7"/>
        <v>-2914.1342992522468</v>
      </c>
    </row>
    <row r="109" spans="3:9" x14ac:dyDescent="0.3">
      <c r="C109">
        <v>147</v>
      </c>
      <c r="D109" s="1">
        <v>43782</v>
      </c>
      <c r="E109">
        <v>263.84381100000002</v>
      </c>
      <c r="F109">
        <v>1753.1099850000001</v>
      </c>
      <c r="G109" s="2">
        <f t="shared" si="5"/>
        <v>2.5040590000000407</v>
      </c>
      <c r="H109" s="2">
        <f t="shared" si="6"/>
        <v>-24.890014999999948</v>
      </c>
      <c r="I109">
        <f t="shared" si="7"/>
        <v>-812.74165461623033</v>
      </c>
    </row>
    <row r="110" spans="3:9" x14ac:dyDescent="0.3">
      <c r="C110">
        <v>146</v>
      </c>
      <c r="D110" s="1">
        <v>43781</v>
      </c>
      <c r="E110">
        <v>261.33975199999998</v>
      </c>
      <c r="F110">
        <v>1778</v>
      </c>
      <c r="G110" s="2">
        <f t="shared" si="5"/>
        <v>-0.23944099999999935</v>
      </c>
      <c r="H110" s="2">
        <f t="shared" si="6"/>
        <v>6.3499759999999696</v>
      </c>
      <c r="I110">
        <f t="shared" si="7"/>
        <v>913.49721854360337</v>
      </c>
    </row>
    <row r="111" spans="3:9" x14ac:dyDescent="0.3">
      <c r="C111">
        <v>145</v>
      </c>
      <c r="D111" s="1">
        <v>43780</v>
      </c>
      <c r="E111">
        <v>261.57919299999998</v>
      </c>
      <c r="F111">
        <v>1771.650024</v>
      </c>
      <c r="G111" s="2">
        <f t="shared" si="5"/>
        <v>2.0551150000000007</v>
      </c>
      <c r="H111" s="2">
        <f t="shared" si="6"/>
        <v>-14.229980999999952</v>
      </c>
      <c r="I111">
        <f t="shared" si="7"/>
        <v>637.72776394719722</v>
      </c>
    </row>
    <row r="112" spans="3:9" x14ac:dyDescent="0.3">
      <c r="C112">
        <v>144</v>
      </c>
      <c r="D112" s="1">
        <v>43777</v>
      </c>
      <c r="E112">
        <v>259.52407799999997</v>
      </c>
      <c r="F112">
        <v>1785.880005</v>
      </c>
      <c r="G112" s="2">
        <f t="shared" si="5"/>
        <v>0.70834299999995665</v>
      </c>
      <c r="H112" s="2">
        <f t="shared" si="6"/>
        <v>-2.3199460000000727</v>
      </c>
      <c r="I112">
        <f t="shared" si="7"/>
        <v>763.9648385209739</v>
      </c>
    </row>
    <row r="113" spans="3:9" x14ac:dyDescent="0.3">
      <c r="C113">
        <v>143</v>
      </c>
      <c r="D113" s="1">
        <v>43776</v>
      </c>
      <c r="E113">
        <v>258.81573500000002</v>
      </c>
      <c r="F113">
        <v>1788.1999510000001</v>
      </c>
      <c r="G113" s="2">
        <f t="shared" si="5"/>
        <v>2.9529730000000143</v>
      </c>
      <c r="H113" s="2">
        <f t="shared" si="6"/>
        <v>-7.5700689999998758</v>
      </c>
      <c r="I113">
        <f t="shared" si="7"/>
        <v>3627.2579910627583</v>
      </c>
    </row>
    <row r="114" spans="3:9" x14ac:dyDescent="0.3">
      <c r="C114">
        <v>142</v>
      </c>
      <c r="D114" s="1">
        <v>43775</v>
      </c>
      <c r="E114">
        <v>255.862762</v>
      </c>
      <c r="F114">
        <v>1795.7700199999999</v>
      </c>
      <c r="G114" s="2">
        <f t="shared" si="5"/>
        <v>0.10938999999999055</v>
      </c>
      <c r="H114" s="2">
        <f t="shared" si="6"/>
        <v>-5.9399410000000898</v>
      </c>
      <c r="I114">
        <f t="shared" si="7"/>
        <v>-1057.108653149668</v>
      </c>
    </row>
    <row r="115" spans="3:9" x14ac:dyDescent="0.3">
      <c r="C115">
        <v>141</v>
      </c>
      <c r="D115" s="1">
        <v>43774</v>
      </c>
      <c r="E115">
        <v>255.75337200000001</v>
      </c>
      <c r="F115">
        <v>1801.709961</v>
      </c>
      <c r="G115" s="2">
        <f t="shared" si="5"/>
        <v>-0.3679960000000051</v>
      </c>
      <c r="H115" s="2">
        <f t="shared" si="6"/>
        <v>-2.9500729999999749</v>
      </c>
      <c r="I115">
        <f t="shared" si="7"/>
        <v>-1271.6974476929081</v>
      </c>
    </row>
    <row r="116" spans="3:9" x14ac:dyDescent="0.3">
      <c r="C116">
        <v>140</v>
      </c>
      <c r="D116" s="1">
        <v>43773</v>
      </c>
      <c r="E116">
        <v>256.12136800000002</v>
      </c>
      <c r="F116">
        <v>1804.660034</v>
      </c>
      <c r="G116" s="2">
        <f t="shared" si="5"/>
        <v>1.6709900000000175</v>
      </c>
      <c r="H116" s="2">
        <f t="shared" si="6"/>
        <v>13.220092999999906</v>
      </c>
      <c r="I116">
        <f t="shared" si="7"/>
        <v>5737.5446428935784</v>
      </c>
    </row>
    <row r="117" spans="3:9" x14ac:dyDescent="0.3">
      <c r="C117">
        <v>139</v>
      </c>
      <c r="D117" s="1">
        <v>43770</v>
      </c>
      <c r="E117">
        <v>254.450378</v>
      </c>
      <c r="F117">
        <v>1791.4399410000001</v>
      </c>
      <c r="G117" s="2">
        <f t="shared" si="5"/>
        <v>7.0222160000000144</v>
      </c>
      <c r="H117" s="2">
        <f t="shared" si="6"/>
        <v>14.779907000000094</v>
      </c>
      <c r="I117">
        <f t="shared" si="7"/>
        <v>15527.076161158728</v>
      </c>
    </row>
    <row r="118" spans="3:9" x14ac:dyDescent="0.3">
      <c r="C118">
        <v>138</v>
      </c>
      <c r="D118" s="1">
        <v>43769</v>
      </c>
      <c r="E118">
        <v>247.42816199999999</v>
      </c>
      <c r="F118">
        <v>1776.660034</v>
      </c>
      <c r="G118" s="2">
        <f t="shared" si="5"/>
        <v>5.470550999999972</v>
      </c>
      <c r="H118" s="2">
        <f t="shared" si="6"/>
        <v>-3.3299560000000383</v>
      </c>
      <c r="I118">
        <f t="shared" si="7"/>
        <v>8971.0769146957336</v>
      </c>
    </row>
    <row r="119" spans="3:9" x14ac:dyDescent="0.3">
      <c r="C119">
        <v>137</v>
      </c>
      <c r="D119" s="1">
        <v>43768</v>
      </c>
      <c r="E119">
        <v>241.95761100000001</v>
      </c>
      <c r="F119">
        <v>1779.98999</v>
      </c>
      <c r="G119" s="2">
        <f t="shared" si="5"/>
        <v>-2.9830999999973073E-2</v>
      </c>
      <c r="H119" s="2">
        <f t="shared" si="6"/>
        <v>17.280029000000013</v>
      </c>
      <c r="I119">
        <f t="shared" si="7"/>
        <v>3585.158619216676</v>
      </c>
    </row>
    <row r="120" spans="3:9" x14ac:dyDescent="0.3">
      <c r="C120">
        <v>136</v>
      </c>
      <c r="D120" s="1">
        <v>43767</v>
      </c>
      <c r="E120">
        <v>241.98744199999999</v>
      </c>
      <c r="F120">
        <v>1762.709961</v>
      </c>
      <c r="G120" s="2">
        <f t="shared" si="5"/>
        <v>-5.7291720000000055</v>
      </c>
      <c r="H120" s="2">
        <f t="shared" si="6"/>
        <v>-14.369995000000017</v>
      </c>
      <c r="I120">
        <f t="shared" si="7"/>
        <v>-13154.633114996028</v>
      </c>
    </row>
    <row r="121" spans="3:9" x14ac:dyDescent="0.3">
      <c r="C121">
        <v>135</v>
      </c>
      <c r="D121" s="1">
        <v>43766</v>
      </c>
      <c r="E121">
        <v>247.71661399999999</v>
      </c>
      <c r="F121">
        <v>1777.079956</v>
      </c>
      <c r="G121" s="2">
        <f t="shared" si="5"/>
        <v>2.4567720000000008</v>
      </c>
      <c r="H121" s="2">
        <f t="shared" si="6"/>
        <v>15.75</v>
      </c>
      <c r="I121">
        <f t="shared" si="7"/>
        <v>7659.4459521986319</v>
      </c>
    </row>
    <row r="122" spans="3:9" x14ac:dyDescent="0.3">
      <c r="C122">
        <v>134</v>
      </c>
      <c r="D122" s="1">
        <v>43763</v>
      </c>
      <c r="E122">
        <v>245.25984199999999</v>
      </c>
      <c r="F122">
        <v>1761.329956</v>
      </c>
      <c r="G122" s="2">
        <f t="shared" si="5"/>
        <v>2.983947999999998</v>
      </c>
      <c r="H122" s="2">
        <f t="shared" si="6"/>
        <v>-19.450072999999975</v>
      </c>
      <c r="I122">
        <f t="shared" si="7"/>
        <v>1180.9693711874738</v>
      </c>
    </row>
    <row r="123" spans="3:9" x14ac:dyDescent="0.3">
      <c r="C123">
        <v>133</v>
      </c>
      <c r="D123" s="1">
        <v>43762</v>
      </c>
      <c r="E123">
        <v>242.27589399999999</v>
      </c>
      <c r="F123">
        <v>1780.780029</v>
      </c>
      <c r="G123" s="2">
        <f t="shared" si="5"/>
        <v>0.39785799999998517</v>
      </c>
      <c r="H123" s="2">
        <f t="shared" si="6"/>
        <v>18.609985000000052</v>
      </c>
      <c r="I123">
        <f t="shared" si="7"/>
        <v>4621.3180585835544</v>
      </c>
    </row>
    <row r="124" spans="3:9" x14ac:dyDescent="0.3">
      <c r="C124">
        <v>132</v>
      </c>
      <c r="D124" s="1">
        <v>43761</v>
      </c>
      <c r="E124">
        <v>241.87803600000001</v>
      </c>
      <c r="F124">
        <v>1762.170044</v>
      </c>
      <c r="G124" s="2">
        <f t="shared" si="5"/>
        <v>3.2027429999999981</v>
      </c>
      <c r="H124" s="2">
        <f t="shared" si="6"/>
        <v>-3.559936000000107</v>
      </c>
      <c r="I124">
        <f t="shared" si="7"/>
        <v>4913.0983748721837</v>
      </c>
    </row>
    <row r="125" spans="3:9" x14ac:dyDescent="0.3">
      <c r="C125">
        <v>131</v>
      </c>
      <c r="D125" s="1">
        <v>43760</v>
      </c>
      <c r="E125">
        <v>238.67529300000001</v>
      </c>
      <c r="F125">
        <v>1765.7299800000001</v>
      </c>
      <c r="G125" s="2">
        <f t="shared" si="5"/>
        <v>-0.54704300000000217</v>
      </c>
      <c r="H125" s="2">
        <f t="shared" si="6"/>
        <v>-19.930053999999927</v>
      </c>
      <c r="I125">
        <f t="shared" si="7"/>
        <v>-5162.991477205278</v>
      </c>
    </row>
    <row r="126" spans="3:9" x14ac:dyDescent="0.3">
      <c r="C126">
        <v>130</v>
      </c>
      <c r="D126" s="1">
        <v>43759</v>
      </c>
      <c r="E126">
        <v>239.22233600000001</v>
      </c>
      <c r="F126">
        <v>1785.660034</v>
      </c>
      <c r="G126" s="2">
        <f t="shared" si="5"/>
        <v>4.0780340000000024</v>
      </c>
      <c r="H126" s="2">
        <f t="shared" si="6"/>
        <v>28.15002400000003</v>
      </c>
      <c r="I126">
        <f t="shared" si="7"/>
        <v>13136.423694019115</v>
      </c>
    </row>
    <row r="127" spans="3:9" x14ac:dyDescent="0.3">
      <c r="C127">
        <v>129</v>
      </c>
      <c r="D127" s="1">
        <v>43756</v>
      </c>
      <c r="E127">
        <v>235.14430200000001</v>
      </c>
      <c r="F127">
        <v>1757.51001</v>
      </c>
      <c r="G127" s="2">
        <f t="shared" si="5"/>
        <v>1.1239620000000059</v>
      </c>
      <c r="H127" s="2">
        <f t="shared" si="6"/>
        <v>-29.969970000000103</v>
      </c>
      <c r="I127">
        <f t="shared" si="7"/>
        <v>-4322.2643138014146</v>
      </c>
    </row>
    <row r="128" spans="3:9" x14ac:dyDescent="0.3">
      <c r="C128">
        <v>128</v>
      </c>
      <c r="D128" s="1">
        <v>43755</v>
      </c>
      <c r="E128">
        <v>234.02034</v>
      </c>
      <c r="F128">
        <v>1787.4799800000001</v>
      </c>
      <c r="G128" s="2">
        <f t="shared" si="5"/>
        <v>0.90513599999999883</v>
      </c>
      <c r="H128" s="2">
        <f t="shared" si="6"/>
        <v>10.049926000000141</v>
      </c>
      <c r="I128">
        <f t="shared" si="7"/>
        <v>3716.08513661712</v>
      </c>
    </row>
    <row r="129" spans="3:9" x14ac:dyDescent="0.3">
      <c r="C129">
        <v>127</v>
      </c>
      <c r="D129" s="1">
        <v>43754</v>
      </c>
      <c r="E129">
        <v>233.11520400000001</v>
      </c>
      <c r="F129">
        <v>1777.4300539999999</v>
      </c>
      <c r="G129" s="2">
        <f t="shared" si="5"/>
        <v>-0.94493099999999686</v>
      </c>
      <c r="H129" s="2">
        <f t="shared" si="6"/>
        <v>10.050048999999944</v>
      </c>
      <c r="I129">
        <f t="shared" si="7"/>
        <v>445.12963371681121</v>
      </c>
    </row>
    <row r="130" spans="3:9" x14ac:dyDescent="0.3">
      <c r="C130">
        <v>126</v>
      </c>
      <c r="D130" s="1">
        <v>43753</v>
      </c>
      <c r="E130">
        <v>234.060135</v>
      </c>
      <c r="F130">
        <v>1767.380005</v>
      </c>
      <c r="G130" s="2">
        <f t="shared" si="5"/>
        <v>-0.54704300000000217</v>
      </c>
      <c r="H130" s="2">
        <f t="shared" si="6"/>
        <v>30.949951000000056</v>
      </c>
      <c r="I130">
        <f t="shared" si="7"/>
        <v>5548.5885227947174</v>
      </c>
    </row>
    <row r="131" spans="3:9" x14ac:dyDescent="0.3">
      <c r="C131">
        <v>125</v>
      </c>
      <c r="D131" s="1">
        <v>43752</v>
      </c>
      <c r="E131">
        <v>234.607178</v>
      </c>
      <c r="F131">
        <v>1736.4300539999999</v>
      </c>
      <c r="G131" s="2">
        <f t="shared" si="5"/>
        <v>-0.33817999999999415</v>
      </c>
      <c r="H131" s="2">
        <f t="shared" si="6"/>
        <v>4.5100099999999657</v>
      </c>
      <c r="I131">
        <f t="shared" si="7"/>
        <v>351.56204415910122</v>
      </c>
    </row>
    <row r="132" spans="3:9" x14ac:dyDescent="0.3">
      <c r="C132">
        <v>124</v>
      </c>
      <c r="D132" s="1">
        <v>43749</v>
      </c>
      <c r="E132">
        <v>234.945358</v>
      </c>
      <c r="F132">
        <v>1731.920044</v>
      </c>
      <c r="G132" s="2">
        <f t="shared" ref="G132:G195" si="8">E132-E133</f>
        <v>6.0872339999999951</v>
      </c>
      <c r="H132" s="2">
        <f t="shared" ref="H132:H195" si="9">F132-F133</f>
        <v>11.660033999999996</v>
      </c>
      <c r="I132">
        <f t="shared" ref="I132:I195" si="10">$B$3*G132+$B$4*H132</f>
        <v>13217.180807458413</v>
      </c>
    </row>
    <row r="133" spans="3:9" x14ac:dyDescent="0.3">
      <c r="C133">
        <v>123</v>
      </c>
      <c r="D133" s="1">
        <v>43748</v>
      </c>
      <c r="E133">
        <v>228.858124</v>
      </c>
      <c r="F133">
        <v>1720.26001</v>
      </c>
      <c r="G133" s="2">
        <f t="shared" si="8"/>
        <v>3.043610000000001</v>
      </c>
      <c r="H133" s="2">
        <f t="shared" si="9"/>
        <v>-1.7299800000000687</v>
      </c>
      <c r="I133">
        <f t="shared" si="10"/>
        <v>5016.9997117015755</v>
      </c>
    </row>
    <row r="134" spans="3:9" x14ac:dyDescent="0.3">
      <c r="C134">
        <v>122</v>
      </c>
      <c r="D134" s="1">
        <v>43747</v>
      </c>
      <c r="E134">
        <v>225.814514</v>
      </c>
      <c r="F134">
        <v>1721.98999</v>
      </c>
      <c r="G134" s="2">
        <f t="shared" si="8"/>
        <v>2.6159210000000144</v>
      </c>
      <c r="H134" s="2">
        <f t="shared" si="9"/>
        <v>16.479980000000069</v>
      </c>
      <c r="I134">
        <f t="shared" si="10"/>
        <v>8094.5067986504737</v>
      </c>
    </row>
    <row r="135" spans="3:9" x14ac:dyDescent="0.3">
      <c r="C135">
        <v>121</v>
      </c>
      <c r="D135" s="1">
        <v>43746</v>
      </c>
      <c r="E135">
        <v>223.19859299999999</v>
      </c>
      <c r="F135">
        <v>1705.51001</v>
      </c>
      <c r="G135" s="2">
        <f t="shared" si="8"/>
        <v>-2.6457520000000159</v>
      </c>
      <c r="H135" s="2">
        <f t="shared" si="9"/>
        <v>-27.15002400000003</v>
      </c>
      <c r="I135">
        <f t="shared" si="10"/>
        <v>-10393.574074170683</v>
      </c>
    </row>
    <row r="136" spans="3:9" x14ac:dyDescent="0.3">
      <c r="C136">
        <v>120</v>
      </c>
      <c r="D136" s="1">
        <v>43745</v>
      </c>
      <c r="E136">
        <v>225.844345</v>
      </c>
      <c r="F136">
        <v>1732.660034</v>
      </c>
      <c r="G136" s="2">
        <f t="shared" si="8"/>
        <v>4.9728000000015982E-2</v>
      </c>
      <c r="H136" s="2">
        <f t="shared" si="9"/>
        <v>-6.9899900000000343</v>
      </c>
      <c r="I136">
        <f t="shared" si="10"/>
        <v>-1383.6560462953073</v>
      </c>
    </row>
    <row r="137" spans="3:9" x14ac:dyDescent="0.3">
      <c r="C137">
        <v>119</v>
      </c>
      <c r="D137" s="1">
        <v>43742</v>
      </c>
      <c r="E137">
        <v>225.79461699999999</v>
      </c>
      <c r="F137">
        <v>1739.650024</v>
      </c>
      <c r="G137" s="2">
        <f t="shared" si="8"/>
        <v>6.1568609999999921</v>
      </c>
      <c r="H137" s="2">
        <f t="shared" si="9"/>
        <v>15.229980000000069</v>
      </c>
      <c r="I137">
        <f t="shared" si="10"/>
        <v>14091.851291205066</v>
      </c>
    </row>
    <row r="138" spans="3:9" x14ac:dyDescent="0.3">
      <c r="C138">
        <v>118</v>
      </c>
      <c r="D138" s="1">
        <v>43741</v>
      </c>
      <c r="E138">
        <v>219.637756</v>
      </c>
      <c r="F138">
        <v>1724.420044</v>
      </c>
      <c r="G138" s="2">
        <f t="shared" si="8"/>
        <v>1.8500359999999887</v>
      </c>
      <c r="H138" s="2">
        <f t="shared" si="9"/>
        <v>11.190063999999893</v>
      </c>
      <c r="I138">
        <f t="shared" si="10"/>
        <v>5626.7295359508362</v>
      </c>
    </row>
    <row r="139" spans="3:9" x14ac:dyDescent="0.3">
      <c r="C139">
        <v>117</v>
      </c>
      <c r="D139" s="1">
        <v>43740</v>
      </c>
      <c r="E139">
        <v>217.78772000000001</v>
      </c>
      <c r="F139">
        <v>1713.2299800000001</v>
      </c>
      <c r="G139" s="2">
        <f t="shared" si="8"/>
        <v>-5.599852999999996</v>
      </c>
      <c r="H139" s="2">
        <f t="shared" si="9"/>
        <v>-22.420043999999962</v>
      </c>
      <c r="I139">
        <f t="shared" si="10"/>
        <v>-14620.73988129355</v>
      </c>
    </row>
    <row r="140" spans="3:9" x14ac:dyDescent="0.3">
      <c r="C140">
        <v>116</v>
      </c>
      <c r="D140" s="1">
        <v>43739</v>
      </c>
      <c r="E140">
        <v>223.387573</v>
      </c>
      <c r="F140">
        <v>1735.650024</v>
      </c>
      <c r="G140" s="2">
        <f t="shared" si="8"/>
        <v>0.61668399999999224</v>
      </c>
      <c r="H140" s="2">
        <f t="shared" si="9"/>
        <v>-0.26000999999996566</v>
      </c>
      <c r="I140">
        <f t="shared" si="10"/>
        <v>1035.5793450071719</v>
      </c>
    </row>
    <row r="141" spans="3:9" x14ac:dyDescent="0.3">
      <c r="C141">
        <v>115</v>
      </c>
      <c r="D141" s="1">
        <v>43738</v>
      </c>
      <c r="E141">
        <v>222.77088900000001</v>
      </c>
      <c r="F141">
        <v>1735.910034</v>
      </c>
      <c r="G141" s="2">
        <f t="shared" si="8"/>
        <v>5.1224060000000122</v>
      </c>
      <c r="H141" s="2">
        <f t="shared" si="9"/>
        <v>10.460082999999941</v>
      </c>
      <c r="I141">
        <f t="shared" si="10"/>
        <v>11258.710815622373</v>
      </c>
    </row>
    <row r="142" spans="3:9" x14ac:dyDescent="0.3">
      <c r="C142">
        <v>114</v>
      </c>
      <c r="D142" s="1">
        <v>43735</v>
      </c>
      <c r="E142">
        <v>217.648483</v>
      </c>
      <c r="F142">
        <v>1725.4499510000001</v>
      </c>
      <c r="G142" s="2">
        <f t="shared" si="8"/>
        <v>-1.0642550000000028</v>
      </c>
      <c r="H142" s="2">
        <f t="shared" si="9"/>
        <v>-14.390014999999948</v>
      </c>
      <c r="I142">
        <f t="shared" si="10"/>
        <v>-4911.1158894166738</v>
      </c>
    </row>
    <row r="143" spans="3:9" x14ac:dyDescent="0.3">
      <c r="C143">
        <v>113</v>
      </c>
      <c r="D143" s="1">
        <v>43734</v>
      </c>
      <c r="E143">
        <v>218.712738</v>
      </c>
      <c r="F143">
        <v>1739.839966</v>
      </c>
      <c r="G143" s="2">
        <f t="shared" si="8"/>
        <v>-1.1338959999999929</v>
      </c>
      <c r="H143" s="2">
        <f t="shared" si="9"/>
        <v>-28.489990000000034</v>
      </c>
      <c r="I143">
        <f t="shared" si="10"/>
        <v>-8002.6593361659307</v>
      </c>
    </row>
    <row r="144" spans="3:9" x14ac:dyDescent="0.3">
      <c r="C144">
        <v>112</v>
      </c>
      <c r="D144" s="1">
        <v>43733</v>
      </c>
      <c r="E144">
        <v>219.84663399999999</v>
      </c>
      <c r="F144">
        <v>1768.329956</v>
      </c>
      <c r="G144" s="2">
        <f t="shared" si="8"/>
        <v>3.3320769999999982</v>
      </c>
      <c r="H144" s="2">
        <f t="shared" si="9"/>
        <v>26.719970999999987</v>
      </c>
      <c r="I144">
        <f t="shared" si="10"/>
        <v>11516.482550137605</v>
      </c>
    </row>
    <row r="145" spans="3:9" x14ac:dyDescent="0.3">
      <c r="C145">
        <v>111</v>
      </c>
      <c r="D145" s="1">
        <v>43732</v>
      </c>
      <c r="E145">
        <v>216.514557</v>
      </c>
      <c r="F145">
        <v>1741.6099850000001</v>
      </c>
      <c r="G145" s="2">
        <f t="shared" si="8"/>
        <v>-1.0344389999999919</v>
      </c>
      <c r="H145" s="2">
        <f t="shared" si="9"/>
        <v>-43.690063999999893</v>
      </c>
      <c r="I145">
        <f t="shared" si="10"/>
        <v>-11026.831555459377</v>
      </c>
    </row>
    <row r="146" spans="3:9" x14ac:dyDescent="0.3">
      <c r="C146">
        <v>110</v>
      </c>
      <c r="D146" s="1">
        <v>43731</v>
      </c>
      <c r="E146">
        <v>217.54899599999999</v>
      </c>
      <c r="F146">
        <v>1785.3000489999999</v>
      </c>
      <c r="G146" s="2">
        <f t="shared" si="8"/>
        <v>0.98471099999997591</v>
      </c>
      <c r="H146" s="2">
        <f t="shared" si="9"/>
        <v>-8.8599850000000515</v>
      </c>
      <c r="I146">
        <f t="shared" si="10"/>
        <v>-124.25745087688983</v>
      </c>
    </row>
    <row r="147" spans="3:9" x14ac:dyDescent="0.3">
      <c r="C147">
        <v>109</v>
      </c>
      <c r="D147" s="1">
        <v>43728</v>
      </c>
      <c r="E147">
        <v>216.56428500000001</v>
      </c>
      <c r="F147">
        <v>1794.160034</v>
      </c>
      <c r="G147" s="2">
        <f t="shared" si="8"/>
        <v>-3.2127380000000016</v>
      </c>
      <c r="H147" s="2">
        <f t="shared" si="9"/>
        <v>-27.339966000000004</v>
      </c>
      <c r="I147">
        <f t="shared" si="10"/>
        <v>-11436.012401230641</v>
      </c>
    </row>
    <row r="148" spans="3:9" x14ac:dyDescent="0.3">
      <c r="C148">
        <v>108</v>
      </c>
      <c r="D148" s="1">
        <v>43727</v>
      </c>
      <c r="E148">
        <v>219.77702300000001</v>
      </c>
      <c r="F148">
        <v>1821.5</v>
      </c>
      <c r="G148" s="2">
        <f t="shared" si="8"/>
        <v>-1.8003089999999986</v>
      </c>
      <c r="H148" s="2">
        <f t="shared" si="9"/>
        <v>4.0400389999999788</v>
      </c>
      <c r="I148">
        <f t="shared" si="10"/>
        <v>-2332.4730344907571</v>
      </c>
    </row>
    <row r="149" spans="3:9" x14ac:dyDescent="0.3">
      <c r="C149">
        <v>107</v>
      </c>
      <c r="D149" s="1">
        <v>43726</v>
      </c>
      <c r="E149">
        <v>221.57733200000001</v>
      </c>
      <c r="F149">
        <v>1817.459961</v>
      </c>
      <c r="G149" s="2">
        <f t="shared" si="8"/>
        <v>2.0589300000000037</v>
      </c>
      <c r="H149" s="2">
        <f t="shared" si="9"/>
        <v>-5.0900879999999233</v>
      </c>
      <c r="I149">
        <f t="shared" si="10"/>
        <v>2568.660813738371</v>
      </c>
    </row>
    <row r="150" spans="3:9" x14ac:dyDescent="0.3">
      <c r="C150">
        <v>106</v>
      </c>
      <c r="D150" s="1">
        <v>43725</v>
      </c>
      <c r="E150">
        <v>219.51840200000001</v>
      </c>
      <c r="F150">
        <v>1822.5500489999999</v>
      </c>
      <c r="G150" s="2">
        <f t="shared" si="8"/>
        <v>0.79571500000000128</v>
      </c>
      <c r="H150" s="2">
        <f t="shared" si="9"/>
        <v>14.710082999999941</v>
      </c>
      <c r="I150">
        <f t="shared" si="10"/>
        <v>4503.7107701857394</v>
      </c>
    </row>
    <row r="151" spans="3:9" x14ac:dyDescent="0.3">
      <c r="C151">
        <v>105</v>
      </c>
      <c r="D151" s="1">
        <v>43724</v>
      </c>
      <c r="E151">
        <v>218.72268700000001</v>
      </c>
      <c r="F151">
        <v>1807.839966</v>
      </c>
      <c r="G151" s="2">
        <f t="shared" si="8"/>
        <v>1.1438449999999989</v>
      </c>
      <c r="H151" s="2">
        <f t="shared" si="9"/>
        <v>-31.5</v>
      </c>
      <c r="I151">
        <f t="shared" si="10"/>
        <v>-4609.2220723037744</v>
      </c>
    </row>
    <row r="152" spans="3:9" x14ac:dyDescent="0.3">
      <c r="C152">
        <v>104</v>
      </c>
      <c r="D152" s="1">
        <v>43721</v>
      </c>
      <c r="E152">
        <v>217.57884200000001</v>
      </c>
      <c r="F152">
        <v>1839.339966</v>
      </c>
      <c r="G152" s="2">
        <f t="shared" si="8"/>
        <v>-4.3167569999999955</v>
      </c>
      <c r="H152" s="2">
        <f t="shared" si="9"/>
        <v>-4.2100829999999405</v>
      </c>
      <c r="I152">
        <f t="shared" si="10"/>
        <v>-8518.5065007324101</v>
      </c>
    </row>
    <row r="153" spans="3:9" x14ac:dyDescent="0.3">
      <c r="C153">
        <v>103</v>
      </c>
      <c r="D153" s="1">
        <v>43720</v>
      </c>
      <c r="E153">
        <v>221.895599</v>
      </c>
      <c r="F153">
        <v>1843.5500489999999</v>
      </c>
      <c r="G153" s="2">
        <f t="shared" si="8"/>
        <v>-0.49733000000000516</v>
      </c>
      <c r="H153" s="2">
        <f t="shared" si="9"/>
        <v>20.56005899999991</v>
      </c>
      <c r="I153">
        <f t="shared" si="10"/>
        <v>3449.1371138837708</v>
      </c>
    </row>
    <row r="154" spans="3:9" x14ac:dyDescent="0.3">
      <c r="C154">
        <v>102</v>
      </c>
      <c r="D154" s="1">
        <v>43719</v>
      </c>
      <c r="E154">
        <v>222.39292900000001</v>
      </c>
      <c r="F154">
        <v>1822.98999</v>
      </c>
      <c r="G154" s="2">
        <f t="shared" si="8"/>
        <v>6.8531190000000208</v>
      </c>
      <c r="H154" s="2">
        <f t="shared" si="9"/>
        <v>2.4399410000000898</v>
      </c>
      <c r="I154">
        <f t="shared" si="10"/>
        <v>12630.219333315928</v>
      </c>
    </row>
    <row r="155" spans="3:9" x14ac:dyDescent="0.3">
      <c r="C155">
        <v>101</v>
      </c>
      <c r="D155" s="1">
        <v>43718</v>
      </c>
      <c r="E155">
        <v>215.53980999999999</v>
      </c>
      <c r="F155">
        <v>1820.5500489999999</v>
      </c>
      <c r="G155" s="2">
        <f t="shared" si="8"/>
        <v>2.5164489999999944</v>
      </c>
      <c r="H155" s="2">
        <f t="shared" si="9"/>
        <v>-10.799927000000025</v>
      </c>
      <c r="I155">
        <f t="shared" si="10"/>
        <v>2175.4986026967349</v>
      </c>
    </row>
    <row r="156" spans="3:9" x14ac:dyDescent="0.3">
      <c r="C156">
        <v>100</v>
      </c>
      <c r="D156" s="1">
        <v>43717</v>
      </c>
      <c r="E156">
        <v>213.02336099999999</v>
      </c>
      <c r="F156">
        <v>1831.349976</v>
      </c>
      <c r="G156" s="2">
        <f t="shared" si="8"/>
        <v>0.90513599999999883</v>
      </c>
      <c r="H156" s="2">
        <f t="shared" si="9"/>
        <v>-2.160033999999996</v>
      </c>
      <c r="I156">
        <f t="shared" si="10"/>
        <v>1145.5672418802496</v>
      </c>
    </row>
    <row r="157" spans="3:9" x14ac:dyDescent="0.3">
      <c r="C157">
        <v>99</v>
      </c>
      <c r="D157" s="1">
        <v>43714</v>
      </c>
      <c r="E157">
        <v>212.118225</v>
      </c>
      <c r="F157">
        <v>1833.51001</v>
      </c>
      <c r="G157" s="2">
        <f t="shared" si="8"/>
        <v>-1.9898000000011962E-2</v>
      </c>
      <c r="H157" s="2">
        <f t="shared" si="9"/>
        <v>-7.2099610000000212</v>
      </c>
      <c r="I157">
        <f t="shared" si="10"/>
        <v>-1553.0668672711336</v>
      </c>
    </row>
    <row r="158" spans="3:9" x14ac:dyDescent="0.3">
      <c r="C158">
        <v>98</v>
      </c>
      <c r="D158" s="1">
        <v>43713</v>
      </c>
      <c r="E158">
        <v>212.13812300000001</v>
      </c>
      <c r="F158">
        <v>1840.719971</v>
      </c>
      <c r="G158" s="2">
        <f t="shared" si="8"/>
        <v>4.0680849999999964</v>
      </c>
      <c r="H158" s="2">
        <f t="shared" si="9"/>
        <v>40.09997599999997</v>
      </c>
      <c r="I158">
        <f t="shared" si="10"/>
        <v>15634.612891962484</v>
      </c>
    </row>
    <row r="159" spans="3:9" x14ac:dyDescent="0.3">
      <c r="C159">
        <v>97</v>
      </c>
      <c r="D159" s="1">
        <v>43712</v>
      </c>
      <c r="E159">
        <v>208.07003800000001</v>
      </c>
      <c r="F159">
        <v>1800.619995</v>
      </c>
      <c r="G159" s="2">
        <f t="shared" si="8"/>
        <v>3.4713440000000162</v>
      </c>
      <c r="H159" s="2">
        <f t="shared" si="9"/>
        <v>10.780029000000013</v>
      </c>
      <c r="I159">
        <f t="shared" si="10"/>
        <v>8406.934081020574</v>
      </c>
    </row>
    <row r="160" spans="3:9" x14ac:dyDescent="0.3">
      <c r="C160">
        <v>96</v>
      </c>
      <c r="D160" s="1">
        <v>43711</v>
      </c>
      <c r="E160">
        <v>204.59869399999999</v>
      </c>
      <c r="F160">
        <v>1789.839966</v>
      </c>
      <c r="G160" s="2">
        <f t="shared" si="8"/>
        <v>-3.0237429999999961</v>
      </c>
      <c r="H160" s="2">
        <f t="shared" si="9"/>
        <v>13.549927000000025</v>
      </c>
      <c r="I160">
        <f t="shared" si="10"/>
        <v>-2493.4642850640748</v>
      </c>
    </row>
    <row r="161" spans="3:9" x14ac:dyDescent="0.3">
      <c r="C161">
        <v>95</v>
      </c>
      <c r="D161" s="1">
        <v>43707</v>
      </c>
      <c r="E161">
        <v>207.62243699999999</v>
      </c>
      <c r="F161">
        <v>1776.290039</v>
      </c>
      <c r="G161" s="2">
        <f t="shared" si="8"/>
        <v>-0.26853900000000408</v>
      </c>
      <c r="H161" s="2">
        <f t="shared" si="9"/>
        <v>-10.109985000000052</v>
      </c>
      <c r="I161">
        <f t="shared" si="10"/>
        <v>-2603.2039827758736</v>
      </c>
    </row>
    <row r="162" spans="3:9" x14ac:dyDescent="0.3">
      <c r="C162">
        <v>94</v>
      </c>
      <c r="D162" s="1">
        <v>43706</v>
      </c>
      <c r="E162">
        <v>207.89097599999999</v>
      </c>
      <c r="F162">
        <v>1786.400024</v>
      </c>
      <c r="G162" s="2">
        <f t="shared" si="8"/>
        <v>3.4613499999999817</v>
      </c>
      <c r="H162" s="2">
        <f t="shared" si="9"/>
        <v>22.15002400000003</v>
      </c>
      <c r="I162">
        <f t="shared" si="10"/>
        <v>10782.947506906636</v>
      </c>
    </row>
    <row r="163" spans="3:9" x14ac:dyDescent="0.3">
      <c r="C163">
        <v>93</v>
      </c>
      <c r="D163" s="1">
        <v>43705</v>
      </c>
      <c r="E163">
        <v>204.42962600000001</v>
      </c>
      <c r="F163">
        <v>1764.25</v>
      </c>
      <c r="G163" s="2">
        <f t="shared" si="8"/>
        <v>1.3626700000000085</v>
      </c>
      <c r="H163" s="2">
        <f t="shared" si="9"/>
        <v>2.4200439999999617</v>
      </c>
      <c r="I163">
        <f t="shared" si="10"/>
        <v>2918.7298671384533</v>
      </c>
    </row>
    <row r="164" spans="3:9" x14ac:dyDescent="0.3">
      <c r="C164">
        <v>92</v>
      </c>
      <c r="D164" s="1">
        <v>43704</v>
      </c>
      <c r="E164">
        <v>203.066956</v>
      </c>
      <c r="F164">
        <v>1761.829956</v>
      </c>
      <c r="G164" s="2">
        <f t="shared" si="8"/>
        <v>-2.3175200000000018</v>
      </c>
      <c r="H164" s="2">
        <f t="shared" si="9"/>
        <v>-7.0400389999999788</v>
      </c>
      <c r="I164">
        <f t="shared" si="10"/>
        <v>-5579.5676786681215</v>
      </c>
    </row>
    <row r="165" spans="3:9" x14ac:dyDescent="0.3">
      <c r="C165">
        <v>91</v>
      </c>
      <c r="D165" s="1">
        <v>43703</v>
      </c>
      <c r="E165">
        <v>205.38447600000001</v>
      </c>
      <c r="F165">
        <v>1768.869995</v>
      </c>
      <c r="G165" s="2">
        <f t="shared" si="8"/>
        <v>3.8293769999999938</v>
      </c>
      <c r="H165" s="2">
        <f t="shared" si="9"/>
        <v>19.25</v>
      </c>
      <c r="I165">
        <f t="shared" si="10"/>
        <v>10823.100395233163</v>
      </c>
    </row>
    <row r="166" spans="3:9" x14ac:dyDescent="0.3">
      <c r="C166">
        <v>90</v>
      </c>
      <c r="D166" s="1">
        <v>43700</v>
      </c>
      <c r="E166">
        <v>201.55509900000001</v>
      </c>
      <c r="F166">
        <v>1749.619995</v>
      </c>
      <c r="G166" s="2">
        <f t="shared" si="8"/>
        <v>-9.7674260000000004</v>
      </c>
      <c r="H166" s="2">
        <f t="shared" si="9"/>
        <v>-55.040038999999979</v>
      </c>
      <c r="I166">
        <f t="shared" si="10"/>
        <v>-28856.518099859342</v>
      </c>
    </row>
    <row r="167" spans="3:9" x14ac:dyDescent="0.3">
      <c r="C167">
        <v>89</v>
      </c>
      <c r="D167" s="1">
        <v>43699</v>
      </c>
      <c r="E167">
        <v>211.32252500000001</v>
      </c>
      <c r="F167">
        <v>1804.660034</v>
      </c>
      <c r="G167" s="2">
        <f t="shared" si="8"/>
        <v>-0.17903099999998062</v>
      </c>
      <c r="H167" s="2">
        <f t="shared" si="9"/>
        <v>-18.880004999999983</v>
      </c>
      <c r="I167">
        <f t="shared" si="10"/>
        <v>-4291.2707935995859</v>
      </c>
    </row>
    <row r="168" spans="3:9" x14ac:dyDescent="0.3">
      <c r="C168">
        <v>88</v>
      </c>
      <c r="D168" s="1">
        <v>43698</v>
      </c>
      <c r="E168">
        <v>211.50155599999999</v>
      </c>
      <c r="F168">
        <v>1823.540039</v>
      </c>
      <c r="G168" s="2">
        <f t="shared" si="8"/>
        <v>2.2677909999999883</v>
      </c>
      <c r="H168" s="2">
        <f t="shared" si="9"/>
        <v>22.160033999999996</v>
      </c>
      <c r="I168">
        <f t="shared" si="10"/>
        <v>8674.8019569294083</v>
      </c>
    </row>
    <row r="169" spans="3:9" x14ac:dyDescent="0.3">
      <c r="C169">
        <v>87</v>
      </c>
      <c r="D169" s="1">
        <v>43697</v>
      </c>
      <c r="E169">
        <v>209.23376500000001</v>
      </c>
      <c r="F169">
        <v>1801.380005</v>
      </c>
      <c r="G169" s="2">
        <f t="shared" si="8"/>
        <v>9.9490000000059808E-3</v>
      </c>
      <c r="H169" s="2">
        <f t="shared" si="9"/>
        <v>-14.739990000000034</v>
      </c>
      <c r="I169">
        <f t="shared" si="10"/>
        <v>-3085.5656189960214</v>
      </c>
    </row>
    <row r="170" spans="3:9" x14ac:dyDescent="0.3">
      <c r="C170">
        <v>86</v>
      </c>
      <c r="D170" s="1">
        <v>43696</v>
      </c>
      <c r="E170">
        <v>209.223816</v>
      </c>
      <c r="F170">
        <v>1816.119995</v>
      </c>
      <c r="G170" s="2">
        <f t="shared" si="8"/>
        <v>3.8293920000000128</v>
      </c>
      <c r="H170" s="2">
        <f t="shared" si="9"/>
        <v>23.550048999999944</v>
      </c>
      <c r="I170">
        <f t="shared" si="10"/>
        <v>11728.400389427716</v>
      </c>
    </row>
    <row r="171" spans="3:9" x14ac:dyDescent="0.3">
      <c r="C171">
        <v>85</v>
      </c>
      <c r="D171" s="1">
        <v>43693</v>
      </c>
      <c r="E171">
        <v>205.39442399999999</v>
      </c>
      <c r="F171">
        <v>1792.5699460000001</v>
      </c>
      <c r="G171" s="2">
        <f t="shared" si="8"/>
        <v>4.7345119999999952</v>
      </c>
      <c r="H171" s="2">
        <f t="shared" si="9"/>
        <v>16.449951000000056</v>
      </c>
      <c r="I171">
        <f t="shared" si="10"/>
        <v>11833.925869079405</v>
      </c>
    </row>
    <row r="172" spans="3:9" x14ac:dyDescent="0.3">
      <c r="C172">
        <v>84</v>
      </c>
      <c r="D172" s="1">
        <v>43692</v>
      </c>
      <c r="E172">
        <v>200.65991199999999</v>
      </c>
      <c r="F172">
        <v>1776.119995</v>
      </c>
      <c r="G172" s="2">
        <f t="shared" si="8"/>
        <v>-1.0045929999999998</v>
      </c>
      <c r="H172" s="2">
        <f t="shared" si="9"/>
        <v>13.160033999999996</v>
      </c>
      <c r="I172">
        <f t="shared" si="10"/>
        <v>994.37887215006822</v>
      </c>
    </row>
    <row r="173" spans="3:9" x14ac:dyDescent="0.3">
      <c r="C173">
        <v>83</v>
      </c>
      <c r="D173" s="1">
        <v>43691</v>
      </c>
      <c r="E173">
        <v>201.66450499999999</v>
      </c>
      <c r="F173">
        <v>1762.959961</v>
      </c>
      <c r="G173" s="2">
        <f t="shared" si="8"/>
        <v>-6.1867070000000126</v>
      </c>
      <c r="H173" s="2">
        <f t="shared" si="9"/>
        <v>-61.380004999999983</v>
      </c>
      <c r="I173">
        <f t="shared" si="10"/>
        <v>-23860.414771446143</v>
      </c>
    </row>
    <row r="174" spans="3:9" x14ac:dyDescent="0.3">
      <c r="C174">
        <v>82</v>
      </c>
      <c r="D174" s="1">
        <v>43690</v>
      </c>
      <c r="E174">
        <v>207.851212</v>
      </c>
      <c r="F174">
        <v>1824.339966</v>
      </c>
      <c r="G174" s="2">
        <f t="shared" si="8"/>
        <v>8.4445650000000114</v>
      </c>
      <c r="H174" s="2">
        <f t="shared" si="9"/>
        <v>39.419922000000042</v>
      </c>
      <c r="I174">
        <f t="shared" si="10"/>
        <v>23229.209162231742</v>
      </c>
    </row>
    <row r="175" spans="3:9" x14ac:dyDescent="0.3">
      <c r="C175">
        <v>81</v>
      </c>
      <c r="D175" s="1">
        <v>43689</v>
      </c>
      <c r="E175">
        <v>199.40664699999999</v>
      </c>
      <c r="F175">
        <v>1784.920044</v>
      </c>
      <c r="G175" s="2">
        <f t="shared" si="8"/>
        <v>-0.50727800000001366</v>
      </c>
      <c r="H175" s="2">
        <f t="shared" si="9"/>
        <v>-22.659912000000077</v>
      </c>
      <c r="I175">
        <f t="shared" si="10"/>
        <v>-5667.3925517177731</v>
      </c>
    </row>
    <row r="176" spans="3:9" x14ac:dyDescent="0.3">
      <c r="C176">
        <v>80</v>
      </c>
      <c r="D176" s="1">
        <v>43686</v>
      </c>
      <c r="E176">
        <v>199.91392500000001</v>
      </c>
      <c r="F176">
        <v>1807.579956</v>
      </c>
      <c r="G176" s="2">
        <f t="shared" si="8"/>
        <v>-1.6610569999999996</v>
      </c>
      <c r="H176" s="2">
        <f t="shared" si="9"/>
        <v>-25.31005899999991</v>
      </c>
      <c r="I176">
        <f t="shared" si="10"/>
        <v>-8265.2387609602283</v>
      </c>
    </row>
    <row r="177" spans="3:9" x14ac:dyDescent="0.3">
      <c r="C177">
        <v>79</v>
      </c>
      <c r="D177" s="1">
        <v>43685</v>
      </c>
      <c r="E177">
        <v>201.57498200000001</v>
      </c>
      <c r="F177">
        <v>1832.8900149999999</v>
      </c>
      <c r="G177" s="2">
        <f t="shared" si="8"/>
        <v>4.3499759999999981</v>
      </c>
      <c r="H177" s="2">
        <f t="shared" si="9"/>
        <v>39.489990999999918</v>
      </c>
      <c r="I177">
        <f t="shared" si="10"/>
        <v>16004.587875516703</v>
      </c>
    </row>
    <row r="178" spans="3:9" x14ac:dyDescent="0.3">
      <c r="C178">
        <v>78</v>
      </c>
      <c r="D178" s="1">
        <v>43684</v>
      </c>
      <c r="E178">
        <v>197.22500600000001</v>
      </c>
      <c r="F178">
        <v>1793.400024</v>
      </c>
      <c r="G178" s="2">
        <f t="shared" si="8"/>
        <v>2.0213930000000175</v>
      </c>
      <c r="H178" s="2">
        <f t="shared" si="9"/>
        <v>5.570067999999992</v>
      </c>
      <c r="I178">
        <f t="shared" si="10"/>
        <v>4746.5374891028514</v>
      </c>
    </row>
    <row r="179" spans="3:9" x14ac:dyDescent="0.3">
      <c r="C179">
        <v>77</v>
      </c>
      <c r="D179" s="1">
        <v>43683</v>
      </c>
      <c r="E179">
        <v>195.20361299999999</v>
      </c>
      <c r="F179">
        <v>1787.829956</v>
      </c>
      <c r="G179" s="2">
        <f t="shared" si="8"/>
        <v>3.6266320000000007</v>
      </c>
      <c r="H179" s="2">
        <f t="shared" si="9"/>
        <v>22.699951000000056</v>
      </c>
      <c r="I179">
        <f t="shared" si="10"/>
        <v>11190.945811274114</v>
      </c>
    </row>
    <row r="180" spans="3:9" x14ac:dyDescent="0.3">
      <c r="C180">
        <v>76</v>
      </c>
      <c r="D180" s="1">
        <v>43682</v>
      </c>
      <c r="E180">
        <v>191.57698099999999</v>
      </c>
      <c r="F180">
        <v>1765.130005</v>
      </c>
      <c r="G180" s="2">
        <f t="shared" si="8"/>
        <v>-10.582626000000005</v>
      </c>
      <c r="H180" s="2">
        <f t="shared" si="9"/>
        <v>-58.109985000000052</v>
      </c>
      <c r="I180">
        <f t="shared" si="10"/>
        <v>-30944.123855054913</v>
      </c>
    </row>
    <row r="181" spans="3:9" x14ac:dyDescent="0.3">
      <c r="C181">
        <v>75</v>
      </c>
      <c r="D181" s="1">
        <v>43679</v>
      </c>
      <c r="E181">
        <v>202.15960699999999</v>
      </c>
      <c r="F181">
        <v>1823.23999</v>
      </c>
      <c r="G181" s="2">
        <f t="shared" si="8"/>
        <v>-4.3697659999999985</v>
      </c>
      <c r="H181" s="2">
        <f t="shared" si="9"/>
        <v>-32.079956000000038</v>
      </c>
      <c r="I181">
        <f t="shared" si="10"/>
        <v>-14479.569900376699</v>
      </c>
    </row>
    <row r="182" spans="3:9" x14ac:dyDescent="0.3">
      <c r="C182">
        <v>74</v>
      </c>
      <c r="D182" s="1">
        <v>43678</v>
      </c>
      <c r="E182">
        <v>206.52937299999999</v>
      </c>
      <c r="F182">
        <v>1855.3199460000001</v>
      </c>
      <c r="G182" s="2">
        <f t="shared" si="8"/>
        <v>-4.5679930000000013</v>
      </c>
      <c r="H182" s="2">
        <f t="shared" si="9"/>
        <v>-11.460082999999941</v>
      </c>
      <c r="I182">
        <f t="shared" si="10"/>
        <v>-10489.016085575007</v>
      </c>
    </row>
    <row r="183" spans="3:9" x14ac:dyDescent="0.3">
      <c r="C183">
        <v>73</v>
      </c>
      <c r="D183" s="1">
        <v>43677</v>
      </c>
      <c r="E183">
        <v>211.09736599999999</v>
      </c>
      <c r="F183">
        <v>1866.780029</v>
      </c>
      <c r="G183" s="2">
        <f t="shared" si="8"/>
        <v>4.2211759999999856</v>
      </c>
      <c r="H183" s="2">
        <f t="shared" si="9"/>
        <v>-31.75</v>
      </c>
      <c r="I183">
        <f t="shared" si="10"/>
        <v>778.9722514712912</v>
      </c>
    </row>
    <row r="184" spans="3:9" x14ac:dyDescent="0.3">
      <c r="C184">
        <v>72</v>
      </c>
      <c r="D184" s="1">
        <v>43676</v>
      </c>
      <c r="E184">
        <v>206.87619000000001</v>
      </c>
      <c r="F184">
        <v>1898.530029</v>
      </c>
      <c r="G184" s="2">
        <f t="shared" si="8"/>
        <v>-0.89179999999998927</v>
      </c>
      <c r="H184" s="2">
        <f t="shared" si="9"/>
        <v>-13.919922000000042</v>
      </c>
      <c r="I184">
        <f t="shared" si="10"/>
        <v>-4507.2426349093676</v>
      </c>
    </row>
    <row r="185" spans="3:9" x14ac:dyDescent="0.3">
      <c r="C185">
        <v>71</v>
      </c>
      <c r="D185" s="1">
        <v>43675</v>
      </c>
      <c r="E185">
        <v>207.76799</v>
      </c>
      <c r="F185">
        <v>1912.4499510000001</v>
      </c>
      <c r="G185" s="2">
        <f t="shared" si="8"/>
        <v>1.922302000000002</v>
      </c>
      <c r="H185" s="2">
        <f t="shared" si="9"/>
        <v>-30.600097999999889</v>
      </c>
      <c r="I185">
        <f t="shared" si="10"/>
        <v>-3043.4305595729397</v>
      </c>
    </row>
    <row r="186" spans="3:9" x14ac:dyDescent="0.3">
      <c r="C186">
        <v>70</v>
      </c>
      <c r="D186" s="1">
        <v>43672</v>
      </c>
      <c r="E186">
        <v>205.845688</v>
      </c>
      <c r="F186">
        <v>1943.0500489999999</v>
      </c>
      <c r="G186" s="2">
        <f t="shared" si="8"/>
        <v>0.71342500000000086</v>
      </c>
      <c r="H186" s="2">
        <f t="shared" si="9"/>
        <v>-30.769897000000128</v>
      </c>
      <c r="I186">
        <f t="shared" si="10"/>
        <v>-5216.5133810038951</v>
      </c>
    </row>
    <row r="187" spans="3:9" x14ac:dyDescent="0.3">
      <c r="C187">
        <v>69</v>
      </c>
      <c r="D187" s="1">
        <v>43671</v>
      </c>
      <c r="E187">
        <v>205.13226299999999</v>
      </c>
      <c r="F187">
        <v>1973.8199460000001</v>
      </c>
      <c r="G187" s="2">
        <f t="shared" si="8"/>
        <v>-1.634949000000006</v>
      </c>
      <c r="H187" s="2">
        <f t="shared" si="9"/>
        <v>-26.990112999999837</v>
      </c>
      <c r="I187">
        <f t="shared" si="10"/>
        <v>-8572.7745076801602</v>
      </c>
    </row>
    <row r="188" spans="3:9" x14ac:dyDescent="0.3">
      <c r="C188">
        <v>68</v>
      </c>
      <c r="D188" s="1">
        <v>43670</v>
      </c>
      <c r="E188">
        <v>206.767212</v>
      </c>
      <c r="F188">
        <v>2000.8100589999999</v>
      </c>
      <c r="G188" s="2">
        <f t="shared" si="8"/>
        <v>-0.16842600000001084</v>
      </c>
      <c r="H188" s="2">
        <f t="shared" si="9"/>
        <v>6.3200689999998758</v>
      </c>
      <c r="I188">
        <f t="shared" si="10"/>
        <v>1032.7579440380509</v>
      </c>
    </row>
    <row r="189" spans="3:9" x14ac:dyDescent="0.3">
      <c r="C189">
        <v>67</v>
      </c>
      <c r="D189" s="1">
        <v>43669</v>
      </c>
      <c r="E189">
        <v>206.93563800000001</v>
      </c>
      <c r="F189">
        <v>1994.48999</v>
      </c>
      <c r="G189" s="2">
        <f t="shared" si="8"/>
        <v>1.6052090000000021</v>
      </c>
      <c r="H189" s="2">
        <f t="shared" si="9"/>
        <v>8.8599850000000515</v>
      </c>
      <c r="I189">
        <f t="shared" si="10"/>
        <v>4703.3241232559176</v>
      </c>
    </row>
    <row r="190" spans="3:9" x14ac:dyDescent="0.3">
      <c r="C190">
        <v>66</v>
      </c>
      <c r="D190" s="1">
        <v>43668</v>
      </c>
      <c r="E190">
        <v>205.33042900000001</v>
      </c>
      <c r="F190">
        <v>1985.630005</v>
      </c>
      <c r="G190" s="2">
        <f t="shared" si="8"/>
        <v>4.5877839999999992</v>
      </c>
      <c r="H190" s="2">
        <f t="shared" si="9"/>
        <v>21.109985000000052</v>
      </c>
      <c r="I190">
        <f t="shared" si="10"/>
        <v>12555.565562679543</v>
      </c>
    </row>
    <row r="191" spans="3:9" x14ac:dyDescent="0.3">
      <c r="C191">
        <v>65</v>
      </c>
      <c r="D191" s="1">
        <v>43665</v>
      </c>
      <c r="E191">
        <v>200.74264500000001</v>
      </c>
      <c r="F191">
        <v>1964.5200199999999</v>
      </c>
      <c r="G191" s="2">
        <f t="shared" si="8"/>
        <v>-3.0420079999999814</v>
      </c>
      <c r="H191" s="2">
        <f t="shared" si="9"/>
        <v>-13.380004000000099</v>
      </c>
      <c r="I191">
        <f t="shared" si="10"/>
        <v>-8195.2165843573894</v>
      </c>
    </row>
    <row r="192" spans="3:9" x14ac:dyDescent="0.3">
      <c r="C192">
        <v>64</v>
      </c>
      <c r="D192" s="1">
        <v>43664</v>
      </c>
      <c r="E192">
        <v>203.78465299999999</v>
      </c>
      <c r="F192">
        <v>1977.900024</v>
      </c>
      <c r="G192" s="2">
        <f t="shared" si="8"/>
        <v>2.2889409999999941</v>
      </c>
      <c r="H192" s="2">
        <f t="shared" si="9"/>
        <v>-14.130004999999983</v>
      </c>
      <c r="I192">
        <f t="shared" si="10"/>
        <v>1072.1876659530622</v>
      </c>
    </row>
    <row r="193" spans="3:9" x14ac:dyDescent="0.3">
      <c r="C193">
        <v>63</v>
      </c>
      <c r="D193" s="1">
        <v>43663</v>
      </c>
      <c r="E193">
        <v>201.495712</v>
      </c>
      <c r="F193">
        <v>1992.030029</v>
      </c>
      <c r="G193" s="2">
        <f t="shared" si="8"/>
        <v>-1.1395109999999988</v>
      </c>
      <c r="H193" s="2">
        <f t="shared" si="9"/>
        <v>-17.869995000000017</v>
      </c>
      <c r="I193">
        <f t="shared" si="10"/>
        <v>-5776.7984261427619</v>
      </c>
    </row>
    <row r="194" spans="3:9" x14ac:dyDescent="0.3">
      <c r="C194">
        <v>62</v>
      </c>
      <c r="D194" s="1">
        <v>43662</v>
      </c>
      <c r="E194">
        <v>202.635223</v>
      </c>
      <c r="F194">
        <v>2009.900024</v>
      </c>
      <c r="G194" s="2">
        <f t="shared" si="8"/>
        <v>-0.7035370000000114</v>
      </c>
      <c r="H194" s="2">
        <f t="shared" si="9"/>
        <v>-11.089966000000004</v>
      </c>
      <c r="I194">
        <f t="shared" si="10"/>
        <v>-3578.6070354358944</v>
      </c>
    </row>
    <row r="195" spans="3:9" x14ac:dyDescent="0.3">
      <c r="C195">
        <v>61</v>
      </c>
      <c r="D195" s="1">
        <v>43661</v>
      </c>
      <c r="E195">
        <v>203.33876000000001</v>
      </c>
      <c r="F195">
        <v>2020.98999</v>
      </c>
      <c r="G195" s="2">
        <f t="shared" si="8"/>
        <v>1.8925780000000145</v>
      </c>
      <c r="H195" s="2">
        <f t="shared" si="9"/>
        <v>9.9899900000000343</v>
      </c>
      <c r="I195">
        <f t="shared" si="10"/>
        <v>5449.2980813892318</v>
      </c>
    </row>
    <row r="196" spans="3:9" x14ac:dyDescent="0.3">
      <c r="C196">
        <v>60</v>
      </c>
      <c r="D196" s="1">
        <v>43658</v>
      </c>
      <c r="E196">
        <v>201.44618199999999</v>
      </c>
      <c r="F196">
        <v>2011</v>
      </c>
      <c r="G196" s="2">
        <f t="shared" ref="G196:G254" si="11">E196-E197</f>
        <v>1.5358729999999809</v>
      </c>
      <c r="H196" s="2">
        <f t="shared" ref="H196:H254" si="12">F196-F197</f>
        <v>9.9300539999999273</v>
      </c>
      <c r="I196">
        <f t="shared" ref="I196:I254" si="13">$B$3*G196+$B$4*H196</f>
        <v>4806.0134005672971</v>
      </c>
    </row>
    <row r="197" spans="3:9" x14ac:dyDescent="0.3">
      <c r="C197">
        <v>59</v>
      </c>
      <c r="D197" s="1">
        <v>43657</v>
      </c>
      <c r="E197">
        <v>199.91030900000001</v>
      </c>
      <c r="F197">
        <v>2001.0699460000001</v>
      </c>
      <c r="G197" s="2">
        <f t="shared" si="11"/>
        <v>-1.4665069999999787</v>
      </c>
      <c r="H197" s="2">
        <f t="shared" si="12"/>
        <v>-16.340087999999923</v>
      </c>
      <c r="I197">
        <f t="shared" si="13"/>
        <v>-6032.8527947528328</v>
      </c>
    </row>
    <row r="198" spans="3:9" x14ac:dyDescent="0.3">
      <c r="C198">
        <v>58</v>
      </c>
      <c r="D198" s="1">
        <v>43656</v>
      </c>
      <c r="E198">
        <v>201.37681599999999</v>
      </c>
      <c r="F198">
        <v>2017.410034</v>
      </c>
      <c r="G198" s="2">
        <f t="shared" si="11"/>
        <v>1.9718479999999943</v>
      </c>
      <c r="H198" s="2">
        <f t="shared" si="12"/>
        <v>29.109985000000052</v>
      </c>
      <c r="I198">
        <f t="shared" si="13"/>
        <v>9614.7122435187812</v>
      </c>
    </row>
    <row r="199" spans="3:9" x14ac:dyDescent="0.3">
      <c r="C199">
        <v>57</v>
      </c>
      <c r="D199" s="1">
        <v>43655</v>
      </c>
      <c r="E199">
        <v>199.404968</v>
      </c>
      <c r="F199">
        <v>1988.3000489999999</v>
      </c>
      <c r="G199" s="2">
        <f t="shared" si="11"/>
        <v>1.2088929999999891</v>
      </c>
      <c r="H199" s="2">
        <f t="shared" si="12"/>
        <v>35.980102999999872</v>
      </c>
      <c r="I199">
        <f t="shared" si="13"/>
        <v>9712.1224783962498</v>
      </c>
    </row>
    <row r="200" spans="3:9" x14ac:dyDescent="0.3">
      <c r="C200">
        <v>56</v>
      </c>
      <c r="D200" s="1">
        <v>43654</v>
      </c>
      <c r="E200">
        <v>198.19607500000001</v>
      </c>
      <c r="F200">
        <v>1952.3199460000001</v>
      </c>
      <c r="G200" s="2">
        <f t="shared" si="11"/>
        <v>-4.1716009999999812</v>
      </c>
      <c r="H200" s="2">
        <f t="shared" si="12"/>
        <v>9.4099120000000767</v>
      </c>
      <c r="I200">
        <f t="shared" si="13"/>
        <v>-5394.4983859192189</v>
      </c>
    </row>
    <row r="201" spans="3:9" x14ac:dyDescent="0.3">
      <c r="C201">
        <v>55</v>
      </c>
      <c r="D201" s="1">
        <v>43651</v>
      </c>
      <c r="E201">
        <v>202.36767599999999</v>
      </c>
      <c r="F201">
        <v>1942.910034</v>
      </c>
      <c r="G201" s="2">
        <f t="shared" si="11"/>
        <v>-0.17837500000001683</v>
      </c>
      <c r="H201" s="2">
        <f t="shared" si="12"/>
        <v>3.910033999999996</v>
      </c>
      <c r="I201">
        <f t="shared" si="13"/>
        <v>507.79198408672221</v>
      </c>
    </row>
    <row r="202" spans="3:9" x14ac:dyDescent="0.3">
      <c r="C202">
        <v>54</v>
      </c>
      <c r="D202" s="1">
        <v>43649</v>
      </c>
      <c r="E202">
        <v>202.54605100000001</v>
      </c>
      <c r="F202">
        <v>1939</v>
      </c>
      <c r="G202" s="2">
        <f t="shared" si="11"/>
        <v>1.6646880000000124</v>
      </c>
      <c r="H202" s="2">
        <f t="shared" si="12"/>
        <v>4.6899410000000898</v>
      </c>
      <c r="I202">
        <f t="shared" si="13"/>
        <v>3930.581018807326</v>
      </c>
    </row>
    <row r="203" spans="3:9" x14ac:dyDescent="0.3">
      <c r="C203">
        <v>53</v>
      </c>
      <c r="D203" s="1">
        <v>43648</v>
      </c>
      <c r="E203">
        <v>200.88136299999999</v>
      </c>
      <c r="F203">
        <v>1934.3100589999999</v>
      </c>
      <c r="G203" s="2">
        <f t="shared" si="11"/>
        <v>1.1692199999999957</v>
      </c>
      <c r="H203" s="2">
        <f t="shared" si="12"/>
        <v>12.12011799999982</v>
      </c>
      <c r="I203">
        <f t="shared" si="13"/>
        <v>4618.8245278281256</v>
      </c>
    </row>
    <row r="204" spans="3:9" x14ac:dyDescent="0.3">
      <c r="C204">
        <v>52</v>
      </c>
      <c r="D204" s="1">
        <v>43647</v>
      </c>
      <c r="E204">
        <v>199.712143</v>
      </c>
      <c r="F204">
        <v>1922.1899410000001</v>
      </c>
      <c r="G204" s="2">
        <f t="shared" si="11"/>
        <v>3.5969240000000013</v>
      </c>
      <c r="H204" s="2">
        <f t="shared" si="12"/>
        <v>28.559936000000107</v>
      </c>
      <c r="I204">
        <f t="shared" si="13"/>
        <v>12372.102109201684</v>
      </c>
    </row>
    <row r="205" spans="3:9" x14ac:dyDescent="0.3">
      <c r="C205">
        <v>51</v>
      </c>
      <c r="D205" s="1">
        <v>43644</v>
      </c>
      <c r="E205">
        <v>196.115219</v>
      </c>
      <c r="F205">
        <v>1893.630005</v>
      </c>
      <c r="G205" s="2">
        <f t="shared" si="11"/>
        <v>-1.8034210000000144</v>
      </c>
      <c r="H205" s="2">
        <f t="shared" si="12"/>
        <v>-10.65002400000003</v>
      </c>
      <c r="I205">
        <f t="shared" si="13"/>
        <v>-5430.6199984702562</v>
      </c>
    </row>
    <row r="206" spans="3:9" x14ac:dyDescent="0.3">
      <c r="C206">
        <v>50</v>
      </c>
      <c r="D206" s="1">
        <v>43643</v>
      </c>
      <c r="E206">
        <v>197.91864000000001</v>
      </c>
      <c r="F206">
        <v>1904.280029</v>
      </c>
      <c r="G206" s="2">
        <f t="shared" si="11"/>
        <v>-5.9448000000003276E-2</v>
      </c>
      <c r="H206" s="2">
        <f t="shared" si="12"/>
        <v>6.4500729999999749</v>
      </c>
      <c r="I206">
        <f t="shared" si="13"/>
        <v>1252.8040187664244</v>
      </c>
    </row>
    <row r="207" spans="3:9" x14ac:dyDescent="0.3">
      <c r="C207">
        <v>49</v>
      </c>
      <c r="D207" s="1">
        <v>43642</v>
      </c>
      <c r="E207">
        <v>197.97808800000001</v>
      </c>
      <c r="F207">
        <v>1897.829956</v>
      </c>
      <c r="G207" s="2">
        <f t="shared" si="11"/>
        <v>4.1914210000000196</v>
      </c>
      <c r="H207" s="2">
        <f t="shared" si="12"/>
        <v>19.559936000000107</v>
      </c>
      <c r="I207">
        <f t="shared" si="13"/>
        <v>11528.456188642036</v>
      </c>
    </row>
    <row r="208" spans="3:9" x14ac:dyDescent="0.3">
      <c r="C208">
        <v>48</v>
      </c>
      <c r="D208" s="1">
        <v>43641</v>
      </c>
      <c r="E208">
        <v>193.78666699999999</v>
      </c>
      <c r="F208">
        <v>1878.2700199999999</v>
      </c>
      <c r="G208" s="2">
        <f t="shared" si="11"/>
        <v>-2.9825440000000185</v>
      </c>
      <c r="H208" s="2">
        <f t="shared" si="12"/>
        <v>-35.630004000000099</v>
      </c>
      <c r="I208">
        <f t="shared" si="13"/>
        <v>-12774.292735632182</v>
      </c>
    </row>
    <row r="209" spans="3:9" x14ac:dyDescent="0.3">
      <c r="C209">
        <v>47</v>
      </c>
      <c r="D209" s="1">
        <v>43640</v>
      </c>
      <c r="E209">
        <v>196.76921100000001</v>
      </c>
      <c r="F209">
        <v>1913.900024</v>
      </c>
      <c r="G209" s="2">
        <f t="shared" si="11"/>
        <v>-0.1981659999999863</v>
      </c>
      <c r="H209" s="2">
        <f t="shared" si="12"/>
        <v>2.5999750000000859</v>
      </c>
      <c r="I209">
        <f t="shared" si="13"/>
        <v>196.99892803491076</v>
      </c>
    </row>
    <row r="210" spans="3:9" x14ac:dyDescent="0.3">
      <c r="C210">
        <v>46</v>
      </c>
      <c r="D210" s="1">
        <v>43637</v>
      </c>
      <c r="E210">
        <v>196.967377</v>
      </c>
      <c r="F210">
        <v>1911.3000489999999</v>
      </c>
      <c r="G210" s="2">
        <f t="shared" si="11"/>
        <v>-0.67381299999999555</v>
      </c>
      <c r="H210" s="2">
        <f t="shared" si="12"/>
        <v>-6.8898920000001453</v>
      </c>
      <c r="I210">
        <f t="shared" si="13"/>
        <v>-2641.8278869243773</v>
      </c>
    </row>
    <row r="211" spans="3:9" x14ac:dyDescent="0.3">
      <c r="C211">
        <v>45</v>
      </c>
      <c r="D211" s="1">
        <v>43636</v>
      </c>
      <c r="E211">
        <v>197.64118999999999</v>
      </c>
      <c r="F211">
        <v>1918.1899410000001</v>
      </c>
      <c r="G211" s="2">
        <f t="shared" si="11"/>
        <v>1.5755010000000027</v>
      </c>
      <c r="H211" s="2">
        <f t="shared" si="12"/>
        <v>9.399902000000111</v>
      </c>
      <c r="I211">
        <f t="shared" si="13"/>
        <v>4764.4661053940163</v>
      </c>
    </row>
    <row r="212" spans="3:9" x14ac:dyDescent="0.3">
      <c r="C212">
        <v>44</v>
      </c>
      <c r="D212" s="1">
        <v>43635</v>
      </c>
      <c r="E212">
        <v>196.06568899999999</v>
      </c>
      <c r="F212">
        <v>1908.790039</v>
      </c>
      <c r="G212" s="2">
        <f t="shared" si="11"/>
        <v>-0.57470700000001784</v>
      </c>
      <c r="H212" s="2">
        <f t="shared" si="12"/>
        <v>7.4200439999999617</v>
      </c>
      <c r="I212">
        <f t="shared" si="13"/>
        <v>546.01299805118708</v>
      </c>
    </row>
    <row r="213" spans="3:9" x14ac:dyDescent="0.3">
      <c r="C213">
        <v>43</v>
      </c>
      <c r="D213" s="1">
        <v>43634</v>
      </c>
      <c r="E213">
        <v>196.64039600000001</v>
      </c>
      <c r="F213">
        <v>1901.369995</v>
      </c>
      <c r="G213" s="2">
        <f t="shared" si="11"/>
        <v>4.5184169999999995</v>
      </c>
      <c r="H213" s="2">
        <f t="shared" si="12"/>
        <v>15.339966000000004</v>
      </c>
      <c r="I213">
        <f t="shared" si="13"/>
        <v>11218.181504620527</v>
      </c>
    </row>
    <row r="214" spans="3:9" x14ac:dyDescent="0.3">
      <c r="C214">
        <v>42</v>
      </c>
      <c r="D214" s="1">
        <v>43633</v>
      </c>
      <c r="E214">
        <v>192.12197900000001</v>
      </c>
      <c r="F214">
        <v>1886.030029</v>
      </c>
      <c r="G214" s="2">
        <f t="shared" si="11"/>
        <v>1.1395109999999988</v>
      </c>
      <c r="H214" s="2">
        <f t="shared" si="12"/>
        <v>16.359985000000052</v>
      </c>
      <c r="I214">
        <f t="shared" si="13"/>
        <v>5458.9015840375059</v>
      </c>
    </row>
    <row r="215" spans="3:9" x14ac:dyDescent="0.3">
      <c r="C215">
        <v>41</v>
      </c>
      <c r="D215" s="1">
        <v>43630</v>
      </c>
      <c r="E215">
        <v>190.98246800000001</v>
      </c>
      <c r="F215">
        <v>1869.670044</v>
      </c>
      <c r="G215" s="2">
        <f t="shared" si="11"/>
        <v>-1.3971249999999884</v>
      </c>
      <c r="H215" s="2">
        <f t="shared" si="12"/>
        <v>-0.63000499999998283</v>
      </c>
      <c r="I215">
        <f t="shared" si="13"/>
        <v>-2602.7971635519589</v>
      </c>
    </row>
    <row r="216" spans="3:9" x14ac:dyDescent="0.3">
      <c r="C216">
        <v>40</v>
      </c>
      <c r="D216" s="1">
        <v>43629</v>
      </c>
      <c r="E216">
        <v>192.379593</v>
      </c>
      <c r="F216">
        <v>1870.3000489999999</v>
      </c>
      <c r="G216" s="2">
        <f t="shared" si="11"/>
        <v>-3.9657000000005382E-2</v>
      </c>
      <c r="H216" s="2">
        <f t="shared" si="12"/>
        <v>14.980102999999872</v>
      </c>
      <c r="I216">
        <f t="shared" si="13"/>
        <v>3083.5909695551254</v>
      </c>
    </row>
    <row r="217" spans="3:9" x14ac:dyDescent="0.3">
      <c r="C217">
        <v>39</v>
      </c>
      <c r="D217" s="1">
        <v>43628</v>
      </c>
      <c r="E217">
        <v>192.41925000000001</v>
      </c>
      <c r="F217">
        <v>1855.3199460000001</v>
      </c>
      <c r="G217" s="2">
        <f t="shared" si="11"/>
        <v>-0.61433499999998276</v>
      </c>
      <c r="H217" s="2">
        <f t="shared" si="12"/>
        <v>-8.3800049999999828</v>
      </c>
      <c r="I217">
        <f t="shared" si="13"/>
        <v>-2850.37675940696</v>
      </c>
    </row>
    <row r="218" spans="3:9" x14ac:dyDescent="0.3">
      <c r="C218">
        <v>38</v>
      </c>
      <c r="D218" s="1">
        <v>43627</v>
      </c>
      <c r="E218">
        <v>193.03358499999999</v>
      </c>
      <c r="F218">
        <v>1863.6999510000001</v>
      </c>
      <c r="G218" s="2">
        <f t="shared" si="11"/>
        <v>2.2096559999999954</v>
      </c>
      <c r="H218" s="2">
        <f t="shared" si="12"/>
        <v>3.0699460000000727</v>
      </c>
      <c r="I218">
        <f t="shared" si="13"/>
        <v>4553.0514043658059</v>
      </c>
    </row>
    <row r="219" spans="3:9" x14ac:dyDescent="0.3">
      <c r="C219">
        <v>37</v>
      </c>
      <c r="D219" s="1">
        <v>43626</v>
      </c>
      <c r="E219">
        <v>190.82392899999999</v>
      </c>
      <c r="F219">
        <v>1860.630005</v>
      </c>
      <c r="G219" s="2">
        <f t="shared" si="11"/>
        <v>2.4078519999999912</v>
      </c>
      <c r="H219" s="2">
        <f t="shared" si="12"/>
        <v>56.59997599999997</v>
      </c>
      <c r="I219">
        <f t="shared" si="13"/>
        <v>16172.948675246284</v>
      </c>
    </row>
    <row r="220" spans="3:9" x14ac:dyDescent="0.3">
      <c r="C220">
        <v>36</v>
      </c>
      <c r="D220" s="1">
        <v>43623</v>
      </c>
      <c r="E220">
        <v>188.416077</v>
      </c>
      <c r="F220">
        <v>1804.030029</v>
      </c>
      <c r="G220" s="2">
        <f t="shared" si="11"/>
        <v>4.8850410000000011</v>
      </c>
      <c r="H220" s="2">
        <f t="shared" si="12"/>
        <v>49.670043999999962</v>
      </c>
      <c r="I220">
        <f t="shared" si="13"/>
        <v>19093.7700517415</v>
      </c>
    </row>
    <row r="221" spans="3:9" x14ac:dyDescent="0.3">
      <c r="C221">
        <v>35</v>
      </c>
      <c r="D221" s="1">
        <v>43622</v>
      </c>
      <c r="E221">
        <v>183.531036</v>
      </c>
      <c r="F221">
        <v>1754.3599850000001</v>
      </c>
      <c r="G221" s="2">
        <f t="shared" si="11"/>
        <v>2.6555779999999913</v>
      </c>
      <c r="H221" s="2">
        <f t="shared" si="12"/>
        <v>15.859985000000052</v>
      </c>
      <c r="I221">
        <f t="shared" si="13"/>
        <v>8034.0964606742145</v>
      </c>
    </row>
    <row r="222" spans="3:9" x14ac:dyDescent="0.3">
      <c r="C222">
        <v>34</v>
      </c>
      <c r="D222" s="1">
        <v>43621</v>
      </c>
      <c r="E222">
        <v>180.87545800000001</v>
      </c>
      <c r="F222">
        <v>1738.5</v>
      </c>
      <c r="G222" s="2">
        <f t="shared" si="11"/>
        <v>2.8735350000000039</v>
      </c>
      <c r="H222" s="2">
        <f t="shared" si="12"/>
        <v>8.9399410000000898</v>
      </c>
      <c r="I222">
        <f t="shared" si="13"/>
        <v>6962.600483428103</v>
      </c>
    </row>
    <row r="223" spans="3:9" x14ac:dyDescent="0.3">
      <c r="C223">
        <v>33</v>
      </c>
      <c r="D223" s="1">
        <v>43620</v>
      </c>
      <c r="E223">
        <v>178.00192300000001</v>
      </c>
      <c r="F223">
        <v>1729.5600589999999</v>
      </c>
      <c r="G223" s="2">
        <f t="shared" si="11"/>
        <v>6.282195999999999</v>
      </c>
      <c r="H223" s="2">
        <f t="shared" si="12"/>
        <v>36.87011799999982</v>
      </c>
      <c r="I223">
        <f t="shared" si="13"/>
        <v>18869.266361577247</v>
      </c>
    </row>
    <row r="224" spans="3:9" x14ac:dyDescent="0.3">
      <c r="C224">
        <v>32</v>
      </c>
      <c r="D224" s="1">
        <v>43619</v>
      </c>
      <c r="E224">
        <v>171.71972700000001</v>
      </c>
      <c r="F224">
        <v>1692.6899410000001</v>
      </c>
      <c r="G224" s="2">
        <f t="shared" si="11"/>
        <v>-1.7538749999999936</v>
      </c>
      <c r="H224" s="2">
        <f t="shared" si="12"/>
        <v>-82.380004999999983</v>
      </c>
      <c r="I224">
        <f t="shared" si="13"/>
        <v>-20444.069616431094</v>
      </c>
    </row>
    <row r="225" spans="3:9" x14ac:dyDescent="0.3">
      <c r="C225">
        <v>31</v>
      </c>
      <c r="D225" s="1">
        <v>43616</v>
      </c>
      <c r="E225">
        <v>173.473602</v>
      </c>
      <c r="F225">
        <v>1775.0699460000001</v>
      </c>
      <c r="G225" s="2">
        <f t="shared" si="11"/>
        <v>-3.2005470000000003</v>
      </c>
      <c r="H225" s="2">
        <f t="shared" si="12"/>
        <v>-41.25</v>
      </c>
      <c r="I225">
        <f t="shared" si="13"/>
        <v>-14342.886509003596</v>
      </c>
    </row>
    <row r="226" spans="3:9" x14ac:dyDescent="0.3">
      <c r="C226">
        <v>30</v>
      </c>
      <c r="D226" s="1">
        <v>43615</v>
      </c>
      <c r="E226">
        <v>176.674149</v>
      </c>
      <c r="F226">
        <v>1816.3199460000001</v>
      </c>
      <c r="G226" s="2">
        <f t="shared" si="11"/>
        <v>0.91162199999999416</v>
      </c>
      <c r="H226" s="2">
        <f t="shared" si="12"/>
        <v>-2.8699950000000172</v>
      </c>
      <c r="I226">
        <f t="shared" si="13"/>
        <v>1007.5692368580123</v>
      </c>
    </row>
    <row r="227" spans="3:9" x14ac:dyDescent="0.3">
      <c r="C227">
        <v>29</v>
      </c>
      <c r="D227" s="1">
        <v>43614</v>
      </c>
      <c r="E227">
        <v>175.76252700000001</v>
      </c>
      <c r="F227">
        <v>1819.1899410000001</v>
      </c>
      <c r="G227" s="2">
        <f t="shared" si="11"/>
        <v>-0.84225499999999442</v>
      </c>
      <c r="H227" s="2">
        <f t="shared" si="12"/>
        <v>-17.240112999999837</v>
      </c>
      <c r="I227">
        <f t="shared" si="13"/>
        <v>-5118.6329682726591</v>
      </c>
    </row>
    <row r="228" spans="3:9" x14ac:dyDescent="0.3">
      <c r="C228">
        <v>28</v>
      </c>
      <c r="D228" s="1">
        <v>43613</v>
      </c>
      <c r="E228">
        <v>176.604782</v>
      </c>
      <c r="F228">
        <v>1836.4300539999999</v>
      </c>
      <c r="G228" s="2">
        <f t="shared" si="11"/>
        <v>-0.73326099999999883</v>
      </c>
      <c r="H228" s="2">
        <f t="shared" si="12"/>
        <v>13.150024999999914</v>
      </c>
      <c r="I228">
        <f t="shared" si="13"/>
        <v>1471.9959213157492</v>
      </c>
    </row>
    <row r="229" spans="3:9" x14ac:dyDescent="0.3">
      <c r="C229">
        <v>27</v>
      </c>
      <c r="D229" s="1">
        <v>43609</v>
      </c>
      <c r="E229">
        <v>177.338043</v>
      </c>
      <c r="F229">
        <v>1823.280029</v>
      </c>
      <c r="G229" s="2">
        <f t="shared" si="11"/>
        <v>-0.68370100000001344</v>
      </c>
      <c r="H229" s="2">
        <f t="shared" si="12"/>
        <v>7.8000489999999445</v>
      </c>
      <c r="I229">
        <f t="shared" si="13"/>
        <v>433.30895056798499</v>
      </c>
    </row>
    <row r="230" spans="3:9" x14ac:dyDescent="0.3">
      <c r="C230">
        <v>26</v>
      </c>
      <c r="D230" s="1">
        <v>43608</v>
      </c>
      <c r="E230">
        <v>178.02174400000001</v>
      </c>
      <c r="F230">
        <v>1815.4799800000001</v>
      </c>
      <c r="G230" s="2">
        <f t="shared" si="11"/>
        <v>-3.0915369999999882</v>
      </c>
      <c r="H230" s="2">
        <f t="shared" si="12"/>
        <v>-44.200073999999859</v>
      </c>
      <c r="I230">
        <f t="shared" si="13"/>
        <v>-14771.221330870736</v>
      </c>
    </row>
    <row r="231" spans="3:9" x14ac:dyDescent="0.3">
      <c r="C231">
        <v>25</v>
      </c>
      <c r="D231" s="1">
        <v>43607</v>
      </c>
      <c r="E231">
        <v>181.113281</v>
      </c>
      <c r="F231">
        <v>1859.6800539999999</v>
      </c>
      <c r="G231" s="2">
        <f t="shared" si="11"/>
        <v>-3.7851870000000076</v>
      </c>
      <c r="H231" s="2">
        <f t="shared" si="12"/>
        <v>2.160033999999996</v>
      </c>
      <c r="I231">
        <f t="shared" si="13"/>
        <v>-6237.5953928857034</v>
      </c>
    </row>
    <row r="232" spans="3:9" x14ac:dyDescent="0.3">
      <c r="C232">
        <v>24</v>
      </c>
      <c r="D232" s="1">
        <v>43606</v>
      </c>
      <c r="E232">
        <v>184.89846800000001</v>
      </c>
      <c r="F232">
        <v>1857.5200199999999</v>
      </c>
      <c r="G232" s="2">
        <f t="shared" si="11"/>
        <v>3.4779970000000162</v>
      </c>
      <c r="H232" s="2">
        <f t="shared" si="12"/>
        <v>-1.4499510000000555</v>
      </c>
      <c r="I232">
        <f t="shared" si="13"/>
        <v>5843.9641797851509</v>
      </c>
    </row>
    <row r="233" spans="3:9" x14ac:dyDescent="0.3">
      <c r="C233">
        <v>23</v>
      </c>
      <c r="D233" s="1">
        <v>43605</v>
      </c>
      <c r="E233">
        <v>181.42047099999999</v>
      </c>
      <c r="F233">
        <v>1858.969971</v>
      </c>
      <c r="G233" s="2">
        <f t="shared" si="11"/>
        <v>-5.856110000000001</v>
      </c>
      <c r="H233" s="2">
        <f t="shared" si="12"/>
        <v>-10.030029000000013</v>
      </c>
      <c r="I233">
        <f t="shared" si="13"/>
        <v>-12465.386764956977</v>
      </c>
    </row>
    <row r="234" spans="3:9" x14ac:dyDescent="0.3">
      <c r="C234">
        <v>22</v>
      </c>
      <c r="D234" s="1">
        <v>43602</v>
      </c>
      <c r="E234">
        <v>187.27658099999999</v>
      </c>
      <c r="F234">
        <v>1869</v>
      </c>
      <c r="G234" s="2">
        <f t="shared" si="11"/>
        <v>-1.0701439999999991</v>
      </c>
      <c r="H234" s="2">
        <f t="shared" si="12"/>
        <v>-38.569946000000073</v>
      </c>
      <c r="I234">
        <f t="shared" si="13"/>
        <v>-10012.039631241661</v>
      </c>
    </row>
    <row r="235" spans="3:9" x14ac:dyDescent="0.3">
      <c r="C235">
        <v>21</v>
      </c>
      <c r="D235" s="1">
        <v>43601</v>
      </c>
      <c r="E235">
        <v>188.34672499999999</v>
      </c>
      <c r="F235">
        <v>1907.5699460000001</v>
      </c>
      <c r="G235" s="2">
        <f t="shared" si="11"/>
        <v>-0.83233699999999544</v>
      </c>
      <c r="H235" s="2">
        <f t="shared" si="12"/>
        <v>36.419922000000042</v>
      </c>
      <c r="I235">
        <f t="shared" si="13"/>
        <v>6195.7518668345219</v>
      </c>
    </row>
    <row r="236" spans="3:9" x14ac:dyDescent="0.3">
      <c r="C236">
        <v>20</v>
      </c>
      <c r="D236" s="1">
        <v>43600</v>
      </c>
      <c r="E236">
        <v>189.17906199999999</v>
      </c>
      <c r="F236">
        <v>1871.150024</v>
      </c>
      <c r="G236" s="2">
        <f t="shared" si="11"/>
        <v>2.2393950000000018</v>
      </c>
      <c r="H236" s="2">
        <f t="shared" si="12"/>
        <v>31.030029000000013</v>
      </c>
      <c r="I236">
        <f t="shared" si="13"/>
        <v>10491.96423128238</v>
      </c>
    </row>
    <row r="237" spans="3:9" x14ac:dyDescent="0.3">
      <c r="C237">
        <v>19</v>
      </c>
      <c r="D237" s="1">
        <v>43599</v>
      </c>
      <c r="E237">
        <v>186.93966699999999</v>
      </c>
      <c r="F237">
        <v>1840.119995</v>
      </c>
      <c r="G237" s="2">
        <f t="shared" si="11"/>
        <v>2.9131779999999878</v>
      </c>
      <c r="H237" s="2">
        <f t="shared" si="12"/>
        <v>17.43994100000009</v>
      </c>
      <c r="I237">
        <f t="shared" si="13"/>
        <v>8822.1643403439812</v>
      </c>
    </row>
    <row r="238" spans="3:9" x14ac:dyDescent="0.3">
      <c r="C238">
        <v>18</v>
      </c>
      <c r="D238" s="1">
        <v>43598</v>
      </c>
      <c r="E238">
        <v>184.026489</v>
      </c>
      <c r="F238">
        <v>1822.6800539999999</v>
      </c>
      <c r="G238" s="2">
        <f t="shared" si="11"/>
        <v>-11.35548399999999</v>
      </c>
      <c r="H238" s="2">
        <f t="shared" si="12"/>
        <v>-67.299926000000141</v>
      </c>
      <c r="I238">
        <f t="shared" si="13"/>
        <v>-34245.287513721647</v>
      </c>
    </row>
    <row r="239" spans="3:9" x14ac:dyDescent="0.3">
      <c r="C239">
        <v>17</v>
      </c>
      <c r="D239" s="1">
        <v>43595</v>
      </c>
      <c r="E239">
        <v>195.38197299999999</v>
      </c>
      <c r="F239">
        <v>1889.9799800000001</v>
      </c>
      <c r="G239" s="2">
        <f t="shared" si="11"/>
        <v>-2.7447360000000174</v>
      </c>
      <c r="H239" s="2">
        <f t="shared" si="12"/>
        <v>-9.8900149999999485</v>
      </c>
      <c r="I239">
        <f t="shared" si="13"/>
        <v>-6934.8950484693405</v>
      </c>
    </row>
    <row r="240" spans="3:9" x14ac:dyDescent="0.3">
      <c r="C240">
        <v>16</v>
      </c>
      <c r="D240" s="1">
        <v>43594</v>
      </c>
      <c r="E240">
        <v>198.12670900000001</v>
      </c>
      <c r="F240">
        <v>1899.869995</v>
      </c>
      <c r="G240" s="2">
        <f t="shared" si="11"/>
        <v>-2.1518250000000023</v>
      </c>
      <c r="H240" s="2">
        <f t="shared" si="12"/>
        <v>-17.900024999999914</v>
      </c>
      <c r="I240">
        <f t="shared" si="13"/>
        <v>-7572.9261236183056</v>
      </c>
    </row>
    <row r="241" spans="3:9" x14ac:dyDescent="0.3">
      <c r="C241">
        <v>15</v>
      </c>
      <c r="D241" s="1">
        <v>43593</v>
      </c>
      <c r="E241">
        <v>200.27853400000001</v>
      </c>
      <c r="F241">
        <v>1917.7700199999999</v>
      </c>
      <c r="G241" s="2">
        <f t="shared" si="11"/>
        <v>3.9458999999993694E-2</v>
      </c>
      <c r="H241" s="2">
        <f t="shared" si="12"/>
        <v>-3.2299800000000687</v>
      </c>
      <c r="I241">
        <f t="shared" si="13"/>
        <v>-610.23093502824213</v>
      </c>
    </row>
    <row r="242" spans="3:9" x14ac:dyDescent="0.3">
      <c r="C242">
        <v>14</v>
      </c>
      <c r="D242" s="1">
        <v>43592</v>
      </c>
      <c r="E242">
        <v>200.23907500000001</v>
      </c>
      <c r="F242">
        <v>1921</v>
      </c>
      <c r="G242" s="2">
        <f t="shared" si="11"/>
        <v>-5.547393999999997</v>
      </c>
      <c r="H242" s="2">
        <f t="shared" si="12"/>
        <v>-29.550048999999944</v>
      </c>
      <c r="I242">
        <f t="shared" si="13"/>
        <v>-16029.04426878204</v>
      </c>
    </row>
    <row r="243" spans="3:9" x14ac:dyDescent="0.3">
      <c r="C243">
        <v>13</v>
      </c>
      <c r="D243" s="1">
        <v>43591</v>
      </c>
      <c r="E243">
        <v>205.78646900000001</v>
      </c>
      <c r="F243">
        <v>1950.5500489999999</v>
      </c>
      <c r="G243" s="2">
        <f t="shared" si="11"/>
        <v>-3.2277519999999811</v>
      </c>
      <c r="H243" s="2">
        <f t="shared" si="12"/>
        <v>-11.909912000000077</v>
      </c>
      <c r="I243">
        <f t="shared" si="13"/>
        <v>-8214.1252429734013</v>
      </c>
    </row>
    <row r="244" spans="3:9" x14ac:dyDescent="0.3">
      <c r="C244">
        <v>12</v>
      </c>
      <c r="D244" s="1">
        <v>43588</v>
      </c>
      <c r="E244">
        <v>209.01422099999999</v>
      </c>
      <c r="F244">
        <v>1962.459961</v>
      </c>
      <c r="G244" s="2">
        <f t="shared" si="11"/>
        <v>2.5664209999999912</v>
      </c>
      <c r="H244" s="2">
        <f t="shared" si="12"/>
        <v>61.640014999999948</v>
      </c>
      <c r="I244">
        <f t="shared" si="13"/>
        <v>17514.364904071008</v>
      </c>
    </row>
    <row r="245" spans="3:9" x14ac:dyDescent="0.3">
      <c r="C245">
        <v>11</v>
      </c>
      <c r="D245" s="1">
        <v>43587</v>
      </c>
      <c r="E245">
        <v>206.4478</v>
      </c>
      <c r="F245">
        <v>1900.8199460000001</v>
      </c>
      <c r="G245" s="2">
        <f t="shared" si="11"/>
        <v>-1.3523099999999886</v>
      </c>
      <c r="H245" s="2">
        <f t="shared" si="12"/>
        <v>-10.700073999999859</v>
      </c>
      <c r="I245">
        <f t="shared" si="13"/>
        <v>-4643.5772452043093</v>
      </c>
    </row>
    <row r="246" spans="3:9" x14ac:dyDescent="0.3">
      <c r="C246">
        <v>10</v>
      </c>
      <c r="D246" s="1">
        <v>43586</v>
      </c>
      <c r="E246">
        <v>207.80010999999999</v>
      </c>
      <c r="F246">
        <v>1911.5200199999999</v>
      </c>
      <c r="G246" s="2">
        <f t="shared" si="11"/>
        <v>9.7227479999999957</v>
      </c>
      <c r="H246" s="2">
        <f t="shared" si="12"/>
        <v>-15</v>
      </c>
      <c r="I246">
        <f t="shared" si="13"/>
        <v>14032.254507435789</v>
      </c>
    </row>
    <row r="247" spans="3:9" x14ac:dyDescent="0.3">
      <c r="C247">
        <v>9</v>
      </c>
      <c r="D247" s="1">
        <v>43585</v>
      </c>
      <c r="E247">
        <v>198.07736199999999</v>
      </c>
      <c r="F247">
        <v>1926.5200199999999</v>
      </c>
      <c r="G247" s="2">
        <f t="shared" si="11"/>
        <v>-3.8890990000000158</v>
      </c>
      <c r="H247" s="2">
        <f t="shared" si="12"/>
        <v>-11.910033999999996</v>
      </c>
      <c r="I247">
        <f t="shared" si="13"/>
        <v>-9383.4349230517528</v>
      </c>
    </row>
    <row r="248" spans="3:9" x14ac:dyDescent="0.3">
      <c r="C248">
        <v>8</v>
      </c>
      <c r="D248" s="1">
        <v>43584</v>
      </c>
      <c r="E248">
        <v>201.96646100000001</v>
      </c>
      <c r="F248">
        <v>1938.4300539999999</v>
      </c>
      <c r="G248" s="2">
        <f t="shared" si="11"/>
        <v>0.3060000000000116</v>
      </c>
      <c r="H248" s="2">
        <f t="shared" si="12"/>
        <v>-12.199951000000056</v>
      </c>
      <c r="I248">
        <f t="shared" si="13"/>
        <v>-2027.3923263321212</v>
      </c>
    </row>
    <row r="249" spans="3:9" x14ac:dyDescent="0.3">
      <c r="C249">
        <v>7</v>
      </c>
      <c r="D249" s="1">
        <v>43581</v>
      </c>
      <c r="E249">
        <v>201.660461</v>
      </c>
      <c r="F249">
        <v>1950.630005</v>
      </c>
      <c r="G249" s="2">
        <f t="shared" si="11"/>
        <v>-0.96734699999998952</v>
      </c>
      <c r="H249" s="2">
        <f t="shared" si="12"/>
        <v>48.380004999999983</v>
      </c>
      <c r="I249">
        <f t="shared" si="13"/>
        <v>8474.9618041485755</v>
      </c>
    </row>
    <row r="250" spans="3:9" x14ac:dyDescent="0.3">
      <c r="C250">
        <v>6</v>
      </c>
      <c r="D250" s="1">
        <v>43580</v>
      </c>
      <c r="E250">
        <v>202.62780799999999</v>
      </c>
      <c r="F250">
        <v>1902.25</v>
      </c>
      <c r="G250" s="2">
        <f t="shared" si="11"/>
        <v>-1.8556970000000206</v>
      </c>
      <c r="H250" s="2">
        <f t="shared" si="12"/>
        <v>0.5</v>
      </c>
      <c r="I250">
        <f t="shared" si="13"/>
        <v>-3175.672271282192</v>
      </c>
    </row>
    <row r="251" spans="3:9" x14ac:dyDescent="0.3">
      <c r="C251">
        <v>5</v>
      </c>
      <c r="D251" s="1">
        <v>43579</v>
      </c>
      <c r="E251">
        <v>204.48350500000001</v>
      </c>
      <c r="F251">
        <v>1901.75</v>
      </c>
      <c r="G251" s="2">
        <f t="shared" si="11"/>
        <v>-0.31585699999999406</v>
      </c>
      <c r="H251" s="2">
        <f t="shared" si="12"/>
        <v>-22.020019999999931</v>
      </c>
      <c r="I251">
        <f t="shared" si="13"/>
        <v>-5194.2396060681785</v>
      </c>
    </row>
    <row r="252" spans="3:9" x14ac:dyDescent="0.3">
      <c r="C252">
        <v>4</v>
      </c>
      <c r="D252" s="1">
        <v>43578</v>
      </c>
      <c r="E252">
        <v>204.799362</v>
      </c>
      <c r="F252">
        <v>1923.7700199999999</v>
      </c>
      <c r="G252" s="2">
        <f t="shared" si="11"/>
        <v>2.9118650000000059</v>
      </c>
      <c r="H252" s="2">
        <f t="shared" si="12"/>
        <v>36.459961000000021</v>
      </c>
      <c r="I252">
        <f t="shared" si="13"/>
        <v>12824.057648516173</v>
      </c>
    </row>
    <row r="253" spans="3:9" x14ac:dyDescent="0.3">
      <c r="C253">
        <v>3</v>
      </c>
      <c r="D253" s="1">
        <v>43577</v>
      </c>
      <c r="E253">
        <v>201.887497</v>
      </c>
      <c r="F253">
        <v>1887.3100589999999</v>
      </c>
      <c r="G253" s="2">
        <f t="shared" si="11"/>
        <v>0.66134600000000887</v>
      </c>
      <c r="H253" s="2">
        <f t="shared" si="12"/>
        <v>25.62011799999982</v>
      </c>
      <c r="I253">
        <f t="shared" si="13"/>
        <v>6562.991280465314</v>
      </c>
    </row>
    <row r="254" spans="3:9" x14ac:dyDescent="0.3">
      <c r="C254">
        <v>2</v>
      </c>
      <c r="D254" s="1">
        <v>43573</v>
      </c>
      <c r="E254">
        <v>201.22615099999999</v>
      </c>
      <c r="F254">
        <v>1861.6899410000001</v>
      </c>
      <c r="G254" s="2">
        <f t="shared" si="11"/>
        <v>0.72056599999999094</v>
      </c>
      <c r="H254" s="2">
        <f t="shared" si="12"/>
        <v>-3.1300049999999828</v>
      </c>
      <c r="I254">
        <f t="shared" si="13"/>
        <v>615.03678152098564</v>
      </c>
    </row>
    <row r="255" spans="3:9" x14ac:dyDescent="0.3">
      <c r="C255">
        <v>1</v>
      </c>
      <c r="D255" s="1">
        <v>43572</v>
      </c>
      <c r="E255">
        <v>200.505585</v>
      </c>
      <c r="F255">
        <v>1864.8199460000001</v>
      </c>
    </row>
  </sheetData>
  <sortState xmlns:xlrd2="http://schemas.microsoft.com/office/spreadsheetml/2017/richdata2" ref="O20:O31">
    <sortCondition ref="O20"/>
  </sortState>
  <mergeCells count="2">
    <mergeCell ref="O1:P1"/>
    <mergeCell ref="R1:S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CCA7-1F9E-46A6-A59B-7352084ECE02}">
  <dimension ref="A1:M254"/>
  <sheetViews>
    <sheetView topLeftCell="B1" workbookViewId="0">
      <selection activeCell="K18" sqref="K18"/>
    </sheetView>
  </sheetViews>
  <sheetFormatPr defaultRowHeight="14.4" x14ac:dyDescent="0.3"/>
  <cols>
    <col min="2" max="2" width="11.21875" customWidth="1"/>
    <col min="8" max="8" width="36.44140625" customWidth="1"/>
    <col min="9" max="9" width="18.44140625" customWidth="1"/>
    <col min="10" max="10" width="14.5546875" customWidth="1"/>
    <col min="12" max="12" width="12" bestFit="1" customWidth="1"/>
    <col min="13" max="13" width="10.88671875" customWidth="1"/>
  </cols>
  <sheetData>
    <row r="1" spans="1:13" x14ac:dyDescent="0.3">
      <c r="B1" t="s">
        <v>0</v>
      </c>
      <c r="C1" t="s">
        <v>5</v>
      </c>
      <c r="D1" t="s">
        <v>7</v>
      </c>
      <c r="E1" t="s">
        <v>62</v>
      </c>
      <c r="F1" t="s">
        <v>64</v>
      </c>
      <c r="G1" t="s">
        <v>66</v>
      </c>
      <c r="H1" t="s">
        <v>68</v>
      </c>
      <c r="I1" t="s">
        <v>69</v>
      </c>
      <c r="L1" t="s">
        <v>63</v>
      </c>
      <c r="M1" s="1">
        <v>43959</v>
      </c>
    </row>
    <row r="2" spans="1:13" x14ac:dyDescent="0.3">
      <c r="A2">
        <v>253</v>
      </c>
      <c r="B2" s="1">
        <v>43938</v>
      </c>
      <c r="C2">
        <v>1283.25</v>
      </c>
      <c r="D2">
        <f>LN(C2/C3)</f>
        <v>1.5534041416158877E-2</v>
      </c>
      <c r="E2">
        <f>($M$1-B2)/360</f>
        <v>5.8333333333333334E-2</v>
      </c>
      <c r="F2">
        <f>(LN(C2/$M$4)+($M$3+$M$2*$M$2/2)*E2)/($M$2*SQRT(E2))</f>
        <v>103.87422915397762</v>
      </c>
      <c r="G2">
        <f>F2-$M$2*SQRT(E2)</f>
        <v>103.86877026163891</v>
      </c>
      <c r="H2" s="10">
        <f>C2*_xlfn.NORM.S.DIST(F2,TRUE)-EXP(-$M$3*E2)*$M$4*_xlfn.NORM.S.DIST(G2,TRUE)</f>
        <v>555.37606464852831</v>
      </c>
      <c r="I2">
        <f>LN(H2/H3)</f>
        <v>3.6076547351595295E-2</v>
      </c>
      <c r="L2" t="s">
        <v>61</v>
      </c>
      <c r="M2">
        <f>STDEV(D1:D253)</f>
        <v>2.2601961570584535E-2</v>
      </c>
    </row>
    <row r="3" spans="1:13" x14ac:dyDescent="0.3">
      <c r="A3">
        <v>252</v>
      </c>
      <c r="B3" s="1">
        <v>43937</v>
      </c>
      <c r="C3">
        <v>1263.469971</v>
      </c>
      <c r="D3">
        <f t="shared" ref="D3:D66" si="0">LN(C3/C4)</f>
        <v>7.9178450414926055E-4</v>
      </c>
      <c r="E3">
        <f t="shared" ref="E3:E66" si="1">($M$1-B3)/360</f>
        <v>6.1111111111111109E-2</v>
      </c>
      <c r="F3">
        <f t="shared" ref="F3:F66" si="2">(LN(C3/$M$4)+($M$3+$M$2*$M$2/2)*E3)/($M$2*SQRT(E3))</f>
        <v>98.730767236810493</v>
      </c>
      <c r="G3">
        <f t="shared" ref="G3:G66" si="3">F3-$M$2*SQRT(E3)</f>
        <v>98.725179882370327</v>
      </c>
      <c r="H3" s="10">
        <f t="shared" ref="H3:H66" si="4">C3*_xlfn.NORM.S.DIST(F3,TRUE)-EXP(-$M$3*E3)*$M$4*_xlfn.NORM.S.DIST(G3,TRUE)</f>
        <v>535.69712223059639</v>
      </c>
      <c r="I3">
        <f t="shared" ref="I3:I66" si="5">LN(H3/H4)</f>
        <v>1.6794611873082626E-3</v>
      </c>
      <c r="L3" t="s">
        <v>67</v>
      </c>
      <c r="M3">
        <v>0.05</v>
      </c>
    </row>
    <row r="4" spans="1:13" x14ac:dyDescent="0.3">
      <c r="A4">
        <v>251</v>
      </c>
      <c r="B4" s="1">
        <v>43936</v>
      </c>
      <c r="C4">
        <v>1262.469971</v>
      </c>
      <c r="D4">
        <f t="shared" si="0"/>
        <v>-5.3403050886557564E-3</v>
      </c>
      <c r="E4">
        <f t="shared" si="1"/>
        <v>6.3888888888888884E-2</v>
      </c>
      <c r="F4">
        <f t="shared" si="2"/>
        <v>96.446435574089861</v>
      </c>
      <c r="G4">
        <f t="shared" si="3"/>
        <v>96.440722645443827</v>
      </c>
      <c r="H4" s="10">
        <f t="shared" si="4"/>
        <v>534.79819477383637</v>
      </c>
      <c r="I4">
        <f t="shared" si="5"/>
        <v>-1.2747666660036117E-2</v>
      </c>
      <c r="L4" t="s">
        <v>65</v>
      </c>
      <c r="M4">
        <v>730</v>
      </c>
    </row>
    <row r="5" spans="1:13" x14ac:dyDescent="0.3">
      <c r="A5">
        <v>250</v>
      </c>
      <c r="B5" s="1">
        <v>43935</v>
      </c>
      <c r="C5">
        <v>1269.2299800000001</v>
      </c>
      <c r="D5">
        <f t="shared" si="0"/>
        <v>4.1561497094561452E-2</v>
      </c>
      <c r="E5">
        <f t="shared" si="1"/>
        <v>6.6666666666666666E-2</v>
      </c>
      <c r="F5">
        <f t="shared" si="2"/>
        <v>95.354771608442618</v>
      </c>
      <c r="G5">
        <f t="shared" si="3"/>
        <v>95.348935807058979</v>
      </c>
      <c r="H5" s="10">
        <f t="shared" si="4"/>
        <v>541.65926228019805</v>
      </c>
      <c r="I5">
        <f t="shared" si="5"/>
        <v>0.10004730155424114</v>
      </c>
    </row>
    <row r="6" spans="1:13" x14ac:dyDescent="0.3">
      <c r="A6">
        <v>249</v>
      </c>
      <c r="B6" s="1">
        <v>43934</v>
      </c>
      <c r="C6">
        <v>1217.5600589999999</v>
      </c>
      <c r="D6">
        <f t="shared" si="0"/>
        <v>5.0309557081593846E-3</v>
      </c>
      <c r="E6">
        <f t="shared" si="1"/>
        <v>6.9444444444444448E-2</v>
      </c>
      <c r="F6">
        <f t="shared" si="2"/>
        <v>86.473726729332029</v>
      </c>
      <c r="G6">
        <f t="shared" si="3"/>
        <v>86.467770589486136</v>
      </c>
      <c r="H6" s="10">
        <f t="shared" si="4"/>
        <v>490.09038575163049</v>
      </c>
      <c r="I6">
        <f t="shared" si="5"/>
        <v>1.171120324587116E-2</v>
      </c>
      <c r="K6" s="11" t="s">
        <v>70</v>
      </c>
      <c r="L6" s="11"/>
      <c r="M6" s="11" t="s">
        <v>71</v>
      </c>
    </row>
    <row r="7" spans="1:13" x14ac:dyDescent="0.3">
      <c r="A7">
        <v>248</v>
      </c>
      <c r="B7" s="1">
        <v>43930</v>
      </c>
      <c r="C7">
        <v>1211.4499510000001</v>
      </c>
      <c r="D7">
        <f t="shared" si="0"/>
        <v>9.661870651754697E-4</v>
      </c>
      <c r="E7">
        <f t="shared" si="1"/>
        <v>8.0555555555555561E-2</v>
      </c>
      <c r="F7">
        <f t="shared" si="2"/>
        <v>79.591631421746513</v>
      </c>
      <c r="G7">
        <f t="shared" si="3"/>
        <v>79.585216462809626</v>
      </c>
      <c r="H7" s="10">
        <f t="shared" si="4"/>
        <v>484.38431532705022</v>
      </c>
      <c r="I7">
        <f t="shared" si="5"/>
        <v>2.2092558829122271E-3</v>
      </c>
      <c r="K7">
        <f>SMALL(I2:I252,13)</f>
        <v>-8.7366176938603463E-2</v>
      </c>
      <c r="M7">
        <f>L12-1.645*L13</f>
        <v>-9.4545218110678939E-2</v>
      </c>
    </row>
    <row r="8" spans="1:13" x14ac:dyDescent="0.3">
      <c r="A8">
        <v>247</v>
      </c>
      <c r="B8" s="1">
        <v>43929</v>
      </c>
      <c r="C8">
        <v>1210.280029</v>
      </c>
      <c r="D8">
        <f t="shared" si="0"/>
        <v>1.9835528322462336E-2</v>
      </c>
      <c r="E8">
        <f t="shared" si="1"/>
        <v>8.3333333333333329E-2</v>
      </c>
      <c r="F8">
        <f t="shared" si="2"/>
        <v>78.12717411848088</v>
      </c>
      <c r="G8">
        <f t="shared" si="3"/>
        <v>78.120649494182388</v>
      </c>
      <c r="H8" s="10">
        <f t="shared" si="4"/>
        <v>483.31536765306976</v>
      </c>
      <c r="I8">
        <f t="shared" si="5"/>
        <v>5.0212075524085749E-2</v>
      </c>
      <c r="K8">
        <f>ABS(K7*1000000)</f>
        <v>87366.176938603458</v>
      </c>
      <c r="M8">
        <f>ABS(M7*1000000)</f>
        <v>94545.218110678936</v>
      </c>
    </row>
    <row r="9" spans="1:13" x14ac:dyDescent="0.3">
      <c r="A9">
        <v>246</v>
      </c>
      <c r="B9" s="1">
        <v>43928</v>
      </c>
      <c r="C9">
        <v>1186.51001</v>
      </c>
      <c r="D9">
        <f t="shared" si="0"/>
        <v>-3.4552019208512958E-4</v>
      </c>
      <c r="E9">
        <f t="shared" si="1"/>
        <v>8.611111111111111E-2</v>
      </c>
      <c r="F9">
        <f t="shared" si="2"/>
        <v>73.887109701069249</v>
      </c>
      <c r="G9">
        <f t="shared" si="3"/>
        <v>73.880477224434458</v>
      </c>
      <c r="H9" s="10">
        <f t="shared" si="4"/>
        <v>459.64630895585128</v>
      </c>
      <c r="I9">
        <f t="shared" si="5"/>
        <v>-1.1110640033593887E-3</v>
      </c>
    </row>
    <row r="10" spans="1:13" x14ac:dyDescent="0.3">
      <c r="A10">
        <v>245</v>
      </c>
      <c r="B10" s="1">
        <v>43927</v>
      </c>
      <c r="C10">
        <v>1186.920044</v>
      </c>
      <c r="D10">
        <f t="shared" si="0"/>
        <v>7.7980701576810807E-2</v>
      </c>
      <c r="E10">
        <f t="shared" si="1"/>
        <v>8.8888888888888892E-2</v>
      </c>
      <c r="F10">
        <f t="shared" si="2"/>
        <v>72.795451420725854</v>
      </c>
      <c r="G10">
        <f t="shared" si="3"/>
        <v>72.788712817726292</v>
      </c>
      <c r="H10" s="10">
        <f t="shared" si="4"/>
        <v>460.15728923734218</v>
      </c>
      <c r="I10">
        <f t="shared" si="5"/>
        <v>0.21423485300646503</v>
      </c>
    </row>
    <row r="11" spans="1:13" x14ac:dyDescent="0.3">
      <c r="A11">
        <v>244</v>
      </c>
      <c r="B11" s="1">
        <v>43924</v>
      </c>
      <c r="C11">
        <v>1097.880005</v>
      </c>
      <c r="D11">
        <f t="shared" si="0"/>
        <v>-2.0697321811617635E-2</v>
      </c>
      <c r="E11">
        <f t="shared" si="1"/>
        <v>9.7222222222222224E-2</v>
      </c>
      <c r="F11">
        <f t="shared" si="2"/>
        <v>58.600016769388212</v>
      </c>
      <c r="G11">
        <f t="shared" si="3"/>
        <v>58.592969369682699</v>
      </c>
      <c r="H11" s="10">
        <f t="shared" si="4"/>
        <v>371.4200049735432</v>
      </c>
      <c r="I11">
        <f t="shared" si="5"/>
        <v>-6.0237101183213744E-2</v>
      </c>
    </row>
    <row r="12" spans="1:13" x14ac:dyDescent="0.3">
      <c r="A12">
        <v>243</v>
      </c>
      <c r="B12" s="1">
        <v>43923</v>
      </c>
      <c r="C12">
        <v>1120.839966</v>
      </c>
      <c r="D12">
        <f t="shared" si="0"/>
        <v>1.3672114792818667E-2</v>
      </c>
      <c r="E12">
        <f t="shared" si="1"/>
        <v>0.1</v>
      </c>
      <c r="F12">
        <f t="shared" si="2"/>
        <v>60.69572356719295</v>
      </c>
      <c r="G12">
        <f t="shared" si="3"/>
        <v>60.688576199377884</v>
      </c>
      <c r="H12" s="10">
        <f t="shared" si="4"/>
        <v>394.48085618934192</v>
      </c>
      <c r="I12">
        <f t="shared" si="5"/>
        <v>3.9080346966248042E-2</v>
      </c>
      <c r="K12" t="s">
        <v>8</v>
      </c>
      <c r="L12">
        <f>AVERAGE(I2:I252)</f>
        <v>7.8973943209412827E-5</v>
      </c>
    </row>
    <row r="13" spans="1:13" x14ac:dyDescent="0.3">
      <c r="A13">
        <v>242</v>
      </c>
      <c r="B13" s="1">
        <v>43922</v>
      </c>
      <c r="C13">
        <v>1105.619995</v>
      </c>
      <c r="D13">
        <f t="shared" si="0"/>
        <v>-5.0433281265623464E-2</v>
      </c>
      <c r="E13">
        <f t="shared" si="1"/>
        <v>0.10277777777777777</v>
      </c>
      <c r="F13">
        <f t="shared" si="2"/>
        <v>58.002297432791586</v>
      </c>
      <c r="G13">
        <f t="shared" si="3"/>
        <v>57.995051475935632</v>
      </c>
      <c r="H13" s="10">
        <f t="shared" si="4"/>
        <v>379.36176139358372</v>
      </c>
      <c r="I13">
        <f t="shared" si="5"/>
        <v>-0.14064784848540446</v>
      </c>
      <c r="K13" t="s">
        <v>9</v>
      </c>
      <c r="L13">
        <f>STDEV(I2:I252)</f>
        <v>5.7522305199932122E-2</v>
      </c>
    </row>
    <row r="14" spans="1:13" x14ac:dyDescent="0.3">
      <c r="A14">
        <v>241</v>
      </c>
      <c r="B14" s="1">
        <v>43921</v>
      </c>
      <c r="C14">
        <v>1162.8100589999999</v>
      </c>
      <c r="D14">
        <f t="shared" si="0"/>
        <v>1.3846692715106169E-2</v>
      </c>
      <c r="E14">
        <f t="shared" si="1"/>
        <v>0.10555555555555556</v>
      </c>
      <c r="F14">
        <f t="shared" si="2"/>
        <v>64.12103575710637</v>
      </c>
      <c r="G14">
        <f t="shared" si="3"/>
        <v>64.113692534732451</v>
      </c>
      <c r="H14" s="10">
        <f t="shared" si="4"/>
        <v>436.65268758821446</v>
      </c>
      <c r="I14">
        <f t="shared" si="5"/>
        <v>3.706737927520827E-2</v>
      </c>
    </row>
    <row r="15" spans="1:13" x14ac:dyDescent="0.3">
      <c r="A15">
        <v>240</v>
      </c>
      <c r="B15" s="1">
        <v>43920</v>
      </c>
      <c r="C15">
        <v>1146.8199460000001</v>
      </c>
      <c r="D15">
        <f t="shared" si="0"/>
        <v>3.1993432251891489E-2</v>
      </c>
      <c r="E15">
        <f t="shared" si="1"/>
        <v>0.10833333333333334</v>
      </c>
      <c r="F15">
        <f t="shared" si="2"/>
        <v>61.451087412552731</v>
      </c>
      <c r="G15">
        <f t="shared" si="3"/>
        <v>61.443648196269585</v>
      </c>
      <c r="H15" s="10">
        <f t="shared" si="4"/>
        <v>420.76342277517995</v>
      </c>
      <c r="I15">
        <f t="shared" si="5"/>
        <v>8.8941956701596714E-2</v>
      </c>
    </row>
    <row r="16" spans="1:13" x14ac:dyDescent="0.3">
      <c r="A16">
        <v>239</v>
      </c>
      <c r="B16" s="1">
        <v>43917</v>
      </c>
      <c r="C16">
        <v>1110.709961</v>
      </c>
      <c r="D16">
        <f t="shared" si="0"/>
        <v>-4.4928073613986798E-2</v>
      </c>
      <c r="E16">
        <f t="shared" si="1"/>
        <v>0.11666666666666667</v>
      </c>
      <c r="F16">
        <f t="shared" si="2"/>
        <v>55.125791595528746</v>
      </c>
      <c r="G16">
        <f t="shared" si="3"/>
        <v>55.118071555947814</v>
      </c>
      <c r="H16" s="10">
        <f t="shared" si="4"/>
        <v>384.95589830953645</v>
      </c>
      <c r="I16">
        <f t="shared" si="5"/>
        <v>-0.12473529747904527</v>
      </c>
    </row>
    <row r="17" spans="1:9" x14ac:dyDescent="0.3">
      <c r="A17">
        <v>238</v>
      </c>
      <c r="B17" s="1">
        <v>43916</v>
      </c>
      <c r="C17">
        <v>1161.75</v>
      </c>
      <c r="D17">
        <f t="shared" si="0"/>
        <v>5.235624005038373E-2</v>
      </c>
      <c r="E17">
        <f t="shared" si="1"/>
        <v>0.11944444444444445</v>
      </c>
      <c r="F17">
        <f t="shared" si="2"/>
        <v>60.250494589668918</v>
      </c>
      <c r="G17">
        <f t="shared" si="3"/>
        <v>60.242683185492609</v>
      </c>
      <c r="H17" s="10">
        <f t="shared" si="4"/>
        <v>436.09672948529135</v>
      </c>
      <c r="I17">
        <f t="shared" si="5"/>
        <v>0.14578469034861685</v>
      </c>
    </row>
    <row r="18" spans="1:9" x14ac:dyDescent="0.3">
      <c r="A18">
        <v>237</v>
      </c>
      <c r="B18" s="1">
        <v>43915</v>
      </c>
      <c r="C18">
        <v>1102.48999</v>
      </c>
      <c r="D18">
        <f t="shared" si="0"/>
        <v>-2.8585483483201436E-2</v>
      </c>
      <c r="E18">
        <f t="shared" si="1"/>
        <v>0.12222222222222222</v>
      </c>
      <c r="F18">
        <f t="shared" si="2"/>
        <v>52.953625846872995</v>
      </c>
      <c r="G18">
        <f t="shared" si="3"/>
        <v>52.945724134445918</v>
      </c>
      <c r="H18" s="10">
        <f t="shared" si="4"/>
        <v>376.93749766310532</v>
      </c>
      <c r="I18">
        <f t="shared" si="5"/>
        <v>-8.1655900033881831E-2</v>
      </c>
    </row>
    <row r="19" spans="1:9" x14ac:dyDescent="0.3">
      <c r="A19">
        <v>236</v>
      </c>
      <c r="B19" s="1">
        <v>43914</v>
      </c>
      <c r="C19">
        <v>1134.459961</v>
      </c>
      <c r="D19">
        <f t="shared" si="0"/>
        <v>7.1081602939873686E-2</v>
      </c>
      <c r="E19">
        <f t="shared" si="1"/>
        <v>0.125</v>
      </c>
      <c r="F19">
        <f t="shared" si="2"/>
        <v>55.956625835633915</v>
      </c>
      <c r="G19">
        <f t="shared" si="3"/>
        <v>55.948634835486573</v>
      </c>
      <c r="H19" s="10">
        <f t="shared" si="4"/>
        <v>409.00823284492185</v>
      </c>
      <c r="I19">
        <f t="shared" si="5"/>
        <v>0.21080449948286117</v>
      </c>
    </row>
    <row r="20" spans="1:9" x14ac:dyDescent="0.3">
      <c r="A20">
        <v>235</v>
      </c>
      <c r="B20" s="1">
        <v>43913</v>
      </c>
      <c r="C20">
        <v>1056.619995</v>
      </c>
      <c r="D20">
        <f t="shared" si="0"/>
        <v>-1.474934573281063E-2</v>
      </c>
      <c r="E20">
        <f t="shared" si="1"/>
        <v>0.12777777777777777</v>
      </c>
      <c r="F20">
        <f t="shared" si="2"/>
        <v>46.564349161514563</v>
      </c>
      <c r="G20">
        <f t="shared" si="3"/>
        <v>46.556269860342475</v>
      </c>
      <c r="H20" s="10">
        <f t="shared" si="4"/>
        <v>331.26901703268504</v>
      </c>
      <c r="I20">
        <f t="shared" si="5"/>
        <v>-4.7175057145940086E-2</v>
      </c>
    </row>
    <row r="21" spans="1:9" x14ac:dyDescent="0.3">
      <c r="A21">
        <v>234</v>
      </c>
      <c r="B21" s="1">
        <v>43910</v>
      </c>
      <c r="C21">
        <v>1072.3199460000001</v>
      </c>
      <c r="D21">
        <f t="shared" si="0"/>
        <v>-3.9290020540499522E-2</v>
      </c>
      <c r="E21">
        <f t="shared" si="1"/>
        <v>0.1361111111111111</v>
      </c>
      <c r="F21">
        <f t="shared" si="2"/>
        <v>46.935425558510353</v>
      </c>
      <c r="G21">
        <f t="shared" si="3"/>
        <v>46.927086962726108</v>
      </c>
      <c r="H21" s="10">
        <f t="shared" si="4"/>
        <v>347.27113465108766</v>
      </c>
      <c r="I21">
        <f t="shared" si="5"/>
        <v>-0.11691723509281964</v>
      </c>
    </row>
    <row r="22" spans="1:9" x14ac:dyDescent="0.3">
      <c r="A22">
        <v>233</v>
      </c>
      <c r="B22" s="1">
        <v>43909</v>
      </c>
      <c r="C22">
        <v>1115.290039</v>
      </c>
      <c r="D22">
        <f t="shared" si="0"/>
        <v>1.6717601807818928E-2</v>
      </c>
      <c r="E22">
        <f t="shared" si="1"/>
        <v>0.1388888888888889</v>
      </c>
      <c r="F22">
        <f t="shared" si="2"/>
        <v>51.144744471652871</v>
      </c>
      <c r="G22">
        <f t="shared" si="3"/>
        <v>51.136321217903429</v>
      </c>
      <c r="H22" s="10">
        <f t="shared" si="4"/>
        <v>390.3419218820693</v>
      </c>
      <c r="I22">
        <f t="shared" si="5"/>
        <v>4.8256618393306791E-2</v>
      </c>
    </row>
    <row r="23" spans="1:9" x14ac:dyDescent="0.3">
      <c r="A23">
        <v>232</v>
      </c>
      <c r="B23" s="1">
        <v>43908</v>
      </c>
      <c r="C23">
        <v>1096.8000489999999</v>
      </c>
      <c r="D23">
        <f t="shared" si="0"/>
        <v>-2.075324774908285E-2</v>
      </c>
      <c r="E23">
        <f t="shared" si="1"/>
        <v>0.14166666666666666</v>
      </c>
      <c r="F23">
        <f t="shared" si="2"/>
        <v>48.692110455641838</v>
      </c>
      <c r="G23">
        <f t="shared" si="3"/>
        <v>48.683603386357881</v>
      </c>
      <c r="H23" s="10">
        <f t="shared" si="4"/>
        <v>371.95261212871219</v>
      </c>
      <c r="I23">
        <f t="shared" si="5"/>
        <v>-6.0254178404860421E-2</v>
      </c>
    </row>
    <row r="24" spans="1:9" x14ac:dyDescent="0.3">
      <c r="A24">
        <v>231</v>
      </c>
      <c r="B24" s="1">
        <v>43907</v>
      </c>
      <c r="C24">
        <v>1119.8000489999999</v>
      </c>
      <c r="D24">
        <f t="shared" si="0"/>
        <v>3.2187897535602264E-2</v>
      </c>
      <c r="E24">
        <f t="shared" si="1"/>
        <v>0.14444444444444443</v>
      </c>
      <c r="F24">
        <f t="shared" si="2"/>
        <v>50.653854153154718</v>
      </c>
      <c r="G24">
        <f t="shared" si="3"/>
        <v>50.645264086107446</v>
      </c>
      <c r="H24" s="10">
        <f t="shared" si="4"/>
        <v>395.05327839295865</v>
      </c>
      <c r="I24">
        <f t="shared" si="5"/>
        <v>9.3795220907130328E-2</v>
      </c>
    </row>
    <row r="25" spans="1:9" x14ac:dyDescent="0.3">
      <c r="A25">
        <v>230</v>
      </c>
      <c r="B25" s="1">
        <v>43906</v>
      </c>
      <c r="C25">
        <v>1084.329956</v>
      </c>
      <c r="D25">
        <f t="shared" si="0"/>
        <v>-0.11766726222481887</v>
      </c>
      <c r="E25">
        <f t="shared" si="1"/>
        <v>0.14722222222222223</v>
      </c>
      <c r="F25">
        <f t="shared" si="2"/>
        <v>46.478220826951073</v>
      </c>
      <c r="G25">
        <f t="shared" si="3"/>
        <v>46.469548556432279</v>
      </c>
      <c r="H25" s="10">
        <f t="shared" si="4"/>
        <v>359.68383767675039</v>
      </c>
      <c r="I25">
        <f t="shared" si="5"/>
        <v>-0.32011130414513417</v>
      </c>
    </row>
    <row r="26" spans="1:9" x14ac:dyDescent="0.3">
      <c r="A26">
        <v>229</v>
      </c>
      <c r="B26" s="1">
        <v>43903</v>
      </c>
      <c r="C26">
        <v>1219.7299800000001</v>
      </c>
      <c r="D26">
        <f t="shared" si="0"/>
        <v>8.9855791718489772E-2</v>
      </c>
      <c r="E26">
        <f t="shared" si="1"/>
        <v>0.15555555555555556</v>
      </c>
      <c r="F26">
        <f t="shared" si="2"/>
        <v>58.462894685364681</v>
      </c>
      <c r="G26">
        <f t="shared" si="3"/>
        <v>58.453980351504271</v>
      </c>
      <c r="H26" s="10">
        <f t="shared" si="4"/>
        <v>495.38573466481193</v>
      </c>
      <c r="I26">
        <f t="shared" si="5"/>
        <v>0.23748276045377456</v>
      </c>
    </row>
    <row r="27" spans="1:9" x14ac:dyDescent="0.3">
      <c r="A27">
        <v>228</v>
      </c>
      <c r="B27" s="1">
        <v>43902</v>
      </c>
      <c r="C27">
        <v>1114.910034</v>
      </c>
      <c r="D27">
        <f t="shared" si="0"/>
        <v>-8.6307781742125944E-2</v>
      </c>
      <c r="E27">
        <f t="shared" si="1"/>
        <v>0.15833333333333333</v>
      </c>
      <c r="F27">
        <f t="shared" si="2"/>
        <v>47.972204502717517</v>
      </c>
      <c r="G27">
        <f t="shared" si="3"/>
        <v>47.963210928775567</v>
      </c>
      <c r="H27" s="10">
        <f t="shared" si="4"/>
        <v>390.66638504619789</v>
      </c>
      <c r="I27">
        <f t="shared" si="5"/>
        <v>-0.22913374134225523</v>
      </c>
    </row>
    <row r="28" spans="1:9" x14ac:dyDescent="0.3">
      <c r="A28">
        <v>227</v>
      </c>
      <c r="B28" s="1">
        <v>43901</v>
      </c>
      <c r="C28">
        <v>1215.410034</v>
      </c>
      <c r="D28">
        <f t="shared" si="0"/>
        <v>-5.2083234335574602E-2</v>
      </c>
      <c r="E28">
        <f t="shared" si="1"/>
        <v>0.16111111111111112</v>
      </c>
      <c r="F28">
        <f t="shared" si="2"/>
        <v>57.085757054158528</v>
      </c>
      <c r="G28">
        <f t="shared" si="3"/>
        <v>57.076684932227913</v>
      </c>
      <c r="H28" s="10">
        <f t="shared" si="4"/>
        <v>491.26696745683466</v>
      </c>
      <c r="I28">
        <f t="shared" si="5"/>
        <v>-0.12440542745438095</v>
      </c>
    </row>
    <row r="29" spans="1:9" x14ac:dyDescent="0.3">
      <c r="A29">
        <v>226</v>
      </c>
      <c r="B29" s="1">
        <v>43900</v>
      </c>
      <c r="C29">
        <v>1280.3900149999999</v>
      </c>
      <c r="D29">
        <f t="shared" si="0"/>
        <v>5.1959806243536577E-2</v>
      </c>
      <c r="E29">
        <f t="shared" si="1"/>
        <v>0.16388888888888889</v>
      </c>
      <c r="F29">
        <f t="shared" si="2"/>
        <v>62.30732811566503</v>
      </c>
      <c r="G29">
        <f t="shared" si="3"/>
        <v>62.298178120014839</v>
      </c>
      <c r="H29" s="10">
        <f t="shared" si="4"/>
        <v>556.34751689866221</v>
      </c>
      <c r="I29">
        <f t="shared" si="5"/>
        <v>0.12369090255648682</v>
      </c>
    </row>
    <row r="30" spans="1:9" x14ac:dyDescent="0.3">
      <c r="A30">
        <v>225</v>
      </c>
      <c r="B30" s="1">
        <v>43899</v>
      </c>
      <c r="C30">
        <v>1215.5600589999999</v>
      </c>
      <c r="D30">
        <f t="shared" si="0"/>
        <v>-6.5935540665913714E-2</v>
      </c>
      <c r="E30">
        <f t="shared" si="1"/>
        <v>0.16666666666666666</v>
      </c>
      <c r="F30">
        <f t="shared" si="2"/>
        <v>56.169898742043976</v>
      </c>
      <c r="G30">
        <f t="shared" si="3"/>
        <v>56.160671529871657</v>
      </c>
      <c r="H30" s="10">
        <f t="shared" si="4"/>
        <v>491.61811537362041</v>
      </c>
      <c r="I30">
        <f t="shared" si="5"/>
        <v>-0.15626715982492823</v>
      </c>
    </row>
    <row r="31" spans="1:9" x14ac:dyDescent="0.3">
      <c r="A31">
        <v>224</v>
      </c>
      <c r="B31" s="1">
        <v>43896</v>
      </c>
      <c r="C31">
        <v>1298.410034</v>
      </c>
      <c r="D31">
        <f t="shared" si="0"/>
        <v>-1.5763763685586362E-2</v>
      </c>
      <c r="E31">
        <f t="shared" si="1"/>
        <v>0.17499999999999999</v>
      </c>
      <c r="F31">
        <f t="shared" si="2"/>
        <v>61.834059393013057</v>
      </c>
      <c r="G31">
        <f t="shared" si="3"/>
        <v>61.824604314129374</v>
      </c>
      <c r="H31" s="10">
        <f t="shared" si="4"/>
        <v>574.76967001667606</v>
      </c>
      <c r="I31">
        <f t="shared" si="5"/>
        <v>-3.5432293726019956E-2</v>
      </c>
    </row>
    <row r="32" spans="1:9" x14ac:dyDescent="0.3">
      <c r="A32">
        <v>223</v>
      </c>
      <c r="B32" s="1">
        <v>43895</v>
      </c>
      <c r="C32">
        <v>1319.040039</v>
      </c>
      <c r="D32">
        <f t="shared" si="0"/>
        <v>-4.9892796358076072E-2</v>
      </c>
      <c r="E32">
        <f t="shared" si="1"/>
        <v>0.17777777777777778</v>
      </c>
      <c r="F32">
        <f t="shared" si="2"/>
        <v>63.017878072547404</v>
      </c>
      <c r="G32">
        <f t="shared" si="3"/>
        <v>63.008348248793986</v>
      </c>
      <c r="H32" s="10">
        <f t="shared" si="4"/>
        <v>595.50017364355199</v>
      </c>
      <c r="I32">
        <f t="shared" si="5"/>
        <v>-0.10749493032506839</v>
      </c>
    </row>
    <row r="33" spans="1:9" x14ac:dyDescent="0.3">
      <c r="A33">
        <v>222</v>
      </c>
      <c r="B33" s="1">
        <v>43894</v>
      </c>
      <c r="C33">
        <v>1386.5200199999999</v>
      </c>
      <c r="D33">
        <f t="shared" si="0"/>
        <v>3.3090624264661819E-2</v>
      </c>
      <c r="E33">
        <f t="shared" si="1"/>
        <v>0.18055555555555555</v>
      </c>
      <c r="F33">
        <f t="shared" si="2"/>
        <v>67.740790488358314</v>
      </c>
      <c r="G33">
        <f t="shared" si="3"/>
        <v>67.731186501433825</v>
      </c>
      <c r="H33" s="10">
        <f t="shared" si="4"/>
        <v>663.08063931325455</v>
      </c>
      <c r="I33">
        <f t="shared" si="5"/>
        <v>7.0325462454919691E-2</v>
      </c>
    </row>
    <row r="34" spans="1:9" x14ac:dyDescent="0.3">
      <c r="A34">
        <v>221</v>
      </c>
      <c r="B34" s="1">
        <v>43893</v>
      </c>
      <c r="C34">
        <v>1341.3900149999999</v>
      </c>
      <c r="D34">
        <f t="shared" si="0"/>
        <v>-3.4956842562505835E-2</v>
      </c>
      <c r="E34">
        <f t="shared" si="1"/>
        <v>0.18333333333333332</v>
      </c>
      <c r="F34">
        <f t="shared" si="2"/>
        <v>63.820761725647102</v>
      </c>
      <c r="G34">
        <f t="shared" si="3"/>
        <v>63.811084143876826</v>
      </c>
      <c r="H34" s="10">
        <f t="shared" si="4"/>
        <v>618.0511050277222</v>
      </c>
      <c r="I34">
        <f t="shared" si="5"/>
        <v>-7.4525608463515053E-2</v>
      </c>
    </row>
    <row r="35" spans="1:9" x14ac:dyDescent="0.3">
      <c r="A35">
        <v>220</v>
      </c>
      <c r="B35" s="1">
        <v>43892</v>
      </c>
      <c r="C35">
        <v>1389.1099850000001</v>
      </c>
      <c r="D35">
        <f t="shared" si="0"/>
        <v>3.649378743388975E-2</v>
      </c>
      <c r="E35">
        <f t="shared" si="1"/>
        <v>0.18611111111111112</v>
      </c>
      <c r="F35">
        <f t="shared" si="2"/>
        <v>66.942102511358627</v>
      </c>
      <c r="G35">
        <f t="shared" si="3"/>
        <v>66.932351890199186</v>
      </c>
      <c r="H35" s="10">
        <f t="shared" si="4"/>
        <v>665.87153178889298</v>
      </c>
      <c r="I35">
        <f t="shared" si="5"/>
        <v>7.721235131315414E-2</v>
      </c>
    </row>
    <row r="36" spans="1:9" x14ac:dyDescent="0.3">
      <c r="A36">
        <v>219</v>
      </c>
      <c r="B36" s="1">
        <v>43889</v>
      </c>
      <c r="C36">
        <v>1339.329956</v>
      </c>
      <c r="D36">
        <f t="shared" si="0"/>
        <v>1.5985762834080423E-2</v>
      </c>
      <c r="E36">
        <f t="shared" si="1"/>
        <v>0.19444444444444445</v>
      </c>
      <c r="F36">
        <f t="shared" si="2"/>
        <v>61.872306377747051</v>
      </c>
      <c r="G36">
        <f t="shared" si="3"/>
        <v>61.862339849504053</v>
      </c>
      <c r="H36" s="10">
        <f t="shared" si="4"/>
        <v>616.39278937200049</v>
      </c>
      <c r="I36">
        <f t="shared" si="5"/>
        <v>3.4897543593575005E-2</v>
      </c>
    </row>
    <row r="37" spans="1:9" x14ac:dyDescent="0.3">
      <c r="A37">
        <v>218</v>
      </c>
      <c r="B37" s="1">
        <v>43888</v>
      </c>
      <c r="C37">
        <v>1318.089966</v>
      </c>
      <c r="D37">
        <f t="shared" si="0"/>
        <v>-5.5405249491392562E-2</v>
      </c>
      <c r="E37">
        <f t="shared" si="1"/>
        <v>0.19722222222222222</v>
      </c>
      <c r="F37">
        <f t="shared" si="2"/>
        <v>59.856338990342138</v>
      </c>
      <c r="G37">
        <f t="shared" si="3"/>
        <v>59.84630152505985</v>
      </c>
      <c r="H37" s="10">
        <f t="shared" si="4"/>
        <v>595.25320033935918</v>
      </c>
      <c r="I37">
        <f t="shared" si="5"/>
        <v>-0.11895283344536606</v>
      </c>
    </row>
    <row r="38" spans="1:9" x14ac:dyDescent="0.3">
      <c r="A38">
        <v>217</v>
      </c>
      <c r="B38" s="1">
        <v>43887</v>
      </c>
      <c r="C38">
        <v>1393.1800539999999</v>
      </c>
      <c r="D38">
        <f t="shared" si="0"/>
        <v>3.4009609838395313E-3</v>
      </c>
      <c r="E38">
        <f t="shared" si="1"/>
        <v>0.2</v>
      </c>
      <c r="F38">
        <f t="shared" si="2"/>
        <v>64.934405788647737</v>
      </c>
      <c r="G38">
        <f t="shared" si="3"/>
        <v>64.924297884148402</v>
      </c>
      <c r="H38" s="10">
        <f t="shared" si="4"/>
        <v>670.44367536310722</v>
      </c>
      <c r="I38">
        <f t="shared" si="5"/>
        <v>6.9294249421182775E-3</v>
      </c>
    </row>
    <row r="39" spans="1:9" x14ac:dyDescent="0.3">
      <c r="A39">
        <v>216</v>
      </c>
      <c r="B39" s="1">
        <v>43886</v>
      </c>
      <c r="C39">
        <v>1388.4499510000001</v>
      </c>
      <c r="D39">
        <f t="shared" si="0"/>
        <v>-2.3587957846800366E-2</v>
      </c>
      <c r="E39">
        <f t="shared" si="1"/>
        <v>0.20277777777777778</v>
      </c>
      <c r="F39">
        <f t="shared" si="2"/>
        <v>64.16767883920177</v>
      </c>
      <c r="G39">
        <f t="shared" si="3"/>
        <v>64.157500982971598</v>
      </c>
      <c r="H39" s="10">
        <f t="shared" si="4"/>
        <v>665.8139454451815</v>
      </c>
      <c r="I39">
        <f t="shared" si="5"/>
        <v>-4.8718179321784238E-2</v>
      </c>
    </row>
    <row r="40" spans="1:9" x14ac:dyDescent="0.3">
      <c r="A40">
        <v>215</v>
      </c>
      <c r="B40" s="1">
        <v>43885</v>
      </c>
      <c r="C40">
        <v>1421.589966</v>
      </c>
      <c r="D40">
        <f t="shared" si="0"/>
        <v>-4.3712893895963119E-2</v>
      </c>
      <c r="E40">
        <f t="shared" si="1"/>
        <v>0.20555555555555555</v>
      </c>
      <c r="F40">
        <f t="shared" si="2"/>
        <v>66.048125301246742</v>
      </c>
      <c r="G40">
        <f t="shared" si="3"/>
        <v>66.037877970788685</v>
      </c>
      <c r="H40" s="10">
        <f t="shared" si="4"/>
        <v>699.05431958751785</v>
      </c>
      <c r="I40">
        <f t="shared" si="5"/>
        <v>-8.7366176938603463E-2</v>
      </c>
    </row>
    <row r="41" spans="1:9" x14ac:dyDescent="0.3">
      <c r="A41">
        <v>214</v>
      </c>
      <c r="B41" s="1">
        <v>43882</v>
      </c>
      <c r="C41">
        <v>1485.1099850000001</v>
      </c>
      <c r="D41">
        <f t="shared" si="0"/>
        <v>-2.2003670644470921E-2</v>
      </c>
      <c r="E41">
        <f t="shared" si="1"/>
        <v>0.21388888888888888</v>
      </c>
      <c r="F41">
        <f t="shared" si="2"/>
        <v>68.970613912539832</v>
      </c>
      <c r="G41">
        <f t="shared" si="3"/>
        <v>68.960160929533032</v>
      </c>
      <c r="H41" s="10">
        <f t="shared" si="4"/>
        <v>762.87533239545849</v>
      </c>
      <c r="I41">
        <f t="shared" si="5"/>
        <v>-4.2524251029288723E-2</v>
      </c>
    </row>
    <row r="42" spans="1:9" x14ac:dyDescent="0.3">
      <c r="A42">
        <v>213</v>
      </c>
      <c r="B42" s="1">
        <v>43881</v>
      </c>
      <c r="C42">
        <v>1518.150024</v>
      </c>
      <c r="D42">
        <f t="shared" si="0"/>
        <v>-5.6094504086864339E-3</v>
      </c>
      <c r="E42">
        <f t="shared" si="1"/>
        <v>0.21666666666666667</v>
      </c>
      <c r="F42">
        <f t="shared" si="2"/>
        <v>70.631813712200739</v>
      </c>
      <c r="G42">
        <f t="shared" si="3"/>
        <v>70.621293071639684</v>
      </c>
      <c r="H42" s="10">
        <f t="shared" si="4"/>
        <v>796.01567479820051</v>
      </c>
      <c r="I42">
        <f t="shared" si="5"/>
        <v>-1.0795831734187942E-2</v>
      </c>
    </row>
    <row r="43" spans="1:9" x14ac:dyDescent="0.3">
      <c r="A43">
        <v>212</v>
      </c>
      <c r="B43" s="1">
        <v>43880</v>
      </c>
      <c r="C43">
        <v>1526.6899410000001</v>
      </c>
      <c r="D43">
        <f t="shared" si="0"/>
        <v>4.6087195603618193E-3</v>
      </c>
      <c r="E43">
        <f t="shared" si="1"/>
        <v>0.21944444444444444</v>
      </c>
      <c r="F43">
        <f t="shared" si="2"/>
        <v>70.726337888063455</v>
      </c>
      <c r="G43">
        <f t="shared" si="3"/>
        <v>70.715750022278058</v>
      </c>
      <c r="H43" s="10">
        <f t="shared" si="4"/>
        <v>804.65588127088176</v>
      </c>
      <c r="I43">
        <f t="shared" si="5"/>
        <v>8.636668004483818E-3</v>
      </c>
    </row>
    <row r="44" spans="1:9" x14ac:dyDescent="0.3">
      <c r="A44">
        <v>211</v>
      </c>
      <c r="B44" s="1">
        <v>43879</v>
      </c>
      <c r="C44">
        <v>1519.670044</v>
      </c>
      <c r="D44">
        <f t="shared" si="0"/>
        <v>-7.0381694061152119E-4</v>
      </c>
      <c r="E44">
        <f t="shared" si="1"/>
        <v>0.22222222222222221</v>
      </c>
      <c r="F44">
        <f t="shared" si="2"/>
        <v>69.863456216389949</v>
      </c>
      <c r="G44">
        <f t="shared" si="3"/>
        <v>69.852801549526831</v>
      </c>
      <c r="H44" s="10">
        <f t="shared" si="4"/>
        <v>797.73625981543671</v>
      </c>
      <c r="I44">
        <f t="shared" si="5"/>
        <v>-1.8421558651288651E-3</v>
      </c>
    </row>
    <row r="45" spans="1:9" x14ac:dyDescent="0.3">
      <c r="A45">
        <v>210</v>
      </c>
      <c r="B45" s="1">
        <v>43875</v>
      </c>
      <c r="C45">
        <v>1520.73999</v>
      </c>
      <c r="D45">
        <f t="shared" si="0"/>
        <v>4.0060381386482413E-3</v>
      </c>
      <c r="E45">
        <f t="shared" si="1"/>
        <v>0.23333333333333334</v>
      </c>
      <c r="F45">
        <f t="shared" si="2"/>
        <v>68.295362517907989</v>
      </c>
      <c r="G45">
        <f t="shared" si="3"/>
        <v>68.284444733230586</v>
      </c>
      <c r="H45" s="10">
        <f t="shared" si="4"/>
        <v>799.20716875107769</v>
      </c>
      <c r="I45">
        <f t="shared" si="5"/>
        <v>7.5102339786502223E-3</v>
      </c>
    </row>
    <row r="46" spans="1:9" x14ac:dyDescent="0.3">
      <c r="A46">
        <v>209</v>
      </c>
      <c r="B46" s="1">
        <v>43874</v>
      </c>
      <c r="C46">
        <v>1514.660034</v>
      </c>
      <c r="D46">
        <f t="shared" si="0"/>
        <v>-2.3805281628759599E-3</v>
      </c>
      <c r="E46">
        <f t="shared" si="1"/>
        <v>0.2361111111111111</v>
      </c>
      <c r="F46">
        <f t="shared" si="2"/>
        <v>67.540384439646175</v>
      </c>
      <c r="G46">
        <f t="shared" si="3"/>
        <v>67.52940186042558</v>
      </c>
      <c r="H46" s="10">
        <f t="shared" si="4"/>
        <v>793.22741868401124</v>
      </c>
      <c r="I46">
        <f t="shared" si="5"/>
        <v>-4.6664147595640746E-3</v>
      </c>
    </row>
    <row r="47" spans="1:9" x14ac:dyDescent="0.3">
      <c r="A47">
        <v>208</v>
      </c>
      <c r="B47" s="1">
        <v>43873</v>
      </c>
      <c r="C47">
        <v>1518.2700199999999</v>
      </c>
      <c r="D47">
        <f t="shared" si="0"/>
        <v>6.2635110028109557E-3</v>
      </c>
      <c r="E47">
        <f t="shared" si="1"/>
        <v>0.2388888888888889</v>
      </c>
      <c r="F47">
        <f t="shared" si="2"/>
        <v>67.374687415794696</v>
      </c>
      <c r="G47">
        <f t="shared" si="3"/>
        <v>67.363640422067377</v>
      </c>
      <c r="H47" s="10">
        <f t="shared" si="4"/>
        <v>796.93759670042073</v>
      </c>
      <c r="I47">
        <f t="shared" si="5"/>
        <v>1.1839621021609723E-2</v>
      </c>
    </row>
    <row r="48" spans="1:9" x14ac:dyDescent="0.3">
      <c r="A48">
        <v>207</v>
      </c>
      <c r="B48" s="1">
        <v>43872</v>
      </c>
      <c r="C48">
        <v>1508.790039</v>
      </c>
      <c r="D48">
        <f t="shared" si="0"/>
        <v>7.2898816994938572E-5</v>
      </c>
      <c r="E48">
        <f t="shared" si="1"/>
        <v>0.24166666666666667</v>
      </c>
      <c r="F48">
        <f t="shared" si="2"/>
        <v>66.435201533581122</v>
      </c>
      <c r="G48">
        <f t="shared" si="3"/>
        <v>66.424090498773964</v>
      </c>
      <c r="H48" s="10">
        <f t="shared" si="4"/>
        <v>787.55779380223873</v>
      </c>
      <c r="I48">
        <f t="shared" si="5"/>
        <v>1.2470033503079252E-5</v>
      </c>
    </row>
    <row r="49" spans="1:9" x14ac:dyDescent="0.3">
      <c r="A49">
        <v>206</v>
      </c>
      <c r="B49" s="1">
        <v>43871</v>
      </c>
      <c r="C49">
        <v>1508.6800539999999</v>
      </c>
      <c r="D49">
        <f t="shared" si="0"/>
        <v>1.971346352528763E-2</v>
      </c>
      <c r="E49">
        <f t="shared" si="1"/>
        <v>0.24444444444444444</v>
      </c>
      <c r="F49">
        <f t="shared" si="2"/>
        <v>66.062619093609683</v>
      </c>
      <c r="G49">
        <f t="shared" si="3"/>
        <v>66.051444384729336</v>
      </c>
      <c r="H49" s="10">
        <f t="shared" si="4"/>
        <v>787.5479729913975</v>
      </c>
      <c r="I49">
        <f t="shared" si="5"/>
        <v>3.7715566868195403E-2</v>
      </c>
    </row>
    <row r="50" spans="1:9" x14ac:dyDescent="0.3">
      <c r="A50">
        <v>205</v>
      </c>
      <c r="B50" s="1">
        <v>43868</v>
      </c>
      <c r="C50">
        <v>1479.2299800000001</v>
      </c>
      <c r="D50">
        <f t="shared" si="0"/>
        <v>2.0301415488426819E-3</v>
      </c>
      <c r="E50">
        <f t="shared" si="1"/>
        <v>0.25277777777777777</v>
      </c>
      <c r="F50">
        <f t="shared" si="2"/>
        <v>63.266611296762164</v>
      </c>
      <c r="G50">
        <f t="shared" si="3"/>
        <v>63.255247706185941</v>
      </c>
      <c r="H50" s="10">
        <f t="shared" si="4"/>
        <v>758.39830810224032</v>
      </c>
      <c r="I50">
        <f t="shared" si="5"/>
        <v>3.8310341009274202E-3</v>
      </c>
    </row>
    <row r="51" spans="1:9" x14ac:dyDescent="0.3">
      <c r="A51">
        <v>204</v>
      </c>
      <c r="B51" s="1">
        <v>43867</v>
      </c>
      <c r="C51">
        <v>1476.2299800000001</v>
      </c>
      <c r="D51">
        <f t="shared" si="0"/>
        <v>1.9149419729957845E-2</v>
      </c>
      <c r="E51">
        <f t="shared" si="1"/>
        <v>0.25555555555555554</v>
      </c>
      <c r="F51">
        <f t="shared" si="2"/>
        <v>62.756369736183707</v>
      </c>
      <c r="G51">
        <f t="shared" si="3"/>
        <v>62.74494387889164</v>
      </c>
      <c r="H51" s="10">
        <f t="shared" si="4"/>
        <v>755.49841666008194</v>
      </c>
      <c r="I51">
        <f t="shared" si="5"/>
        <v>3.762828533894598E-2</v>
      </c>
    </row>
    <row r="52" spans="1:9" x14ac:dyDescent="0.3">
      <c r="A52">
        <v>203</v>
      </c>
      <c r="B52" s="1">
        <v>43866</v>
      </c>
      <c r="C52">
        <v>1448.2299800000001</v>
      </c>
      <c r="D52">
        <f t="shared" si="0"/>
        <v>8.0132220614241969E-4</v>
      </c>
      <c r="E52">
        <f t="shared" si="1"/>
        <v>0.25833333333333336</v>
      </c>
      <c r="F52">
        <f t="shared" si="2"/>
        <v>60.763272606739548</v>
      </c>
      <c r="G52">
        <f t="shared" si="3"/>
        <v>60.751784820228075</v>
      </c>
      <c r="H52" s="10">
        <f t="shared" si="4"/>
        <v>727.5985113149228</v>
      </c>
      <c r="I52">
        <f t="shared" si="5"/>
        <v>1.4578452833283384E-3</v>
      </c>
    </row>
    <row r="53" spans="1:9" x14ac:dyDescent="0.3">
      <c r="A53">
        <v>202</v>
      </c>
      <c r="B53" s="1">
        <v>43865</v>
      </c>
      <c r="C53">
        <v>1447.0699460000001</v>
      </c>
      <c r="D53">
        <f t="shared" si="0"/>
        <v>-2.6506743811563215E-2</v>
      </c>
      <c r="E53">
        <f t="shared" si="1"/>
        <v>0.26111111111111113</v>
      </c>
      <c r="F53">
        <f t="shared" si="2"/>
        <v>60.381904347046742</v>
      </c>
      <c r="G53">
        <f t="shared" si="3"/>
        <v>60.3703549633832</v>
      </c>
      <c r="H53" s="10">
        <f t="shared" si="4"/>
        <v>726.53855806869365</v>
      </c>
      <c r="I53">
        <f t="shared" si="5"/>
        <v>-5.2248920210879637E-2</v>
      </c>
    </row>
    <row r="54" spans="1:9" x14ac:dyDescent="0.3">
      <c r="A54">
        <v>201</v>
      </c>
      <c r="B54" s="1">
        <v>43864</v>
      </c>
      <c r="C54">
        <v>1485.9399410000001</v>
      </c>
      <c r="D54">
        <f t="shared" si="0"/>
        <v>3.5419423036768621E-2</v>
      </c>
      <c r="E54">
        <f t="shared" si="1"/>
        <v>0.2638888888888889</v>
      </c>
      <c r="F54">
        <f t="shared" si="2"/>
        <v>62.358254734997757</v>
      </c>
      <c r="G54">
        <f t="shared" si="3"/>
        <v>62.346644080964403</v>
      </c>
      <c r="H54" s="10">
        <f t="shared" si="4"/>
        <v>765.508619923325</v>
      </c>
      <c r="I54">
        <f t="shared" si="5"/>
        <v>6.951918088381169E-2</v>
      </c>
    </row>
    <row r="55" spans="1:9" x14ac:dyDescent="0.3">
      <c r="A55">
        <v>200</v>
      </c>
      <c r="B55" s="1">
        <v>43861</v>
      </c>
      <c r="C55">
        <v>1434.2299800000001</v>
      </c>
      <c r="D55">
        <f t="shared" si="0"/>
        <v>-1.4954924384509396E-2</v>
      </c>
      <c r="E55">
        <f t="shared" si="1"/>
        <v>0.2722222222222222</v>
      </c>
      <c r="F55">
        <f t="shared" si="2"/>
        <v>58.428345634713175</v>
      </c>
      <c r="G55">
        <f t="shared" si="3"/>
        <v>58.416553079463952</v>
      </c>
      <c r="H55" s="10">
        <f t="shared" si="4"/>
        <v>714.09877611168406</v>
      </c>
      <c r="I55">
        <f t="shared" si="5"/>
        <v>-2.9948971540924251E-2</v>
      </c>
    </row>
    <row r="56" spans="1:9" x14ac:dyDescent="0.3">
      <c r="A56">
        <v>199</v>
      </c>
      <c r="B56" s="1">
        <v>43860</v>
      </c>
      <c r="C56">
        <v>1455.839966</v>
      </c>
      <c r="D56">
        <f t="shared" si="0"/>
        <v>-1.9146121799559768E-3</v>
      </c>
      <c r="E56">
        <f t="shared" si="1"/>
        <v>0.27500000000000002</v>
      </c>
      <c r="F56">
        <f t="shared" si="2"/>
        <v>59.406027347575922</v>
      </c>
      <c r="G56">
        <f t="shared" si="3"/>
        <v>59.394174778935309</v>
      </c>
      <c r="H56" s="10">
        <f t="shared" si="4"/>
        <v>735.80877338905782</v>
      </c>
      <c r="I56">
        <f t="shared" si="5"/>
        <v>-3.9200070880317343E-3</v>
      </c>
    </row>
    <row r="57" spans="1:9" x14ac:dyDescent="0.3">
      <c r="A57">
        <v>198</v>
      </c>
      <c r="B57" s="1">
        <v>43859</v>
      </c>
      <c r="C57">
        <v>1458.630005</v>
      </c>
      <c r="D57">
        <f t="shared" si="0"/>
        <v>4.1700848537674926E-3</v>
      </c>
      <c r="E57">
        <f t="shared" si="1"/>
        <v>0.27777777777777779</v>
      </c>
      <c r="F57">
        <f t="shared" si="2"/>
        <v>59.280695690174838</v>
      </c>
      <c r="G57">
        <f t="shared" si="3"/>
        <v>59.268783410483067</v>
      </c>
      <c r="H57" s="10">
        <f t="shared" si="4"/>
        <v>738.69880977694106</v>
      </c>
      <c r="I57">
        <f t="shared" si="5"/>
        <v>8.1145617037388807E-3</v>
      </c>
    </row>
    <row r="58" spans="1:9" x14ac:dyDescent="0.3">
      <c r="A58">
        <v>197</v>
      </c>
      <c r="B58" s="1">
        <v>43858</v>
      </c>
      <c r="C58">
        <v>1452.5600589999999</v>
      </c>
      <c r="D58">
        <f t="shared" si="0"/>
        <v>1.2929536121791778E-2</v>
      </c>
      <c r="E58">
        <f t="shared" si="1"/>
        <v>0.28055555555555556</v>
      </c>
      <c r="F58">
        <f t="shared" si="2"/>
        <v>58.649828828254073</v>
      </c>
      <c r="G58">
        <f t="shared" si="3"/>
        <v>58.637857135327437</v>
      </c>
      <c r="H58" s="10">
        <f t="shared" si="4"/>
        <v>732.72884727726273</v>
      </c>
      <c r="I58">
        <f t="shared" si="5"/>
        <v>2.5656387981086468E-2</v>
      </c>
    </row>
    <row r="59" spans="1:9" x14ac:dyDescent="0.3">
      <c r="A59">
        <v>196</v>
      </c>
      <c r="B59" s="1">
        <v>43857</v>
      </c>
      <c r="C59">
        <v>1433.900024</v>
      </c>
      <c r="D59">
        <f t="shared" si="0"/>
        <v>-2.2623749207643894E-2</v>
      </c>
      <c r="E59">
        <f t="shared" si="1"/>
        <v>0.28333333333333333</v>
      </c>
      <c r="F59">
        <f t="shared" si="2"/>
        <v>57.298523143028483</v>
      </c>
      <c r="G59">
        <f t="shared" si="3"/>
        <v>57.286492330271059</v>
      </c>
      <c r="H59" s="10">
        <f t="shared" si="4"/>
        <v>714.16878189195154</v>
      </c>
      <c r="I59">
        <f t="shared" si="5"/>
        <v>-4.5318676145507518E-2</v>
      </c>
    </row>
    <row r="60" spans="1:9" x14ac:dyDescent="0.3">
      <c r="A60">
        <v>195</v>
      </c>
      <c r="B60" s="1">
        <v>43854</v>
      </c>
      <c r="C60">
        <v>1466.709961</v>
      </c>
      <c r="D60">
        <f t="shared" si="0"/>
        <v>-1.3503511998299687E-2</v>
      </c>
      <c r="E60">
        <f t="shared" si="1"/>
        <v>0.29166666666666669</v>
      </c>
      <c r="F60">
        <f t="shared" si="2"/>
        <v>58.361775428364716</v>
      </c>
      <c r="G60">
        <f t="shared" si="3"/>
        <v>58.349568974013522</v>
      </c>
      <c r="H60" s="10">
        <f t="shared" si="4"/>
        <v>747.27854444150262</v>
      </c>
      <c r="I60">
        <f t="shared" si="5"/>
        <v>-2.6463997718969234E-2</v>
      </c>
    </row>
    <row r="61" spans="1:9" x14ac:dyDescent="0.3">
      <c r="A61">
        <v>194</v>
      </c>
      <c r="B61" s="1">
        <v>43853</v>
      </c>
      <c r="C61">
        <v>1486.650024</v>
      </c>
      <c r="D61">
        <f t="shared" si="0"/>
        <v>4.7101730392971961E-4</v>
      </c>
      <c r="E61">
        <f t="shared" si="1"/>
        <v>0.29444444444444445</v>
      </c>
      <c r="F61">
        <f t="shared" si="2"/>
        <v>59.198243461357379</v>
      </c>
      <c r="G61">
        <f t="shared" si="3"/>
        <v>59.185979018773132</v>
      </c>
      <c r="H61" s="10">
        <f t="shared" si="4"/>
        <v>767.31852153294096</v>
      </c>
      <c r="I61">
        <f t="shared" si="5"/>
        <v>7.824750849269326E-4</v>
      </c>
    </row>
    <row r="62" spans="1:9" x14ac:dyDescent="0.3">
      <c r="A62">
        <v>193</v>
      </c>
      <c r="B62" s="1">
        <v>43852</v>
      </c>
      <c r="C62">
        <v>1485.9499510000001</v>
      </c>
      <c r="D62">
        <f t="shared" si="0"/>
        <v>1.0435990059848574E-3</v>
      </c>
      <c r="E62">
        <f t="shared" si="1"/>
        <v>0.29722222222222222</v>
      </c>
      <c r="F62">
        <f t="shared" si="2"/>
        <v>58.894070618065172</v>
      </c>
      <c r="G62">
        <f t="shared" si="3"/>
        <v>58.881748460138212</v>
      </c>
      <c r="H62" s="10">
        <f t="shared" si="4"/>
        <v>766.71834874838589</v>
      </c>
      <c r="I62">
        <f t="shared" si="5"/>
        <v>1.8930205236066628E-3</v>
      </c>
    </row>
    <row r="63" spans="1:9" x14ac:dyDescent="0.3">
      <c r="A63">
        <v>192</v>
      </c>
      <c r="B63" s="1">
        <v>43851</v>
      </c>
      <c r="C63">
        <v>1484.400024</v>
      </c>
      <c r="D63">
        <f t="shared" si="0"/>
        <v>2.7050896640395026E-3</v>
      </c>
      <c r="E63">
        <f t="shared" si="1"/>
        <v>0.3</v>
      </c>
      <c r="F63">
        <f t="shared" si="2"/>
        <v>58.547755407401155</v>
      </c>
      <c r="G63">
        <f t="shared" si="3"/>
        <v>58.535375803205078</v>
      </c>
      <c r="H63" s="10">
        <f t="shared" si="4"/>
        <v>765.26830808976433</v>
      </c>
      <c r="I63">
        <f t="shared" si="5"/>
        <v>4.7292521489462665E-3</v>
      </c>
    </row>
    <row r="64" spans="1:9" x14ac:dyDescent="0.3">
      <c r="A64">
        <v>191</v>
      </c>
      <c r="B64" s="1">
        <v>43847</v>
      </c>
      <c r="C64">
        <v>1480.3900149999999</v>
      </c>
      <c r="D64">
        <f t="shared" si="0"/>
        <v>1.9570326976699789E-2</v>
      </c>
      <c r="E64">
        <f t="shared" si="1"/>
        <v>0.31111111111111112</v>
      </c>
      <c r="F64">
        <f t="shared" si="2"/>
        <v>57.32247329783511</v>
      </c>
      <c r="G64">
        <f t="shared" si="3"/>
        <v>57.309866525990195</v>
      </c>
      <c r="H64" s="10">
        <f t="shared" si="4"/>
        <v>761.65770575314616</v>
      </c>
      <c r="I64">
        <f t="shared" si="5"/>
        <v>3.8259521022364573E-2</v>
      </c>
    </row>
    <row r="65" spans="1:9" x14ac:dyDescent="0.3">
      <c r="A65">
        <v>190</v>
      </c>
      <c r="B65" s="1">
        <v>43846</v>
      </c>
      <c r="C65">
        <v>1451.6999510000001</v>
      </c>
      <c r="D65">
        <f t="shared" si="0"/>
        <v>8.6478801242215238E-3</v>
      </c>
      <c r="E65">
        <f t="shared" si="1"/>
        <v>0.31388888888888888</v>
      </c>
      <c r="F65">
        <f t="shared" si="2"/>
        <v>55.533812474833695</v>
      </c>
      <c r="G65">
        <f t="shared" si="3"/>
        <v>55.521149547825132</v>
      </c>
      <c r="H65" s="10">
        <f t="shared" si="4"/>
        <v>733.06745875308945</v>
      </c>
      <c r="I65">
        <f t="shared" si="5"/>
        <v>1.7060193227355736E-2</v>
      </c>
    </row>
    <row r="66" spans="1:9" x14ac:dyDescent="0.3">
      <c r="A66">
        <v>189</v>
      </c>
      <c r="B66" s="1">
        <v>43845</v>
      </c>
      <c r="C66">
        <v>1439.1999510000001</v>
      </c>
      <c r="D66">
        <f t="shared" si="0"/>
        <v>5.7977264974060951E-3</v>
      </c>
      <c r="E66">
        <f t="shared" si="1"/>
        <v>0.31666666666666665</v>
      </c>
      <c r="F66">
        <f t="shared" si="2"/>
        <v>54.620755242544575</v>
      </c>
      <c r="G66">
        <f t="shared" si="3"/>
        <v>54.608036408301658</v>
      </c>
      <c r="H66" s="10">
        <f t="shared" si="4"/>
        <v>720.66726189052326</v>
      </c>
      <c r="I66">
        <f t="shared" si="5"/>
        <v>1.1471864440329202E-2</v>
      </c>
    </row>
    <row r="67" spans="1:9" x14ac:dyDescent="0.3">
      <c r="A67">
        <v>188</v>
      </c>
      <c r="B67" s="1">
        <v>43844</v>
      </c>
      <c r="C67">
        <v>1430.880005</v>
      </c>
      <c r="D67">
        <f t="shared" ref="D67:D130" si="6">LN(C67/C68)</f>
        <v>-5.8185913443684605E-3</v>
      </c>
      <c r="E67">
        <f t="shared" ref="E67:E130" si="7">($M$1-B67)/360</f>
        <v>0.31944444444444442</v>
      </c>
      <c r="F67">
        <f t="shared" ref="F67:F130" si="8">(LN(C67/$M$4)+($M$3+$M$2*$M$2/2)*E67)/($M$2*SQRT(E67))</f>
        <v>53.939831421554878</v>
      </c>
      <c r="G67">
        <f t="shared" ref="G67:G130" si="9">F67-$M$2*SQRT(E67)</f>
        <v>53.927056924751746</v>
      </c>
      <c r="H67" s="10">
        <f t="shared" ref="H67:H130" si="10">C67*_xlfn.NORM.S.DIST(F67,TRUE)-EXP(-$M$3*E67)*$M$4*_xlfn.NORM.S.DIST(G67,TRUE)</f>
        <v>712.44710516737268</v>
      </c>
      <c r="I67">
        <f t="shared" ref="I67:I130" si="11">LN(H67/H68)</f>
        <v>-1.179039858556412E-2</v>
      </c>
    </row>
    <row r="68" spans="1:9" x14ac:dyDescent="0.3">
      <c r="A68">
        <v>187</v>
      </c>
      <c r="B68" s="1">
        <v>43843</v>
      </c>
      <c r="C68">
        <v>1439.2299800000001</v>
      </c>
      <c r="D68">
        <f t="shared" si="6"/>
        <v>6.6226331871824893E-3</v>
      </c>
      <c r="E68">
        <f t="shared" si="7"/>
        <v>0.32222222222222224</v>
      </c>
      <c r="F68">
        <f t="shared" si="8"/>
        <v>54.171227021034362</v>
      </c>
      <c r="G68">
        <f t="shared" si="9"/>
        <v>54.158397103160588</v>
      </c>
      <c r="H68" s="10">
        <f t="shared" si="10"/>
        <v>720.89685558556278</v>
      </c>
      <c r="I68">
        <f t="shared" si="11"/>
        <v>1.284507697397577E-2</v>
      </c>
    </row>
    <row r="69" spans="1:9" x14ac:dyDescent="0.3">
      <c r="A69">
        <v>186</v>
      </c>
      <c r="B69" s="1">
        <v>43840</v>
      </c>
      <c r="C69">
        <v>1429.7299800000001</v>
      </c>
      <c r="D69">
        <f t="shared" si="6"/>
        <v>6.9484861203975758E-3</v>
      </c>
      <c r="E69">
        <f t="shared" si="7"/>
        <v>0.33055555555555555</v>
      </c>
      <c r="F69">
        <f t="shared" si="8"/>
        <v>53.006627127284716</v>
      </c>
      <c r="G69">
        <f t="shared" si="9"/>
        <v>52.993632364306059</v>
      </c>
      <c r="H69" s="10">
        <f t="shared" si="10"/>
        <v>711.69609870742249</v>
      </c>
      <c r="I69">
        <f t="shared" si="11"/>
        <v>1.3866040213323964E-2</v>
      </c>
    </row>
    <row r="70" spans="1:9" x14ac:dyDescent="0.3">
      <c r="A70">
        <v>185</v>
      </c>
      <c r="B70" s="1">
        <v>43839</v>
      </c>
      <c r="C70">
        <v>1419.829956</v>
      </c>
      <c r="D70">
        <f t="shared" si="6"/>
        <v>1.0983953737979835E-2</v>
      </c>
      <c r="E70">
        <f t="shared" si="7"/>
        <v>0.33333333333333331</v>
      </c>
      <c r="F70">
        <f t="shared" si="8"/>
        <v>52.263520234797234</v>
      </c>
      <c r="G70">
        <f t="shared" si="9"/>
        <v>52.250470986200241</v>
      </c>
      <c r="H70" s="10">
        <f t="shared" si="10"/>
        <v>701.89579471021932</v>
      </c>
      <c r="I70">
        <f t="shared" si="11"/>
        <v>2.2199862378585688E-2</v>
      </c>
    </row>
    <row r="71" spans="1:9" x14ac:dyDescent="0.3">
      <c r="A71">
        <v>184</v>
      </c>
      <c r="B71" s="1">
        <v>43838</v>
      </c>
      <c r="C71">
        <v>1404.3199460000001</v>
      </c>
      <c r="D71">
        <f t="shared" si="6"/>
        <v>7.8494432645889334E-3</v>
      </c>
      <c r="E71">
        <f t="shared" si="7"/>
        <v>0.33611111111111114</v>
      </c>
      <c r="F71">
        <f t="shared" si="8"/>
        <v>51.219515424920523</v>
      </c>
      <c r="G71">
        <f t="shared" si="9"/>
        <v>51.206411917259572</v>
      </c>
      <c r="H71" s="10">
        <f t="shared" si="10"/>
        <v>686.48549086397747</v>
      </c>
      <c r="I71">
        <f t="shared" si="11"/>
        <v>1.5976203586018034E-2</v>
      </c>
    </row>
    <row r="72" spans="1:9" x14ac:dyDescent="0.3">
      <c r="A72">
        <v>183</v>
      </c>
      <c r="B72" s="1">
        <v>43837</v>
      </c>
      <c r="C72">
        <v>1393.339966</v>
      </c>
      <c r="D72">
        <f t="shared" si="6"/>
        <v>-6.2420049938556328E-4</v>
      </c>
      <c r="E72">
        <f t="shared" si="7"/>
        <v>0.33888888888888891</v>
      </c>
      <c r="F72">
        <f t="shared" si="8"/>
        <v>50.423203575433952</v>
      </c>
      <c r="G72">
        <f t="shared" si="9"/>
        <v>50.41004603246062</v>
      </c>
      <c r="H72" s="10">
        <f t="shared" si="10"/>
        <v>675.60520317062037</v>
      </c>
      <c r="I72">
        <f t="shared" si="11"/>
        <v>-1.4342374098770942E-3</v>
      </c>
    </row>
    <row r="73" spans="1:9" x14ac:dyDescent="0.3">
      <c r="A73">
        <v>182</v>
      </c>
      <c r="B73" s="1">
        <v>43836</v>
      </c>
      <c r="C73">
        <v>1394.209961</v>
      </c>
      <c r="D73">
        <f t="shared" si="6"/>
        <v>2.43580175073181E-2</v>
      </c>
      <c r="E73">
        <f t="shared" si="7"/>
        <v>0.34166666666666667</v>
      </c>
      <c r="F73">
        <f t="shared" si="8"/>
        <v>50.275626700523482</v>
      </c>
      <c r="G73">
        <f t="shared" si="9"/>
        <v>50.262415343243866</v>
      </c>
      <c r="H73" s="10">
        <f t="shared" si="10"/>
        <v>676.57487663207098</v>
      </c>
      <c r="I73">
        <f t="shared" si="11"/>
        <v>5.039479090441084E-2</v>
      </c>
    </row>
    <row r="74" spans="1:9" x14ac:dyDescent="0.3">
      <c r="A74">
        <v>181</v>
      </c>
      <c r="B74" s="1">
        <v>43833</v>
      </c>
      <c r="C74">
        <v>1360.660034</v>
      </c>
      <c r="D74">
        <f t="shared" si="6"/>
        <v>-4.919282016728652E-3</v>
      </c>
      <c r="E74">
        <f t="shared" si="7"/>
        <v>0.35</v>
      </c>
      <c r="F74">
        <f t="shared" si="8"/>
        <v>47.883184880956094</v>
      </c>
      <c r="G74">
        <f t="shared" si="9"/>
        <v>47.869813380165482</v>
      </c>
      <c r="H74" s="10">
        <f t="shared" si="10"/>
        <v>643.3239019644966</v>
      </c>
      <c r="I74">
        <f t="shared" si="11"/>
        <v>-1.052937201701154E-2</v>
      </c>
    </row>
    <row r="75" spans="1:9" x14ac:dyDescent="0.3">
      <c r="A75">
        <v>180</v>
      </c>
      <c r="B75" s="1">
        <v>43832</v>
      </c>
      <c r="C75">
        <v>1367.369995</v>
      </c>
      <c r="D75">
        <f t="shared" si="6"/>
        <v>2.2445911323413607E-2</v>
      </c>
      <c r="E75">
        <f t="shared" si="7"/>
        <v>0.3527777777777778</v>
      </c>
      <c r="F75">
        <f t="shared" si="8"/>
        <v>48.071136428168693</v>
      </c>
      <c r="G75">
        <f t="shared" si="9"/>
        <v>48.057711970732065</v>
      </c>
      <c r="H75" s="10">
        <f t="shared" si="10"/>
        <v>650.13348606440388</v>
      </c>
      <c r="I75">
        <f t="shared" si="11"/>
        <v>4.7486105138437984E-2</v>
      </c>
    </row>
    <row r="76" spans="1:9" x14ac:dyDescent="0.3">
      <c r="A76">
        <v>179</v>
      </c>
      <c r="B76" s="1">
        <v>43830</v>
      </c>
      <c r="C76">
        <v>1337.0200199999999</v>
      </c>
      <c r="D76">
        <f t="shared" si="6"/>
        <v>6.5840055983736078E-4</v>
      </c>
      <c r="E76">
        <f t="shared" si="7"/>
        <v>0.35833333333333334</v>
      </c>
      <c r="F76">
        <f t="shared" si="8"/>
        <v>46.058667788302159</v>
      </c>
      <c r="G76">
        <f t="shared" si="9"/>
        <v>46.045138039390338</v>
      </c>
      <c r="H76" s="10">
        <f t="shared" si="10"/>
        <v>619.98271575939737</v>
      </c>
      <c r="I76">
        <f t="shared" si="11"/>
        <v>1.2595754453758969E-3</v>
      </c>
    </row>
    <row r="77" spans="1:9" x14ac:dyDescent="0.3">
      <c r="A77">
        <v>178</v>
      </c>
      <c r="B77" s="1">
        <v>43829</v>
      </c>
      <c r="C77">
        <v>1336.1400149999999</v>
      </c>
      <c r="D77">
        <f t="shared" si="6"/>
        <v>-1.1718753189770975E-2</v>
      </c>
      <c r="E77">
        <f t="shared" si="7"/>
        <v>0.3611111111111111</v>
      </c>
      <c r="F77">
        <f t="shared" si="8"/>
        <v>45.842979554438053</v>
      </c>
      <c r="G77">
        <f t="shared" si="9"/>
        <v>45.829397465876582</v>
      </c>
      <c r="H77" s="10">
        <f t="shared" si="10"/>
        <v>619.2022923583263</v>
      </c>
      <c r="I77">
        <f t="shared" si="11"/>
        <v>-2.5588099861837795E-2</v>
      </c>
    </row>
    <row r="78" spans="1:9" x14ac:dyDescent="0.3">
      <c r="A78">
        <v>177</v>
      </c>
      <c r="B78" s="1">
        <v>43826</v>
      </c>
      <c r="C78">
        <v>1351.8900149999999</v>
      </c>
      <c r="D78">
        <f t="shared" si="6"/>
        <v>-6.2751673331506658E-3</v>
      </c>
      <c r="E78">
        <f t="shared" si="7"/>
        <v>0.36944444444444446</v>
      </c>
      <c r="F78">
        <f t="shared" si="8"/>
        <v>46.206512119718553</v>
      </c>
      <c r="G78">
        <f t="shared" si="9"/>
        <v>46.192774208599495</v>
      </c>
      <c r="H78" s="10">
        <f t="shared" si="10"/>
        <v>635.25095418389253</v>
      </c>
      <c r="I78">
        <f t="shared" si="11"/>
        <v>-1.3461947126950367E-2</v>
      </c>
    </row>
    <row r="79" spans="1:9" x14ac:dyDescent="0.3">
      <c r="A79">
        <v>176</v>
      </c>
      <c r="B79" s="1">
        <v>43825</v>
      </c>
      <c r="C79">
        <v>1360.400024</v>
      </c>
      <c r="D79">
        <f t="shared" si="6"/>
        <v>1.245594033185447E-2</v>
      </c>
      <c r="E79">
        <f t="shared" si="7"/>
        <v>0.37222222222222223</v>
      </c>
      <c r="F79">
        <f t="shared" si="8"/>
        <v>46.498970263784535</v>
      </c>
      <c r="G79">
        <f t="shared" si="9"/>
        <v>46.485180803099297</v>
      </c>
      <c r="H79" s="10">
        <f t="shared" si="10"/>
        <v>643.86048947507572</v>
      </c>
      <c r="I79">
        <f t="shared" si="11"/>
        <v>2.6185455525208758E-2</v>
      </c>
    </row>
    <row r="80" spans="1:9" x14ac:dyDescent="0.3">
      <c r="A80">
        <v>175</v>
      </c>
      <c r="B80" s="1">
        <v>43823</v>
      </c>
      <c r="C80">
        <v>1343.5600589999999</v>
      </c>
      <c r="D80">
        <f t="shared" si="6"/>
        <v>-3.9220871484703518E-3</v>
      </c>
      <c r="E80">
        <f t="shared" si="7"/>
        <v>0.37777777777777777</v>
      </c>
      <c r="F80">
        <f t="shared" si="8"/>
        <v>45.279269664494883</v>
      </c>
      <c r="G80">
        <f t="shared" si="9"/>
        <v>45.265377678526747</v>
      </c>
      <c r="H80" s="10">
        <f t="shared" si="10"/>
        <v>627.21953559295321</v>
      </c>
      <c r="I80">
        <f t="shared" si="11"/>
        <v>-8.5399995037076012E-3</v>
      </c>
    </row>
    <row r="81" spans="1:9" x14ac:dyDescent="0.3">
      <c r="A81">
        <v>174</v>
      </c>
      <c r="B81" s="1">
        <v>43822</v>
      </c>
      <c r="C81">
        <v>1348.839966</v>
      </c>
      <c r="D81">
        <f t="shared" si="6"/>
        <v>-5.5587881709918551E-4</v>
      </c>
      <c r="E81">
        <f t="shared" si="7"/>
        <v>0.38055555555555554</v>
      </c>
      <c r="F81">
        <f t="shared" si="8"/>
        <v>45.405021335717286</v>
      </c>
      <c r="G81">
        <f t="shared" si="9"/>
        <v>45.39107836981281</v>
      </c>
      <c r="H81" s="10">
        <f t="shared" si="10"/>
        <v>632.59892742348666</v>
      </c>
      <c r="I81">
        <f t="shared" si="11"/>
        <v>-1.6558735870718024E-3</v>
      </c>
    </row>
    <row r="82" spans="1:9" x14ac:dyDescent="0.3">
      <c r="A82">
        <v>173</v>
      </c>
      <c r="B82" s="1">
        <v>43819</v>
      </c>
      <c r="C82">
        <v>1349.589966</v>
      </c>
      <c r="D82">
        <f t="shared" si="6"/>
        <v>-4.7678989419294108E-3</v>
      </c>
      <c r="E82">
        <f t="shared" si="7"/>
        <v>0.3888888888888889</v>
      </c>
      <c r="F82">
        <f t="shared" si="8"/>
        <v>44.985055828451777</v>
      </c>
      <c r="G82">
        <f t="shared" si="9"/>
        <v>44.970961029040751</v>
      </c>
      <c r="H82" s="10">
        <f t="shared" si="10"/>
        <v>633.64729902449324</v>
      </c>
      <c r="I82">
        <f t="shared" si="11"/>
        <v>-1.0283142634013288E-2</v>
      </c>
    </row>
    <row r="83" spans="1:9" x14ac:dyDescent="0.3">
      <c r="A83">
        <v>172</v>
      </c>
      <c r="B83" s="1">
        <v>43818</v>
      </c>
      <c r="C83">
        <v>1356.040039</v>
      </c>
      <c r="D83">
        <f t="shared" si="6"/>
        <v>2.5252676781374705E-3</v>
      </c>
      <c r="E83">
        <f t="shared" si="7"/>
        <v>0.39166666666666666</v>
      </c>
      <c r="F83">
        <f t="shared" si="8"/>
        <v>45.172191514194516</v>
      </c>
      <c r="G83">
        <f t="shared" si="9"/>
        <v>45.158046465784857</v>
      </c>
      <c r="H83" s="10">
        <f t="shared" si="10"/>
        <v>640.1968016010261</v>
      </c>
      <c r="I83">
        <f t="shared" si="11"/>
        <v>5.2003852259695999E-3</v>
      </c>
    </row>
    <row r="84" spans="1:9" x14ac:dyDescent="0.3">
      <c r="A84">
        <v>171</v>
      </c>
      <c r="B84" s="1">
        <v>43817</v>
      </c>
      <c r="C84">
        <v>1352.619995</v>
      </c>
      <c r="D84">
        <f t="shared" si="6"/>
        <v>-1.8465589159989341E-3</v>
      </c>
      <c r="E84">
        <f t="shared" si="7"/>
        <v>0.39444444444444443</v>
      </c>
      <c r="F84">
        <f t="shared" si="8"/>
        <v>44.844790840556833</v>
      </c>
      <c r="G84">
        <f t="shared" si="9"/>
        <v>44.830595721022775</v>
      </c>
      <c r="H84" s="10">
        <f t="shared" si="10"/>
        <v>636.87617336885444</v>
      </c>
      <c r="I84">
        <f t="shared" si="11"/>
        <v>-4.0731805437447342E-3</v>
      </c>
    </row>
    <row r="85" spans="1:9" x14ac:dyDescent="0.3">
      <c r="A85">
        <v>170</v>
      </c>
      <c r="B85" s="1">
        <v>43816</v>
      </c>
      <c r="C85">
        <v>1355.119995</v>
      </c>
      <c r="D85">
        <f t="shared" si="6"/>
        <v>-4.4546487435749536E-3</v>
      </c>
      <c r="E85">
        <f t="shared" si="7"/>
        <v>0.3972222222222222</v>
      </c>
      <c r="F85">
        <f t="shared" si="8"/>
        <v>44.827144023660381</v>
      </c>
      <c r="G85">
        <f t="shared" si="9"/>
        <v>44.812899009000482</v>
      </c>
      <c r="H85" s="10">
        <f t="shared" si="10"/>
        <v>639.47557532989617</v>
      </c>
      <c r="I85">
        <f t="shared" si="11"/>
        <v>-9.5704323095171344E-3</v>
      </c>
    </row>
    <row r="86" spans="1:9" x14ac:dyDescent="0.3">
      <c r="A86">
        <v>169</v>
      </c>
      <c r="B86" s="1">
        <v>43815</v>
      </c>
      <c r="C86">
        <v>1361.170044</v>
      </c>
      <c r="D86">
        <f t="shared" si="6"/>
        <v>9.8487972173324848E-3</v>
      </c>
      <c r="E86">
        <f t="shared" si="7"/>
        <v>0.4</v>
      </c>
      <c r="F86">
        <f t="shared" si="8"/>
        <v>44.992617391772626</v>
      </c>
      <c r="G86">
        <f t="shared" si="9"/>
        <v>44.978322656142495</v>
      </c>
      <c r="H86" s="10">
        <f t="shared" si="10"/>
        <v>645.62501248606861</v>
      </c>
      <c r="I86">
        <f t="shared" si="11"/>
        <v>2.0407412211161591E-2</v>
      </c>
    </row>
    <row r="87" spans="1:9" x14ac:dyDescent="0.3">
      <c r="A87">
        <v>168</v>
      </c>
      <c r="B87" s="1">
        <v>43812</v>
      </c>
      <c r="C87">
        <v>1347.829956</v>
      </c>
      <c r="D87">
        <f t="shared" si="6"/>
        <v>-1.8087281323350152E-3</v>
      </c>
      <c r="E87">
        <f t="shared" si="7"/>
        <v>0.40833333333333333</v>
      </c>
      <c r="F87">
        <f t="shared" si="8"/>
        <v>43.878225059616973</v>
      </c>
      <c r="G87">
        <f t="shared" si="9"/>
        <v>43.863782188054884</v>
      </c>
      <c r="H87" s="10">
        <f t="shared" si="10"/>
        <v>632.5830061445414</v>
      </c>
      <c r="I87">
        <f t="shared" si="11"/>
        <v>-4.0062941025121521E-3</v>
      </c>
    </row>
    <row r="88" spans="1:9" x14ac:dyDescent="0.3">
      <c r="A88">
        <v>167</v>
      </c>
      <c r="B88" s="1">
        <v>43811</v>
      </c>
      <c r="C88">
        <v>1350.2700199999999</v>
      </c>
      <c r="D88">
        <f t="shared" si="6"/>
        <v>3.8956895634668456E-3</v>
      </c>
      <c r="E88">
        <f t="shared" si="7"/>
        <v>0.41111111111111109</v>
      </c>
      <c r="F88">
        <f t="shared" si="8"/>
        <v>43.86417888475026</v>
      </c>
      <c r="G88">
        <f t="shared" si="9"/>
        <v>43.849686971038352</v>
      </c>
      <c r="H88" s="10">
        <f t="shared" si="10"/>
        <v>635.12240310040625</v>
      </c>
      <c r="I88">
        <f t="shared" si="11"/>
        <v>8.1428080265793599E-3</v>
      </c>
    </row>
    <row r="89" spans="1:9" x14ac:dyDescent="0.3">
      <c r="A89">
        <v>166</v>
      </c>
      <c r="B89" s="1">
        <v>43810</v>
      </c>
      <c r="C89">
        <v>1345.0200199999999</v>
      </c>
      <c r="D89">
        <f t="shared" si="6"/>
        <v>2.6767942277312873E-4</v>
      </c>
      <c r="E89">
        <f t="shared" si="7"/>
        <v>0.41388888888888886</v>
      </c>
      <c r="F89">
        <f t="shared" si="8"/>
        <v>43.458421752056829</v>
      </c>
      <c r="G89">
        <f t="shared" si="9"/>
        <v>43.443880961600044</v>
      </c>
      <c r="H89" s="10">
        <f t="shared" si="10"/>
        <v>629.97172226098542</v>
      </c>
      <c r="I89">
        <f t="shared" si="11"/>
        <v>4.138829933769957E-4</v>
      </c>
    </row>
    <row r="90" spans="1:9" x14ac:dyDescent="0.3">
      <c r="A90">
        <v>165</v>
      </c>
      <c r="B90" s="1">
        <v>43809</v>
      </c>
      <c r="C90">
        <v>1344.660034</v>
      </c>
      <c r="D90">
        <f t="shared" si="6"/>
        <v>8.183668176980609E-4</v>
      </c>
      <c r="E90">
        <f t="shared" si="7"/>
        <v>0.41666666666666669</v>
      </c>
      <c r="F90">
        <f t="shared" si="8"/>
        <v>43.304539118083269</v>
      </c>
      <c r="G90">
        <f t="shared" si="9"/>
        <v>43.289949614624184</v>
      </c>
      <c r="H90" s="10">
        <f t="shared" si="10"/>
        <v>629.71104162819472</v>
      </c>
      <c r="I90">
        <f t="shared" si="11"/>
        <v>1.5903792406871428E-3</v>
      </c>
    </row>
    <row r="91" spans="1:9" x14ac:dyDescent="0.3">
      <c r="A91">
        <v>164</v>
      </c>
      <c r="B91" s="1">
        <v>43808</v>
      </c>
      <c r="C91">
        <v>1343.5600589999999</v>
      </c>
      <c r="D91">
        <f t="shared" si="6"/>
        <v>2.190661666976314E-3</v>
      </c>
      <c r="E91">
        <f t="shared" si="7"/>
        <v>0.41944444444444445</v>
      </c>
      <c r="F91">
        <f t="shared" si="8"/>
        <v>43.114538284792012</v>
      </c>
      <c r="G91">
        <f t="shared" si="9"/>
        <v>43.099900230438472</v>
      </c>
      <c r="H91" s="10">
        <f t="shared" si="10"/>
        <v>628.71035820394945</v>
      </c>
      <c r="I91">
        <f t="shared" si="11"/>
        <v>4.2115417579981392E-3</v>
      </c>
    </row>
    <row r="92" spans="1:9" x14ac:dyDescent="0.3">
      <c r="A92">
        <v>163</v>
      </c>
      <c r="B92" s="1">
        <v>43805</v>
      </c>
      <c r="C92">
        <v>1340.619995</v>
      </c>
      <c r="D92">
        <f t="shared" si="6"/>
        <v>9.3602481998103036E-3</v>
      </c>
      <c r="E92">
        <f t="shared" si="7"/>
        <v>0.42777777777777776</v>
      </c>
      <c r="F92">
        <f t="shared" si="8"/>
        <v>42.572665714735635</v>
      </c>
      <c r="G92">
        <f t="shared" si="9"/>
        <v>42.557882964400164</v>
      </c>
      <c r="H92" s="10">
        <f t="shared" si="10"/>
        <v>626.06808620163997</v>
      </c>
      <c r="I92">
        <f t="shared" si="11"/>
        <v>1.9989855959435854E-2</v>
      </c>
    </row>
    <row r="93" spans="1:9" x14ac:dyDescent="0.3">
      <c r="A93">
        <v>162</v>
      </c>
      <c r="B93" s="1">
        <v>43804</v>
      </c>
      <c r="C93">
        <v>1328.130005</v>
      </c>
      <c r="D93">
        <f t="shared" si="6"/>
        <v>5.7311682082611531E-3</v>
      </c>
      <c r="E93">
        <f t="shared" si="7"/>
        <v>0.43055555555555558</v>
      </c>
      <c r="F93">
        <f t="shared" si="8"/>
        <v>41.81338378554122</v>
      </c>
      <c r="G93">
        <f t="shared" si="9"/>
        <v>41.798553116926648</v>
      </c>
      <c r="H93" s="10">
        <f t="shared" si="10"/>
        <v>613.67733263072819</v>
      </c>
      <c r="I93">
        <f t="shared" si="11"/>
        <v>1.2281431350894033E-2</v>
      </c>
    </row>
    <row r="94" spans="1:9" x14ac:dyDescent="0.3">
      <c r="A94">
        <v>161</v>
      </c>
      <c r="B94" s="1">
        <v>43803</v>
      </c>
      <c r="C94">
        <v>1320.540039</v>
      </c>
      <c r="D94">
        <f t="shared" si="6"/>
        <v>1.9313863000529518E-2</v>
      </c>
      <c r="E94">
        <f t="shared" si="7"/>
        <v>0.43333333333333335</v>
      </c>
      <c r="F94">
        <f t="shared" si="8"/>
        <v>41.303333938687601</v>
      </c>
      <c r="G94">
        <f t="shared" si="9"/>
        <v>41.288455506121302</v>
      </c>
      <c r="H94" s="10">
        <f t="shared" si="10"/>
        <v>606.18658927793615</v>
      </c>
      <c r="I94">
        <f t="shared" si="11"/>
        <v>4.2392700116852026E-2</v>
      </c>
    </row>
    <row r="95" spans="1:9" x14ac:dyDescent="0.3">
      <c r="A95">
        <v>160</v>
      </c>
      <c r="B95" s="1">
        <v>43802</v>
      </c>
      <c r="C95">
        <v>1295.280029</v>
      </c>
      <c r="D95">
        <f t="shared" si="6"/>
        <v>4.1466753280353713E-3</v>
      </c>
      <c r="E95">
        <f t="shared" si="7"/>
        <v>0.43611111111111112</v>
      </c>
      <c r="F95">
        <f t="shared" si="8"/>
        <v>39.886966516070011</v>
      </c>
      <c r="G95">
        <f t="shared" si="9"/>
        <v>39.872040472397813</v>
      </c>
      <c r="H95" s="10">
        <f t="shared" si="10"/>
        <v>581.0257881451779</v>
      </c>
      <c r="I95">
        <f t="shared" si="11"/>
        <v>9.0955533897188068E-3</v>
      </c>
    </row>
    <row r="96" spans="1:9" x14ac:dyDescent="0.3">
      <c r="A96">
        <v>159</v>
      </c>
      <c r="B96" s="1">
        <v>43801</v>
      </c>
      <c r="C96">
        <v>1289.920044</v>
      </c>
      <c r="D96">
        <f t="shared" si="6"/>
        <v>-1.1592124020618797E-2</v>
      </c>
      <c r="E96">
        <f t="shared" si="7"/>
        <v>0.43888888888888888</v>
      </c>
      <c r="F96">
        <f t="shared" si="8"/>
        <v>39.4929304004351</v>
      </c>
      <c r="G96">
        <f t="shared" si="9"/>
        <v>39.477956897044812</v>
      </c>
      <c r="H96" s="10">
        <f t="shared" si="10"/>
        <v>575.764998234367</v>
      </c>
      <c r="I96">
        <f t="shared" si="11"/>
        <v>-2.6289709982030864E-2</v>
      </c>
    </row>
    <row r="97" spans="1:9" x14ac:dyDescent="0.3">
      <c r="A97">
        <v>158</v>
      </c>
      <c r="B97" s="1">
        <v>43798</v>
      </c>
      <c r="C97">
        <v>1304.959961</v>
      </c>
      <c r="D97">
        <f t="shared" si="6"/>
        <v>-6.1346124512972108E-3</v>
      </c>
      <c r="E97">
        <f t="shared" si="7"/>
        <v>0.44722222222222224</v>
      </c>
      <c r="F97">
        <f t="shared" si="8"/>
        <v>39.917889997248778</v>
      </c>
      <c r="G97">
        <f t="shared" si="9"/>
        <v>39.902775008793519</v>
      </c>
      <c r="H97" s="10">
        <f t="shared" si="10"/>
        <v>591.10241785275309</v>
      </c>
      <c r="I97">
        <f t="shared" si="11"/>
        <v>-1.3824256150184278E-2</v>
      </c>
    </row>
    <row r="98" spans="1:9" x14ac:dyDescent="0.3">
      <c r="A98">
        <v>157</v>
      </c>
      <c r="B98" s="1">
        <v>43796</v>
      </c>
      <c r="C98">
        <v>1312.98999</v>
      </c>
      <c r="D98">
        <f t="shared" si="6"/>
        <v>-4.2646142847399407E-4</v>
      </c>
      <c r="E98">
        <f t="shared" si="7"/>
        <v>0.45277777777777778</v>
      </c>
      <c r="F98">
        <f t="shared" si="8"/>
        <v>40.093962177125952</v>
      </c>
      <c r="G98">
        <f t="shared" si="9"/>
        <v>40.078753596516584</v>
      </c>
      <c r="H98" s="10">
        <f t="shared" si="10"/>
        <v>599.33071307648811</v>
      </c>
      <c r="I98">
        <f t="shared" si="11"/>
        <v>-1.0992415684915606E-3</v>
      </c>
    </row>
    <row r="99" spans="1:9" x14ac:dyDescent="0.3">
      <c r="A99">
        <v>156</v>
      </c>
      <c r="B99" s="1">
        <v>43795</v>
      </c>
      <c r="C99">
        <v>1313.5500489999999</v>
      </c>
      <c r="D99">
        <f t="shared" si="6"/>
        <v>5.2362559922700816E-3</v>
      </c>
      <c r="E99">
        <f t="shared" si="7"/>
        <v>0.45555555555555555</v>
      </c>
      <c r="F99">
        <f t="shared" si="8"/>
        <v>40.008643698111747</v>
      </c>
      <c r="G99">
        <f t="shared" si="9"/>
        <v>39.993388536748249</v>
      </c>
      <c r="H99" s="10">
        <f t="shared" si="10"/>
        <v>599.989884537536</v>
      </c>
      <c r="I99">
        <f t="shared" si="11"/>
        <v>1.1332509827585002E-2</v>
      </c>
    </row>
    <row r="100" spans="1:9" x14ac:dyDescent="0.3">
      <c r="A100">
        <v>155</v>
      </c>
      <c r="B100" s="1">
        <v>43794</v>
      </c>
      <c r="C100">
        <v>1306.6899410000001</v>
      </c>
      <c r="D100">
        <f t="shared" si="6"/>
        <v>8.723994259075378E-3</v>
      </c>
      <c r="E100">
        <f t="shared" si="7"/>
        <v>0.45833333333333331</v>
      </c>
      <c r="F100">
        <f t="shared" si="8"/>
        <v>39.554141094269539</v>
      </c>
      <c r="G100">
        <f t="shared" si="9"/>
        <v>39.538839493951244</v>
      </c>
      <c r="H100" s="10">
        <f t="shared" si="10"/>
        <v>593.22887523392058</v>
      </c>
      <c r="I100">
        <f t="shared" si="11"/>
        <v>1.8807283233090225E-2</v>
      </c>
    </row>
    <row r="101" spans="1:9" x14ac:dyDescent="0.3">
      <c r="A101">
        <v>154</v>
      </c>
      <c r="B101" s="1">
        <v>43791</v>
      </c>
      <c r="C101">
        <v>1295.339966</v>
      </c>
      <c r="D101">
        <f t="shared" si="6"/>
        <v>-4.6289860290343971E-3</v>
      </c>
      <c r="E101">
        <f t="shared" si="7"/>
        <v>0.46666666666666667</v>
      </c>
      <c r="F101">
        <f t="shared" si="8"/>
        <v>38.661489532788124</v>
      </c>
      <c r="G101">
        <f t="shared" si="9"/>
        <v>38.646049453626262</v>
      </c>
      <c r="H101" s="10">
        <f t="shared" si="10"/>
        <v>582.17611375420631</v>
      </c>
      <c r="I101">
        <f t="shared" si="11"/>
        <v>-1.0438806015491509E-2</v>
      </c>
    </row>
    <row r="102" spans="1:9" x14ac:dyDescent="0.3">
      <c r="A102">
        <v>153</v>
      </c>
      <c r="B102" s="1">
        <v>43790</v>
      </c>
      <c r="C102">
        <v>1301.349976</v>
      </c>
      <c r="D102">
        <f t="shared" si="6"/>
        <v>-1.3055392605993269E-3</v>
      </c>
      <c r="E102">
        <f t="shared" si="7"/>
        <v>0.46944444444444444</v>
      </c>
      <c r="F102">
        <f t="shared" si="8"/>
        <v>38.854866180788832</v>
      </c>
      <c r="G102">
        <f t="shared" si="9"/>
        <v>38.839380217189529</v>
      </c>
      <c r="H102" s="10">
        <f t="shared" si="10"/>
        <v>588.28516741104943</v>
      </c>
      <c r="I102">
        <f t="shared" si="11"/>
        <v>-3.0535488142616227E-3</v>
      </c>
    </row>
    <row r="103" spans="1:9" x14ac:dyDescent="0.3">
      <c r="A103">
        <v>152</v>
      </c>
      <c r="B103" s="1">
        <v>43789</v>
      </c>
      <c r="C103">
        <v>1303.0500489999999</v>
      </c>
      <c r="D103">
        <f t="shared" si="6"/>
        <v>-9.4786767030376386E-3</v>
      </c>
      <c r="E103">
        <f t="shared" si="7"/>
        <v>0.47222222222222221</v>
      </c>
      <c r="F103">
        <f t="shared" si="8"/>
        <v>38.83346293137604</v>
      </c>
      <c r="G103">
        <f t="shared" si="9"/>
        <v>38.817931218892426</v>
      </c>
      <c r="H103" s="10">
        <f t="shared" si="10"/>
        <v>590.0842703127845</v>
      </c>
      <c r="I103">
        <f t="shared" si="11"/>
        <v>-2.0976981905982996E-2</v>
      </c>
    </row>
    <row r="104" spans="1:9" x14ac:dyDescent="0.3">
      <c r="A104">
        <v>151</v>
      </c>
      <c r="B104" s="1">
        <v>43788</v>
      </c>
      <c r="C104">
        <v>1315.459961</v>
      </c>
      <c r="D104">
        <f t="shared" si="6"/>
        <v>-3.9754772670621561E-3</v>
      </c>
      <c r="E104">
        <f t="shared" si="7"/>
        <v>0.47499999999999998</v>
      </c>
      <c r="F104">
        <f t="shared" si="8"/>
        <v>39.337201802305835</v>
      </c>
      <c r="G104">
        <f t="shared" si="9"/>
        <v>39.321624475296744</v>
      </c>
      <c r="H104" s="10">
        <f t="shared" si="10"/>
        <v>602.59319846132166</v>
      </c>
      <c r="I104">
        <f t="shared" si="11"/>
        <v>-8.8210079083111698E-3</v>
      </c>
    </row>
    <row r="105" spans="1:9" x14ac:dyDescent="0.3">
      <c r="A105">
        <v>150</v>
      </c>
      <c r="B105" s="1">
        <v>43787</v>
      </c>
      <c r="C105">
        <v>1320.6999510000001</v>
      </c>
      <c r="D105">
        <f t="shared" si="6"/>
        <v>-1.0672043121720055E-2</v>
      </c>
      <c r="E105">
        <f t="shared" si="7"/>
        <v>0.4777777777777778</v>
      </c>
      <c r="F105">
        <f t="shared" si="8"/>
        <v>39.486084565688209</v>
      </c>
      <c r="G105">
        <f t="shared" si="9"/>
        <v>39.470461757335592</v>
      </c>
      <c r="H105" s="10">
        <f t="shared" si="10"/>
        <v>607.93219085857083</v>
      </c>
      <c r="I105">
        <f t="shared" si="11"/>
        <v>-2.3518274991348908E-2</v>
      </c>
    </row>
    <row r="106" spans="1:9" x14ac:dyDescent="0.3">
      <c r="A106">
        <v>149</v>
      </c>
      <c r="B106" s="1">
        <v>43784</v>
      </c>
      <c r="C106">
        <v>1334.869995</v>
      </c>
      <c r="D106">
        <f t="shared" si="6"/>
        <v>1.7692914394115147E-2</v>
      </c>
      <c r="E106">
        <f t="shared" si="7"/>
        <v>0.4861111111111111</v>
      </c>
      <c r="F106">
        <f t="shared" si="8"/>
        <v>39.849971289393849</v>
      </c>
      <c r="G106">
        <f t="shared" si="9"/>
        <v>39.834212824587709</v>
      </c>
      <c r="H106" s="10">
        <f t="shared" si="10"/>
        <v>622.39915956168738</v>
      </c>
      <c r="I106">
        <f t="shared" si="11"/>
        <v>3.8173001893831313E-2</v>
      </c>
    </row>
    <row r="107" spans="1:9" x14ac:dyDescent="0.3">
      <c r="A107">
        <v>148</v>
      </c>
      <c r="B107" s="1">
        <v>43783</v>
      </c>
      <c r="C107">
        <v>1311.459961</v>
      </c>
      <c r="D107">
        <f t="shared" si="6"/>
        <v>1.0316372411790481E-2</v>
      </c>
      <c r="E107">
        <f t="shared" si="7"/>
        <v>0.48888888888888887</v>
      </c>
      <c r="F107">
        <f t="shared" si="8"/>
        <v>38.625871273463069</v>
      </c>
      <c r="G107">
        <f t="shared" si="9"/>
        <v>38.610067848608914</v>
      </c>
      <c r="H107" s="10">
        <f t="shared" si="10"/>
        <v>599.08807297288013</v>
      </c>
      <c r="I107">
        <f t="shared" si="11"/>
        <v>2.2554732008017799E-2</v>
      </c>
    </row>
    <row r="108" spans="1:9" x14ac:dyDescent="0.3">
      <c r="A108">
        <v>147</v>
      </c>
      <c r="B108" s="1">
        <v>43782</v>
      </c>
      <c r="C108">
        <v>1298</v>
      </c>
      <c r="D108">
        <f t="shared" si="6"/>
        <v>-6.1618069178762049E-4</v>
      </c>
      <c r="E108">
        <f t="shared" si="7"/>
        <v>0.49166666666666664</v>
      </c>
      <c r="F108">
        <f t="shared" si="8"/>
        <v>37.874465730456542</v>
      </c>
      <c r="G108">
        <f t="shared" si="9"/>
        <v>37.858617473101383</v>
      </c>
      <c r="H108" s="10">
        <f t="shared" si="10"/>
        <v>585.72704564233118</v>
      </c>
      <c r="I108">
        <f t="shared" si="11"/>
        <v>-1.5336149771287963E-3</v>
      </c>
    </row>
    <row r="109" spans="1:9" x14ac:dyDescent="0.3">
      <c r="A109">
        <v>146</v>
      </c>
      <c r="B109" s="1">
        <v>43781</v>
      </c>
      <c r="C109">
        <v>1298.8000489999999</v>
      </c>
      <c r="D109">
        <f t="shared" si="6"/>
        <v>-3.0014896472120502E-4</v>
      </c>
      <c r="E109">
        <f t="shared" si="7"/>
        <v>0.49444444444444446</v>
      </c>
      <c r="F109">
        <f t="shared" si="8"/>
        <v>37.815481259523608</v>
      </c>
      <c r="G109">
        <f t="shared" si="9"/>
        <v>37.799588296135049</v>
      </c>
      <c r="H109" s="10">
        <f t="shared" si="10"/>
        <v>586.62601457194887</v>
      </c>
      <c r="I109">
        <f t="shared" si="11"/>
        <v>-8.3288952478405385E-4</v>
      </c>
    </row>
    <row r="110" spans="1:9" x14ac:dyDescent="0.3">
      <c r="A110">
        <v>145</v>
      </c>
      <c r="B110" s="1">
        <v>43780</v>
      </c>
      <c r="C110">
        <v>1299.1899410000001</v>
      </c>
      <c r="D110">
        <f t="shared" si="6"/>
        <v>-9.3314405191134622E-3</v>
      </c>
      <c r="E110">
        <f t="shared" si="7"/>
        <v>0.49722222222222223</v>
      </c>
      <c r="F110">
        <f t="shared" si="8"/>
        <v>37.737295397728801</v>
      </c>
      <c r="G110">
        <f t="shared" si="9"/>
        <v>37.721357853710209</v>
      </c>
      <c r="H110" s="10">
        <f t="shared" si="10"/>
        <v>587.11481276364168</v>
      </c>
      <c r="I110">
        <f t="shared" si="11"/>
        <v>-2.1028201752913086E-2</v>
      </c>
    </row>
    <row r="111" spans="1:9" x14ac:dyDescent="0.3">
      <c r="A111">
        <v>144</v>
      </c>
      <c r="B111" s="1">
        <v>43777</v>
      </c>
      <c r="C111">
        <v>1311.369995</v>
      </c>
      <c r="D111">
        <f t="shared" si="6"/>
        <v>1.9158705815295097E-3</v>
      </c>
      <c r="E111">
        <f t="shared" si="7"/>
        <v>0.50555555555555554</v>
      </c>
      <c r="F111">
        <f t="shared" si="8"/>
        <v>38.031696107037483</v>
      </c>
      <c r="G111">
        <f t="shared" si="9"/>
        <v>38.01562556312733</v>
      </c>
      <c r="H111" s="10">
        <f t="shared" si="10"/>
        <v>599.59150293024709</v>
      </c>
      <c r="I111">
        <f t="shared" si="11"/>
        <v>4.029443054018751E-3</v>
      </c>
    </row>
    <row r="112" spans="1:9" x14ac:dyDescent="0.3">
      <c r="A112">
        <v>143</v>
      </c>
      <c r="B112" s="1">
        <v>43776</v>
      </c>
      <c r="C112">
        <v>1308.8599850000001</v>
      </c>
      <c r="D112">
        <f t="shared" si="6"/>
        <v>1.3119885328188212E-2</v>
      </c>
      <c r="E112">
        <f t="shared" si="7"/>
        <v>0.5083333333333333</v>
      </c>
      <c r="F112">
        <f t="shared" si="8"/>
        <v>37.817414744775689</v>
      </c>
      <c r="G112">
        <f t="shared" si="9"/>
        <v>37.801300111498982</v>
      </c>
      <c r="H112" s="10">
        <f t="shared" si="10"/>
        <v>597.18034418931609</v>
      </c>
      <c r="I112">
        <f t="shared" si="11"/>
        <v>2.8813109868802506E-2</v>
      </c>
    </row>
    <row r="113" spans="1:9" x14ac:dyDescent="0.3">
      <c r="A113">
        <v>142</v>
      </c>
      <c r="B113" s="1">
        <v>43775</v>
      </c>
      <c r="C113">
        <v>1291.8000489999999</v>
      </c>
      <c r="D113">
        <f t="shared" si="6"/>
        <v>-1.780148025719729E-4</v>
      </c>
      <c r="E113">
        <f t="shared" si="7"/>
        <v>0.51111111111111107</v>
      </c>
      <c r="F113">
        <f t="shared" si="8"/>
        <v>36.911204970199329</v>
      </c>
      <c r="G113">
        <f t="shared" si="9"/>
        <v>36.895046367855151</v>
      </c>
      <c r="H113" s="10">
        <f t="shared" si="10"/>
        <v>580.21924571999671</v>
      </c>
      <c r="I113">
        <f t="shared" si="11"/>
        <v>-5.6652838917969461E-4</v>
      </c>
    </row>
    <row r="114" spans="1:9" x14ac:dyDescent="0.3">
      <c r="A114">
        <v>141</v>
      </c>
      <c r="B114" s="1">
        <v>43774</v>
      </c>
      <c r="C114">
        <v>1292.030029</v>
      </c>
      <c r="D114">
        <f t="shared" si="6"/>
        <v>5.1098088428392903E-4</v>
      </c>
      <c r="E114">
        <f t="shared" si="7"/>
        <v>0.51388888888888884</v>
      </c>
      <c r="F114">
        <f t="shared" si="8"/>
        <v>36.830912566500302</v>
      </c>
      <c r="G114">
        <f t="shared" si="9"/>
        <v>36.814710114408356</v>
      </c>
      <c r="H114" s="10">
        <f t="shared" si="10"/>
        <v>580.54804952419602</v>
      </c>
      <c r="I114">
        <f t="shared" si="11"/>
        <v>9.6718155766512253E-4</v>
      </c>
    </row>
    <row r="115" spans="1:9" x14ac:dyDescent="0.3">
      <c r="A115">
        <v>140</v>
      </c>
      <c r="B115" s="1">
        <v>43773</v>
      </c>
      <c r="C115">
        <v>1291.369995</v>
      </c>
      <c r="D115">
        <f t="shared" si="6"/>
        <v>1.3746219627158364E-2</v>
      </c>
      <c r="E115">
        <f t="shared" si="7"/>
        <v>0.51666666666666672</v>
      </c>
      <c r="F115">
        <f t="shared" si="8"/>
        <v>36.708911627499468</v>
      </c>
      <c r="G115">
        <f t="shared" si="9"/>
        <v>36.692665444013294</v>
      </c>
      <c r="H115" s="10">
        <f t="shared" si="10"/>
        <v>579.98682560381985</v>
      </c>
      <c r="I115">
        <f t="shared" si="11"/>
        <v>3.0341992213564706E-2</v>
      </c>
    </row>
    <row r="116" spans="1:9" x14ac:dyDescent="0.3">
      <c r="A116">
        <v>139</v>
      </c>
      <c r="B116" s="1">
        <v>43770</v>
      </c>
      <c r="C116">
        <v>1273.73999</v>
      </c>
      <c r="D116">
        <f t="shared" si="6"/>
        <v>1.0758440002528841E-2</v>
      </c>
      <c r="E116">
        <f t="shared" si="7"/>
        <v>0.52500000000000002</v>
      </c>
      <c r="F116">
        <f t="shared" si="8"/>
        <v>35.602600508030775</v>
      </c>
      <c r="G116">
        <f t="shared" si="9"/>
        <v>35.586223831014664</v>
      </c>
      <c r="H116" s="10">
        <f t="shared" si="10"/>
        <v>562.65316851429952</v>
      </c>
      <c r="I116">
        <f t="shared" si="11"/>
        <v>2.4342905576505119E-2</v>
      </c>
    </row>
    <row r="117" spans="1:9" x14ac:dyDescent="0.3">
      <c r="A117">
        <v>138</v>
      </c>
      <c r="B117" s="1">
        <v>43769</v>
      </c>
      <c r="C117">
        <v>1260.1099850000001</v>
      </c>
      <c r="D117">
        <f t="shared" si="6"/>
        <v>-9.3603083598528113E-4</v>
      </c>
      <c r="E117">
        <f t="shared" si="7"/>
        <v>0.52777777777777779</v>
      </c>
      <c r="F117">
        <f t="shared" si="8"/>
        <v>34.862081980164184</v>
      </c>
      <c r="G117">
        <f t="shared" si="9"/>
        <v>34.845662035762189</v>
      </c>
      <c r="H117" s="10">
        <f t="shared" si="10"/>
        <v>549.12191871468042</v>
      </c>
      <c r="I117">
        <f t="shared" si="11"/>
        <v>-2.3260932038161129E-3</v>
      </c>
    </row>
    <row r="118" spans="1:9" x14ac:dyDescent="0.3">
      <c r="A118">
        <v>137</v>
      </c>
      <c r="B118" s="1">
        <v>43768</v>
      </c>
      <c r="C118">
        <v>1261.290039</v>
      </c>
      <c r="D118">
        <f t="shared" si="6"/>
        <v>-1.0538855230017425E-3</v>
      </c>
      <c r="E118">
        <f t="shared" si="7"/>
        <v>0.53055555555555556</v>
      </c>
      <c r="F118">
        <f t="shared" si="8"/>
        <v>34.836035991737788</v>
      </c>
      <c r="G118">
        <f t="shared" si="9"/>
        <v>34.819572893662418</v>
      </c>
      <c r="H118" s="10">
        <f t="shared" si="10"/>
        <v>550.40071420001368</v>
      </c>
      <c r="I118">
        <f t="shared" si="11"/>
        <v>-2.5923526430839386E-3</v>
      </c>
    </row>
    <row r="119" spans="1:9" x14ac:dyDescent="0.3">
      <c r="A119">
        <v>136</v>
      </c>
      <c r="B119" s="1">
        <v>43767</v>
      </c>
      <c r="C119">
        <v>1262.619995</v>
      </c>
      <c r="D119">
        <f t="shared" si="6"/>
        <v>-2.1453295178190078E-2</v>
      </c>
      <c r="E119">
        <f t="shared" si="7"/>
        <v>0.53333333333333333</v>
      </c>
      <c r="F119">
        <f t="shared" si="8"/>
        <v>34.817504173225345</v>
      </c>
      <c r="G119">
        <f t="shared" si="9"/>
        <v>34.800998034297244</v>
      </c>
      <c r="H119" s="10">
        <f t="shared" si="10"/>
        <v>551.82939797220422</v>
      </c>
      <c r="I119">
        <f t="shared" si="11"/>
        <v>-4.8595552936809026E-2</v>
      </c>
    </row>
    <row r="120" spans="1:9" x14ac:dyDescent="0.3">
      <c r="A120">
        <v>135</v>
      </c>
      <c r="B120" s="1">
        <v>43766</v>
      </c>
      <c r="C120">
        <v>1290</v>
      </c>
      <c r="D120">
        <f t="shared" si="6"/>
        <v>1.9467330723660844E-2</v>
      </c>
      <c r="E120">
        <f t="shared" si="7"/>
        <v>0.53611111111111109</v>
      </c>
      <c r="F120">
        <f t="shared" si="8"/>
        <v>36.031966292027001</v>
      </c>
      <c r="G120">
        <f t="shared" si="9"/>
        <v>36.015417224186535</v>
      </c>
      <c r="H120" s="10">
        <f t="shared" si="10"/>
        <v>579.30811703315624</v>
      </c>
      <c r="I120">
        <f t="shared" si="11"/>
        <v>4.3345442197070726E-2</v>
      </c>
    </row>
    <row r="121" spans="1:9" x14ac:dyDescent="0.3">
      <c r="A121">
        <v>134</v>
      </c>
      <c r="B121" s="1">
        <v>43763</v>
      </c>
      <c r="C121">
        <v>1265.130005</v>
      </c>
      <c r="D121">
        <f t="shared" si="6"/>
        <v>3.2777688429744445E-3</v>
      </c>
      <c r="E121">
        <f t="shared" si="7"/>
        <v>0.5444444444444444</v>
      </c>
      <c r="F121">
        <f t="shared" si="8"/>
        <v>34.612957265660157</v>
      </c>
      <c r="G121">
        <f t="shared" si="9"/>
        <v>34.596280074091673</v>
      </c>
      <c r="H121" s="10">
        <f t="shared" si="10"/>
        <v>554.73418196762282</v>
      </c>
      <c r="I121">
        <f t="shared" si="11"/>
        <v>7.3118781077635489E-3</v>
      </c>
    </row>
    <row r="122" spans="1:9" x14ac:dyDescent="0.3">
      <c r="A122">
        <v>133</v>
      </c>
      <c r="B122" s="1">
        <v>43762</v>
      </c>
      <c r="C122">
        <v>1260.98999</v>
      </c>
      <c r="D122">
        <f t="shared" si="6"/>
        <v>1.4761085515107471E-3</v>
      </c>
      <c r="E122">
        <f t="shared" si="7"/>
        <v>0.54722222222222228</v>
      </c>
      <c r="F122">
        <f t="shared" si="8"/>
        <v>34.337302154112258</v>
      </c>
      <c r="G122">
        <f t="shared" si="9"/>
        <v>34.320582472814863</v>
      </c>
      <c r="H122" s="10">
        <f t="shared" si="10"/>
        <v>550.69282620266074</v>
      </c>
      <c r="I122">
        <f t="shared" si="11"/>
        <v>3.2035322469444547E-3</v>
      </c>
    </row>
    <row r="123" spans="1:9" x14ac:dyDescent="0.3">
      <c r="A123">
        <v>132</v>
      </c>
      <c r="B123" s="1">
        <v>43761</v>
      </c>
      <c r="C123">
        <v>1259.130005</v>
      </c>
      <c r="D123">
        <f t="shared" si="6"/>
        <v>1.3054072291580081E-2</v>
      </c>
      <c r="E123">
        <f t="shared" si="7"/>
        <v>0.55000000000000004</v>
      </c>
      <c r="F123">
        <f t="shared" si="8"/>
        <v>34.170747808681575</v>
      </c>
      <c r="G123">
        <f t="shared" si="9"/>
        <v>34.153985745361062</v>
      </c>
      <c r="H123" s="10">
        <f t="shared" si="10"/>
        <v>548.93148673597852</v>
      </c>
      <c r="I123">
        <f t="shared" si="11"/>
        <v>3.0014918145093012E-2</v>
      </c>
    </row>
    <row r="124" spans="1:9" x14ac:dyDescent="0.3">
      <c r="A124">
        <v>131</v>
      </c>
      <c r="B124" s="1">
        <v>43760</v>
      </c>
      <c r="C124">
        <v>1242.8000489999999</v>
      </c>
      <c r="D124">
        <f t="shared" si="6"/>
        <v>-2.6918796477495323E-3</v>
      </c>
      <c r="E124">
        <f t="shared" si="7"/>
        <v>0.55277777777777781</v>
      </c>
      <c r="F124">
        <f t="shared" si="8"/>
        <v>33.316263306710113</v>
      </c>
      <c r="G124">
        <f t="shared" si="9"/>
        <v>33.299458968257333</v>
      </c>
      <c r="H124" s="10">
        <f t="shared" si="10"/>
        <v>532.7001625694794</v>
      </c>
      <c r="I124">
        <f t="shared" si="11"/>
        <v>-6.452932764083044E-3</v>
      </c>
    </row>
    <row r="125" spans="1:9" x14ac:dyDescent="0.3">
      <c r="A125">
        <v>130</v>
      </c>
      <c r="B125" s="1">
        <v>43759</v>
      </c>
      <c r="C125">
        <v>1246.150024</v>
      </c>
      <c r="D125">
        <f t="shared" si="6"/>
        <v>5.2979885676094935E-4</v>
      </c>
      <c r="E125">
        <f t="shared" si="7"/>
        <v>0.55555555555555558</v>
      </c>
      <c r="F125">
        <f t="shared" si="8"/>
        <v>33.400943351235782</v>
      </c>
      <c r="G125">
        <f t="shared" si="9"/>
        <v>33.384096843736891</v>
      </c>
      <c r="H125" s="10">
        <f t="shared" si="10"/>
        <v>536.1487557050657</v>
      </c>
      <c r="I125">
        <f t="shared" si="11"/>
        <v>6.7963518408722425E-4</v>
      </c>
    </row>
    <row r="126" spans="1:9" x14ac:dyDescent="0.3">
      <c r="A126">
        <v>129</v>
      </c>
      <c r="B126" s="1">
        <v>43756</v>
      </c>
      <c r="C126">
        <v>1245.48999</v>
      </c>
      <c r="D126">
        <f t="shared" si="6"/>
        <v>-6.0674784262717517E-3</v>
      </c>
      <c r="E126">
        <f t="shared" si="7"/>
        <v>0.56388888888888888</v>
      </c>
      <c r="F126">
        <f t="shared" si="8"/>
        <v>33.146679458970809</v>
      </c>
      <c r="G126">
        <f t="shared" si="9"/>
        <v>33.12970707295311</v>
      </c>
      <c r="H126" s="10">
        <f t="shared" si="10"/>
        <v>535.78449394335985</v>
      </c>
      <c r="I126">
        <f t="shared" si="11"/>
        <v>-1.4229634768210174E-2</v>
      </c>
    </row>
    <row r="127" spans="1:9" x14ac:dyDescent="0.3">
      <c r="A127">
        <v>128</v>
      </c>
      <c r="B127" s="1">
        <v>43755</v>
      </c>
      <c r="C127">
        <v>1253.0699460000001</v>
      </c>
      <c r="D127">
        <f t="shared" si="6"/>
        <v>7.5539217513794481E-3</v>
      </c>
      <c r="E127">
        <f t="shared" si="7"/>
        <v>0.56666666666666665</v>
      </c>
      <c r="F127">
        <f t="shared" si="8"/>
        <v>33.430156545349369</v>
      </c>
      <c r="G127">
        <f t="shared" si="9"/>
        <v>33.413142406781454</v>
      </c>
      <c r="H127" s="10">
        <f t="shared" si="10"/>
        <v>543.46301330630911</v>
      </c>
      <c r="I127">
        <f t="shared" si="11"/>
        <v>1.7319341030876245E-2</v>
      </c>
    </row>
    <row r="128" spans="1:9" x14ac:dyDescent="0.3">
      <c r="A128">
        <v>127</v>
      </c>
      <c r="B128" s="1">
        <v>43754</v>
      </c>
      <c r="C128">
        <v>1243.6400149999999</v>
      </c>
      <c r="D128">
        <f t="shared" si="6"/>
        <v>5.0670983624227707E-4</v>
      </c>
      <c r="E128">
        <f t="shared" si="7"/>
        <v>0.56944444444444442</v>
      </c>
      <c r="F128">
        <f t="shared" si="8"/>
        <v>32.913809820177477</v>
      </c>
      <c r="G128">
        <f t="shared" si="9"/>
        <v>32.896754031269225</v>
      </c>
      <c r="H128" s="10">
        <f t="shared" si="10"/>
        <v>534.13163198085283</v>
      </c>
      <c r="I128">
        <f t="shared" si="11"/>
        <v>9.9551040507830013E-4</v>
      </c>
    </row>
    <row r="129" spans="1:9" x14ac:dyDescent="0.3">
      <c r="A129">
        <v>126</v>
      </c>
      <c r="B129" s="1">
        <v>43753</v>
      </c>
      <c r="C129">
        <v>1243.01001</v>
      </c>
      <c r="D129">
        <f t="shared" si="6"/>
        <v>2.1032008904205174E-2</v>
      </c>
      <c r="E129">
        <f t="shared" si="7"/>
        <v>0.57222222222222219</v>
      </c>
      <c r="F129">
        <f t="shared" si="8"/>
        <v>32.812352897074106</v>
      </c>
      <c r="G129">
        <f t="shared" si="9"/>
        <v>32.795255559288435</v>
      </c>
      <c r="H129" s="10">
        <f t="shared" si="10"/>
        <v>533.60016296889239</v>
      </c>
      <c r="I129">
        <f t="shared" si="11"/>
        <v>4.9502633182977721E-2</v>
      </c>
    </row>
    <row r="130" spans="1:9" x14ac:dyDescent="0.3">
      <c r="A130">
        <v>125</v>
      </c>
      <c r="B130" s="1">
        <v>43752</v>
      </c>
      <c r="C130">
        <v>1217.1400149999999</v>
      </c>
      <c r="D130">
        <f t="shared" si="6"/>
        <v>1.3895184108686973E-3</v>
      </c>
      <c r="E130">
        <f t="shared" si="7"/>
        <v>0.57499999999999996</v>
      </c>
      <c r="F130">
        <f t="shared" si="8"/>
        <v>31.513986607422236</v>
      </c>
      <c r="G130">
        <f t="shared" si="9"/>
        <v>31.496847821484138</v>
      </c>
      <c r="H130" s="10">
        <f t="shared" si="10"/>
        <v>507.82869027232834</v>
      </c>
      <c r="I130">
        <f t="shared" si="11"/>
        <v>2.749938290681033E-3</v>
      </c>
    </row>
    <row r="131" spans="1:9" x14ac:dyDescent="0.3">
      <c r="A131">
        <v>124</v>
      </c>
      <c r="B131" s="1">
        <v>43749</v>
      </c>
      <c r="C131">
        <v>1215.4499510000001</v>
      </c>
      <c r="D131">
        <f t="shared" ref="D131:D194" si="12">LN(C131/C132)</f>
        <v>5.5937203541223035E-3</v>
      </c>
      <c r="E131">
        <f t="shared" ref="E131:E194" si="13">($M$1-B131)/360</f>
        <v>0.58333333333333337</v>
      </c>
      <c r="F131">
        <f t="shared" ref="F131:F194" si="14">(LN(C131/$M$4)+($M$3+$M$2*$M$2/2)*E131)/($M$2*SQRT(E131))</f>
        <v>31.231844028599205</v>
      </c>
      <c r="G131">
        <f t="shared" ref="G131:G194" si="15">F131-$M$2*SQRT(E131)</f>
        <v>31.214581495307257</v>
      </c>
      <c r="H131" s="10">
        <f t="shared" ref="H131:H194" si="16">C131*_xlfn.NORM.S.DIST(F131,TRUE)-EXP(-$M$3*E131)*$M$4*_xlfn.NORM.S.DIST(G131,TRUE)</f>
        <v>506.43411109401882</v>
      </c>
      <c r="I131">
        <f t="shared" ref="I131:I194" si="17">LN(H131/H132)</f>
        <v>1.3280909146354913E-2</v>
      </c>
    </row>
    <row r="132" spans="1:9" x14ac:dyDescent="0.3">
      <c r="A132">
        <v>123</v>
      </c>
      <c r="B132" s="1">
        <v>43748</v>
      </c>
      <c r="C132">
        <v>1208.670044</v>
      </c>
      <c r="D132">
        <f t="shared" si="12"/>
        <v>5.2758624962925445E-3</v>
      </c>
      <c r="E132">
        <f t="shared" si="13"/>
        <v>0.58611111111111114</v>
      </c>
      <c r="F132">
        <f t="shared" si="14"/>
        <v>30.842545189134597</v>
      </c>
      <c r="G132">
        <f t="shared" si="15"/>
        <v>30.825241603386836</v>
      </c>
      <c r="H132" s="10">
        <f t="shared" si="16"/>
        <v>499.75267167804293</v>
      </c>
      <c r="I132">
        <f t="shared" si="17"/>
        <v>1.2608412887660831E-2</v>
      </c>
    </row>
    <row r="133" spans="1:9" x14ac:dyDescent="0.3">
      <c r="A133">
        <v>122</v>
      </c>
      <c r="B133" s="1">
        <v>43747</v>
      </c>
      <c r="C133">
        <v>1202.3100589999999</v>
      </c>
      <c r="D133">
        <f t="shared" si="12"/>
        <v>1.1022803915188936E-2</v>
      </c>
      <c r="E133">
        <f t="shared" si="13"/>
        <v>0.58888888888888891</v>
      </c>
      <c r="F133">
        <f t="shared" si="14"/>
        <v>30.473585903397179</v>
      </c>
      <c r="G133">
        <f t="shared" si="15"/>
        <v>30.456241362359588</v>
      </c>
      <c r="H133" s="10">
        <f t="shared" si="16"/>
        <v>493.49114058696352</v>
      </c>
      <c r="I133">
        <f t="shared" si="17"/>
        <v>2.6865985477064643E-2</v>
      </c>
    </row>
    <row r="134" spans="1:9" x14ac:dyDescent="0.3">
      <c r="A134">
        <v>121</v>
      </c>
      <c r="B134" s="1">
        <v>43746</v>
      </c>
      <c r="C134">
        <v>1189.130005</v>
      </c>
      <c r="D134">
        <f t="shared" si="12"/>
        <v>-1.5479256959008664E-2</v>
      </c>
      <c r="E134">
        <f t="shared" si="13"/>
        <v>0.59166666666666667</v>
      </c>
      <c r="F134">
        <f t="shared" si="14"/>
        <v>29.775970657675561</v>
      </c>
      <c r="G134">
        <f t="shared" si="15"/>
        <v>29.758585257827434</v>
      </c>
      <c r="H134" s="10">
        <f t="shared" si="16"/>
        <v>480.4095268226796</v>
      </c>
      <c r="I134">
        <f t="shared" si="17"/>
        <v>-3.8083405214576448E-2</v>
      </c>
    </row>
    <row r="135" spans="1:9" x14ac:dyDescent="0.3">
      <c r="A135">
        <v>120</v>
      </c>
      <c r="B135" s="1">
        <v>43745</v>
      </c>
      <c r="C135">
        <v>1207.6800539999999</v>
      </c>
      <c r="D135">
        <f t="shared" si="12"/>
        <v>-1.0923631608315565E-3</v>
      </c>
      <c r="E135">
        <f t="shared" si="13"/>
        <v>0.59444444444444444</v>
      </c>
      <c r="F135">
        <f t="shared" si="14"/>
        <v>30.602606865037249</v>
      </c>
      <c r="G135">
        <f t="shared" si="15"/>
        <v>30.58518070217924</v>
      </c>
      <c r="H135" s="10">
        <f t="shared" si="16"/>
        <v>499.05800238709014</v>
      </c>
      <c r="I135">
        <f t="shared" si="17"/>
        <v>-3.2311588812672094E-3</v>
      </c>
    </row>
    <row r="136" spans="1:9" x14ac:dyDescent="0.3">
      <c r="A136">
        <v>119</v>
      </c>
      <c r="B136" s="1">
        <v>43742</v>
      </c>
      <c r="C136">
        <v>1209</v>
      </c>
      <c r="D136">
        <f t="shared" si="12"/>
        <v>1.7665495617083062E-2</v>
      </c>
      <c r="E136">
        <f t="shared" si="13"/>
        <v>0.60277777777777775</v>
      </c>
      <c r="F136">
        <f t="shared" si="14"/>
        <v>30.476448159118988</v>
      </c>
      <c r="G136">
        <f t="shared" si="15"/>
        <v>30.458900275366879</v>
      </c>
      <c r="H136" s="10">
        <f t="shared" si="16"/>
        <v>500.67314607147387</v>
      </c>
      <c r="I136">
        <f t="shared" si="17"/>
        <v>4.2997988646595854E-2</v>
      </c>
    </row>
    <row r="137" spans="1:9" x14ac:dyDescent="0.3">
      <c r="A137">
        <v>118</v>
      </c>
      <c r="B137" s="1">
        <v>43741</v>
      </c>
      <c r="C137">
        <v>1187.829956</v>
      </c>
      <c r="D137">
        <f t="shared" si="12"/>
        <v>9.4736514476694064E-3</v>
      </c>
      <c r="E137">
        <f t="shared" si="13"/>
        <v>0.60555555555555551</v>
      </c>
      <c r="F137">
        <f t="shared" si="14"/>
        <v>29.410013986008984</v>
      </c>
      <c r="G137">
        <f t="shared" si="15"/>
        <v>29.39242571581968</v>
      </c>
      <c r="H137" s="10">
        <f t="shared" si="16"/>
        <v>479.60147396964624</v>
      </c>
      <c r="I137">
        <f t="shared" si="17"/>
        <v>2.3419648363822897E-2</v>
      </c>
    </row>
    <row r="138" spans="1:9" x14ac:dyDescent="0.3">
      <c r="A138">
        <v>117</v>
      </c>
      <c r="B138" s="1">
        <v>43740</v>
      </c>
      <c r="C138">
        <v>1176.630005</v>
      </c>
      <c r="D138">
        <f t="shared" si="12"/>
        <v>-2.3908106567945918E-2</v>
      </c>
      <c r="E138">
        <f t="shared" si="13"/>
        <v>0.60833333333333328</v>
      </c>
      <c r="F138">
        <f t="shared" si="14"/>
        <v>28.813306418401432</v>
      </c>
      <c r="G138">
        <f t="shared" si="15"/>
        <v>28.795677854298631</v>
      </c>
      <c r="H138" s="10">
        <f t="shared" si="16"/>
        <v>468.49988120600369</v>
      </c>
      <c r="I138">
        <f t="shared" si="17"/>
        <v>-5.9191385433320004E-2</v>
      </c>
    </row>
    <row r="139" spans="1:9" x14ac:dyDescent="0.3">
      <c r="A139">
        <v>116</v>
      </c>
      <c r="B139" s="1">
        <v>43739</v>
      </c>
      <c r="C139">
        <v>1205.099976</v>
      </c>
      <c r="D139">
        <f t="shared" si="12"/>
        <v>-1.1468319363285271E-2</v>
      </c>
      <c r="E139">
        <f t="shared" si="13"/>
        <v>0.61111111111111116</v>
      </c>
      <c r="F139">
        <f t="shared" si="14"/>
        <v>30.108776153223001</v>
      </c>
      <c r="G139">
        <f t="shared" si="15"/>
        <v>30.091107387097402</v>
      </c>
      <c r="H139" s="10">
        <f t="shared" si="16"/>
        <v>497.06819678244358</v>
      </c>
      <c r="I139">
        <f t="shared" si="17"/>
        <v>-2.7772586336270718E-2</v>
      </c>
    </row>
    <row r="140" spans="1:9" x14ac:dyDescent="0.3">
      <c r="A140">
        <v>115</v>
      </c>
      <c r="B140" s="1">
        <v>43738</v>
      </c>
      <c r="C140">
        <v>1219</v>
      </c>
      <c r="D140">
        <f t="shared" si="12"/>
        <v>-4.9834324335042606E-3</v>
      </c>
      <c r="E140">
        <f t="shared" si="13"/>
        <v>0.61388888888888893</v>
      </c>
      <c r="F140">
        <f t="shared" si="14"/>
        <v>30.696065341636398</v>
      </c>
      <c r="G140">
        <f t="shared" si="15"/>
        <v>30.678356464752877</v>
      </c>
      <c r="H140" s="10">
        <f t="shared" si="16"/>
        <v>511.0665517008631</v>
      </c>
      <c r="I140">
        <f t="shared" si="17"/>
        <v>-1.2415842930076991E-2</v>
      </c>
    </row>
    <row r="141" spans="1:9" x14ac:dyDescent="0.3">
      <c r="A141">
        <v>114</v>
      </c>
      <c r="B141" s="1">
        <v>43735</v>
      </c>
      <c r="C141">
        <v>1225.089966</v>
      </c>
      <c r="D141">
        <f t="shared" si="12"/>
        <v>-1.3217448694262142E-2</v>
      </c>
      <c r="E141">
        <f t="shared" si="13"/>
        <v>0.62222222222222223</v>
      </c>
      <c r="F141">
        <f t="shared" si="14"/>
        <v>30.792826372481926</v>
      </c>
      <c r="G141">
        <f t="shared" si="15"/>
        <v>30.774997704761109</v>
      </c>
      <c r="H141" s="10">
        <f t="shared" si="16"/>
        <v>517.45142852696563</v>
      </c>
      <c r="I141">
        <f t="shared" si="17"/>
        <v>-3.1198776690729818E-2</v>
      </c>
    </row>
    <row r="142" spans="1:9" x14ac:dyDescent="0.3">
      <c r="A142">
        <v>113</v>
      </c>
      <c r="B142" s="1">
        <v>43734</v>
      </c>
      <c r="C142">
        <v>1241.3900149999999</v>
      </c>
      <c r="D142">
        <f t="shared" si="12"/>
        <v>-4.1239531963166301E-3</v>
      </c>
      <c r="E142">
        <f t="shared" si="13"/>
        <v>0.625</v>
      </c>
      <c r="F142">
        <f t="shared" si="14"/>
        <v>31.471844249556003</v>
      </c>
      <c r="G142">
        <f t="shared" si="15"/>
        <v>31.453975830018344</v>
      </c>
      <c r="H142" s="10">
        <f t="shared" si="16"/>
        <v>533.84975383226879</v>
      </c>
      <c r="I142">
        <f t="shared" si="17"/>
        <v>-9.7458732257396288E-3</v>
      </c>
    </row>
    <row r="143" spans="1:9" x14ac:dyDescent="0.3">
      <c r="A143">
        <v>112</v>
      </c>
      <c r="B143" s="1">
        <v>43733</v>
      </c>
      <c r="C143">
        <v>1246.5200199999999</v>
      </c>
      <c r="D143">
        <f t="shared" si="12"/>
        <v>2.2521728193693521E-2</v>
      </c>
      <c r="E143">
        <f t="shared" si="13"/>
        <v>0.62777777777777777</v>
      </c>
      <c r="F143">
        <f t="shared" si="14"/>
        <v>31.640218812829868</v>
      </c>
      <c r="G143">
        <f t="shared" si="15"/>
        <v>31.622310729715018</v>
      </c>
      <c r="H143" s="10">
        <f t="shared" si="16"/>
        <v>539.07802148903295</v>
      </c>
      <c r="I143">
        <f t="shared" si="17"/>
        <v>5.2676454332150159E-2</v>
      </c>
    </row>
    <row r="144" spans="1:9" x14ac:dyDescent="0.3">
      <c r="A144">
        <v>111</v>
      </c>
      <c r="B144" s="1">
        <v>43732</v>
      </c>
      <c r="C144">
        <v>1218.76001</v>
      </c>
      <c r="D144">
        <f t="shared" si="12"/>
        <v>-1.2451303241543116E-2</v>
      </c>
      <c r="E144">
        <f t="shared" si="13"/>
        <v>0.63055555555555554</v>
      </c>
      <c r="F144">
        <f t="shared" si="14"/>
        <v>30.323371830565886</v>
      </c>
      <c r="G144">
        <f t="shared" si="15"/>
        <v>30.305424171528479</v>
      </c>
      <c r="H144" s="10">
        <f t="shared" si="16"/>
        <v>511.41626049915362</v>
      </c>
      <c r="I144">
        <f t="shared" si="17"/>
        <v>-2.9607716322823215E-2</v>
      </c>
    </row>
    <row r="145" spans="1:9" x14ac:dyDescent="0.3">
      <c r="A145">
        <v>110</v>
      </c>
      <c r="B145" s="1">
        <v>43731</v>
      </c>
      <c r="C145">
        <v>1234.030029</v>
      </c>
      <c r="D145">
        <f t="shared" si="12"/>
        <v>3.3279587703779392E-3</v>
      </c>
      <c r="E145">
        <f t="shared" si="13"/>
        <v>0.6333333333333333</v>
      </c>
      <c r="F145">
        <f t="shared" si="14"/>
        <v>30.956794468796399</v>
      </c>
      <c r="G145">
        <f t="shared" si="15"/>
        <v>30.938807320912492</v>
      </c>
      <c r="H145" s="10">
        <f t="shared" si="16"/>
        <v>526.78451486452605</v>
      </c>
      <c r="I145">
        <f t="shared" si="17"/>
        <v>7.2499506272209824E-3</v>
      </c>
    </row>
    <row r="146" spans="1:9" x14ac:dyDescent="0.3">
      <c r="A146">
        <v>109</v>
      </c>
      <c r="B146" s="1">
        <v>43728</v>
      </c>
      <c r="C146">
        <v>1229.9300539999999</v>
      </c>
      <c r="D146">
        <f t="shared" si="12"/>
        <v>-7.1131829401111747E-3</v>
      </c>
      <c r="E146">
        <f t="shared" si="13"/>
        <v>0.64166666666666672</v>
      </c>
      <c r="F146">
        <f t="shared" si="14"/>
        <v>30.594437379161285</v>
      </c>
      <c r="G146">
        <f t="shared" si="15"/>
        <v>30.576332281502857</v>
      </c>
      <c r="H146" s="10">
        <f t="shared" si="16"/>
        <v>522.97916411110191</v>
      </c>
      <c r="I146">
        <f t="shared" si="17"/>
        <v>-1.6833505775493758E-2</v>
      </c>
    </row>
    <row r="147" spans="1:9" x14ac:dyDescent="0.3">
      <c r="A147">
        <v>108</v>
      </c>
      <c r="B147" s="1">
        <v>43727</v>
      </c>
      <c r="C147">
        <v>1238.709961</v>
      </c>
      <c r="D147">
        <f t="shared" si="12"/>
        <v>5.0988544965032256E-3</v>
      </c>
      <c r="E147">
        <f t="shared" si="13"/>
        <v>0.64444444444444449</v>
      </c>
      <c r="F147">
        <f t="shared" si="14"/>
        <v>30.928158934994919</v>
      </c>
      <c r="G147">
        <f t="shared" si="15"/>
        <v>30.910014691133689</v>
      </c>
      <c r="H147" s="10">
        <f t="shared" si="16"/>
        <v>531.85725191642837</v>
      </c>
      <c r="I147">
        <f t="shared" si="17"/>
        <v>1.1729089722585668E-2</v>
      </c>
    </row>
    <row r="148" spans="1:9" x14ac:dyDescent="0.3">
      <c r="A148">
        <v>107</v>
      </c>
      <c r="B148" s="1">
        <v>43726</v>
      </c>
      <c r="C148">
        <v>1232.410034</v>
      </c>
      <c r="D148">
        <f t="shared" si="12"/>
        <v>2.6487364347427089E-3</v>
      </c>
      <c r="E148">
        <f t="shared" si="13"/>
        <v>0.64722222222222225</v>
      </c>
      <c r="F148">
        <f t="shared" si="14"/>
        <v>30.588981359757828</v>
      </c>
      <c r="G148">
        <f t="shared" si="15"/>
        <v>30.570798053970094</v>
      </c>
      <c r="H148" s="10">
        <f t="shared" si="16"/>
        <v>525.6554920864786</v>
      </c>
      <c r="I148">
        <f t="shared" si="17"/>
        <v>6.033237009291861E-3</v>
      </c>
    </row>
    <row r="149" spans="1:9" x14ac:dyDescent="0.3">
      <c r="A149">
        <v>106</v>
      </c>
      <c r="B149" s="1">
        <v>43725</v>
      </c>
      <c r="C149">
        <v>1229.150024</v>
      </c>
      <c r="D149">
        <f t="shared" si="12"/>
        <v>-1.7476685024716172E-3</v>
      </c>
      <c r="E149">
        <f t="shared" si="13"/>
        <v>0.65</v>
      </c>
      <c r="F149">
        <f t="shared" si="14"/>
        <v>30.385854175917338</v>
      </c>
      <c r="G149">
        <f t="shared" si="15"/>
        <v>30.367631891937418</v>
      </c>
      <c r="H149" s="10">
        <f t="shared" si="16"/>
        <v>522.49363562314659</v>
      </c>
      <c r="I149">
        <f t="shared" si="17"/>
        <v>-4.2935299574478206E-3</v>
      </c>
    </row>
    <row r="150" spans="1:9" x14ac:dyDescent="0.3">
      <c r="A150">
        <v>105</v>
      </c>
      <c r="B150" s="1">
        <v>43724</v>
      </c>
      <c r="C150">
        <v>1231.3000489999999</v>
      </c>
      <c r="D150">
        <f t="shared" si="12"/>
        <v>-6.6859639226237496E-3</v>
      </c>
      <c r="E150">
        <f t="shared" si="13"/>
        <v>0.65277777777777779</v>
      </c>
      <c r="F150">
        <f t="shared" si="14"/>
        <v>30.424483077534109</v>
      </c>
      <c r="G150">
        <f t="shared" si="15"/>
        <v>30.40622189856014</v>
      </c>
      <c r="H150" s="10">
        <f t="shared" si="16"/>
        <v>524.74180052832548</v>
      </c>
      <c r="I150">
        <f t="shared" si="17"/>
        <v>-1.6170562420909796E-2</v>
      </c>
    </row>
    <row r="151" spans="1:9" x14ac:dyDescent="0.3">
      <c r="A151">
        <v>104</v>
      </c>
      <c r="B151" s="1">
        <v>43721</v>
      </c>
      <c r="C151">
        <v>1239.5600589999999</v>
      </c>
      <c r="D151">
        <f t="shared" si="12"/>
        <v>4.2930273778147426E-3</v>
      </c>
      <c r="E151">
        <f t="shared" si="13"/>
        <v>0.66111111111111109</v>
      </c>
      <c r="F151">
        <f t="shared" si="14"/>
        <v>30.618727730906556</v>
      </c>
      <c r="G151">
        <f t="shared" si="15"/>
        <v>30.600350360862315</v>
      </c>
      <c r="H151" s="10">
        <f t="shared" si="16"/>
        <v>533.29614847385824</v>
      </c>
      <c r="I151">
        <f t="shared" si="17"/>
        <v>9.8212024115949675E-3</v>
      </c>
    </row>
    <row r="152" spans="1:9" x14ac:dyDescent="0.3">
      <c r="A152">
        <v>103</v>
      </c>
      <c r="B152" s="1">
        <v>43720</v>
      </c>
      <c r="C152">
        <v>1234.25</v>
      </c>
      <c r="D152">
        <f t="shared" si="12"/>
        <v>1.1473268796336625E-2</v>
      </c>
      <c r="E152">
        <f t="shared" si="13"/>
        <v>0.66388888888888886</v>
      </c>
      <c r="F152">
        <f t="shared" si="14"/>
        <v>30.329070185611076</v>
      </c>
      <c r="G152">
        <f t="shared" si="15"/>
        <v>30.310654248116137</v>
      </c>
      <c r="H152" s="10">
        <f t="shared" si="16"/>
        <v>528.08417487201007</v>
      </c>
      <c r="I152">
        <f t="shared" si="17"/>
        <v>2.6833438407429907E-2</v>
      </c>
    </row>
    <row r="153" spans="1:9" x14ac:dyDescent="0.3">
      <c r="A153">
        <v>102</v>
      </c>
      <c r="B153" s="1">
        <v>43719</v>
      </c>
      <c r="C153">
        <v>1220.170044</v>
      </c>
      <c r="D153">
        <f t="shared" si="12"/>
        <v>1.168113105550495E-2</v>
      </c>
      <c r="E153">
        <f t="shared" si="13"/>
        <v>0.66666666666666663</v>
      </c>
      <c r="F153">
        <f t="shared" si="14"/>
        <v>29.651674861445787</v>
      </c>
      <c r="G153">
        <f t="shared" si="15"/>
        <v>29.633220437101144</v>
      </c>
      <c r="H153" s="10">
        <f t="shared" si="16"/>
        <v>514.10229064813564</v>
      </c>
      <c r="I153">
        <f t="shared" si="17"/>
        <v>2.7753548504799812E-2</v>
      </c>
    </row>
    <row r="154" spans="1:9" x14ac:dyDescent="0.3">
      <c r="A154">
        <v>101</v>
      </c>
      <c r="B154" s="1">
        <v>43718</v>
      </c>
      <c r="C154">
        <v>1206</v>
      </c>
      <c r="D154">
        <f t="shared" si="12"/>
        <v>1.31924959502603E-3</v>
      </c>
      <c r="E154">
        <f t="shared" si="13"/>
        <v>0.6694444444444444</v>
      </c>
      <c r="F154">
        <f t="shared" si="14"/>
        <v>28.965984438528519</v>
      </c>
      <c r="G154">
        <f t="shared" si="15"/>
        <v>28.947491607431939</v>
      </c>
      <c r="H154" s="10">
        <f t="shared" si="16"/>
        <v>500.03030480412713</v>
      </c>
      <c r="I154">
        <f t="shared" si="17"/>
        <v>2.988122079251337E-3</v>
      </c>
    </row>
    <row r="155" spans="1:9" x14ac:dyDescent="0.3">
      <c r="A155">
        <v>100</v>
      </c>
      <c r="B155" s="1">
        <v>43717</v>
      </c>
      <c r="C155">
        <v>1204.410034</v>
      </c>
      <c r="D155">
        <f t="shared" si="12"/>
        <v>-4.3167007485989855E-4</v>
      </c>
      <c r="E155">
        <f t="shared" si="13"/>
        <v>0.67222222222222228</v>
      </c>
      <c r="F155">
        <f t="shared" si="14"/>
        <v>28.842417694483284</v>
      </c>
      <c r="G155">
        <f t="shared" si="15"/>
        <v>28.823886536234507</v>
      </c>
      <c r="H155" s="10">
        <f t="shared" si="16"/>
        <v>498.53838334187606</v>
      </c>
      <c r="I155">
        <f t="shared" si="17"/>
        <v>-1.631585483704158E-3</v>
      </c>
    </row>
    <row r="156" spans="1:9" x14ac:dyDescent="0.3">
      <c r="A156">
        <v>99</v>
      </c>
      <c r="B156" s="1">
        <v>43714</v>
      </c>
      <c r="C156">
        <v>1204.9300539999999</v>
      </c>
      <c r="D156">
        <f t="shared" si="12"/>
        <v>-5.3386909477726409E-3</v>
      </c>
      <c r="E156">
        <f t="shared" si="13"/>
        <v>0.68055555555555558</v>
      </c>
      <c r="F156">
        <f t="shared" si="14"/>
        <v>28.710899510925863</v>
      </c>
      <c r="G156">
        <f t="shared" si="15"/>
        <v>28.692253843915406</v>
      </c>
      <c r="H156" s="10">
        <f t="shared" si="16"/>
        <v>499.35245526457879</v>
      </c>
      <c r="I156">
        <f t="shared" si="17"/>
        <v>-1.3027635151176898E-2</v>
      </c>
    </row>
    <row r="157" spans="1:9" x14ac:dyDescent="0.3">
      <c r="A157">
        <v>98</v>
      </c>
      <c r="B157" s="1">
        <v>43713</v>
      </c>
      <c r="C157">
        <v>1211.380005</v>
      </c>
      <c r="D157">
        <f t="shared" si="12"/>
        <v>2.5051540564651871E-2</v>
      </c>
      <c r="E157">
        <f t="shared" si="13"/>
        <v>0.68333333333333335</v>
      </c>
      <c r="F157">
        <f t="shared" si="14"/>
        <v>28.945697133082948</v>
      </c>
      <c r="G157">
        <f t="shared" si="15"/>
        <v>28.927013452440757</v>
      </c>
      <c r="H157" s="10">
        <f t="shared" si="16"/>
        <v>505.90039634826769</v>
      </c>
      <c r="I157">
        <f t="shared" si="17"/>
        <v>6.0862284602283191E-2</v>
      </c>
    </row>
    <row r="158" spans="1:9" x14ac:dyDescent="0.3">
      <c r="A158">
        <v>97</v>
      </c>
      <c r="B158" s="1">
        <v>43712</v>
      </c>
      <c r="C158">
        <v>1181.410034</v>
      </c>
      <c r="D158">
        <f t="shared" si="12"/>
        <v>1.1081923547716175E-2</v>
      </c>
      <c r="E158">
        <f t="shared" si="13"/>
        <v>0.68611111111111112</v>
      </c>
      <c r="F158">
        <f t="shared" si="14"/>
        <v>27.556391982251306</v>
      </c>
      <c r="G158">
        <f t="shared" si="15"/>
        <v>27.537670365162658</v>
      </c>
      <c r="H158" s="10">
        <f t="shared" si="16"/>
        <v>476.02840182316777</v>
      </c>
      <c r="I158">
        <f t="shared" si="17"/>
        <v>2.7520804117334031E-2</v>
      </c>
    </row>
    <row r="159" spans="1:9" x14ac:dyDescent="0.3">
      <c r="A159">
        <v>96</v>
      </c>
      <c r="B159" s="1">
        <v>43711</v>
      </c>
      <c r="C159">
        <v>1168.3900149999999</v>
      </c>
      <c r="D159">
        <f t="shared" si="12"/>
        <v>-1.6728626661552452E-2</v>
      </c>
      <c r="E159">
        <f t="shared" si="13"/>
        <v>0.68888888888888888</v>
      </c>
      <c r="F159">
        <f t="shared" si="14"/>
        <v>26.917482762772735</v>
      </c>
      <c r="G159">
        <f t="shared" si="15"/>
        <v>26.898723285954645</v>
      </c>
      <c r="H159" s="10">
        <f t="shared" si="16"/>
        <v>463.10634569116894</v>
      </c>
      <c r="I159">
        <f t="shared" si="17"/>
        <v>-4.2490532547343772E-2</v>
      </c>
    </row>
    <row r="160" spans="1:9" x14ac:dyDescent="0.3">
      <c r="A160">
        <v>95</v>
      </c>
      <c r="B160" s="1">
        <v>43707</v>
      </c>
      <c r="C160">
        <v>1188.099976</v>
      </c>
      <c r="D160">
        <f t="shared" si="12"/>
        <v>-3.9900093639046036E-3</v>
      </c>
      <c r="E160">
        <f t="shared" si="13"/>
        <v>0.7</v>
      </c>
      <c r="F160">
        <f t="shared" si="14"/>
        <v>27.617163250541346</v>
      </c>
      <c r="G160">
        <f t="shared" si="15"/>
        <v>27.598253092773977</v>
      </c>
      <c r="H160" s="10">
        <f t="shared" si="16"/>
        <v>483.20802213197646</v>
      </c>
      <c r="I160">
        <f t="shared" si="17"/>
        <v>-9.9827347155256683E-3</v>
      </c>
    </row>
    <row r="161" spans="1:9" x14ac:dyDescent="0.3">
      <c r="A161">
        <v>94</v>
      </c>
      <c r="B161" s="1">
        <v>43706</v>
      </c>
      <c r="C161">
        <v>1192.849976</v>
      </c>
      <c r="D161">
        <f t="shared" si="12"/>
        <v>1.8470200677533393E-2</v>
      </c>
      <c r="E161">
        <f t="shared" si="13"/>
        <v>0.70277777777777772</v>
      </c>
      <c r="F161">
        <f t="shared" si="14"/>
        <v>27.780478225594731</v>
      </c>
      <c r="G161">
        <f t="shared" si="15"/>
        <v>27.761530584821767</v>
      </c>
      <c r="H161" s="10">
        <f t="shared" si="16"/>
        <v>488.05591699382421</v>
      </c>
      <c r="I161">
        <f t="shared" si="17"/>
        <v>4.5549650053976369E-2</v>
      </c>
    </row>
    <row r="162" spans="1:9" x14ac:dyDescent="0.3">
      <c r="A162">
        <v>93</v>
      </c>
      <c r="B162" s="1">
        <v>43705</v>
      </c>
      <c r="C162">
        <v>1171.0200199999999</v>
      </c>
      <c r="D162">
        <f t="shared" si="12"/>
        <v>2.719321360548393E-3</v>
      </c>
      <c r="E162">
        <f t="shared" si="13"/>
        <v>0.7055555555555556</v>
      </c>
      <c r="F162">
        <f t="shared" si="14"/>
        <v>26.760210043199301</v>
      </c>
      <c r="G162">
        <f t="shared" si="15"/>
        <v>26.741224993424918</v>
      </c>
      <c r="H162" s="10">
        <f t="shared" si="16"/>
        <v>466.32384226010754</v>
      </c>
      <c r="I162">
        <f t="shared" si="17"/>
        <v>6.6314802532978067E-3</v>
      </c>
    </row>
    <row r="163" spans="1:9" x14ac:dyDescent="0.3">
      <c r="A163">
        <v>92</v>
      </c>
      <c r="B163" s="1">
        <v>43704</v>
      </c>
      <c r="C163">
        <v>1167.839966</v>
      </c>
      <c r="D163">
        <f t="shared" si="12"/>
        <v>-8.9873376831458673E-4</v>
      </c>
      <c r="E163">
        <f t="shared" si="13"/>
        <v>0.70833333333333337</v>
      </c>
      <c r="F163">
        <f t="shared" si="14"/>
        <v>26.572072384735883</v>
      </c>
      <c r="G163">
        <f t="shared" si="15"/>
        <v>26.553049999527651</v>
      </c>
      <c r="H163" s="10">
        <f t="shared" si="16"/>
        <v>463.24165593271471</v>
      </c>
      <c r="I163">
        <f t="shared" si="17"/>
        <v>-2.4749138413002691E-3</v>
      </c>
    </row>
    <row r="164" spans="1:9" x14ac:dyDescent="0.3">
      <c r="A164">
        <v>91</v>
      </c>
      <c r="B164" s="1">
        <v>43703</v>
      </c>
      <c r="C164">
        <v>1168.8900149999999</v>
      </c>
      <c r="D164">
        <f t="shared" si="12"/>
        <v>1.5171506674524214E-2</v>
      </c>
      <c r="E164">
        <f t="shared" si="13"/>
        <v>0.71111111111111114</v>
      </c>
      <c r="F164">
        <f t="shared" si="14"/>
        <v>26.574601060748623</v>
      </c>
      <c r="G164">
        <f t="shared" si="15"/>
        <v>26.555541413241784</v>
      </c>
      <c r="H164" s="10">
        <f t="shared" si="16"/>
        <v>464.38955901353324</v>
      </c>
      <c r="I164">
        <f t="shared" si="17"/>
        <v>3.7979364590197615E-2</v>
      </c>
    </row>
    <row r="165" spans="1:9" x14ac:dyDescent="0.3">
      <c r="A165">
        <v>90</v>
      </c>
      <c r="B165" s="1">
        <v>43700</v>
      </c>
      <c r="C165">
        <v>1151.290039</v>
      </c>
      <c r="D165">
        <f t="shared" si="12"/>
        <v>-3.267520880177624E-2</v>
      </c>
      <c r="E165">
        <f t="shared" si="13"/>
        <v>0.71944444444444444</v>
      </c>
      <c r="F165">
        <f t="shared" si="14"/>
        <v>25.650713118174441</v>
      </c>
      <c r="G165">
        <f t="shared" si="15"/>
        <v>25.63154211832288</v>
      </c>
      <c r="H165" s="10">
        <f t="shared" si="16"/>
        <v>447.08306372413369</v>
      </c>
      <c r="I165">
        <f t="shared" si="17"/>
        <v>-8.2271851519028841E-2</v>
      </c>
    </row>
    <row r="166" spans="1:9" x14ac:dyDescent="0.3">
      <c r="A166">
        <v>89</v>
      </c>
      <c r="B166" s="1">
        <v>43699</v>
      </c>
      <c r="C166">
        <v>1189.530029</v>
      </c>
      <c r="D166">
        <f t="shared" si="12"/>
        <v>-1.4448804831006812E-3</v>
      </c>
      <c r="E166">
        <f t="shared" si="13"/>
        <v>0.72222222222222221</v>
      </c>
      <c r="F166">
        <f t="shared" si="14"/>
        <v>27.309732338661593</v>
      </c>
      <c r="G166">
        <f t="shared" si="15"/>
        <v>27.290524364812612</v>
      </c>
      <c r="H166" s="10">
        <f t="shared" si="16"/>
        <v>485.42085345667226</v>
      </c>
      <c r="I166">
        <f t="shared" si="17"/>
        <v>-3.7377095141494952E-3</v>
      </c>
    </row>
    <row r="167" spans="1:9" x14ac:dyDescent="0.3">
      <c r="A167">
        <v>88</v>
      </c>
      <c r="B167" s="1">
        <v>43698</v>
      </c>
      <c r="C167">
        <v>1191.25</v>
      </c>
      <c r="D167">
        <f t="shared" si="12"/>
        <v>7.211720862923118E-3</v>
      </c>
      <c r="E167">
        <f t="shared" si="13"/>
        <v>0.72499999999999998</v>
      </c>
      <c r="F167">
        <f t="shared" si="14"/>
        <v>27.339697138311614</v>
      </c>
      <c r="G167">
        <f t="shared" si="15"/>
        <v>27.32045226150095</v>
      </c>
      <c r="H167" s="10">
        <f t="shared" si="16"/>
        <v>487.23861060685783</v>
      </c>
      <c r="I167">
        <f t="shared" si="17"/>
        <v>1.752043906119714E-2</v>
      </c>
    </row>
    <row r="168" spans="1:9" x14ac:dyDescent="0.3">
      <c r="A168">
        <v>87</v>
      </c>
      <c r="B168" s="1">
        <v>43697</v>
      </c>
      <c r="C168">
        <v>1182.6899410000001</v>
      </c>
      <c r="D168">
        <f t="shared" si="12"/>
        <v>-1.323755919736538E-2</v>
      </c>
      <c r="E168">
        <f t="shared" si="13"/>
        <v>0.72777777777777775</v>
      </c>
      <c r="F168">
        <f t="shared" si="14"/>
        <v>26.920693446637419</v>
      </c>
      <c r="G168">
        <f t="shared" si="15"/>
        <v>26.901411737492943</v>
      </c>
      <c r="H168" s="10">
        <f t="shared" si="16"/>
        <v>478.77632417657696</v>
      </c>
      <c r="I168">
        <f t="shared" si="17"/>
        <v>-3.2584759291188863E-2</v>
      </c>
    </row>
    <row r="169" spans="1:9" x14ac:dyDescent="0.3">
      <c r="A169">
        <v>86</v>
      </c>
      <c r="B169" s="1">
        <v>43696</v>
      </c>
      <c r="C169">
        <v>1198.4499510000001</v>
      </c>
      <c r="D169">
        <f t="shared" si="12"/>
        <v>1.7550565708677336E-2</v>
      </c>
      <c r="E169">
        <f t="shared" si="13"/>
        <v>0.73055555555555551</v>
      </c>
      <c r="F169">
        <f t="shared" si="14"/>
        <v>27.561918932013747</v>
      </c>
      <c r="G169">
        <f t="shared" si="15"/>
        <v>27.542600460759353</v>
      </c>
      <c r="H169" s="10">
        <f t="shared" si="16"/>
        <v>494.63409316771526</v>
      </c>
      <c r="I169">
        <f t="shared" si="17"/>
        <v>4.2447866057921127E-2</v>
      </c>
    </row>
    <row r="170" spans="1:9" x14ac:dyDescent="0.3">
      <c r="A170">
        <v>85</v>
      </c>
      <c r="B170" s="1">
        <v>43693</v>
      </c>
      <c r="C170">
        <v>1177.599976</v>
      </c>
      <c r="D170">
        <f t="shared" si="12"/>
        <v>8.8193180677576637E-3</v>
      </c>
      <c r="E170">
        <f t="shared" si="13"/>
        <v>0.73888888888888893</v>
      </c>
      <c r="F170">
        <f t="shared" si="14"/>
        <v>26.524261062782728</v>
      </c>
      <c r="G170">
        <f t="shared" si="15"/>
        <v>26.504832722559474</v>
      </c>
      <c r="H170" s="10">
        <f t="shared" si="16"/>
        <v>474.0773136885033</v>
      </c>
      <c r="I170">
        <f t="shared" si="17"/>
        <v>2.1841418968555012E-2</v>
      </c>
    </row>
    <row r="171" spans="1:9" x14ac:dyDescent="0.3">
      <c r="A171">
        <v>84</v>
      </c>
      <c r="B171" s="1">
        <v>43692</v>
      </c>
      <c r="C171">
        <v>1167.26001</v>
      </c>
      <c r="D171">
        <f t="shared" si="12"/>
        <v>2.5476378751950616E-3</v>
      </c>
      <c r="E171">
        <f t="shared" si="13"/>
        <v>0.7416666666666667</v>
      </c>
      <c r="F171">
        <f t="shared" si="14"/>
        <v>26.028625378585073</v>
      </c>
      <c r="G171">
        <f t="shared" si="15"/>
        <v>26.009160553183722</v>
      </c>
      <c r="H171" s="10">
        <f t="shared" si="16"/>
        <v>463.83505238417456</v>
      </c>
      <c r="I171">
        <f t="shared" si="17"/>
        <v>6.2117125101788335E-3</v>
      </c>
    </row>
    <row r="172" spans="1:9" x14ac:dyDescent="0.3">
      <c r="A172">
        <v>83</v>
      </c>
      <c r="B172" s="1">
        <v>43691</v>
      </c>
      <c r="C172">
        <v>1164.290039</v>
      </c>
      <c r="D172">
        <f t="shared" si="12"/>
        <v>-2.7932489085479337E-2</v>
      </c>
      <c r="E172">
        <f t="shared" si="13"/>
        <v>0.74444444444444446</v>
      </c>
      <c r="F172">
        <f t="shared" si="14"/>
        <v>25.856537789334677</v>
      </c>
      <c r="G172">
        <f t="shared" si="15"/>
        <v>25.837036547015799</v>
      </c>
      <c r="H172" s="10">
        <f t="shared" si="16"/>
        <v>460.96277251069148</v>
      </c>
      <c r="I172">
        <f t="shared" si="17"/>
        <v>-6.9300072147010089E-2</v>
      </c>
    </row>
    <row r="173" spans="1:9" x14ac:dyDescent="0.3">
      <c r="A173">
        <v>82</v>
      </c>
      <c r="B173" s="1">
        <v>43690</v>
      </c>
      <c r="C173">
        <v>1197.2700199999999</v>
      </c>
      <c r="D173">
        <f t="shared" si="12"/>
        <v>1.9022706330998961E-2</v>
      </c>
      <c r="E173">
        <f t="shared" si="13"/>
        <v>0.74722222222222223</v>
      </c>
      <c r="F173">
        <f t="shared" si="14"/>
        <v>27.245256935833652</v>
      </c>
      <c r="G173">
        <f t="shared" si="15"/>
        <v>27.225719344476115</v>
      </c>
      <c r="H173" s="10">
        <f t="shared" si="16"/>
        <v>494.04043106993856</v>
      </c>
      <c r="I173">
        <f t="shared" si="17"/>
        <v>4.6532763763320301E-2</v>
      </c>
    </row>
    <row r="174" spans="1:9" x14ac:dyDescent="0.3">
      <c r="A174">
        <v>81</v>
      </c>
      <c r="B174" s="1">
        <v>43689</v>
      </c>
      <c r="C174">
        <v>1174.709961</v>
      </c>
      <c r="D174">
        <f t="shared" si="12"/>
        <v>-1.12583714073138E-2</v>
      </c>
      <c r="E174">
        <f t="shared" si="13"/>
        <v>0.75</v>
      </c>
      <c r="F174">
        <f t="shared" si="14"/>
        <v>26.230046105578758</v>
      </c>
      <c r="G174">
        <f t="shared" si="15"/>
        <v>26.210472232683273</v>
      </c>
      <c r="H174" s="10">
        <f t="shared" si="16"/>
        <v>471.57803606380014</v>
      </c>
      <c r="I174">
        <f t="shared" si="17"/>
        <v>-2.8416802848866572E-2</v>
      </c>
    </row>
    <row r="175" spans="1:9" x14ac:dyDescent="0.3">
      <c r="A175">
        <v>80</v>
      </c>
      <c r="B175" s="1">
        <v>43686</v>
      </c>
      <c r="C175">
        <v>1188.01001</v>
      </c>
      <c r="D175">
        <f t="shared" si="12"/>
        <v>-1.4033971903260792E-2</v>
      </c>
      <c r="E175">
        <f t="shared" si="13"/>
        <v>0.7583333333333333</v>
      </c>
      <c r="F175">
        <f t="shared" si="14"/>
        <v>26.678808981066513</v>
      </c>
      <c r="G175">
        <f t="shared" si="15"/>
        <v>26.65912666483208</v>
      </c>
      <c r="H175" s="10">
        <f t="shared" si="16"/>
        <v>485.17099567190905</v>
      </c>
      <c r="I175">
        <f t="shared" si="17"/>
        <v>-3.4215537232972625E-2</v>
      </c>
    </row>
    <row r="176" spans="1:9" x14ac:dyDescent="0.3">
      <c r="A176">
        <v>79</v>
      </c>
      <c r="B176" s="1">
        <v>43685</v>
      </c>
      <c r="C176">
        <v>1204.8000489999999</v>
      </c>
      <c r="D176">
        <f t="shared" si="12"/>
        <v>2.5905423770038592E-2</v>
      </c>
      <c r="E176">
        <f t="shared" si="13"/>
        <v>0.76111111111111107</v>
      </c>
      <c r="F176">
        <f t="shared" si="14"/>
        <v>27.348882227934997</v>
      </c>
      <c r="G176">
        <f t="shared" si="15"/>
        <v>27.329163896453178</v>
      </c>
      <c r="H176" s="10">
        <f t="shared" si="16"/>
        <v>502.05864442306495</v>
      </c>
      <c r="I176">
        <f t="shared" si="17"/>
        <v>6.3124117566970159E-2</v>
      </c>
    </row>
    <row r="177" spans="1:9" x14ac:dyDescent="0.3">
      <c r="A177">
        <v>78</v>
      </c>
      <c r="B177" s="1">
        <v>43684</v>
      </c>
      <c r="C177">
        <v>1173.98999</v>
      </c>
      <c r="D177">
        <f t="shared" si="12"/>
        <v>3.4472239924739682E-3</v>
      </c>
      <c r="E177">
        <f t="shared" si="13"/>
        <v>0.76388888888888884</v>
      </c>
      <c r="F177">
        <f t="shared" si="14"/>
        <v>25.994795674864111</v>
      </c>
      <c r="G177">
        <f t="shared" si="15"/>
        <v>25.97504139379642</v>
      </c>
      <c r="H177" s="10">
        <f t="shared" si="16"/>
        <v>471.34618161825256</v>
      </c>
      <c r="I177">
        <f t="shared" si="17"/>
        <v>8.3994246144897585E-3</v>
      </c>
    </row>
    <row r="178" spans="1:9" x14ac:dyDescent="0.3">
      <c r="A178">
        <v>77</v>
      </c>
      <c r="B178" s="1">
        <v>43683</v>
      </c>
      <c r="C178">
        <v>1169.9499510000001</v>
      </c>
      <c r="D178">
        <f t="shared" si="12"/>
        <v>1.5183716355239626E-2</v>
      </c>
      <c r="E178">
        <f t="shared" si="13"/>
        <v>0.76666666666666672</v>
      </c>
      <c r="F178">
        <f t="shared" si="14"/>
        <v>25.780526107116042</v>
      </c>
      <c r="G178">
        <f t="shared" si="15"/>
        <v>25.760735941766153</v>
      </c>
      <c r="H178" s="10">
        <f t="shared" si="16"/>
        <v>467.40372525935413</v>
      </c>
      <c r="I178">
        <f t="shared" si="17"/>
        <v>3.8231874065809031E-2</v>
      </c>
    </row>
    <row r="179" spans="1:9" x14ac:dyDescent="0.3">
      <c r="A179">
        <v>76</v>
      </c>
      <c r="B179" s="1">
        <v>43682</v>
      </c>
      <c r="C179">
        <v>1152.3199460000001</v>
      </c>
      <c r="D179">
        <f t="shared" si="12"/>
        <v>-3.5523376734288778E-2</v>
      </c>
      <c r="E179">
        <f t="shared" si="13"/>
        <v>0.76944444444444449</v>
      </c>
      <c r="F179">
        <f t="shared" si="14"/>
        <v>24.975140676732881</v>
      </c>
      <c r="G179">
        <f t="shared" si="15"/>
        <v>24.955314692049882</v>
      </c>
      <c r="H179" s="10">
        <f t="shared" si="16"/>
        <v>449.87128934825239</v>
      </c>
      <c r="I179">
        <f t="shared" si="17"/>
        <v>-8.9179660295716806E-2</v>
      </c>
    </row>
    <row r="180" spans="1:9" x14ac:dyDescent="0.3">
      <c r="A180">
        <v>75</v>
      </c>
      <c r="B180" s="1">
        <v>43679</v>
      </c>
      <c r="C180">
        <v>1193.98999</v>
      </c>
      <c r="D180">
        <f t="shared" si="12"/>
        <v>-1.2501219817594316E-2</v>
      </c>
      <c r="E180">
        <f t="shared" si="13"/>
        <v>0.77777777777777779</v>
      </c>
      <c r="F180">
        <f t="shared" si="14"/>
        <v>26.644129003631395</v>
      </c>
      <c r="G180">
        <f t="shared" si="15"/>
        <v>26.624195947145392</v>
      </c>
      <c r="H180" s="10">
        <f t="shared" si="16"/>
        <v>491.83395932054611</v>
      </c>
      <c r="I180">
        <f t="shared" si="17"/>
        <v>-3.0274148386362443E-2</v>
      </c>
    </row>
    <row r="181" spans="1:9" x14ac:dyDescent="0.3">
      <c r="A181">
        <v>74</v>
      </c>
      <c r="B181" s="1">
        <v>43678</v>
      </c>
      <c r="C181">
        <v>1209.01001</v>
      </c>
      <c r="D181">
        <f t="shared" si="12"/>
        <v>-6.3240309851533274E-3</v>
      </c>
      <c r="E181">
        <f t="shared" si="13"/>
        <v>0.78055555555555556</v>
      </c>
      <c r="F181">
        <f t="shared" si="14"/>
        <v>27.229711424120232</v>
      </c>
      <c r="G181">
        <f t="shared" si="15"/>
        <v>27.209742804614901</v>
      </c>
      <c r="H181" s="10">
        <f t="shared" si="16"/>
        <v>506.95149421944905</v>
      </c>
      <c r="I181">
        <f t="shared" si="17"/>
        <v>-1.5205870709341719E-2</v>
      </c>
    </row>
    <row r="182" spans="1:9" x14ac:dyDescent="0.3">
      <c r="A182">
        <v>73</v>
      </c>
      <c r="B182" s="1">
        <v>43677</v>
      </c>
      <c r="C182">
        <v>1216.6800539999999</v>
      </c>
      <c r="D182">
        <f t="shared" si="12"/>
        <v>-6.9292532709340033E-3</v>
      </c>
      <c r="E182">
        <f t="shared" si="13"/>
        <v>0.78333333333333333</v>
      </c>
      <c r="F182">
        <f t="shared" si="14"/>
        <v>27.504503835705613</v>
      </c>
      <c r="G182">
        <f t="shared" si="15"/>
        <v>27.484499716404247</v>
      </c>
      <c r="H182" s="10">
        <f t="shared" si="16"/>
        <v>514.71903957555651</v>
      </c>
      <c r="I182">
        <f t="shared" si="17"/>
        <v>-1.6488785292505082E-2</v>
      </c>
    </row>
    <row r="183" spans="1:9" x14ac:dyDescent="0.3">
      <c r="A183">
        <v>72</v>
      </c>
      <c r="B183" s="1">
        <v>43676</v>
      </c>
      <c r="C183">
        <v>1225.1400149999999</v>
      </c>
      <c r="D183">
        <f t="shared" si="12"/>
        <v>-1.1580351941570944E-2</v>
      </c>
      <c r="E183">
        <f t="shared" si="13"/>
        <v>0.78611111111111109</v>
      </c>
      <c r="F183">
        <f t="shared" si="14"/>
        <v>27.808611222900932</v>
      </c>
      <c r="G183">
        <f t="shared" si="15"/>
        <v>27.788571666690832</v>
      </c>
      <c r="H183" s="10">
        <f t="shared" si="16"/>
        <v>523.27648839074936</v>
      </c>
      <c r="I183">
        <f t="shared" si="17"/>
        <v>-2.7086614133783476E-2</v>
      </c>
    </row>
    <row r="184" spans="1:9" x14ac:dyDescent="0.3">
      <c r="A184">
        <v>71</v>
      </c>
      <c r="B184" s="1">
        <v>43675</v>
      </c>
      <c r="C184">
        <v>1239.410034</v>
      </c>
      <c r="D184">
        <f t="shared" si="12"/>
        <v>-8.836037359119522E-3</v>
      </c>
      <c r="E184">
        <f t="shared" si="13"/>
        <v>0.78888888888888886</v>
      </c>
      <c r="F184">
        <f t="shared" si="14"/>
        <v>28.343419482249374</v>
      </c>
      <c r="G184">
        <f t="shared" si="15"/>
        <v>28.323344551684801</v>
      </c>
      <c r="H184" s="10">
        <f t="shared" si="16"/>
        <v>537.64398166690819</v>
      </c>
      <c r="I184">
        <f t="shared" si="17"/>
        <v>-2.0785851044035172E-2</v>
      </c>
    </row>
    <row r="185" spans="1:9" x14ac:dyDescent="0.3">
      <c r="A185">
        <v>70</v>
      </c>
      <c r="B185" s="1">
        <v>43672</v>
      </c>
      <c r="C185">
        <v>1250.410034</v>
      </c>
      <c r="D185">
        <f t="shared" si="12"/>
        <v>9.9379547911766383E-2</v>
      </c>
      <c r="E185">
        <f t="shared" si="13"/>
        <v>0.79722222222222228</v>
      </c>
      <c r="F185">
        <f t="shared" si="14"/>
        <v>28.653492602855454</v>
      </c>
      <c r="G185">
        <f t="shared" si="15"/>
        <v>28.633311921266468</v>
      </c>
      <c r="H185" s="10">
        <f t="shared" si="16"/>
        <v>548.93632327998148</v>
      </c>
      <c r="I185">
        <f t="shared" si="17"/>
        <v>0.24246918813629029</v>
      </c>
    </row>
    <row r="186" spans="1:9" x14ac:dyDescent="0.3">
      <c r="A186">
        <v>69</v>
      </c>
      <c r="B186" s="1">
        <v>43671</v>
      </c>
      <c r="C186">
        <v>1132.119995</v>
      </c>
      <c r="D186">
        <f t="shared" si="12"/>
        <v>-5.0134372273447159E-3</v>
      </c>
      <c r="E186">
        <f t="shared" si="13"/>
        <v>0.8</v>
      </c>
      <c r="F186">
        <f t="shared" si="14"/>
        <v>23.694676831945184</v>
      </c>
      <c r="G186">
        <f t="shared" si="15"/>
        <v>23.674461022946517</v>
      </c>
      <c r="H186" s="10">
        <f t="shared" si="16"/>
        <v>430.7437044188041</v>
      </c>
      <c r="I186">
        <f t="shared" si="17"/>
        <v>-1.3346533276228043E-2</v>
      </c>
    </row>
    <row r="187" spans="1:9" x14ac:dyDescent="0.3">
      <c r="A187">
        <v>68</v>
      </c>
      <c r="B187" s="1">
        <v>43670</v>
      </c>
      <c r="C187">
        <v>1137.8100589999999</v>
      </c>
      <c r="D187">
        <f t="shared" si="12"/>
        <v>-7.3553995125274999E-3</v>
      </c>
      <c r="E187">
        <f t="shared" si="13"/>
        <v>0.80277777777777781</v>
      </c>
      <c r="F187">
        <f t="shared" si="14"/>
        <v>23.908106951791257</v>
      </c>
      <c r="G187">
        <f t="shared" si="15"/>
        <v>23.887856076315241</v>
      </c>
      <c r="H187" s="10">
        <f t="shared" si="16"/>
        <v>436.53117502799137</v>
      </c>
      <c r="I187">
        <f t="shared" si="17"/>
        <v>-1.9278464710806718E-2</v>
      </c>
    </row>
    <row r="188" spans="1:9" x14ac:dyDescent="0.3">
      <c r="A188">
        <v>67</v>
      </c>
      <c r="B188" s="1">
        <v>43669</v>
      </c>
      <c r="C188">
        <v>1146.209961</v>
      </c>
      <c r="D188">
        <f t="shared" si="12"/>
        <v>7.1270157659688929E-3</v>
      </c>
      <c r="E188">
        <f t="shared" si="13"/>
        <v>0.80555555555555558</v>
      </c>
      <c r="F188">
        <f t="shared" si="14"/>
        <v>24.236319166681813</v>
      </c>
      <c r="G188">
        <f t="shared" si="15"/>
        <v>24.216033285344793</v>
      </c>
      <c r="H188" s="10">
        <f t="shared" si="16"/>
        <v>445.02847010942253</v>
      </c>
      <c r="I188">
        <f t="shared" si="17"/>
        <v>1.8237478277806616E-2</v>
      </c>
    </row>
    <row r="189" spans="1:9" x14ac:dyDescent="0.3">
      <c r="A189">
        <v>66</v>
      </c>
      <c r="B189" s="1">
        <v>43668</v>
      </c>
      <c r="C189">
        <v>1138.0699460000001</v>
      </c>
      <c r="D189">
        <f t="shared" si="12"/>
        <v>7.0276946402780408E-3</v>
      </c>
      <c r="E189">
        <f t="shared" si="13"/>
        <v>0.80833333333333335</v>
      </c>
      <c r="F189">
        <f t="shared" si="14"/>
        <v>23.850785196986251</v>
      </c>
      <c r="G189">
        <f t="shared" si="15"/>
        <v>23.83046437009131</v>
      </c>
      <c r="H189" s="10">
        <f t="shared" si="16"/>
        <v>436.98583466497621</v>
      </c>
      <c r="I189">
        <f t="shared" si="17"/>
        <v>1.7726350805027817E-2</v>
      </c>
    </row>
    <row r="190" spans="1:9" x14ac:dyDescent="0.3">
      <c r="A190">
        <v>65</v>
      </c>
      <c r="B190" s="1">
        <v>43665</v>
      </c>
      <c r="C190">
        <v>1130.099976</v>
      </c>
      <c r="D190">
        <f t="shared" si="12"/>
        <v>-1.4259393425478065E-2</v>
      </c>
      <c r="E190">
        <f t="shared" si="13"/>
        <v>0.81666666666666665</v>
      </c>
      <c r="F190">
        <f t="shared" si="14"/>
        <v>23.405221196950844</v>
      </c>
      <c r="G190">
        <f t="shared" si="15"/>
        <v>23.38479589210813</v>
      </c>
      <c r="H190" s="10">
        <f t="shared" si="16"/>
        <v>429.3079221951549</v>
      </c>
      <c r="I190">
        <f t="shared" si="17"/>
        <v>-3.7326313378392505E-2</v>
      </c>
    </row>
    <row r="191" spans="1:9" x14ac:dyDescent="0.3">
      <c r="A191">
        <v>64</v>
      </c>
      <c r="B191" s="1">
        <v>43664</v>
      </c>
      <c r="C191">
        <v>1146.329956</v>
      </c>
      <c r="D191">
        <f t="shared" si="12"/>
        <v>-1.7464278132366592E-5</v>
      </c>
      <c r="E191">
        <f t="shared" si="13"/>
        <v>0.81944444444444442</v>
      </c>
      <c r="F191">
        <f t="shared" si="14"/>
        <v>24.069280274281251</v>
      </c>
      <c r="G191">
        <f t="shared" si="15"/>
        <v>24.048820262013599</v>
      </c>
      <c r="H191" s="10">
        <f t="shared" si="16"/>
        <v>445.63522766598032</v>
      </c>
      <c r="I191">
        <f t="shared" si="17"/>
        <v>-2.632568152463405E-4</v>
      </c>
    </row>
    <row r="192" spans="1:9" x14ac:dyDescent="0.3">
      <c r="A192">
        <v>63</v>
      </c>
      <c r="B192" s="1">
        <v>43663</v>
      </c>
      <c r="C192">
        <v>1146.349976</v>
      </c>
      <c r="D192">
        <f t="shared" si="12"/>
        <v>-6.2871513737077249E-3</v>
      </c>
      <c r="E192">
        <f t="shared" si="13"/>
        <v>0.82222222222222219</v>
      </c>
      <c r="F192">
        <f t="shared" si="14"/>
        <v>24.036251898989754</v>
      </c>
      <c r="G192">
        <f t="shared" si="15"/>
        <v>24.015757238073629</v>
      </c>
      <c r="H192" s="10">
        <f t="shared" si="16"/>
        <v>445.75255962031792</v>
      </c>
      <c r="I192">
        <f t="shared" si="17"/>
        <v>-1.6304353907687481E-2</v>
      </c>
    </row>
    <row r="193" spans="1:9" x14ac:dyDescent="0.3">
      <c r="A193">
        <v>62</v>
      </c>
      <c r="B193" s="1">
        <v>43662</v>
      </c>
      <c r="C193">
        <v>1153.579956</v>
      </c>
      <c r="D193">
        <f t="shared" si="12"/>
        <v>2.8125909281264119E-3</v>
      </c>
      <c r="E193">
        <f t="shared" si="13"/>
        <v>0.82499999999999996</v>
      </c>
      <c r="F193">
        <f t="shared" si="14"/>
        <v>24.308806008298959</v>
      </c>
      <c r="G193">
        <f t="shared" si="15"/>
        <v>24.288276757213215</v>
      </c>
      <c r="H193" s="10">
        <f t="shared" si="16"/>
        <v>453.07983806004484</v>
      </c>
      <c r="I193">
        <f t="shared" si="17"/>
        <v>6.9604843806874749E-3</v>
      </c>
    </row>
    <row r="194" spans="1:9" x14ac:dyDescent="0.3">
      <c r="A194">
        <v>61</v>
      </c>
      <c r="B194" s="1">
        <v>43661</v>
      </c>
      <c r="C194">
        <v>1150.339966</v>
      </c>
      <c r="D194">
        <f t="shared" si="12"/>
        <v>4.7402033859419409E-3</v>
      </c>
      <c r="E194">
        <f t="shared" si="13"/>
        <v>0.82777777777777772</v>
      </c>
      <c r="F194">
        <f t="shared" si="14"/>
        <v>24.137999699927992</v>
      </c>
      <c r="G194">
        <f t="shared" si="15"/>
        <v>24.117435916856387</v>
      </c>
      <c r="H194" s="10">
        <f t="shared" si="16"/>
        <v>449.9371329870379</v>
      </c>
      <c r="I194">
        <f t="shared" si="17"/>
        <v>1.150793545692911E-2</v>
      </c>
    </row>
    <row r="195" spans="1:9" x14ac:dyDescent="0.3">
      <c r="A195">
        <v>60</v>
      </c>
      <c r="B195" s="1">
        <v>43658</v>
      </c>
      <c r="C195">
        <v>1144.900024</v>
      </c>
      <c r="D195">
        <f t="shared" ref="D195:D254" si="18">LN(C195/C196)</f>
        <v>6.0290944989537432E-4</v>
      </c>
      <c r="E195">
        <f t="shared" ref="E195:E254" si="19">($M$1-B195)/360</f>
        <v>0.83611111111111114</v>
      </c>
      <c r="F195">
        <f t="shared" ref="F195:F254" si="20">(LN(C195/$M$4)+($M$3+$M$2*$M$2/2)*E195)/($M$2*SQRT(E195))</f>
        <v>23.80831274719738</v>
      </c>
      <c r="G195">
        <f t="shared" ref="G195:G254" si="21">F195-$M$2*SQRT(E195)</f>
        <v>23.787645714356653</v>
      </c>
      <c r="H195" s="10">
        <f t="shared" ref="H195:H254" si="22">C195*_xlfn.NORM.S.DIST(F195,TRUE)-EXP(-$M$3*E195)*$M$4*_xlfn.NORM.S.DIST(G195,TRUE)</f>
        <v>444.78896471037979</v>
      </c>
      <c r="I195">
        <f t="shared" ref="I195:I254" si="23">LN(H195/H196)</f>
        <v>1.3337280790135925E-3</v>
      </c>
    </row>
    <row r="196" spans="1:9" x14ac:dyDescent="0.3">
      <c r="A196">
        <v>59</v>
      </c>
      <c r="B196" s="1">
        <v>43657</v>
      </c>
      <c r="C196">
        <v>1144.209961</v>
      </c>
      <c r="D196">
        <f t="shared" si="18"/>
        <v>3.2651995765414833E-3</v>
      </c>
      <c r="E196">
        <f t="shared" si="19"/>
        <v>0.83888888888888891</v>
      </c>
      <c r="F196">
        <f t="shared" si="20"/>
        <v>23.746481593257709</v>
      </c>
      <c r="G196">
        <f t="shared" si="21"/>
        <v>23.72578025826418</v>
      </c>
      <c r="H196" s="10">
        <f t="shared" si="22"/>
        <v>444.19613260520157</v>
      </c>
      <c r="I196">
        <f t="shared" si="23"/>
        <v>8.2119129926380551E-3</v>
      </c>
    </row>
    <row r="197" spans="1:9" x14ac:dyDescent="0.3">
      <c r="A197">
        <v>58</v>
      </c>
      <c r="B197" s="1">
        <v>43656</v>
      </c>
      <c r="C197">
        <v>1140.4799800000001</v>
      </c>
      <c r="D197">
        <f t="shared" si="18"/>
        <v>1.3817334873906855E-2</v>
      </c>
      <c r="E197">
        <f t="shared" si="19"/>
        <v>0.84166666666666667</v>
      </c>
      <c r="F197">
        <f t="shared" si="20"/>
        <v>23.556527463669749</v>
      </c>
      <c r="G197">
        <f t="shared" si="21"/>
        <v>23.535791883268207</v>
      </c>
      <c r="H197" s="10">
        <f t="shared" si="22"/>
        <v>440.56336899667019</v>
      </c>
      <c r="I197">
        <f t="shared" si="23"/>
        <v>3.594030247678346E-2</v>
      </c>
    </row>
    <row r="198" spans="1:9" x14ac:dyDescent="0.3">
      <c r="A198">
        <v>57</v>
      </c>
      <c r="B198" s="1">
        <v>43655</v>
      </c>
      <c r="C198">
        <v>1124.829956</v>
      </c>
      <c r="D198">
        <f t="shared" si="18"/>
        <v>7.5674606461403676E-3</v>
      </c>
      <c r="E198">
        <f t="shared" si="19"/>
        <v>0.84444444444444444</v>
      </c>
      <c r="F198">
        <f t="shared" si="20"/>
        <v>22.859210655364933</v>
      </c>
      <c r="G198">
        <f t="shared" si="21"/>
        <v>22.83844088601948</v>
      </c>
      <c r="H198" s="10">
        <f t="shared" si="22"/>
        <v>425.01054888666079</v>
      </c>
      <c r="I198">
        <f t="shared" si="23"/>
        <v>1.9920829992991478E-2</v>
      </c>
    </row>
    <row r="199" spans="1:9" x14ac:dyDescent="0.3">
      <c r="A199">
        <v>56</v>
      </c>
      <c r="B199" s="1">
        <v>43654</v>
      </c>
      <c r="C199">
        <v>1116.349976</v>
      </c>
      <c r="D199">
        <f t="shared" si="18"/>
        <v>-1.3559279951442625E-2</v>
      </c>
      <c r="E199">
        <f t="shared" si="19"/>
        <v>0.84722222222222221</v>
      </c>
      <c r="F199">
        <f t="shared" si="20"/>
        <v>22.464663992244425</v>
      </c>
      <c r="G199">
        <f t="shared" si="21"/>
        <v>22.443860090140785</v>
      </c>
      <c r="H199" s="10">
        <f t="shared" si="22"/>
        <v>416.62775927704865</v>
      </c>
      <c r="I199">
        <f t="shared" si="23"/>
        <v>-3.6600970673733677E-2</v>
      </c>
    </row>
    <row r="200" spans="1:9" x14ac:dyDescent="0.3">
      <c r="A200">
        <v>55</v>
      </c>
      <c r="B200" s="1">
        <v>43651</v>
      </c>
      <c r="C200">
        <v>1131.589966</v>
      </c>
      <c r="D200">
        <f t="shared" si="18"/>
        <v>8.8853270753312414E-3</v>
      </c>
      <c r="E200">
        <f t="shared" si="19"/>
        <v>0.85555555555555551</v>
      </c>
      <c r="F200">
        <f t="shared" si="20"/>
        <v>23.023607008979621</v>
      </c>
      <c r="G200">
        <f t="shared" si="21"/>
        <v>23.002701042966027</v>
      </c>
      <c r="H200" s="10">
        <f t="shared" si="22"/>
        <v>432.15923946934277</v>
      </c>
      <c r="I200">
        <f t="shared" si="23"/>
        <v>2.2975192748538466E-2</v>
      </c>
    </row>
    <row r="201" spans="1:9" x14ac:dyDescent="0.3">
      <c r="A201">
        <v>54</v>
      </c>
      <c r="B201" s="1">
        <v>43649</v>
      </c>
      <c r="C201">
        <v>1121.579956</v>
      </c>
      <c r="D201">
        <f t="shared" si="18"/>
        <v>9.2528583938088268E-3</v>
      </c>
      <c r="E201">
        <f t="shared" si="19"/>
        <v>0.86111111111111116</v>
      </c>
      <c r="F201">
        <f t="shared" si="20"/>
        <v>22.538888154444258</v>
      </c>
      <c r="G201">
        <f t="shared" si="21"/>
        <v>22.517914421750465</v>
      </c>
      <c r="H201" s="10">
        <f t="shared" si="22"/>
        <v>422.3434888005562</v>
      </c>
      <c r="I201">
        <f t="shared" si="23"/>
        <v>2.4527075053238381E-2</v>
      </c>
    </row>
    <row r="202" spans="1:9" x14ac:dyDescent="0.3">
      <c r="A202">
        <v>53</v>
      </c>
      <c r="B202" s="1">
        <v>43648</v>
      </c>
      <c r="C202">
        <v>1111.25</v>
      </c>
      <c r="D202">
        <f t="shared" si="18"/>
        <v>1.2040747764740898E-2</v>
      </c>
      <c r="E202">
        <f t="shared" si="19"/>
        <v>0.86388888888888893</v>
      </c>
      <c r="F202">
        <f t="shared" si="20"/>
        <v>22.068813698002796</v>
      </c>
      <c r="G202">
        <f t="shared" si="21"/>
        <v>22.047806163945101</v>
      </c>
      <c r="H202" s="10">
        <f t="shared" si="22"/>
        <v>412.11064223268943</v>
      </c>
      <c r="I202">
        <f t="shared" si="23"/>
        <v>3.2561827724835513E-2</v>
      </c>
    </row>
    <row r="203" spans="1:9" x14ac:dyDescent="0.3">
      <c r="A203">
        <v>52</v>
      </c>
      <c r="B203" s="1">
        <v>43647</v>
      </c>
      <c r="C203">
        <v>1097.9499510000001</v>
      </c>
      <c r="D203">
        <f t="shared" si="18"/>
        <v>1.5641449679399677E-2</v>
      </c>
      <c r="E203">
        <f t="shared" si="19"/>
        <v>0.8666666666666667</v>
      </c>
      <c r="F203">
        <f t="shared" si="20"/>
        <v>21.467809083886952</v>
      </c>
      <c r="G203">
        <f t="shared" si="21"/>
        <v>21.446767802764839</v>
      </c>
      <c r="H203" s="10">
        <f t="shared" si="22"/>
        <v>398.90768917833816</v>
      </c>
      <c r="I203">
        <f t="shared" si="23"/>
        <v>4.289333695681824E-2</v>
      </c>
    </row>
    <row r="204" spans="1:9" x14ac:dyDescent="0.3">
      <c r="A204">
        <v>51</v>
      </c>
      <c r="B204" s="1">
        <v>43644</v>
      </c>
      <c r="C204">
        <v>1080.910034</v>
      </c>
      <c r="D204">
        <f t="shared" si="18"/>
        <v>4.543545731538803E-3</v>
      </c>
      <c r="E204">
        <f t="shared" si="19"/>
        <v>0.875</v>
      </c>
      <c r="F204">
        <f t="shared" si="20"/>
        <v>20.645324033099911</v>
      </c>
      <c r="G204">
        <f t="shared" si="21"/>
        <v>20.624181833983371</v>
      </c>
      <c r="H204" s="10">
        <f t="shared" si="22"/>
        <v>382.15897911510558</v>
      </c>
      <c r="I204">
        <f t="shared" si="23"/>
        <v>1.2647666357418577E-2</v>
      </c>
    </row>
    <row r="205" spans="1:9" x14ac:dyDescent="0.3">
      <c r="A205">
        <v>50</v>
      </c>
      <c r="B205" s="1">
        <v>43643</v>
      </c>
      <c r="C205">
        <v>1076.01001</v>
      </c>
      <c r="D205">
        <f t="shared" si="18"/>
        <v>-3.516119510524426E-3</v>
      </c>
      <c r="E205">
        <f t="shared" si="19"/>
        <v>0.87777777777777777</v>
      </c>
      <c r="F205">
        <f t="shared" si="20"/>
        <v>20.404660059007348</v>
      </c>
      <c r="G205">
        <f t="shared" si="21"/>
        <v>20.383484327436562</v>
      </c>
      <c r="H205" s="10">
        <f t="shared" si="22"/>
        <v>377.3559971335435</v>
      </c>
      <c r="I205">
        <f t="shared" si="23"/>
        <v>-1.0248105373333479E-2</v>
      </c>
    </row>
    <row r="206" spans="1:9" x14ac:dyDescent="0.3">
      <c r="A206">
        <v>49</v>
      </c>
      <c r="B206" s="1">
        <v>43642</v>
      </c>
      <c r="C206">
        <v>1079.8000489999999</v>
      </c>
      <c r="D206">
        <f t="shared" si="18"/>
        <v>-6.0475469259630311E-3</v>
      </c>
      <c r="E206">
        <f t="shared" si="19"/>
        <v>0.88055555555555554</v>
      </c>
      <c r="F206">
        <f t="shared" si="20"/>
        <v>20.544815265651852</v>
      </c>
      <c r="G206">
        <f t="shared" si="21"/>
        <v>20.523606054642659</v>
      </c>
      <c r="H206" s="10">
        <f t="shared" si="22"/>
        <v>381.24306467485906</v>
      </c>
      <c r="I206">
        <f t="shared" si="23"/>
        <v>-1.7284674912493886E-2</v>
      </c>
    </row>
    <row r="207" spans="1:9" x14ac:dyDescent="0.3">
      <c r="A207">
        <v>48</v>
      </c>
      <c r="B207" s="1">
        <v>43641</v>
      </c>
      <c r="C207">
        <v>1086.349976</v>
      </c>
      <c r="D207">
        <f t="shared" si="18"/>
        <v>-2.6497250731537112E-2</v>
      </c>
      <c r="E207">
        <f t="shared" si="19"/>
        <v>0.8833333333333333</v>
      </c>
      <c r="F207">
        <f t="shared" si="20"/>
        <v>20.803747352264836</v>
      </c>
      <c r="G207">
        <f t="shared" si="21"/>
        <v>20.782504714582405</v>
      </c>
      <c r="H207" s="10">
        <f t="shared" si="22"/>
        <v>387.89000674092426</v>
      </c>
      <c r="I207">
        <f t="shared" si="23"/>
        <v>-7.2740963543001982E-2</v>
      </c>
    </row>
    <row r="208" spans="1:9" x14ac:dyDescent="0.3">
      <c r="A208">
        <v>47</v>
      </c>
      <c r="B208" s="1">
        <v>43640</v>
      </c>
      <c r="C208">
        <v>1115.5200199999999</v>
      </c>
      <c r="D208">
        <f t="shared" si="18"/>
        <v>-5.6851721275697773E-3</v>
      </c>
      <c r="E208">
        <f t="shared" si="19"/>
        <v>0.88611111111111107</v>
      </c>
      <c r="F208">
        <f t="shared" si="20"/>
        <v>22.023080270629091</v>
      </c>
      <c r="G208">
        <f t="shared" si="21"/>
        <v>22.001804258789896</v>
      </c>
      <c r="H208" s="10">
        <f t="shared" si="22"/>
        <v>417.1570523336103</v>
      </c>
      <c r="I208">
        <f t="shared" si="23"/>
        <v>-1.5817655951543576E-2</v>
      </c>
    </row>
    <row r="209" spans="1:9" x14ac:dyDescent="0.3">
      <c r="A209">
        <v>46</v>
      </c>
      <c r="B209" s="1">
        <v>43637</v>
      </c>
      <c r="C209">
        <v>1121.880005</v>
      </c>
      <c r="D209">
        <f t="shared" si="18"/>
        <v>9.3673373539122674E-3</v>
      </c>
      <c r="E209">
        <f t="shared" si="19"/>
        <v>0.89444444444444449</v>
      </c>
      <c r="F209">
        <f t="shared" si="20"/>
        <v>22.205802951771098</v>
      </c>
      <c r="G209">
        <f t="shared" si="21"/>
        <v>22.184427130102556</v>
      </c>
      <c r="H209" s="10">
        <f t="shared" si="22"/>
        <v>423.80796129010491</v>
      </c>
      <c r="I209">
        <f t="shared" si="23"/>
        <v>2.4756062165303679E-2</v>
      </c>
    </row>
    <row r="210" spans="1:9" x14ac:dyDescent="0.3">
      <c r="A210">
        <v>45</v>
      </c>
      <c r="B210" s="1">
        <v>43636</v>
      </c>
      <c r="C210">
        <v>1111.420044</v>
      </c>
      <c r="D210">
        <f t="shared" si="18"/>
        <v>8.2124350891792531E-3</v>
      </c>
      <c r="E210">
        <f t="shared" si="19"/>
        <v>0.89722222222222225</v>
      </c>
      <c r="F210">
        <f t="shared" si="20"/>
        <v>21.740380275524874</v>
      </c>
      <c r="G210">
        <f t="shared" si="21"/>
        <v>21.718971287317117</v>
      </c>
      <c r="H210" s="10">
        <f t="shared" si="22"/>
        <v>413.44494800798384</v>
      </c>
      <c r="I210">
        <f t="shared" si="23"/>
        <v>2.1991813226267181E-2</v>
      </c>
    </row>
    <row r="211" spans="1:9" x14ac:dyDescent="0.3">
      <c r="A211">
        <v>44</v>
      </c>
      <c r="B211" s="1">
        <v>43635</v>
      </c>
      <c r="C211">
        <v>1102.329956</v>
      </c>
      <c r="D211">
        <f t="shared" si="18"/>
        <v>-1.1514600911832968E-3</v>
      </c>
      <c r="E211">
        <f t="shared" si="19"/>
        <v>0.9</v>
      </c>
      <c r="F211">
        <f t="shared" si="20"/>
        <v>21.330309753967288</v>
      </c>
      <c r="G211">
        <f t="shared" si="21"/>
        <v>21.308867650522096</v>
      </c>
      <c r="H211" s="10">
        <f t="shared" si="22"/>
        <v>404.45179426183711</v>
      </c>
      <c r="I211">
        <f t="shared" si="23"/>
        <v>-3.3740387661361638E-3</v>
      </c>
    </row>
    <row r="212" spans="1:9" x14ac:dyDescent="0.3">
      <c r="A212">
        <v>43</v>
      </c>
      <c r="B212" s="1">
        <v>43634</v>
      </c>
      <c r="C212">
        <v>1103.599976</v>
      </c>
      <c r="D212">
        <f t="shared" si="18"/>
        <v>1.0108893626375735E-2</v>
      </c>
      <c r="E212">
        <f t="shared" si="19"/>
        <v>0.90277777777777779</v>
      </c>
      <c r="F212">
        <f t="shared" si="20"/>
        <v>21.357587279850318</v>
      </c>
      <c r="G212">
        <f t="shared" si="21"/>
        <v>21.336112112232136</v>
      </c>
      <c r="H212" s="10">
        <f t="shared" si="22"/>
        <v>405.8187350535344</v>
      </c>
      <c r="I212">
        <f t="shared" si="23"/>
        <v>2.748760592287806E-2</v>
      </c>
    </row>
    <row r="213" spans="1:9" x14ac:dyDescent="0.3">
      <c r="A213">
        <v>42</v>
      </c>
      <c r="B213" s="1">
        <v>43633</v>
      </c>
      <c r="C213">
        <v>1092.5</v>
      </c>
      <c r="D213">
        <f t="shared" si="18"/>
        <v>6.5661544806567031E-3</v>
      </c>
      <c r="E213">
        <f t="shared" si="19"/>
        <v>0.90555555555555556</v>
      </c>
      <c r="F213">
        <f t="shared" si="20"/>
        <v>20.861293305902784</v>
      </c>
      <c r="G213">
        <f t="shared" si="21"/>
        <v>20.839785124940565</v>
      </c>
      <c r="H213" s="10">
        <f t="shared" si="22"/>
        <v>394.8156663849453</v>
      </c>
      <c r="I213">
        <f t="shared" si="23"/>
        <v>1.7526326363554848E-2</v>
      </c>
    </row>
    <row r="214" spans="1:9" x14ac:dyDescent="0.3">
      <c r="A214">
        <v>41</v>
      </c>
      <c r="B214" s="1">
        <v>43630</v>
      </c>
      <c r="C214">
        <v>1085.349976</v>
      </c>
      <c r="D214">
        <f t="shared" si="18"/>
        <v>-3.1461435682671947E-3</v>
      </c>
      <c r="E214">
        <f t="shared" si="19"/>
        <v>0.91388888888888886</v>
      </c>
      <c r="F214">
        <f t="shared" si="20"/>
        <v>20.481454370753216</v>
      </c>
      <c r="G214">
        <f t="shared" si="21"/>
        <v>20.459847452404521</v>
      </c>
      <c r="H214" s="10">
        <f t="shared" si="22"/>
        <v>387.95628363615276</v>
      </c>
      <c r="I214">
        <f t="shared" si="23"/>
        <v>-9.024348027662504E-3</v>
      </c>
    </row>
    <row r="215" spans="1:9" x14ac:dyDescent="0.3">
      <c r="A215">
        <v>40</v>
      </c>
      <c r="B215" s="1">
        <v>43629</v>
      </c>
      <c r="C215">
        <v>1088.7700199999999</v>
      </c>
      <c r="D215">
        <f t="shared" si="18"/>
        <v>1.0841357209813622E-2</v>
      </c>
      <c r="E215">
        <f t="shared" si="19"/>
        <v>0.91666666666666663</v>
      </c>
      <c r="F215">
        <f t="shared" si="20"/>
        <v>20.602236713601144</v>
      </c>
      <c r="G215">
        <f t="shared" si="21"/>
        <v>20.580596982905</v>
      </c>
      <c r="H215" s="10">
        <f t="shared" si="22"/>
        <v>391.47318114510938</v>
      </c>
      <c r="I215">
        <f t="shared" si="23"/>
        <v>3.0193146544486543E-2</v>
      </c>
    </row>
    <row r="216" spans="1:9" x14ac:dyDescent="0.3">
      <c r="A216">
        <v>39</v>
      </c>
      <c r="B216" s="1">
        <v>43628</v>
      </c>
      <c r="C216">
        <v>1077.030029</v>
      </c>
      <c r="D216">
        <f t="shared" si="18"/>
        <v>-1.5678463144394434E-3</v>
      </c>
      <c r="E216">
        <f t="shared" si="19"/>
        <v>0.9194444444444444</v>
      </c>
      <c r="F216">
        <f t="shared" si="20"/>
        <v>20.0772974329291</v>
      </c>
      <c r="G216">
        <f t="shared" si="21"/>
        <v>20.055624939563632</v>
      </c>
      <c r="H216" s="10">
        <f t="shared" si="22"/>
        <v>379.83003020312412</v>
      </c>
      <c r="I216">
        <f t="shared" si="23"/>
        <v>-4.6930969316364389E-3</v>
      </c>
    </row>
    <row r="217" spans="1:9" x14ac:dyDescent="0.3">
      <c r="A217">
        <v>38</v>
      </c>
      <c r="B217" s="1">
        <v>43627</v>
      </c>
      <c r="C217">
        <v>1078.719971</v>
      </c>
      <c r="D217">
        <f t="shared" si="18"/>
        <v>-1.5377095507899887E-3</v>
      </c>
      <c r="E217">
        <f t="shared" si="19"/>
        <v>0.92222222222222228</v>
      </c>
      <c r="F217">
        <f t="shared" si="20"/>
        <v>20.125702949860766</v>
      </c>
      <c r="G217">
        <f t="shared" si="21"/>
        <v>20.103997743279148</v>
      </c>
      <c r="H217" s="10">
        <f t="shared" si="22"/>
        <v>381.61679881206453</v>
      </c>
      <c r="I217">
        <f t="shared" si="23"/>
        <v>-4.593129920428385E-3</v>
      </c>
    </row>
    <row r="218" spans="1:9" x14ac:dyDescent="0.3">
      <c r="A218">
        <v>37</v>
      </c>
      <c r="B218" s="1">
        <v>43626</v>
      </c>
      <c r="C218">
        <v>1080.380005</v>
      </c>
      <c r="D218">
        <f t="shared" si="18"/>
        <v>1.3361950654818841E-2</v>
      </c>
      <c r="E218">
        <f t="shared" si="19"/>
        <v>0.92500000000000004</v>
      </c>
      <c r="F218">
        <f t="shared" si="20"/>
        <v>20.172622093304959</v>
      </c>
      <c r="G218">
        <f t="shared" si="21"/>
        <v>20.150884222737094</v>
      </c>
      <c r="H218" s="10">
        <f t="shared" si="22"/>
        <v>383.37364597379883</v>
      </c>
      <c r="I218">
        <f t="shared" si="23"/>
        <v>3.7335677966385802E-2</v>
      </c>
    </row>
    <row r="219" spans="1:9" x14ac:dyDescent="0.3">
      <c r="A219">
        <v>36</v>
      </c>
      <c r="B219" s="1">
        <v>43623</v>
      </c>
      <c r="C219">
        <v>1066.040039</v>
      </c>
      <c r="D219">
        <f t="shared" si="18"/>
        <v>2.0565810692857844E-2</v>
      </c>
      <c r="E219">
        <f t="shared" si="19"/>
        <v>0.93333333333333335</v>
      </c>
      <c r="F219">
        <f t="shared" si="20"/>
        <v>19.489608249342503</v>
      </c>
      <c r="G219">
        <f t="shared" si="21"/>
        <v>19.467772679987686</v>
      </c>
      <c r="H219" s="10">
        <f t="shared" si="22"/>
        <v>369.32403879443791</v>
      </c>
      <c r="I219">
        <f t="shared" si="23"/>
        <v>6.0274768848838728E-2</v>
      </c>
    </row>
    <row r="220" spans="1:9" x14ac:dyDescent="0.3">
      <c r="A220">
        <v>35</v>
      </c>
      <c r="B220" s="1">
        <v>43622</v>
      </c>
      <c r="C220">
        <v>1044.339966</v>
      </c>
      <c r="D220">
        <f t="shared" si="18"/>
        <v>2.032048724698685E-3</v>
      </c>
      <c r="E220">
        <f t="shared" si="19"/>
        <v>0.93611111111111112</v>
      </c>
      <c r="F220">
        <f t="shared" si="20"/>
        <v>18.52660347637536</v>
      </c>
      <c r="G220">
        <f t="shared" si="21"/>
        <v>18.504735437754498</v>
      </c>
      <c r="H220" s="10">
        <f t="shared" si="22"/>
        <v>347.72072518601999</v>
      </c>
      <c r="I220">
        <f t="shared" si="23"/>
        <v>5.835597577609041E-3</v>
      </c>
    </row>
    <row r="221" spans="1:9" x14ac:dyDescent="0.3">
      <c r="A221">
        <v>34</v>
      </c>
      <c r="B221" s="1">
        <v>43621</v>
      </c>
      <c r="C221">
        <v>1042.219971</v>
      </c>
      <c r="D221">
        <f t="shared" si="18"/>
        <v>-1.0337736278598584E-2</v>
      </c>
      <c r="E221">
        <f t="shared" si="19"/>
        <v>0.93888888888888888</v>
      </c>
      <c r="F221">
        <f t="shared" si="20"/>
        <v>18.412765514551033</v>
      </c>
      <c r="G221">
        <f t="shared" si="21"/>
        <v>18.390865054802479</v>
      </c>
      <c r="H221" s="10">
        <f t="shared" si="22"/>
        <v>345.69747613973061</v>
      </c>
      <c r="I221">
        <f t="shared" si="23"/>
        <v>-3.1118763095130387E-2</v>
      </c>
    </row>
    <row r="222" spans="1:9" x14ac:dyDescent="0.3">
      <c r="A222">
        <v>33</v>
      </c>
      <c r="B222" s="1">
        <v>43620</v>
      </c>
      <c r="C222">
        <v>1053.0500489999999</v>
      </c>
      <c r="D222">
        <f t="shared" si="18"/>
        <v>1.610165431836064E-2</v>
      </c>
      <c r="E222">
        <f t="shared" si="19"/>
        <v>0.94166666666666665</v>
      </c>
      <c r="F222">
        <f t="shared" si="20"/>
        <v>18.863288915202368</v>
      </c>
      <c r="G222">
        <f t="shared" si="21"/>
        <v>18.841356082251</v>
      </c>
      <c r="H222" s="10">
        <f t="shared" si="22"/>
        <v>356.62428665743641</v>
      </c>
      <c r="I222">
        <f t="shared" si="23"/>
        <v>4.8028596642670042E-2</v>
      </c>
    </row>
    <row r="223" spans="1:9" x14ac:dyDescent="0.3">
      <c r="A223">
        <v>32</v>
      </c>
      <c r="B223" s="1">
        <v>43619</v>
      </c>
      <c r="C223">
        <v>1036.2299800000001</v>
      </c>
      <c r="D223">
        <f t="shared" si="18"/>
        <v>-6.3015643665761747E-2</v>
      </c>
      <c r="E223">
        <f t="shared" si="19"/>
        <v>0.94444444444444442</v>
      </c>
      <c r="F223">
        <f t="shared" si="20"/>
        <v>18.108829482738773</v>
      </c>
      <c r="G223">
        <f t="shared" si="21"/>
        <v>18.086864324297569</v>
      </c>
      <c r="H223" s="10">
        <f t="shared" si="22"/>
        <v>339.90093674100342</v>
      </c>
      <c r="I223">
        <f t="shared" si="23"/>
        <v>-0.181610102229947</v>
      </c>
    </row>
    <row r="224" spans="1:9" x14ac:dyDescent="0.3">
      <c r="A224">
        <v>31</v>
      </c>
      <c r="B224" s="1">
        <v>43616</v>
      </c>
      <c r="C224">
        <v>1103.630005</v>
      </c>
      <c r="D224">
        <f t="shared" si="18"/>
        <v>-1.2891855899190837E-2</v>
      </c>
      <c r="E224">
        <f t="shared" si="19"/>
        <v>0.95277777777777772</v>
      </c>
      <c r="F224">
        <f t="shared" si="20"/>
        <v>20.904762402542005</v>
      </c>
      <c r="G224">
        <f t="shared" si="21"/>
        <v>20.882700551813411</v>
      </c>
      <c r="H224" s="10">
        <f t="shared" si="22"/>
        <v>407.59103840552609</v>
      </c>
      <c r="I224">
        <f t="shared" si="23"/>
        <v>-3.4759126432211615E-2</v>
      </c>
    </row>
    <row r="225" spans="1:9" x14ac:dyDescent="0.3">
      <c r="A225">
        <v>30</v>
      </c>
      <c r="B225" s="1">
        <v>43615</v>
      </c>
      <c r="C225">
        <v>1117.9499510000001</v>
      </c>
      <c r="D225">
        <f t="shared" si="18"/>
        <v>1.333676701710664E-3</v>
      </c>
      <c r="E225">
        <f t="shared" si="19"/>
        <v>0.9555555555555556</v>
      </c>
      <c r="F225">
        <f t="shared" si="20"/>
        <v>21.464174491615339</v>
      </c>
      <c r="G225">
        <f t="shared" si="21"/>
        <v>21.442080504160707</v>
      </c>
      <c r="H225" s="10">
        <f t="shared" si="22"/>
        <v>422.00764977119172</v>
      </c>
      <c r="I225">
        <f t="shared" si="23"/>
        <v>3.3071517068821816E-3</v>
      </c>
    </row>
    <row r="226" spans="1:9" x14ac:dyDescent="0.3">
      <c r="A226">
        <v>29</v>
      </c>
      <c r="B226" s="1">
        <v>43614</v>
      </c>
      <c r="C226">
        <v>1116.459961</v>
      </c>
      <c r="D226">
        <f t="shared" si="18"/>
        <v>-1.572056236973457E-2</v>
      </c>
      <c r="E226">
        <f t="shared" si="19"/>
        <v>0.95833333333333337</v>
      </c>
      <c r="F226">
        <f t="shared" si="20"/>
        <v>21.379077405478316</v>
      </c>
      <c r="G226">
        <f t="shared" si="21"/>
        <v>21.356951327974159</v>
      </c>
      <c r="H226" s="10">
        <f t="shared" si="22"/>
        <v>420.61431171204447</v>
      </c>
      <c r="I226">
        <f t="shared" si="23"/>
        <v>-4.1417757246120006E-2</v>
      </c>
    </row>
    <row r="227" spans="1:9" x14ac:dyDescent="0.3">
      <c r="A227">
        <v>28</v>
      </c>
      <c r="B227" s="1">
        <v>43613</v>
      </c>
      <c r="C227">
        <v>1134.150024</v>
      </c>
      <c r="D227">
        <f t="shared" si="18"/>
        <v>5.9979451750051408E-4</v>
      </c>
      <c r="E227">
        <f t="shared" si="19"/>
        <v>0.96111111111111114</v>
      </c>
      <c r="F227">
        <f t="shared" si="20"/>
        <v>22.063932345492759</v>
      </c>
      <c r="G227">
        <f t="shared" si="21"/>
        <v>22.041774224412791</v>
      </c>
      <c r="H227" s="10">
        <f t="shared" si="22"/>
        <v>438.40101322994872</v>
      </c>
      <c r="I227">
        <f t="shared" si="23"/>
        <v>6.7000643417557918E-4</v>
      </c>
    </row>
    <row r="228" spans="1:9" x14ac:dyDescent="0.3">
      <c r="A228">
        <v>27</v>
      </c>
      <c r="B228" s="1">
        <v>43609</v>
      </c>
      <c r="C228">
        <v>1133.469971</v>
      </c>
      <c r="D228">
        <f t="shared" si="18"/>
        <v>-6.4197921949546892E-3</v>
      </c>
      <c r="E228">
        <f t="shared" si="19"/>
        <v>0.97222222222222221</v>
      </c>
      <c r="F228">
        <f t="shared" si="20"/>
        <v>21.935632708080835</v>
      </c>
      <c r="G228">
        <f t="shared" si="21"/>
        <v>21.913346873429813</v>
      </c>
      <c r="H228" s="10">
        <f t="shared" si="22"/>
        <v>438.10738010936018</v>
      </c>
      <c r="I228">
        <f t="shared" si="23"/>
        <v>-1.6742186362726924E-2</v>
      </c>
    </row>
    <row r="229" spans="1:9" x14ac:dyDescent="0.3">
      <c r="A229">
        <v>26</v>
      </c>
      <c r="B229" s="1">
        <v>43608</v>
      </c>
      <c r="C229">
        <v>1140.7700199999999</v>
      </c>
      <c r="D229">
        <f t="shared" si="18"/>
        <v>-9.2925109515366155E-3</v>
      </c>
      <c r="E229">
        <f t="shared" si="19"/>
        <v>0.97499999999999998</v>
      </c>
      <c r="F229">
        <f t="shared" si="20"/>
        <v>22.19827354734932</v>
      </c>
      <c r="G229">
        <f t="shared" si="21"/>
        <v>22.175955898499872</v>
      </c>
      <c r="H229" s="10">
        <f t="shared" si="22"/>
        <v>445.50400054047907</v>
      </c>
      <c r="I229">
        <f t="shared" si="23"/>
        <v>-2.3835954979964259E-2</v>
      </c>
    </row>
    <row r="230" spans="1:9" x14ac:dyDescent="0.3">
      <c r="A230">
        <v>25</v>
      </c>
      <c r="B230" s="1">
        <v>43607</v>
      </c>
      <c r="C230">
        <v>1151.420044</v>
      </c>
      <c r="D230">
        <f t="shared" si="18"/>
        <v>1.5558456556534533E-3</v>
      </c>
      <c r="E230">
        <f t="shared" si="19"/>
        <v>0.97777777777777775</v>
      </c>
      <c r="F230">
        <f t="shared" si="20"/>
        <v>22.588748792112749</v>
      </c>
      <c r="G230">
        <f t="shared" si="21"/>
        <v>22.566399374352059</v>
      </c>
      <c r="H230" s="10">
        <f t="shared" si="22"/>
        <v>456.25058255983095</v>
      </c>
      <c r="I230">
        <f t="shared" si="23"/>
        <v>3.7186694765930905E-3</v>
      </c>
    </row>
    <row r="231" spans="1:9" x14ac:dyDescent="0.3">
      <c r="A231">
        <v>24</v>
      </c>
      <c r="B231" s="1">
        <v>43606</v>
      </c>
      <c r="C231">
        <v>1149.630005</v>
      </c>
      <c r="D231">
        <f t="shared" si="18"/>
        <v>9.4211955749665365E-3</v>
      </c>
      <c r="E231">
        <f t="shared" si="19"/>
        <v>0.98055555555555551</v>
      </c>
      <c r="F231">
        <f t="shared" si="20"/>
        <v>22.493452107707746</v>
      </c>
      <c r="G231">
        <f t="shared" si="21"/>
        <v>22.471070966130153</v>
      </c>
      <c r="H231" s="10">
        <f t="shared" si="22"/>
        <v>454.5570881692779</v>
      </c>
      <c r="I231">
        <f t="shared" si="23"/>
        <v>2.3783696739423998E-2</v>
      </c>
    </row>
    <row r="232" spans="1:9" x14ac:dyDescent="0.3">
      <c r="A232">
        <v>23</v>
      </c>
      <c r="B232" s="1">
        <v>43605</v>
      </c>
      <c r="C232">
        <v>1138.849976</v>
      </c>
      <c r="D232">
        <f t="shared" si="18"/>
        <v>-2.0381882575470679E-2</v>
      </c>
      <c r="E232">
        <f t="shared" si="19"/>
        <v>0.98333333333333328</v>
      </c>
      <c r="F232">
        <f t="shared" si="20"/>
        <v>22.04753922878772</v>
      </c>
      <c r="G232">
        <f t="shared" si="21"/>
        <v>22.025126408296071</v>
      </c>
      <c r="H232" s="10">
        <f t="shared" si="22"/>
        <v>443.87359037068234</v>
      </c>
      <c r="I232">
        <f t="shared" si="23"/>
        <v>-5.2101592773495464E-2</v>
      </c>
    </row>
    <row r="233" spans="1:9" x14ac:dyDescent="0.3">
      <c r="A233">
        <v>22</v>
      </c>
      <c r="B233" s="1">
        <v>43602</v>
      </c>
      <c r="C233">
        <v>1162.3000489999999</v>
      </c>
      <c r="D233">
        <f t="shared" si="18"/>
        <v>-1.424879809380656E-2</v>
      </c>
      <c r="E233">
        <f t="shared" si="19"/>
        <v>0.9916666666666667</v>
      </c>
      <c r="F233">
        <f t="shared" si="20"/>
        <v>22.878869901202695</v>
      </c>
      <c r="G233">
        <f t="shared" si="21"/>
        <v>22.856362311491342</v>
      </c>
      <c r="H233" s="10">
        <f t="shared" si="22"/>
        <v>467.61317654526135</v>
      </c>
      <c r="I233">
        <f t="shared" si="23"/>
        <v>-3.524810260000695E-2</v>
      </c>
    </row>
    <row r="234" spans="1:9" x14ac:dyDescent="0.3">
      <c r="A234">
        <v>21</v>
      </c>
      <c r="B234" s="1">
        <v>43601</v>
      </c>
      <c r="C234">
        <v>1178.9799800000001</v>
      </c>
      <c r="D234">
        <f t="shared" si="18"/>
        <v>1.2606929010207647E-2</v>
      </c>
      <c r="E234">
        <f t="shared" si="19"/>
        <v>0.99444444444444446</v>
      </c>
      <c r="F234">
        <f t="shared" si="20"/>
        <v>23.485269019576045</v>
      </c>
      <c r="G234">
        <f t="shared" si="21"/>
        <v>23.462729928674033</v>
      </c>
      <c r="H234" s="10">
        <f t="shared" si="22"/>
        <v>484.38958513311479</v>
      </c>
      <c r="I234">
        <f t="shared" si="23"/>
        <v>3.0761189593307096E-2</v>
      </c>
    </row>
    <row r="235" spans="1:9" x14ac:dyDescent="0.3">
      <c r="A235">
        <v>20</v>
      </c>
      <c r="B235" s="1">
        <v>43600</v>
      </c>
      <c r="C235">
        <v>1164.209961</v>
      </c>
      <c r="D235">
        <f t="shared" si="18"/>
        <v>3.8321299265101749E-2</v>
      </c>
      <c r="E235">
        <f t="shared" si="19"/>
        <v>0.99722222222222223</v>
      </c>
      <c r="F235">
        <f t="shared" si="20"/>
        <v>22.900165284755467</v>
      </c>
      <c r="G235">
        <f t="shared" si="21"/>
        <v>22.877594736628236</v>
      </c>
      <c r="H235" s="10">
        <f t="shared" si="22"/>
        <v>469.71603032223356</v>
      </c>
      <c r="I235">
        <f t="shared" si="23"/>
        <v>9.7589306023630057E-2</v>
      </c>
    </row>
    <row r="236" spans="1:9" x14ac:dyDescent="0.3">
      <c r="A236">
        <v>19</v>
      </c>
      <c r="B236" s="1">
        <v>43599</v>
      </c>
      <c r="C236">
        <v>1120.4399410000001</v>
      </c>
      <c r="D236">
        <f t="shared" si="18"/>
        <v>-1.029109417049332E-2</v>
      </c>
      <c r="E236">
        <f t="shared" si="19"/>
        <v>1</v>
      </c>
      <c r="F236">
        <f t="shared" si="20"/>
        <v>21.179028214963534</v>
      </c>
      <c r="G236">
        <f t="shared" si="21"/>
        <v>21.156426253392951</v>
      </c>
      <c r="H236" s="10">
        <f t="shared" si="22"/>
        <v>426.0424611144789</v>
      </c>
      <c r="I236">
        <f t="shared" si="23"/>
        <v>-2.7060951334000757E-2</v>
      </c>
    </row>
    <row r="237" spans="1:9" x14ac:dyDescent="0.3">
      <c r="A237">
        <v>18</v>
      </c>
      <c r="B237" s="1">
        <v>43598</v>
      </c>
      <c r="C237">
        <v>1132.030029</v>
      </c>
      <c r="D237">
        <f t="shared" si="18"/>
        <v>-2.8081791537698735E-2</v>
      </c>
      <c r="E237">
        <f t="shared" si="19"/>
        <v>1.0027777777777778</v>
      </c>
      <c r="F237">
        <f t="shared" si="20"/>
        <v>21.610529419358773</v>
      </c>
      <c r="G237">
        <f t="shared" si="21"/>
        <v>21.587896087944404</v>
      </c>
      <c r="H237" s="10">
        <f t="shared" si="22"/>
        <v>437.7289865117109</v>
      </c>
      <c r="I237">
        <f t="shared" si="23"/>
        <v>-7.168195883523186E-2</v>
      </c>
    </row>
    <row r="238" spans="1:9" x14ac:dyDescent="0.3">
      <c r="A238">
        <v>17</v>
      </c>
      <c r="B238" s="1">
        <v>43595</v>
      </c>
      <c r="C238">
        <v>1164.2700199999999</v>
      </c>
      <c r="D238">
        <f t="shared" si="18"/>
        <v>1.6246667057123589E-3</v>
      </c>
      <c r="E238">
        <f t="shared" si="19"/>
        <v>1.0111111111111111</v>
      </c>
      <c r="F238">
        <f t="shared" si="20"/>
        <v>22.775321658092061</v>
      </c>
      <c r="G238">
        <f t="shared" si="21"/>
        <v>22.75259447693961</v>
      </c>
      <c r="H238" s="10">
        <f t="shared" si="22"/>
        <v>470.25820935192962</v>
      </c>
      <c r="I238">
        <f t="shared" si="23"/>
        <v>3.8214334855407183E-3</v>
      </c>
    </row>
    <row r="239" spans="1:9" x14ac:dyDescent="0.3">
      <c r="A239">
        <v>16</v>
      </c>
      <c r="B239" s="1">
        <v>43594</v>
      </c>
      <c r="C239">
        <v>1162.380005</v>
      </c>
      <c r="D239">
        <f t="shared" si="18"/>
        <v>-3.3410075165493502E-3</v>
      </c>
      <c r="E239">
        <f t="shared" si="19"/>
        <v>1.0138888888888888</v>
      </c>
      <c r="F239">
        <f t="shared" si="20"/>
        <v>22.678847492800404</v>
      </c>
      <c r="G239">
        <f t="shared" si="21"/>
        <v>22.656089114404505</v>
      </c>
      <c r="H239" s="10">
        <f t="shared" si="22"/>
        <v>468.46457818770955</v>
      </c>
      <c r="I239">
        <f t="shared" si="23"/>
        <v>-8.4734689238272643E-3</v>
      </c>
    </row>
    <row r="240" spans="1:9" x14ac:dyDescent="0.3">
      <c r="A240">
        <v>15</v>
      </c>
      <c r="B240" s="1">
        <v>43593</v>
      </c>
      <c r="C240">
        <v>1166.2700199999999</v>
      </c>
      <c r="D240">
        <f t="shared" si="18"/>
        <v>-6.6912370499987829E-3</v>
      </c>
      <c r="E240">
        <f t="shared" si="19"/>
        <v>1.0166666666666666</v>
      </c>
      <c r="F240">
        <f t="shared" si="20"/>
        <v>22.800572538215878</v>
      </c>
      <c r="G240">
        <f t="shared" si="21"/>
        <v>22.77778300528329</v>
      </c>
      <c r="H240" s="10">
        <f t="shared" si="22"/>
        <v>472.45096363777509</v>
      </c>
      <c r="I240">
        <f t="shared" si="23"/>
        <v>-1.6637827416980982E-2</v>
      </c>
    </row>
    <row r="241" spans="1:9" x14ac:dyDescent="0.3">
      <c r="A241">
        <v>14</v>
      </c>
      <c r="B241" s="1">
        <v>43592</v>
      </c>
      <c r="C241">
        <v>1174.099976</v>
      </c>
      <c r="D241">
        <f t="shared" si="18"/>
        <v>-1.2938707053208062E-2</v>
      </c>
      <c r="E241">
        <f t="shared" si="19"/>
        <v>1.0194444444444444</v>
      </c>
      <c r="F241">
        <f t="shared" si="20"/>
        <v>23.068814910181864</v>
      </c>
      <c r="G241">
        <f t="shared" si="21"/>
        <v>23.045994265244438</v>
      </c>
      <c r="H241" s="10">
        <f t="shared" si="22"/>
        <v>480.37727670398533</v>
      </c>
      <c r="I241">
        <f t="shared" si="23"/>
        <v>-3.15275316926295E-2</v>
      </c>
    </row>
    <row r="242" spans="1:9" x14ac:dyDescent="0.3">
      <c r="A242">
        <v>13</v>
      </c>
      <c r="B242" s="1">
        <v>43591</v>
      </c>
      <c r="C242">
        <v>1189.3900149999999</v>
      </c>
      <c r="D242">
        <f t="shared" si="18"/>
        <v>3.3602926481169624E-3</v>
      </c>
      <c r="E242">
        <f t="shared" si="19"/>
        <v>1.0222222222222221</v>
      </c>
      <c r="F242">
        <f t="shared" si="20"/>
        <v>23.609761869739113</v>
      </c>
      <c r="G242">
        <f t="shared" si="21"/>
        <v>23.586910155154982</v>
      </c>
      <c r="H242" s="10">
        <f t="shared" si="22"/>
        <v>495.76365938819902</v>
      </c>
      <c r="I242">
        <f t="shared" si="23"/>
        <v>7.4933368728839463E-3</v>
      </c>
    </row>
    <row r="243" spans="1:9" x14ac:dyDescent="0.3">
      <c r="A243">
        <v>12</v>
      </c>
      <c r="B243" s="1">
        <v>43588</v>
      </c>
      <c r="C243">
        <v>1185.400024</v>
      </c>
      <c r="D243">
        <f t="shared" si="18"/>
        <v>1.9412825861183355E-2</v>
      </c>
      <c r="E243">
        <f t="shared" si="19"/>
        <v>1.0305555555555554</v>
      </c>
      <c r="F243">
        <f t="shared" si="20"/>
        <v>23.385911263635816</v>
      </c>
      <c r="G243">
        <f t="shared" si="21"/>
        <v>23.362966592540804</v>
      </c>
      <c r="H243" s="10">
        <f t="shared" si="22"/>
        <v>492.0626191674445</v>
      </c>
      <c r="I243">
        <f t="shared" si="23"/>
        <v>4.7217019881953586E-2</v>
      </c>
    </row>
    <row r="244" spans="1:9" x14ac:dyDescent="0.3">
      <c r="A244">
        <v>11</v>
      </c>
      <c r="B244" s="1">
        <v>43587</v>
      </c>
      <c r="C244">
        <v>1162.6099850000001</v>
      </c>
      <c r="D244">
        <f t="shared" si="18"/>
        <v>-4.6938727857703906E-3</v>
      </c>
      <c r="E244">
        <f t="shared" si="19"/>
        <v>1.0333333333333334</v>
      </c>
      <c r="F244">
        <f t="shared" si="20"/>
        <v>22.515600121237775</v>
      </c>
      <c r="G244">
        <f t="shared" si="21"/>
        <v>22.492624548214827</v>
      </c>
      <c r="H244" s="10">
        <f t="shared" si="22"/>
        <v>469.36887034225447</v>
      </c>
      <c r="I244">
        <f t="shared" si="23"/>
        <v>-1.178923808242476E-2</v>
      </c>
    </row>
    <row r="245" spans="1:9" x14ac:dyDescent="0.3">
      <c r="A245">
        <v>10</v>
      </c>
      <c r="B245" s="1">
        <v>43586</v>
      </c>
      <c r="C245">
        <v>1168.079956</v>
      </c>
      <c r="D245">
        <f t="shared" si="18"/>
        <v>-1.7313825371413627E-2</v>
      </c>
      <c r="E245">
        <f t="shared" si="19"/>
        <v>1.0361111111111112</v>
      </c>
      <c r="F245">
        <f t="shared" si="20"/>
        <v>22.695490250651751</v>
      </c>
      <c r="G245">
        <f t="shared" si="21"/>
        <v>22.67248381720788</v>
      </c>
      <c r="H245" s="10">
        <f t="shared" si="22"/>
        <v>474.9351181443576</v>
      </c>
      <c r="I245">
        <f t="shared" si="23"/>
        <v>-4.2250708100818254E-2</v>
      </c>
    </row>
    <row r="246" spans="1:9" x14ac:dyDescent="0.3">
      <c r="A246">
        <v>9</v>
      </c>
      <c r="B246" s="1">
        <v>43585</v>
      </c>
      <c r="C246">
        <v>1188.4799800000001</v>
      </c>
      <c r="D246">
        <f t="shared" si="18"/>
        <v>-8.0089290461161672E-2</v>
      </c>
      <c r="E246">
        <f t="shared" si="19"/>
        <v>1.038888888888889</v>
      </c>
      <c r="F246">
        <f t="shared" si="20"/>
        <v>23.422745795053945</v>
      </c>
      <c r="G246">
        <f t="shared" si="21"/>
        <v>23.399708542529353</v>
      </c>
      <c r="H246" s="10">
        <f t="shared" si="22"/>
        <v>495.43140557561117</v>
      </c>
      <c r="I246">
        <f t="shared" si="23"/>
        <v>-0.18250647102732442</v>
      </c>
    </row>
    <row r="247" spans="1:9" x14ac:dyDescent="0.3">
      <c r="A247">
        <v>8</v>
      </c>
      <c r="B247" s="1">
        <v>43584</v>
      </c>
      <c r="C247">
        <v>1287.579956</v>
      </c>
      <c r="D247">
        <f t="shared" si="18"/>
        <v>1.2032446587893451E-2</v>
      </c>
      <c r="E247">
        <f t="shared" si="19"/>
        <v>1.0416666666666667</v>
      </c>
      <c r="F247">
        <f t="shared" si="20"/>
        <v>26.869420014916201</v>
      </c>
      <c r="G247">
        <f t="shared" si="21"/>
        <v>26.846351984485398</v>
      </c>
      <c r="H247" s="10">
        <f t="shared" si="22"/>
        <v>594.62763163787213</v>
      </c>
      <c r="I247">
        <f t="shared" si="23"/>
        <v>2.5741418454284969E-2</v>
      </c>
    </row>
    <row r="248" spans="1:9" x14ac:dyDescent="0.3">
      <c r="A248">
        <v>7</v>
      </c>
      <c r="B248" s="1">
        <v>43581</v>
      </c>
      <c r="C248">
        <v>1272.1800539999999</v>
      </c>
      <c r="D248">
        <f t="shared" si="18"/>
        <v>6.8859711225533445E-3</v>
      </c>
      <c r="E248">
        <f t="shared" si="19"/>
        <v>1.05</v>
      </c>
      <c r="F248">
        <f t="shared" si="20"/>
        <v>26.261132506773411</v>
      </c>
      <c r="G248">
        <f t="shared" si="21"/>
        <v>26.23797238803062</v>
      </c>
      <c r="H248" s="10">
        <f t="shared" si="22"/>
        <v>579.51639962926504</v>
      </c>
      <c r="I248">
        <f t="shared" si="23"/>
        <v>1.5010564704052754E-2</v>
      </c>
    </row>
    <row r="249" spans="1:9" x14ac:dyDescent="0.3">
      <c r="A249">
        <v>6</v>
      </c>
      <c r="B249" s="1">
        <v>43580</v>
      </c>
      <c r="C249">
        <v>1263.4499510000001</v>
      </c>
      <c r="D249">
        <f t="shared" si="18"/>
        <v>5.9139676186395623E-3</v>
      </c>
      <c r="E249">
        <f t="shared" si="19"/>
        <v>1.0527777777777778</v>
      </c>
      <c r="F249">
        <f t="shared" si="20"/>
        <v>25.935556209385489</v>
      </c>
      <c r="G249">
        <f t="shared" si="21"/>
        <v>25.912365475799536</v>
      </c>
      <c r="H249" s="10">
        <f t="shared" si="22"/>
        <v>570.88249323411992</v>
      </c>
      <c r="I249">
        <f t="shared" si="23"/>
        <v>1.2965088220765737E-2</v>
      </c>
    </row>
    <row r="250" spans="1:9" x14ac:dyDescent="0.3">
      <c r="A250">
        <v>5</v>
      </c>
      <c r="B250" s="1">
        <v>43579</v>
      </c>
      <c r="C250">
        <v>1256</v>
      </c>
      <c r="D250">
        <f t="shared" si="18"/>
        <v>-6.7842983697798025E-3</v>
      </c>
      <c r="E250">
        <f t="shared" si="19"/>
        <v>1.0555555555555556</v>
      </c>
      <c r="F250">
        <f t="shared" si="20"/>
        <v>25.652741160242918</v>
      </c>
      <c r="G250">
        <f t="shared" si="21"/>
        <v>25.629519852176205</v>
      </c>
      <c r="H250" s="10">
        <f t="shared" si="22"/>
        <v>563.52872547926302</v>
      </c>
      <c r="I250">
        <f t="shared" si="23"/>
        <v>-1.5226482339213166E-2</v>
      </c>
    </row>
    <row r="251" spans="1:9" x14ac:dyDescent="0.3">
      <c r="A251">
        <v>4</v>
      </c>
      <c r="B251" s="1">
        <v>43578</v>
      </c>
      <c r="C251">
        <v>1264.5500489999999</v>
      </c>
      <c r="D251">
        <f t="shared" si="18"/>
        <v>1.2501273185420892E-2</v>
      </c>
      <c r="E251">
        <f t="shared" si="19"/>
        <v>1.0583333333333333</v>
      </c>
      <c r="F251">
        <f t="shared" si="20"/>
        <v>25.91683244215389</v>
      </c>
      <c r="G251">
        <f t="shared" si="21"/>
        <v>25.893580599809599</v>
      </c>
      <c r="H251" s="10">
        <f t="shared" si="22"/>
        <v>572.17494436654965</v>
      </c>
      <c r="I251">
        <f t="shared" si="23"/>
        <v>2.7667980889720171E-2</v>
      </c>
    </row>
    <row r="252" spans="1:9" x14ac:dyDescent="0.3">
      <c r="A252">
        <v>3</v>
      </c>
      <c r="B252" s="1">
        <v>43577</v>
      </c>
      <c r="C252">
        <v>1248.839966</v>
      </c>
      <c r="D252">
        <f t="shared" si="18"/>
        <v>1.0035430285249477E-2</v>
      </c>
      <c r="E252">
        <f t="shared" si="19"/>
        <v>1.0611111111111111</v>
      </c>
      <c r="F252">
        <f t="shared" si="20"/>
        <v>25.351941171164558</v>
      </c>
      <c r="G252">
        <f t="shared" si="21"/>
        <v>25.328658834587696</v>
      </c>
      <c r="H252" s="10">
        <f t="shared" si="22"/>
        <v>556.56101789783509</v>
      </c>
      <c r="I252">
        <f t="shared" si="23"/>
        <v>2.1953792024103535E-2</v>
      </c>
    </row>
    <row r="253" spans="1:9" x14ac:dyDescent="0.3">
      <c r="A253">
        <v>2</v>
      </c>
      <c r="B253" s="1">
        <v>43573</v>
      </c>
      <c r="C253">
        <v>1236.369995</v>
      </c>
      <c r="D253">
        <f t="shared" si="18"/>
        <v>2.4288331810141404E-5</v>
      </c>
      <c r="E253">
        <f t="shared" si="19"/>
        <v>1.0722222222222222</v>
      </c>
      <c r="F253">
        <f t="shared" si="20"/>
        <v>24.815308086092646</v>
      </c>
      <c r="G253">
        <f t="shared" si="21"/>
        <v>24.79190416990803</v>
      </c>
      <c r="H253" s="10">
        <f t="shared" si="22"/>
        <v>544.47553950005749</v>
      </c>
      <c r="I253" t="e">
        <f t="shared" si="23"/>
        <v>#DIV/0!</v>
      </c>
    </row>
    <row r="254" spans="1:9" x14ac:dyDescent="0.3">
      <c r="A254">
        <v>1</v>
      </c>
      <c r="B254" s="1">
        <v>43572</v>
      </c>
      <c r="C254">
        <v>1236.339966</v>
      </c>
      <c r="F254" t="e">
        <f t="shared" si="20"/>
        <v>#DIV/0!</v>
      </c>
      <c r="G254" t="e">
        <f t="shared" si="21"/>
        <v>#DIV/0!</v>
      </c>
      <c r="H254" s="10" t="e">
        <f t="shared" si="22"/>
        <v>#DIV/0!</v>
      </c>
      <c r="I254" t="e">
        <f t="shared" si="23"/>
        <v>#DIV/0!</v>
      </c>
    </row>
  </sheetData>
  <sortState xmlns:xlrd2="http://schemas.microsoft.com/office/spreadsheetml/2017/richdata2" ref="A2:H254">
    <sortCondition descending="1" ref="A1"/>
  </sortState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8C2B-E859-41BF-94A6-654A0384595D}">
  <dimension ref="A1:N254"/>
  <sheetViews>
    <sheetView tabSelected="1" topLeftCell="B1" workbookViewId="0">
      <selection activeCell="L16" sqref="L16"/>
    </sheetView>
  </sheetViews>
  <sheetFormatPr defaultRowHeight="14.4" x14ac:dyDescent="0.3"/>
  <cols>
    <col min="2" max="2" width="11.21875" customWidth="1"/>
    <col min="8" max="8" width="36.44140625" customWidth="1"/>
    <col min="9" max="9" width="18.44140625" customWidth="1"/>
    <col min="10" max="10" width="14.5546875" customWidth="1"/>
    <col min="12" max="12" width="12" bestFit="1" customWidth="1"/>
    <col min="13" max="13" width="10.88671875" customWidth="1"/>
  </cols>
  <sheetData>
    <row r="1" spans="1:14" x14ac:dyDescent="0.3">
      <c r="B1" t="s">
        <v>0</v>
      </c>
      <c r="C1" t="s">
        <v>5</v>
      </c>
      <c r="D1" t="s">
        <v>7</v>
      </c>
      <c r="E1" t="s">
        <v>62</v>
      </c>
      <c r="F1" t="s">
        <v>64</v>
      </c>
      <c r="G1" t="s">
        <v>66</v>
      </c>
      <c r="H1" t="s">
        <v>68</v>
      </c>
      <c r="I1" t="s">
        <v>72</v>
      </c>
      <c r="L1" t="s">
        <v>63</v>
      </c>
      <c r="M1" s="1">
        <v>43959</v>
      </c>
    </row>
    <row r="2" spans="1:14" x14ac:dyDescent="0.3">
      <c r="A2">
        <v>253</v>
      </c>
      <c r="B2" s="1">
        <v>43938</v>
      </c>
      <c r="C2">
        <v>1283.25</v>
      </c>
      <c r="D2">
        <f>LN(C2/C3)</f>
        <v>1.5534041416158877E-2</v>
      </c>
      <c r="E2">
        <f>($M$1-B2)/360</f>
        <v>5.8333333333333334E-2</v>
      </c>
      <c r="F2">
        <f>(LN(C2/$M$4)+($M$3+$M$2*$M$2/2)*E2)/($M$2*SQRT(E2))</f>
        <v>103.87422915397762</v>
      </c>
      <c r="G2">
        <f>F2-$M$2*SQRT(E2)</f>
        <v>103.86877026163891</v>
      </c>
      <c r="H2" s="10">
        <f>C2*_xlfn.NORM.S.DIST(F2,TRUE)-EXP(-$M$3*E2)*$M$4*_xlfn.NORM.S.DIST(G2,TRUE)</f>
        <v>555.37606464852831</v>
      </c>
      <c r="I2" s="10">
        <f>H2-H3</f>
        <v>19.678942417931921</v>
      </c>
      <c r="L2" t="s">
        <v>61</v>
      </c>
      <c r="M2">
        <f>STDEV(D1:D253)</f>
        <v>2.2601961570584535E-2</v>
      </c>
    </row>
    <row r="3" spans="1:14" x14ac:dyDescent="0.3">
      <c r="A3">
        <v>252</v>
      </c>
      <c r="B3" s="1">
        <v>43937</v>
      </c>
      <c r="C3">
        <v>1263.469971</v>
      </c>
      <c r="D3">
        <f t="shared" ref="D3:D66" si="0">LN(C3/C4)</f>
        <v>7.9178450414926055E-4</v>
      </c>
      <c r="E3">
        <f t="shared" ref="E3:E66" si="1">($M$1-B3)/360</f>
        <v>6.1111111111111109E-2</v>
      </c>
      <c r="F3">
        <f t="shared" ref="F3:F66" si="2">(LN(C3/$M$4)+($M$3+$M$2*$M$2/2)*E3)/($M$2*SQRT(E3))</f>
        <v>98.730767236810493</v>
      </c>
      <c r="G3">
        <f t="shared" ref="G3:G66" si="3">F3-$M$2*SQRT(E3)</f>
        <v>98.725179882370327</v>
      </c>
      <c r="H3" s="10">
        <f t="shared" ref="H3:H66" si="4">C3*_xlfn.NORM.S.DIST(F3,TRUE)-EXP(-$M$3*E3)*$M$4*_xlfn.NORM.S.DIST(G3,TRUE)</f>
        <v>535.69712223059639</v>
      </c>
      <c r="I3" s="10">
        <f t="shared" ref="I3:I66" si="5">H3-H4</f>
        <v>0.8989274567600205</v>
      </c>
      <c r="L3" t="s">
        <v>67</v>
      </c>
      <c r="M3">
        <v>0.05</v>
      </c>
    </row>
    <row r="4" spans="1:14" x14ac:dyDescent="0.3">
      <c r="A4">
        <v>251</v>
      </c>
      <c r="B4" s="1">
        <v>43936</v>
      </c>
      <c r="C4">
        <v>1262.469971</v>
      </c>
      <c r="D4">
        <f t="shared" si="0"/>
        <v>-5.3403050886557564E-3</v>
      </c>
      <c r="E4">
        <f t="shared" si="1"/>
        <v>6.3888888888888884E-2</v>
      </c>
      <c r="F4">
        <f t="shared" si="2"/>
        <v>96.446435574089861</v>
      </c>
      <c r="G4">
        <f t="shared" si="3"/>
        <v>96.440722645443827</v>
      </c>
      <c r="H4" s="10">
        <f t="shared" si="4"/>
        <v>534.79819477383637</v>
      </c>
      <c r="I4" s="10">
        <f t="shared" si="5"/>
        <v>-6.8610675063616782</v>
      </c>
      <c r="L4" t="s">
        <v>65</v>
      </c>
      <c r="M4">
        <v>730</v>
      </c>
    </row>
    <row r="5" spans="1:14" x14ac:dyDescent="0.3">
      <c r="A5">
        <v>250</v>
      </c>
      <c r="B5" s="1">
        <v>43935</v>
      </c>
      <c r="C5">
        <v>1269.2299800000001</v>
      </c>
      <c r="D5">
        <f t="shared" si="0"/>
        <v>4.1561497094561452E-2</v>
      </c>
      <c r="E5">
        <f t="shared" si="1"/>
        <v>6.6666666666666666E-2</v>
      </c>
      <c r="F5">
        <f t="shared" si="2"/>
        <v>95.354771608442618</v>
      </c>
      <c r="G5">
        <f t="shared" si="3"/>
        <v>95.348935807058979</v>
      </c>
      <c r="H5" s="10">
        <f t="shared" si="4"/>
        <v>541.65926228019805</v>
      </c>
      <c r="I5" s="10">
        <f t="shared" si="5"/>
        <v>51.568876528567557</v>
      </c>
      <c r="K5" t="s">
        <v>73</v>
      </c>
      <c r="L5">
        <f>1000000/H2</f>
        <v>1800.5817384889526</v>
      </c>
    </row>
    <row r="6" spans="1:14" x14ac:dyDescent="0.3">
      <c r="A6">
        <v>249</v>
      </c>
      <c r="B6" s="1">
        <v>43934</v>
      </c>
      <c r="C6">
        <v>1217.5600589999999</v>
      </c>
      <c r="D6">
        <f t="shared" si="0"/>
        <v>5.0309557081593846E-3</v>
      </c>
      <c r="E6">
        <f t="shared" si="1"/>
        <v>6.9444444444444448E-2</v>
      </c>
      <c r="F6">
        <f t="shared" si="2"/>
        <v>86.473726729332029</v>
      </c>
      <c r="G6">
        <f t="shared" si="3"/>
        <v>86.467770589486136</v>
      </c>
      <c r="H6" s="10">
        <f t="shared" si="4"/>
        <v>490.09038575163049</v>
      </c>
      <c r="I6" s="10">
        <f t="shared" si="5"/>
        <v>5.7060704245802754</v>
      </c>
      <c r="K6" s="11" t="s">
        <v>70</v>
      </c>
      <c r="L6" s="11"/>
      <c r="M6" s="11" t="s">
        <v>71</v>
      </c>
      <c r="N6" s="11"/>
    </row>
    <row r="7" spans="1:14" x14ac:dyDescent="0.3">
      <c r="A7">
        <v>248</v>
      </c>
      <c r="B7" s="1">
        <v>43930</v>
      </c>
      <c r="C7">
        <v>1211.4499510000001</v>
      </c>
      <c r="D7">
        <f t="shared" si="0"/>
        <v>9.661870651754697E-4</v>
      </c>
      <c r="E7">
        <f t="shared" si="1"/>
        <v>8.0555555555555561E-2</v>
      </c>
      <c r="F7">
        <f t="shared" si="2"/>
        <v>79.591631421746513</v>
      </c>
      <c r="G7">
        <f t="shared" si="3"/>
        <v>79.585216462809626</v>
      </c>
      <c r="H7" s="10">
        <f t="shared" si="4"/>
        <v>484.38431532705022</v>
      </c>
      <c r="I7" s="10">
        <f t="shared" si="5"/>
        <v>1.0689476739804604</v>
      </c>
      <c r="K7">
        <f>SMALL(I2:I252,13)</f>
        <v>-43.070787230981637</v>
      </c>
      <c r="M7">
        <f>L12-1.645*L13</f>
        <v>-44.948589164725817</v>
      </c>
    </row>
    <row r="8" spans="1:14" x14ac:dyDescent="0.3">
      <c r="A8">
        <v>247</v>
      </c>
      <c r="B8" s="1">
        <v>43929</v>
      </c>
      <c r="C8">
        <v>1210.280029</v>
      </c>
      <c r="D8">
        <f t="shared" si="0"/>
        <v>1.9835528322462336E-2</v>
      </c>
      <c r="E8">
        <f t="shared" si="1"/>
        <v>8.3333333333333329E-2</v>
      </c>
      <c r="F8">
        <f t="shared" si="2"/>
        <v>78.12717411848088</v>
      </c>
      <c r="G8">
        <f t="shared" si="3"/>
        <v>78.120649494182388</v>
      </c>
      <c r="H8" s="10">
        <f t="shared" si="4"/>
        <v>483.31536765306976</v>
      </c>
      <c r="I8" s="10">
        <f t="shared" si="5"/>
        <v>23.669058697218475</v>
      </c>
      <c r="K8">
        <f>ABS(K7*L5)</f>
        <v>77552.472950448704</v>
      </c>
      <c r="M8">
        <f>ABS(M7*L5)</f>
        <v>80933.608820847716</v>
      </c>
    </row>
    <row r="9" spans="1:14" x14ac:dyDescent="0.3">
      <c r="A9">
        <v>246</v>
      </c>
      <c r="B9" s="1">
        <v>43928</v>
      </c>
      <c r="C9">
        <v>1186.51001</v>
      </c>
      <c r="D9">
        <f t="shared" si="0"/>
        <v>-3.4552019208512958E-4</v>
      </c>
      <c r="E9">
        <f t="shared" si="1"/>
        <v>8.611111111111111E-2</v>
      </c>
      <c r="F9">
        <f t="shared" si="2"/>
        <v>73.887109701069249</v>
      </c>
      <c r="G9">
        <f t="shared" si="3"/>
        <v>73.880477224434458</v>
      </c>
      <c r="H9" s="10">
        <f t="shared" si="4"/>
        <v>459.64630895585128</v>
      </c>
      <c r="I9" s="10">
        <f t="shared" si="5"/>
        <v>-0.51098028149090169</v>
      </c>
    </row>
    <row r="10" spans="1:14" x14ac:dyDescent="0.3">
      <c r="A10">
        <v>245</v>
      </c>
      <c r="B10" s="1">
        <v>43927</v>
      </c>
      <c r="C10">
        <v>1186.920044</v>
      </c>
      <c r="D10">
        <f t="shared" si="0"/>
        <v>7.7980701576810807E-2</v>
      </c>
      <c r="E10">
        <f t="shared" si="1"/>
        <v>8.8888888888888892E-2</v>
      </c>
      <c r="F10">
        <f t="shared" si="2"/>
        <v>72.795451420725854</v>
      </c>
      <c r="G10">
        <f t="shared" si="3"/>
        <v>72.788712817726292</v>
      </c>
      <c r="H10" s="10">
        <f t="shared" si="4"/>
        <v>460.15728923734218</v>
      </c>
      <c r="I10" s="10">
        <f t="shared" si="5"/>
        <v>88.737284263798983</v>
      </c>
    </row>
    <row r="11" spans="1:14" x14ac:dyDescent="0.3">
      <c r="A11">
        <v>244</v>
      </c>
      <c r="B11" s="1">
        <v>43924</v>
      </c>
      <c r="C11">
        <v>1097.880005</v>
      </c>
      <c r="D11">
        <f t="shared" si="0"/>
        <v>-2.0697321811617635E-2</v>
      </c>
      <c r="E11">
        <f t="shared" si="1"/>
        <v>9.7222222222222224E-2</v>
      </c>
      <c r="F11">
        <f t="shared" si="2"/>
        <v>58.600016769388212</v>
      </c>
      <c r="G11">
        <f t="shared" si="3"/>
        <v>58.592969369682699</v>
      </c>
      <c r="H11" s="10">
        <f t="shared" si="4"/>
        <v>371.4200049735432</v>
      </c>
      <c r="I11" s="10">
        <f t="shared" si="5"/>
        <v>-23.060851215798721</v>
      </c>
    </row>
    <row r="12" spans="1:14" x14ac:dyDescent="0.3">
      <c r="A12">
        <v>243</v>
      </c>
      <c r="B12" s="1">
        <v>43923</v>
      </c>
      <c r="C12">
        <v>1120.839966</v>
      </c>
      <c r="D12">
        <f t="shared" si="0"/>
        <v>1.3672114792818667E-2</v>
      </c>
      <c r="E12">
        <f t="shared" si="1"/>
        <v>0.1</v>
      </c>
      <c r="F12">
        <f t="shared" si="2"/>
        <v>60.69572356719295</v>
      </c>
      <c r="G12">
        <f t="shared" si="3"/>
        <v>60.688576199377884</v>
      </c>
      <c r="H12" s="10">
        <f t="shared" si="4"/>
        <v>394.48085618934192</v>
      </c>
      <c r="I12" s="10">
        <f t="shared" si="5"/>
        <v>15.119094795758201</v>
      </c>
      <c r="K12" t="s">
        <v>8</v>
      </c>
      <c r="L12">
        <f>AVERAGE(I2:I252)</f>
        <v>4.3428387045700477E-2</v>
      </c>
    </row>
    <row r="13" spans="1:14" x14ac:dyDescent="0.3">
      <c r="A13">
        <v>242</v>
      </c>
      <c r="B13" s="1">
        <v>43922</v>
      </c>
      <c r="C13">
        <v>1105.619995</v>
      </c>
      <c r="D13">
        <f t="shared" si="0"/>
        <v>-5.0433281265623464E-2</v>
      </c>
      <c r="E13">
        <f t="shared" si="1"/>
        <v>0.10277777777777777</v>
      </c>
      <c r="F13">
        <f t="shared" si="2"/>
        <v>58.002297432791586</v>
      </c>
      <c r="G13">
        <f t="shared" si="3"/>
        <v>57.995051475935632</v>
      </c>
      <c r="H13" s="10">
        <f t="shared" si="4"/>
        <v>379.36176139358372</v>
      </c>
      <c r="I13" s="10">
        <f t="shared" si="5"/>
        <v>-57.290926194630742</v>
      </c>
      <c r="K13" t="s">
        <v>9</v>
      </c>
      <c r="L13">
        <f>STDEV(I2:I252)</f>
        <v>27.350770548189374</v>
      </c>
    </row>
    <row r="14" spans="1:14" x14ac:dyDescent="0.3">
      <c r="A14">
        <v>241</v>
      </c>
      <c r="B14" s="1">
        <v>43921</v>
      </c>
      <c r="C14">
        <v>1162.8100589999999</v>
      </c>
      <c r="D14">
        <f t="shared" si="0"/>
        <v>1.3846692715106169E-2</v>
      </c>
      <c r="E14">
        <f t="shared" si="1"/>
        <v>0.10555555555555556</v>
      </c>
      <c r="F14">
        <f t="shared" si="2"/>
        <v>64.12103575710637</v>
      </c>
      <c r="G14">
        <f t="shared" si="3"/>
        <v>64.113692534732451</v>
      </c>
      <c r="H14" s="10">
        <f t="shared" si="4"/>
        <v>436.65268758821446</v>
      </c>
      <c r="I14" s="10">
        <f t="shared" si="5"/>
        <v>15.889264813034515</v>
      </c>
    </row>
    <row r="15" spans="1:14" x14ac:dyDescent="0.3">
      <c r="A15">
        <v>240</v>
      </c>
      <c r="B15" s="1">
        <v>43920</v>
      </c>
      <c r="C15">
        <v>1146.8199460000001</v>
      </c>
      <c r="D15">
        <f t="shared" si="0"/>
        <v>3.1993432251891489E-2</v>
      </c>
      <c r="E15">
        <f t="shared" si="1"/>
        <v>0.10833333333333334</v>
      </c>
      <c r="F15">
        <f t="shared" si="2"/>
        <v>61.451087412552731</v>
      </c>
      <c r="G15">
        <f t="shared" si="3"/>
        <v>61.443648196269585</v>
      </c>
      <c r="H15" s="10">
        <f t="shared" si="4"/>
        <v>420.76342277517995</v>
      </c>
      <c r="I15" s="10">
        <f t="shared" si="5"/>
        <v>35.807524465643496</v>
      </c>
    </row>
    <row r="16" spans="1:14" x14ac:dyDescent="0.3">
      <c r="A16">
        <v>239</v>
      </c>
      <c r="B16" s="1">
        <v>43917</v>
      </c>
      <c r="C16">
        <v>1110.709961</v>
      </c>
      <c r="D16">
        <f t="shared" si="0"/>
        <v>-4.4928073613986798E-2</v>
      </c>
      <c r="E16">
        <f t="shared" si="1"/>
        <v>0.11666666666666667</v>
      </c>
      <c r="F16">
        <f t="shared" si="2"/>
        <v>55.125791595528746</v>
      </c>
      <c r="G16">
        <f t="shared" si="3"/>
        <v>55.118071555947814</v>
      </c>
      <c r="H16" s="10">
        <f t="shared" si="4"/>
        <v>384.95589830953645</v>
      </c>
      <c r="I16" s="10">
        <f t="shared" si="5"/>
        <v>-51.140831175754897</v>
      </c>
    </row>
    <row r="17" spans="1:9" x14ac:dyDescent="0.3">
      <c r="A17">
        <v>238</v>
      </c>
      <c r="B17" s="1">
        <v>43916</v>
      </c>
      <c r="C17">
        <v>1161.75</v>
      </c>
      <c r="D17">
        <f t="shared" si="0"/>
        <v>5.235624005038373E-2</v>
      </c>
      <c r="E17">
        <f t="shared" si="1"/>
        <v>0.11944444444444445</v>
      </c>
      <c r="F17">
        <f t="shared" si="2"/>
        <v>60.250494589668918</v>
      </c>
      <c r="G17">
        <f t="shared" si="3"/>
        <v>60.242683185492609</v>
      </c>
      <c r="H17" s="10">
        <f t="shared" si="4"/>
        <v>436.09672948529135</v>
      </c>
      <c r="I17" s="10">
        <f t="shared" si="5"/>
        <v>59.15923182218603</v>
      </c>
    </row>
    <row r="18" spans="1:9" x14ac:dyDescent="0.3">
      <c r="A18">
        <v>237</v>
      </c>
      <c r="B18" s="1">
        <v>43915</v>
      </c>
      <c r="C18">
        <v>1102.48999</v>
      </c>
      <c r="D18">
        <f t="shared" si="0"/>
        <v>-2.8585483483201436E-2</v>
      </c>
      <c r="E18">
        <f t="shared" si="1"/>
        <v>0.12222222222222222</v>
      </c>
      <c r="F18">
        <f t="shared" si="2"/>
        <v>52.953625846872995</v>
      </c>
      <c r="G18">
        <f t="shared" si="3"/>
        <v>52.945724134445918</v>
      </c>
      <c r="H18" s="10">
        <f t="shared" si="4"/>
        <v>376.93749766310532</v>
      </c>
      <c r="I18" s="10">
        <f t="shared" si="5"/>
        <v>-32.070735181816531</v>
      </c>
    </row>
    <row r="19" spans="1:9" x14ac:dyDescent="0.3">
      <c r="A19">
        <v>236</v>
      </c>
      <c r="B19" s="1">
        <v>43914</v>
      </c>
      <c r="C19">
        <v>1134.459961</v>
      </c>
      <c r="D19">
        <f t="shared" si="0"/>
        <v>7.1081602939873686E-2</v>
      </c>
      <c r="E19">
        <f t="shared" si="1"/>
        <v>0.125</v>
      </c>
      <c r="F19">
        <f t="shared" si="2"/>
        <v>55.956625835633915</v>
      </c>
      <c r="G19">
        <f t="shared" si="3"/>
        <v>55.948634835486573</v>
      </c>
      <c r="H19" s="10">
        <f t="shared" si="4"/>
        <v>409.00823284492185</v>
      </c>
      <c r="I19" s="10">
        <f t="shared" si="5"/>
        <v>77.739215812236807</v>
      </c>
    </row>
    <row r="20" spans="1:9" x14ac:dyDescent="0.3">
      <c r="A20">
        <v>235</v>
      </c>
      <c r="B20" s="1">
        <v>43913</v>
      </c>
      <c r="C20">
        <v>1056.619995</v>
      </c>
      <c r="D20">
        <f t="shared" si="0"/>
        <v>-1.474934573281063E-2</v>
      </c>
      <c r="E20">
        <f t="shared" si="1"/>
        <v>0.12777777777777777</v>
      </c>
      <c r="F20">
        <f t="shared" si="2"/>
        <v>46.564349161514563</v>
      </c>
      <c r="G20">
        <f t="shared" si="3"/>
        <v>46.556269860342475</v>
      </c>
      <c r="H20" s="10">
        <f t="shared" si="4"/>
        <v>331.26901703268504</v>
      </c>
      <c r="I20" s="10">
        <f t="shared" si="5"/>
        <v>-16.002117618402622</v>
      </c>
    </row>
    <row r="21" spans="1:9" x14ac:dyDescent="0.3">
      <c r="A21">
        <v>234</v>
      </c>
      <c r="B21" s="1">
        <v>43910</v>
      </c>
      <c r="C21">
        <v>1072.3199460000001</v>
      </c>
      <c r="D21">
        <f t="shared" si="0"/>
        <v>-3.9290020540499522E-2</v>
      </c>
      <c r="E21">
        <f t="shared" si="1"/>
        <v>0.1361111111111111</v>
      </c>
      <c r="F21">
        <f t="shared" si="2"/>
        <v>46.935425558510353</v>
      </c>
      <c r="G21">
        <f t="shared" si="3"/>
        <v>46.927086962726108</v>
      </c>
      <c r="H21" s="10">
        <f t="shared" si="4"/>
        <v>347.27113465108766</v>
      </c>
      <c r="I21" s="10">
        <f t="shared" si="5"/>
        <v>-43.070787230981637</v>
      </c>
    </row>
    <row r="22" spans="1:9" x14ac:dyDescent="0.3">
      <c r="A22">
        <v>233</v>
      </c>
      <c r="B22" s="1">
        <v>43909</v>
      </c>
      <c r="C22">
        <v>1115.290039</v>
      </c>
      <c r="D22">
        <f t="shared" si="0"/>
        <v>1.6717601807818928E-2</v>
      </c>
      <c r="E22">
        <f t="shared" si="1"/>
        <v>0.1388888888888889</v>
      </c>
      <c r="F22">
        <f t="shared" si="2"/>
        <v>51.144744471652871</v>
      </c>
      <c r="G22">
        <f t="shared" si="3"/>
        <v>51.136321217903429</v>
      </c>
      <c r="H22" s="10">
        <f t="shared" si="4"/>
        <v>390.3419218820693</v>
      </c>
      <c r="I22" s="10">
        <f t="shared" si="5"/>
        <v>18.389309753357111</v>
      </c>
    </row>
    <row r="23" spans="1:9" x14ac:dyDescent="0.3">
      <c r="A23">
        <v>232</v>
      </c>
      <c r="B23" s="1">
        <v>43908</v>
      </c>
      <c r="C23">
        <v>1096.8000489999999</v>
      </c>
      <c r="D23">
        <f t="shared" si="0"/>
        <v>-2.075324774908285E-2</v>
      </c>
      <c r="E23">
        <f t="shared" si="1"/>
        <v>0.14166666666666666</v>
      </c>
      <c r="F23">
        <f t="shared" si="2"/>
        <v>48.692110455641838</v>
      </c>
      <c r="G23">
        <f t="shared" si="3"/>
        <v>48.683603386357881</v>
      </c>
      <c r="H23" s="10">
        <f t="shared" si="4"/>
        <v>371.95261212871219</v>
      </c>
      <c r="I23" s="10">
        <f t="shared" si="5"/>
        <v>-23.100666264246456</v>
      </c>
    </row>
    <row r="24" spans="1:9" x14ac:dyDescent="0.3">
      <c r="A24">
        <v>231</v>
      </c>
      <c r="B24" s="1">
        <v>43907</v>
      </c>
      <c r="C24">
        <v>1119.8000489999999</v>
      </c>
      <c r="D24">
        <f t="shared" si="0"/>
        <v>3.2187897535602264E-2</v>
      </c>
      <c r="E24">
        <f t="shared" si="1"/>
        <v>0.14444444444444443</v>
      </c>
      <c r="F24">
        <f t="shared" si="2"/>
        <v>50.653854153154718</v>
      </c>
      <c r="G24">
        <f t="shared" si="3"/>
        <v>50.645264086107446</v>
      </c>
      <c r="H24" s="10">
        <f t="shared" si="4"/>
        <v>395.05327839295865</v>
      </c>
      <c r="I24" s="10">
        <f t="shared" si="5"/>
        <v>35.36944071620826</v>
      </c>
    </row>
    <row r="25" spans="1:9" x14ac:dyDescent="0.3">
      <c r="A25">
        <v>230</v>
      </c>
      <c r="B25" s="1">
        <v>43906</v>
      </c>
      <c r="C25">
        <v>1084.329956</v>
      </c>
      <c r="D25">
        <f t="shared" si="0"/>
        <v>-0.11766726222481887</v>
      </c>
      <c r="E25">
        <f t="shared" si="1"/>
        <v>0.14722222222222223</v>
      </c>
      <c r="F25">
        <f t="shared" si="2"/>
        <v>46.478220826951073</v>
      </c>
      <c r="G25">
        <f t="shared" si="3"/>
        <v>46.469548556432279</v>
      </c>
      <c r="H25" s="10">
        <f t="shared" si="4"/>
        <v>359.68383767675039</v>
      </c>
      <c r="I25" s="10">
        <f t="shared" si="5"/>
        <v>-135.70189698806155</v>
      </c>
    </row>
    <row r="26" spans="1:9" x14ac:dyDescent="0.3">
      <c r="A26">
        <v>229</v>
      </c>
      <c r="B26" s="1">
        <v>43903</v>
      </c>
      <c r="C26">
        <v>1219.7299800000001</v>
      </c>
      <c r="D26">
        <f t="shared" si="0"/>
        <v>8.9855791718489772E-2</v>
      </c>
      <c r="E26">
        <f t="shared" si="1"/>
        <v>0.15555555555555556</v>
      </c>
      <c r="F26">
        <f t="shared" si="2"/>
        <v>58.462894685364681</v>
      </c>
      <c r="G26">
        <f t="shared" si="3"/>
        <v>58.453980351504271</v>
      </c>
      <c r="H26" s="10">
        <f t="shared" si="4"/>
        <v>495.38573466481193</v>
      </c>
      <c r="I26" s="10">
        <f t="shared" si="5"/>
        <v>104.71934961861405</v>
      </c>
    </row>
    <row r="27" spans="1:9" x14ac:dyDescent="0.3">
      <c r="A27">
        <v>228</v>
      </c>
      <c r="B27" s="1">
        <v>43902</v>
      </c>
      <c r="C27">
        <v>1114.910034</v>
      </c>
      <c r="D27">
        <f t="shared" si="0"/>
        <v>-8.6307781742125944E-2</v>
      </c>
      <c r="E27">
        <f t="shared" si="1"/>
        <v>0.15833333333333333</v>
      </c>
      <c r="F27">
        <f t="shared" si="2"/>
        <v>47.972204502717517</v>
      </c>
      <c r="G27">
        <f t="shared" si="3"/>
        <v>47.963210928775567</v>
      </c>
      <c r="H27" s="10">
        <f t="shared" si="4"/>
        <v>390.66638504619789</v>
      </c>
      <c r="I27" s="10">
        <f t="shared" si="5"/>
        <v>-100.60058241063678</v>
      </c>
    </row>
    <row r="28" spans="1:9" x14ac:dyDescent="0.3">
      <c r="A28">
        <v>227</v>
      </c>
      <c r="B28" s="1">
        <v>43901</v>
      </c>
      <c r="C28">
        <v>1215.410034</v>
      </c>
      <c r="D28">
        <f t="shared" si="0"/>
        <v>-5.2083234335574602E-2</v>
      </c>
      <c r="E28">
        <f t="shared" si="1"/>
        <v>0.16111111111111112</v>
      </c>
      <c r="F28">
        <f t="shared" si="2"/>
        <v>57.085757054158528</v>
      </c>
      <c r="G28">
        <f t="shared" si="3"/>
        <v>57.076684932227913</v>
      </c>
      <c r="H28" s="10">
        <f t="shared" si="4"/>
        <v>491.26696745683466</v>
      </c>
      <c r="I28" s="10">
        <f t="shared" si="5"/>
        <v>-65.080549441827543</v>
      </c>
    </row>
    <row r="29" spans="1:9" x14ac:dyDescent="0.3">
      <c r="A29">
        <v>226</v>
      </c>
      <c r="B29" s="1">
        <v>43900</v>
      </c>
      <c r="C29">
        <v>1280.3900149999999</v>
      </c>
      <c r="D29">
        <f t="shared" si="0"/>
        <v>5.1959806243536577E-2</v>
      </c>
      <c r="E29">
        <f t="shared" si="1"/>
        <v>0.16388888888888889</v>
      </c>
      <c r="F29">
        <f t="shared" si="2"/>
        <v>62.30732811566503</v>
      </c>
      <c r="G29">
        <f t="shared" si="3"/>
        <v>62.298178120014839</v>
      </c>
      <c r="H29" s="10">
        <f t="shared" si="4"/>
        <v>556.34751689866221</v>
      </c>
      <c r="I29" s="10">
        <f t="shared" si="5"/>
        <v>64.729401525041794</v>
      </c>
    </row>
    <row r="30" spans="1:9" x14ac:dyDescent="0.3">
      <c r="A30">
        <v>225</v>
      </c>
      <c r="B30" s="1">
        <v>43899</v>
      </c>
      <c r="C30">
        <v>1215.5600589999999</v>
      </c>
      <c r="D30">
        <f t="shared" si="0"/>
        <v>-6.5935540665913714E-2</v>
      </c>
      <c r="E30">
        <f t="shared" si="1"/>
        <v>0.16666666666666666</v>
      </c>
      <c r="F30">
        <f t="shared" si="2"/>
        <v>56.169898742043976</v>
      </c>
      <c r="G30">
        <f t="shared" si="3"/>
        <v>56.160671529871657</v>
      </c>
      <c r="H30" s="10">
        <f t="shared" si="4"/>
        <v>491.61811537362041</v>
      </c>
      <c r="I30" s="10">
        <f t="shared" si="5"/>
        <v>-83.151554643055647</v>
      </c>
    </row>
    <row r="31" spans="1:9" x14ac:dyDescent="0.3">
      <c r="A31">
        <v>224</v>
      </c>
      <c r="B31" s="1">
        <v>43896</v>
      </c>
      <c r="C31">
        <v>1298.410034</v>
      </c>
      <c r="D31">
        <f t="shared" si="0"/>
        <v>-1.5763763685586362E-2</v>
      </c>
      <c r="E31">
        <f t="shared" si="1"/>
        <v>0.17499999999999999</v>
      </c>
      <c r="F31">
        <f t="shared" si="2"/>
        <v>61.834059393013057</v>
      </c>
      <c r="G31">
        <f t="shared" si="3"/>
        <v>61.824604314129374</v>
      </c>
      <c r="H31" s="10">
        <f t="shared" si="4"/>
        <v>574.76967001667606</v>
      </c>
      <c r="I31" s="10">
        <f t="shared" si="5"/>
        <v>-20.73050362687593</v>
      </c>
    </row>
    <row r="32" spans="1:9" x14ac:dyDescent="0.3">
      <c r="A32">
        <v>223</v>
      </c>
      <c r="B32" s="1">
        <v>43895</v>
      </c>
      <c r="C32">
        <v>1319.040039</v>
      </c>
      <c r="D32">
        <f t="shared" si="0"/>
        <v>-4.9892796358076072E-2</v>
      </c>
      <c r="E32">
        <f t="shared" si="1"/>
        <v>0.17777777777777778</v>
      </c>
      <c r="F32">
        <f t="shared" si="2"/>
        <v>63.017878072547404</v>
      </c>
      <c r="G32">
        <f t="shared" si="3"/>
        <v>63.008348248793986</v>
      </c>
      <c r="H32" s="10">
        <f t="shared" si="4"/>
        <v>595.50017364355199</v>
      </c>
      <c r="I32" s="10">
        <f t="shared" si="5"/>
        <v>-67.580465669702562</v>
      </c>
    </row>
    <row r="33" spans="1:9" x14ac:dyDescent="0.3">
      <c r="A33">
        <v>222</v>
      </c>
      <c r="B33" s="1">
        <v>43894</v>
      </c>
      <c r="C33">
        <v>1386.5200199999999</v>
      </c>
      <c r="D33">
        <f t="shared" si="0"/>
        <v>3.3090624264661819E-2</v>
      </c>
      <c r="E33">
        <f t="shared" si="1"/>
        <v>0.18055555555555555</v>
      </c>
      <c r="F33">
        <f t="shared" si="2"/>
        <v>67.740790488358314</v>
      </c>
      <c r="G33">
        <f t="shared" si="3"/>
        <v>67.731186501433825</v>
      </c>
      <c r="H33" s="10">
        <f t="shared" si="4"/>
        <v>663.08063931325455</v>
      </c>
      <c r="I33" s="10">
        <f t="shared" si="5"/>
        <v>45.02953428553235</v>
      </c>
    </row>
    <row r="34" spans="1:9" x14ac:dyDescent="0.3">
      <c r="A34">
        <v>221</v>
      </c>
      <c r="B34" s="1">
        <v>43893</v>
      </c>
      <c r="C34">
        <v>1341.3900149999999</v>
      </c>
      <c r="D34">
        <f t="shared" si="0"/>
        <v>-3.4956842562505835E-2</v>
      </c>
      <c r="E34">
        <f t="shared" si="1"/>
        <v>0.18333333333333332</v>
      </c>
      <c r="F34">
        <f t="shared" si="2"/>
        <v>63.820761725647102</v>
      </c>
      <c r="G34">
        <f t="shared" si="3"/>
        <v>63.811084143876826</v>
      </c>
      <c r="H34" s="10">
        <f t="shared" si="4"/>
        <v>618.0511050277222</v>
      </c>
      <c r="I34" s="10">
        <f t="shared" si="5"/>
        <v>-47.820426761170779</v>
      </c>
    </row>
    <row r="35" spans="1:9" x14ac:dyDescent="0.3">
      <c r="A35">
        <v>220</v>
      </c>
      <c r="B35" s="1">
        <v>43892</v>
      </c>
      <c r="C35">
        <v>1389.1099850000001</v>
      </c>
      <c r="D35">
        <f t="shared" si="0"/>
        <v>3.649378743388975E-2</v>
      </c>
      <c r="E35">
        <f t="shared" si="1"/>
        <v>0.18611111111111112</v>
      </c>
      <c r="F35">
        <f t="shared" si="2"/>
        <v>66.942102511358627</v>
      </c>
      <c r="G35">
        <f t="shared" si="3"/>
        <v>66.932351890199186</v>
      </c>
      <c r="H35" s="10">
        <f t="shared" si="4"/>
        <v>665.87153178889298</v>
      </c>
      <c r="I35" s="10">
        <f t="shared" si="5"/>
        <v>49.478742416892487</v>
      </c>
    </row>
    <row r="36" spans="1:9" x14ac:dyDescent="0.3">
      <c r="A36">
        <v>219</v>
      </c>
      <c r="B36" s="1">
        <v>43889</v>
      </c>
      <c r="C36">
        <v>1339.329956</v>
      </c>
      <c r="D36">
        <f t="shared" si="0"/>
        <v>1.5985762834080423E-2</v>
      </c>
      <c r="E36">
        <f t="shared" si="1"/>
        <v>0.19444444444444445</v>
      </c>
      <c r="F36">
        <f t="shared" si="2"/>
        <v>61.872306377747051</v>
      </c>
      <c r="G36">
        <f t="shared" si="3"/>
        <v>61.862339849504053</v>
      </c>
      <c r="H36" s="10">
        <f t="shared" si="4"/>
        <v>616.39278937200049</v>
      </c>
      <c r="I36" s="10">
        <f t="shared" si="5"/>
        <v>21.139589032641311</v>
      </c>
    </row>
    <row r="37" spans="1:9" x14ac:dyDescent="0.3">
      <c r="A37">
        <v>218</v>
      </c>
      <c r="B37" s="1">
        <v>43888</v>
      </c>
      <c r="C37">
        <v>1318.089966</v>
      </c>
      <c r="D37">
        <f t="shared" si="0"/>
        <v>-5.5405249491392562E-2</v>
      </c>
      <c r="E37">
        <f t="shared" si="1"/>
        <v>0.19722222222222222</v>
      </c>
      <c r="F37">
        <f t="shared" si="2"/>
        <v>59.856338990342138</v>
      </c>
      <c r="G37">
        <f t="shared" si="3"/>
        <v>59.84630152505985</v>
      </c>
      <c r="H37" s="10">
        <f t="shared" si="4"/>
        <v>595.25320033935918</v>
      </c>
      <c r="I37" s="10">
        <f t="shared" si="5"/>
        <v>-75.190475023748036</v>
      </c>
    </row>
    <row r="38" spans="1:9" x14ac:dyDescent="0.3">
      <c r="A38">
        <v>217</v>
      </c>
      <c r="B38" s="1">
        <v>43887</v>
      </c>
      <c r="C38">
        <v>1393.1800539999999</v>
      </c>
      <c r="D38">
        <f t="shared" si="0"/>
        <v>3.4009609838395313E-3</v>
      </c>
      <c r="E38">
        <f t="shared" si="1"/>
        <v>0.2</v>
      </c>
      <c r="F38">
        <f t="shared" si="2"/>
        <v>64.934405788647737</v>
      </c>
      <c r="G38">
        <f t="shared" si="3"/>
        <v>64.924297884148402</v>
      </c>
      <c r="H38" s="10">
        <f t="shared" si="4"/>
        <v>670.44367536310722</v>
      </c>
      <c r="I38" s="10">
        <f t="shared" si="5"/>
        <v>4.6297299179257152</v>
      </c>
    </row>
    <row r="39" spans="1:9" x14ac:dyDescent="0.3">
      <c r="A39">
        <v>216</v>
      </c>
      <c r="B39" s="1">
        <v>43886</v>
      </c>
      <c r="C39">
        <v>1388.4499510000001</v>
      </c>
      <c r="D39">
        <f t="shared" si="0"/>
        <v>-2.3587957846800366E-2</v>
      </c>
      <c r="E39">
        <f t="shared" si="1"/>
        <v>0.20277777777777778</v>
      </c>
      <c r="F39">
        <f t="shared" si="2"/>
        <v>64.16767883920177</v>
      </c>
      <c r="G39">
        <f t="shared" si="3"/>
        <v>64.157500982971598</v>
      </c>
      <c r="H39" s="10">
        <f t="shared" si="4"/>
        <v>665.8139454451815</v>
      </c>
      <c r="I39" s="10">
        <f t="shared" si="5"/>
        <v>-33.24037414233635</v>
      </c>
    </row>
    <row r="40" spans="1:9" x14ac:dyDescent="0.3">
      <c r="A40">
        <v>215</v>
      </c>
      <c r="B40" s="1">
        <v>43885</v>
      </c>
      <c r="C40">
        <v>1421.589966</v>
      </c>
      <c r="D40">
        <f t="shared" si="0"/>
        <v>-4.3712893895963119E-2</v>
      </c>
      <c r="E40">
        <f t="shared" si="1"/>
        <v>0.20555555555555555</v>
      </c>
      <c r="F40">
        <f t="shared" si="2"/>
        <v>66.048125301246742</v>
      </c>
      <c r="G40">
        <f t="shared" si="3"/>
        <v>66.037877970788685</v>
      </c>
      <c r="H40" s="10">
        <f t="shared" si="4"/>
        <v>699.05431958751785</v>
      </c>
      <c r="I40" s="10">
        <f t="shared" si="5"/>
        <v>-63.821012807940633</v>
      </c>
    </row>
    <row r="41" spans="1:9" x14ac:dyDescent="0.3">
      <c r="A41">
        <v>214</v>
      </c>
      <c r="B41" s="1">
        <v>43882</v>
      </c>
      <c r="C41">
        <v>1485.1099850000001</v>
      </c>
      <c r="D41">
        <f t="shared" si="0"/>
        <v>-2.2003670644470921E-2</v>
      </c>
      <c r="E41">
        <f t="shared" si="1"/>
        <v>0.21388888888888888</v>
      </c>
      <c r="F41">
        <f t="shared" si="2"/>
        <v>68.970613912539832</v>
      </c>
      <c r="G41">
        <f t="shared" si="3"/>
        <v>68.960160929533032</v>
      </c>
      <c r="H41" s="10">
        <f t="shared" si="4"/>
        <v>762.87533239545849</v>
      </c>
      <c r="I41" s="10">
        <f t="shared" si="5"/>
        <v>-33.140342402742021</v>
      </c>
    </row>
    <row r="42" spans="1:9" x14ac:dyDescent="0.3">
      <c r="A42">
        <v>213</v>
      </c>
      <c r="B42" s="1">
        <v>43881</v>
      </c>
      <c r="C42">
        <v>1518.150024</v>
      </c>
      <c r="D42">
        <f t="shared" si="0"/>
        <v>-5.6094504086864339E-3</v>
      </c>
      <c r="E42">
        <f t="shared" si="1"/>
        <v>0.21666666666666667</v>
      </c>
      <c r="F42">
        <f t="shared" si="2"/>
        <v>70.631813712200739</v>
      </c>
      <c r="G42">
        <f t="shared" si="3"/>
        <v>70.621293071639684</v>
      </c>
      <c r="H42" s="10">
        <f t="shared" si="4"/>
        <v>796.01567479820051</v>
      </c>
      <c r="I42" s="10">
        <f t="shared" si="5"/>
        <v>-8.6402064726812569</v>
      </c>
    </row>
    <row r="43" spans="1:9" x14ac:dyDescent="0.3">
      <c r="A43">
        <v>212</v>
      </c>
      <c r="B43" s="1">
        <v>43880</v>
      </c>
      <c r="C43">
        <v>1526.6899410000001</v>
      </c>
      <c r="D43">
        <f t="shared" si="0"/>
        <v>4.6087195603618193E-3</v>
      </c>
      <c r="E43">
        <f t="shared" si="1"/>
        <v>0.21944444444444444</v>
      </c>
      <c r="F43">
        <f t="shared" si="2"/>
        <v>70.726337888063455</v>
      </c>
      <c r="G43">
        <f t="shared" si="3"/>
        <v>70.715750022278058</v>
      </c>
      <c r="H43" s="10">
        <f t="shared" si="4"/>
        <v>804.65588127088176</v>
      </c>
      <c r="I43" s="10">
        <f t="shared" si="5"/>
        <v>6.9196214554450535</v>
      </c>
    </row>
    <row r="44" spans="1:9" x14ac:dyDescent="0.3">
      <c r="A44">
        <v>211</v>
      </c>
      <c r="B44" s="1">
        <v>43879</v>
      </c>
      <c r="C44">
        <v>1519.670044</v>
      </c>
      <c r="D44">
        <f t="shared" si="0"/>
        <v>-7.0381694061152119E-4</v>
      </c>
      <c r="E44">
        <f t="shared" si="1"/>
        <v>0.22222222222222221</v>
      </c>
      <c r="F44">
        <f t="shared" si="2"/>
        <v>69.863456216389949</v>
      </c>
      <c r="G44">
        <f t="shared" si="3"/>
        <v>69.852801549526831</v>
      </c>
      <c r="H44" s="10">
        <f t="shared" si="4"/>
        <v>797.73625981543671</v>
      </c>
      <c r="I44" s="10">
        <f t="shared" si="5"/>
        <v>-1.4709089356409777</v>
      </c>
    </row>
    <row r="45" spans="1:9" x14ac:dyDescent="0.3">
      <c r="A45">
        <v>210</v>
      </c>
      <c r="B45" s="1">
        <v>43875</v>
      </c>
      <c r="C45">
        <v>1520.73999</v>
      </c>
      <c r="D45">
        <f t="shared" si="0"/>
        <v>4.0060381386482413E-3</v>
      </c>
      <c r="E45">
        <f t="shared" si="1"/>
        <v>0.23333333333333334</v>
      </c>
      <c r="F45">
        <f t="shared" si="2"/>
        <v>68.295362517907989</v>
      </c>
      <c r="G45">
        <f t="shared" si="3"/>
        <v>68.284444733230586</v>
      </c>
      <c r="H45" s="10">
        <f t="shared" si="4"/>
        <v>799.20716875107769</v>
      </c>
      <c r="I45" s="10">
        <f t="shared" si="5"/>
        <v>5.9797500670664476</v>
      </c>
    </row>
    <row r="46" spans="1:9" x14ac:dyDescent="0.3">
      <c r="A46">
        <v>209</v>
      </c>
      <c r="B46" s="1">
        <v>43874</v>
      </c>
      <c r="C46">
        <v>1514.660034</v>
      </c>
      <c r="D46">
        <f t="shared" si="0"/>
        <v>-2.3805281628759599E-3</v>
      </c>
      <c r="E46">
        <f t="shared" si="1"/>
        <v>0.2361111111111111</v>
      </c>
      <c r="F46">
        <f t="shared" si="2"/>
        <v>67.540384439646175</v>
      </c>
      <c r="G46">
        <f t="shared" si="3"/>
        <v>67.52940186042558</v>
      </c>
      <c r="H46" s="10">
        <f t="shared" si="4"/>
        <v>793.22741868401124</v>
      </c>
      <c r="I46" s="10">
        <f t="shared" si="5"/>
        <v>-3.7101780164094862</v>
      </c>
    </row>
    <row r="47" spans="1:9" x14ac:dyDescent="0.3">
      <c r="A47">
        <v>208</v>
      </c>
      <c r="B47" s="1">
        <v>43873</v>
      </c>
      <c r="C47">
        <v>1518.2700199999999</v>
      </c>
      <c r="D47">
        <f t="shared" si="0"/>
        <v>6.2635110028109557E-3</v>
      </c>
      <c r="E47">
        <f t="shared" si="1"/>
        <v>0.2388888888888889</v>
      </c>
      <c r="F47">
        <f t="shared" si="2"/>
        <v>67.374687415794696</v>
      </c>
      <c r="G47">
        <f t="shared" si="3"/>
        <v>67.363640422067377</v>
      </c>
      <c r="H47" s="10">
        <f t="shared" si="4"/>
        <v>796.93759670042073</v>
      </c>
      <c r="I47" s="10">
        <f t="shared" si="5"/>
        <v>9.3798028981819925</v>
      </c>
    </row>
    <row r="48" spans="1:9" x14ac:dyDescent="0.3">
      <c r="A48">
        <v>207</v>
      </c>
      <c r="B48" s="1">
        <v>43872</v>
      </c>
      <c r="C48">
        <v>1508.790039</v>
      </c>
      <c r="D48">
        <f t="shared" si="0"/>
        <v>7.2898816994938572E-5</v>
      </c>
      <c r="E48">
        <f t="shared" si="1"/>
        <v>0.24166666666666667</v>
      </c>
      <c r="F48">
        <f t="shared" si="2"/>
        <v>66.435201533581122</v>
      </c>
      <c r="G48">
        <f t="shared" si="3"/>
        <v>66.424090498773964</v>
      </c>
      <c r="H48" s="10">
        <f t="shared" si="4"/>
        <v>787.55779380223873</v>
      </c>
      <c r="I48" s="10">
        <f t="shared" si="5"/>
        <v>9.8208108412336514E-3</v>
      </c>
    </row>
    <row r="49" spans="1:9" x14ac:dyDescent="0.3">
      <c r="A49">
        <v>206</v>
      </c>
      <c r="B49" s="1">
        <v>43871</v>
      </c>
      <c r="C49">
        <v>1508.6800539999999</v>
      </c>
      <c r="D49">
        <f t="shared" si="0"/>
        <v>1.971346352528763E-2</v>
      </c>
      <c r="E49">
        <f t="shared" si="1"/>
        <v>0.24444444444444444</v>
      </c>
      <c r="F49">
        <f t="shared" si="2"/>
        <v>66.062619093609683</v>
      </c>
      <c r="G49">
        <f t="shared" si="3"/>
        <v>66.051444384729336</v>
      </c>
      <c r="H49" s="10">
        <f t="shared" si="4"/>
        <v>787.5479729913975</v>
      </c>
      <c r="I49" s="10">
        <f t="shared" si="5"/>
        <v>29.149664889157179</v>
      </c>
    </row>
    <row r="50" spans="1:9" x14ac:dyDescent="0.3">
      <c r="A50">
        <v>205</v>
      </c>
      <c r="B50" s="1">
        <v>43868</v>
      </c>
      <c r="C50">
        <v>1479.2299800000001</v>
      </c>
      <c r="D50">
        <f t="shared" si="0"/>
        <v>2.0301415488426819E-3</v>
      </c>
      <c r="E50">
        <f t="shared" si="1"/>
        <v>0.25277777777777777</v>
      </c>
      <c r="F50">
        <f t="shared" si="2"/>
        <v>63.266611296762164</v>
      </c>
      <c r="G50">
        <f t="shared" si="3"/>
        <v>63.255247706185941</v>
      </c>
      <c r="H50" s="10">
        <f t="shared" si="4"/>
        <v>758.39830810224032</v>
      </c>
      <c r="I50" s="10">
        <f t="shared" si="5"/>
        <v>2.8998914421583777</v>
      </c>
    </row>
    <row r="51" spans="1:9" x14ac:dyDescent="0.3">
      <c r="A51">
        <v>204</v>
      </c>
      <c r="B51" s="1">
        <v>43867</v>
      </c>
      <c r="C51">
        <v>1476.2299800000001</v>
      </c>
      <c r="D51">
        <f t="shared" si="0"/>
        <v>1.9149419729957845E-2</v>
      </c>
      <c r="E51">
        <f t="shared" si="1"/>
        <v>0.25555555555555554</v>
      </c>
      <c r="F51">
        <f t="shared" si="2"/>
        <v>62.756369736183707</v>
      </c>
      <c r="G51">
        <f t="shared" si="3"/>
        <v>62.74494387889164</v>
      </c>
      <c r="H51" s="10">
        <f t="shared" si="4"/>
        <v>755.49841666008194</v>
      </c>
      <c r="I51" s="10">
        <f t="shared" si="5"/>
        <v>27.899905345159141</v>
      </c>
    </row>
    <row r="52" spans="1:9" x14ac:dyDescent="0.3">
      <c r="A52">
        <v>203</v>
      </c>
      <c r="B52" s="1">
        <v>43866</v>
      </c>
      <c r="C52">
        <v>1448.2299800000001</v>
      </c>
      <c r="D52">
        <f t="shared" si="0"/>
        <v>8.0132220614241969E-4</v>
      </c>
      <c r="E52">
        <f t="shared" si="1"/>
        <v>0.25833333333333336</v>
      </c>
      <c r="F52">
        <f t="shared" si="2"/>
        <v>60.763272606739548</v>
      </c>
      <c r="G52">
        <f t="shared" si="3"/>
        <v>60.751784820228075</v>
      </c>
      <c r="H52" s="10">
        <f t="shared" si="4"/>
        <v>727.5985113149228</v>
      </c>
      <c r="I52" s="10">
        <f t="shared" si="5"/>
        <v>1.0599532462291563</v>
      </c>
    </row>
    <row r="53" spans="1:9" x14ac:dyDescent="0.3">
      <c r="A53">
        <v>202</v>
      </c>
      <c r="B53" s="1">
        <v>43865</v>
      </c>
      <c r="C53">
        <v>1447.0699460000001</v>
      </c>
      <c r="D53">
        <f t="shared" si="0"/>
        <v>-2.6506743811563215E-2</v>
      </c>
      <c r="E53">
        <f t="shared" si="1"/>
        <v>0.26111111111111113</v>
      </c>
      <c r="F53">
        <f t="shared" si="2"/>
        <v>60.381904347046742</v>
      </c>
      <c r="G53">
        <f t="shared" si="3"/>
        <v>60.3703549633832</v>
      </c>
      <c r="H53" s="10">
        <f t="shared" si="4"/>
        <v>726.53855806869365</v>
      </c>
      <c r="I53" s="10">
        <f t="shared" si="5"/>
        <v>-38.970061854631354</v>
      </c>
    </row>
    <row r="54" spans="1:9" x14ac:dyDescent="0.3">
      <c r="A54">
        <v>201</v>
      </c>
      <c r="B54" s="1">
        <v>43864</v>
      </c>
      <c r="C54">
        <v>1485.9399410000001</v>
      </c>
      <c r="D54">
        <f t="shared" si="0"/>
        <v>3.5419423036768621E-2</v>
      </c>
      <c r="E54">
        <f t="shared" si="1"/>
        <v>0.2638888888888889</v>
      </c>
      <c r="F54">
        <f t="shared" si="2"/>
        <v>62.358254734997757</v>
      </c>
      <c r="G54">
        <f t="shared" si="3"/>
        <v>62.346644080964403</v>
      </c>
      <c r="H54" s="10">
        <f t="shared" si="4"/>
        <v>765.508619923325</v>
      </c>
      <c r="I54" s="10">
        <f t="shared" si="5"/>
        <v>51.40984381164094</v>
      </c>
    </row>
    <row r="55" spans="1:9" x14ac:dyDescent="0.3">
      <c r="A55">
        <v>200</v>
      </c>
      <c r="B55" s="1">
        <v>43861</v>
      </c>
      <c r="C55">
        <v>1434.2299800000001</v>
      </c>
      <c r="D55">
        <f t="shared" si="0"/>
        <v>-1.4954924384509396E-2</v>
      </c>
      <c r="E55">
        <f t="shared" si="1"/>
        <v>0.2722222222222222</v>
      </c>
      <c r="F55">
        <f t="shared" si="2"/>
        <v>58.428345634713175</v>
      </c>
      <c r="G55">
        <f t="shared" si="3"/>
        <v>58.416553079463952</v>
      </c>
      <c r="H55" s="10">
        <f t="shared" si="4"/>
        <v>714.09877611168406</v>
      </c>
      <c r="I55" s="10">
        <f t="shared" si="5"/>
        <v>-21.709997277373759</v>
      </c>
    </row>
    <row r="56" spans="1:9" x14ac:dyDescent="0.3">
      <c r="A56">
        <v>199</v>
      </c>
      <c r="B56" s="1">
        <v>43860</v>
      </c>
      <c r="C56">
        <v>1455.839966</v>
      </c>
      <c r="D56">
        <f t="shared" si="0"/>
        <v>-1.9146121799559768E-3</v>
      </c>
      <c r="E56">
        <f t="shared" si="1"/>
        <v>0.27500000000000002</v>
      </c>
      <c r="F56">
        <f t="shared" si="2"/>
        <v>59.406027347575922</v>
      </c>
      <c r="G56">
        <f t="shared" si="3"/>
        <v>59.394174778935309</v>
      </c>
      <c r="H56" s="10">
        <f t="shared" si="4"/>
        <v>735.80877338905782</v>
      </c>
      <c r="I56" s="10">
        <f t="shared" si="5"/>
        <v>-2.8900363878832422</v>
      </c>
    </row>
    <row r="57" spans="1:9" x14ac:dyDescent="0.3">
      <c r="A57">
        <v>198</v>
      </c>
      <c r="B57" s="1">
        <v>43859</v>
      </c>
      <c r="C57">
        <v>1458.630005</v>
      </c>
      <c r="D57">
        <f t="shared" si="0"/>
        <v>4.1700848537674926E-3</v>
      </c>
      <c r="E57">
        <f t="shared" si="1"/>
        <v>0.27777777777777779</v>
      </c>
      <c r="F57">
        <f t="shared" si="2"/>
        <v>59.280695690174838</v>
      </c>
      <c r="G57">
        <f t="shared" si="3"/>
        <v>59.268783410483067</v>
      </c>
      <c r="H57" s="10">
        <f t="shared" si="4"/>
        <v>738.69880977694106</v>
      </c>
      <c r="I57" s="10">
        <f t="shared" si="5"/>
        <v>5.9699624996783314</v>
      </c>
    </row>
    <row r="58" spans="1:9" x14ac:dyDescent="0.3">
      <c r="A58">
        <v>197</v>
      </c>
      <c r="B58" s="1">
        <v>43858</v>
      </c>
      <c r="C58">
        <v>1452.5600589999999</v>
      </c>
      <c r="D58">
        <f t="shared" si="0"/>
        <v>1.2929536121791778E-2</v>
      </c>
      <c r="E58">
        <f t="shared" si="1"/>
        <v>0.28055555555555556</v>
      </c>
      <c r="F58">
        <f t="shared" si="2"/>
        <v>58.649828828254073</v>
      </c>
      <c r="G58">
        <f t="shared" si="3"/>
        <v>58.637857135327437</v>
      </c>
      <c r="H58" s="10">
        <f t="shared" si="4"/>
        <v>732.72884727726273</v>
      </c>
      <c r="I58" s="10">
        <f t="shared" si="5"/>
        <v>18.560065385311191</v>
      </c>
    </row>
    <row r="59" spans="1:9" x14ac:dyDescent="0.3">
      <c r="A59">
        <v>196</v>
      </c>
      <c r="B59" s="1">
        <v>43857</v>
      </c>
      <c r="C59">
        <v>1433.900024</v>
      </c>
      <c r="D59">
        <f t="shared" si="0"/>
        <v>-2.2623749207643894E-2</v>
      </c>
      <c r="E59">
        <f t="shared" si="1"/>
        <v>0.28333333333333333</v>
      </c>
      <c r="F59">
        <f t="shared" si="2"/>
        <v>57.298523143028483</v>
      </c>
      <c r="G59">
        <f t="shared" si="3"/>
        <v>57.286492330271059</v>
      </c>
      <c r="H59" s="10">
        <f t="shared" si="4"/>
        <v>714.16878189195154</v>
      </c>
      <c r="I59" s="10">
        <f t="shared" si="5"/>
        <v>-33.109762549551078</v>
      </c>
    </row>
    <row r="60" spans="1:9" x14ac:dyDescent="0.3">
      <c r="A60">
        <v>195</v>
      </c>
      <c r="B60" s="1">
        <v>43854</v>
      </c>
      <c r="C60">
        <v>1466.709961</v>
      </c>
      <c r="D60">
        <f t="shared" si="0"/>
        <v>-1.3503511998299687E-2</v>
      </c>
      <c r="E60">
        <f t="shared" si="1"/>
        <v>0.29166666666666669</v>
      </c>
      <c r="F60">
        <f t="shared" si="2"/>
        <v>58.361775428364716</v>
      </c>
      <c r="G60">
        <f t="shared" si="3"/>
        <v>58.349568974013522</v>
      </c>
      <c r="H60" s="10">
        <f t="shared" si="4"/>
        <v>747.27854444150262</v>
      </c>
      <c r="I60" s="10">
        <f t="shared" si="5"/>
        <v>-20.039977091438345</v>
      </c>
    </row>
    <row r="61" spans="1:9" x14ac:dyDescent="0.3">
      <c r="A61">
        <v>194</v>
      </c>
      <c r="B61" s="1">
        <v>43853</v>
      </c>
      <c r="C61">
        <v>1486.650024</v>
      </c>
      <c r="D61">
        <f t="shared" si="0"/>
        <v>4.7101730392971961E-4</v>
      </c>
      <c r="E61">
        <f t="shared" si="1"/>
        <v>0.29444444444444445</v>
      </c>
      <c r="F61">
        <f t="shared" si="2"/>
        <v>59.198243461357379</v>
      </c>
      <c r="G61">
        <f t="shared" si="3"/>
        <v>59.185979018773132</v>
      </c>
      <c r="H61" s="10">
        <f t="shared" si="4"/>
        <v>767.31852153294096</v>
      </c>
      <c r="I61" s="10">
        <f t="shared" si="5"/>
        <v>0.60017278455507039</v>
      </c>
    </row>
    <row r="62" spans="1:9" x14ac:dyDescent="0.3">
      <c r="A62">
        <v>193</v>
      </c>
      <c r="B62" s="1">
        <v>43852</v>
      </c>
      <c r="C62">
        <v>1485.9499510000001</v>
      </c>
      <c r="D62">
        <f t="shared" si="0"/>
        <v>1.0435990059848574E-3</v>
      </c>
      <c r="E62">
        <f t="shared" si="1"/>
        <v>0.29722222222222222</v>
      </c>
      <c r="F62">
        <f t="shared" si="2"/>
        <v>58.894070618065172</v>
      </c>
      <c r="G62">
        <f t="shared" si="3"/>
        <v>58.881748460138212</v>
      </c>
      <c r="H62" s="10">
        <f t="shared" si="4"/>
        <v>766.71834874838589</v>
      </c>
      <c r="I62" s="10">
        <f t="shared" si="5"/>
        <v>1.4500406586215604</v>
      </c>
    </row>
    <row r="63" spans="1:9" x14ac:dyDescent="0.3">
      <c r="A63">
        <v>192</v>
      </c>
      <c r="B63" s="1">
        <v>43851</v>
      </c>
      <c r="C63">
        <v>1484.400024</v>
      </c>
      <c r="D63">
        <f t="shared" si="0"/>
        <v>2.7050896640395026E-3</v>
      </c>
      <c r="E63">
        <f t="shared" si="1"/>
        <v>0.3</v>
      </c>
      <c r="F63">
        <f t="shared" si="2"/>
        <v>58.547755407401155</v>
      </c>
      <c r="G63">
        <f t="shared" si="3"/>
        <v>58.535375803205078</v>
      </c>
      <c r="H63" s="10">
        <f t="shared" si="4"/>
        <v>765.26830808976433</v>
      </c>
      <c r="I63" s="10">
        <f t="shared" si="5"/>
        <v>3.6106023366181716</v>
      </c>
    </row>
    <row r="64" spans="1:9" x14ac:dyDescent="0.3">
      <c r="A64">
        <v>191</v>
      </c>
      <c r="B64" s="1">
        <v>43847</v>
      </c>
      <c r="C64">
        <v>1480.3900149999999</v>
      </c>
      <c r="D64">
        <f t="shared" si="0"/>
        <v>1.9570326976699789E-2</v>
      </c>
      <c r="E64">
        <f t="shared" si="1"/>
        <v>0.31111111111111112</v>
      </c>
      <c r="F64">
        <f t="shared" si="2"/>
        <v>57.32247329783511</v>
      </c>
      <c r="G64">
        <f t="shared" si="3"/>
        <v>57.309866525990195</v>
      </c>
      <c r="H64" s="10">
        <f t="shared" si="4"/>
        <v>761.65770575314616</v>
      </c>
      <c r="I64" s="10">
        <f t="shared" si="5"/>
        <v>28.590247000056706</v>
      </c>
    </row>
    <row r="65" spans="1:9" x14ac:dyDescent="0.3">
      <c r="A65">
        <v>190</v>
      </c>
      <c r="B65" s="1">
        <v>43846</v>
      </c>
      <c r="C65">
        <v>1451.6999510000001</v>
      </c>
      <c r="D65">
        <f t="shared" si="0"/>
        <v>8.6478801242215238E-3</v>
      </c>
      <c r="E65">
        <f t="shared" si="1"/>
        <v>0.31388888888888888</v>
      </c>
      <c r="F65">
        <f t="shared" si="2"/>
        <v>55.533812474833695</v>
      </c>
      <c r="G65">
        <f t="shared" si="3"/>
        <v>55.521149547825132</v>
      </c>
      <c r="H65" s="10">
        <f t="shared" si="4"/>
        <v>733.06745875308945</v>
      </c>
      <c r="I65" s="10">
        <f t="shared" si="5"/>
        <v>12.40019686256619</v>
      </c>
    </row>
    <row r="66" spans="1:9" x14ac:dyDescent="0.3">
      <c r="A66">
        <v>189</v>
      </c>
      <c r="B66" s="1">
        <v>43845</v>
      </c>
      <c r="C66">
        <v>1439.1999510000001</v>
      </c>
      <c r="D66">
        <f t="shared" si="0"/>
        <v>5.7977264974060951E-3</v>
      </c>
      <c r="E66">
        <f t="shared" si="1"/>
        <v>0.31666666666666665</v>
      </c>
      <c r="F66">
        <f t="shared" si="2"/>
        <v>54.620755242544575</v>
      </c>
      <c r="G66">
        <f t="shared" si="3"/>
        <v>54.608036408301658</v>
      </c>
      <c r="H66" s="10">
        <f t="shared" si="4"/>
        <v>720.66726189052326</v>
      </c>
      <c r="I66" s="10">
        <f t="shared" si="5"/>
        <v>8.2201567231505805</v>
      </c>
    </row>
    <row r="67" spans="1:9" x14ac:dyDescent="0.3">
      <c r="A67">
        <v>188</v>
      </c>
      <c r="B67" s="1">
        <v>43844</v>
      </c>
      <c r="C67">
        <v>1430.880005</v>
      </c>
      <c r="D67">
        <f t="shared" ref="D67:D130" si="6">LN(C67/C68)</f>
        <v>-5.8185913443684605E-3</v>
      </c>
      <c r="E67">
        <f t="shared" ref="E67:E130" si="7">($M$1-B67)/360</f>
        <v>0.31944444444444442</v>
      </c>
      <c r="F67">
        <f t="shared" ref="F67:F130" si="8">(LN(C67/$M$4)+($M$3+$M$2*$M$2/2)*E67)/($M$2*SQRT(E67))</f>
        <v>53.939831421554878</v>
      </c>
      <c r="G67">
        <f t="shared" ref="G67:G130" si="9">F67-$M$2*SQRT(E67)</f>
        <v>53.927056924751746</v>
      </c>
      <c r="H67" s="10">
        <f t="shared" ref="H67:H130" si="10">C67*_xlfn.NORM.S.DIST(F67,TRUE)-EXP(-$M$3*E67)*$M$4*_xlfn.NORM.S.DIST(G67,TRUE)</f>
        <v>712.44710516737268</v>
      </c>
      <c r="I67" s="10">
        <f t="shared" ref="I67:I130" si="11">H67-H68</f>
        <v>-8.4497504181900922</v>
      </c>
    </row>
    <row r="68" spans="1:9" x14ac:dyDescent="0.3">
      <c r="A68">
        <v>187</v>
      </c>
      <c r="B68" s="1">
        <v>43843</v>
      </c>
      <c r="C68">
        <v>1439.2299800000001</v>
      </c>
      <c r="D68">
        <f t="shared" si="6"/>
        <v>6.6226331871824893E-3</v>
      </c>
      <c r="E68">
        <f t="shared" si="7"/>
        <v>0.32222222222222224</v>
      </c>
      <c r="F68">
        <f t="shared" si="8"/>
        <v>54.171227021034362</v>
      </c>
      <c r="G68">
        <f t="shared" si="9"/>
        <v>54.158397103160588</v>
      </c>
      <c r="H68" s="10">
        <f t="shared" si="10"/>
        <v>720.89685558556278</v>
      </c>
      <c r="I68" s="10">
        <f t="shared" si="11"/>
        <v>9.2007568781402824</v>
      </c>
    </row>
    <row r="69" spans="1:9" x14ac:dyDescent="0.3">
      <c r="A69">
        <v>186</v>
      </c>
      <c r="B69" s="1">
        <v>43840</v>
      </c>
      <c r="C69">
        <v>1429.7299800000001</v>
      </c>
      <c r="D69">
        <f t="shared" si="6"/>
        <v>6.9484861203975758E-3</v>
      </c>
      <c r="E69">
        <f t="shared" si="7"/>
        <v>0.33055555555555555</v>
      </c>
      <c r="F69">
        <f t="shared" si="8"/>
        <v>53.006627127284716</v>
      </c>
      <c r="G69">
        <f t="shared" si="9"/>
        <v>52.993632364306059</v>
      </c>
      <c r="H69" s="10">
        <f t="shared" si="10"/>
        <v>711.69609870742249</v>
      </c>
      <c r="I69" s="10">
        <f t="shared" si="11"/>
        <v>9.8003039972031729</v>
      </c>
    </row>
    <row r="70" spans="1:9" x14ac:dyDescent="0.3">
      <c r="A70">
        <v>185</v>
      </c>
      <c r="B70" s="1">
        <v>43839</v>
      </c>
      <c r="C70">
        <v>1419.829956</v>
      </c>
      <c r="D70">
        <f t="shared" si="6"/>
        <v>1.0983953737979835E-2</v>
      </c>
      <c r="E70">
        <f t="shared" si="7"/>
        <v>0.33333333333333331</v>
      </c>
      <c r="F70">
        <f t="shared" si="8"/>
        <v>52.263520234797234</v>
      </c>
      <c r="G70">
        <f t="shared" si="9"/>
        <v>52.250470986200241</v>
      </c>
      <c r="H70" s="10">
        <f t="shared" si="10"/>
        <v>701.89579471021932</v>
      </c>
      <c r="I70" s="10">
        <f t="shared" si="11"/>
        <v>15.410303846241845</v>
      </c>
    </row>
    <row r="71" spans="1:9" x14ac:dyDescent="0.3">
      <c r="A71">
        <v>184</v>
      </c>
      <c r="B71" s="1">
        <v>43838</v>
      </c>
      <c r="C71">
        <v>1404.3199460000001</v>
      </c>
      <c r="D71">
        <f t="shared" si="6"/>
        <v>7.8494432645889334E-3</v>
      </c>
      <c r="E71">
        <f t="shared" si="7"/>
        <v>0.33611111111111114</v>
      </c>
      <c r="F71">
        <f t="shared" si="8"/>
        <v>51.219515424920523</v>
      </c>
      <c r="G71">
        <f t="shared" si="9"/>
        <v>51.206411917259572</v>
      </c>
      <c r="H71" s="10">
        <f t="shared" si="10"/>
        <v>686.48549086397747</v>
      </c>
      <c r="I71" s="10">
        <f t="shared" si="11"/>
        <v>10.880287693357104</v>
      </c>
    </row>
    <row r="72" spans="1:9" x14ac:dyDescent="0.3">
      <c r="A72">
        <v>183</v>
      </c>
      <c r="B72" s="1">
        <v>43837</v>
      </c>
      <c r="C72">
        <v>1393.339966</v>
      </c>
      <c r="D72">
        <f t="shared" si="6"/>
        <v>-6.2420049938556328E-4</v>
      </c>
      <c r="E72">
        <f t="shared" si="7"/>
        <v>0.33888888888888891</v>
      </c>
      <c r="F72">
        <f t="shared" si="8"/>
        <v>50.423203575433952</v>
      </c>
      <c r="G72">
        <f t="shared" si="9"/>
        <v>50.41004603246062</v>
      </c>
      <c r="H72" s="10">
        <f t="shared" si="10"/>
        <v>675.60520317062037</v>
      </c>
      <c r="I72" s="10">
        <f t="shared" si="11"/>
        <v>-0.96967346145061128</v>
      </c>
    </row>
    <row r="73" spans="1:9" x14ac:dyDescent="0.3">
      <c r="A73">
        <v>182</v>
      </c>
      <c r="B73" s="1">
        <v>43836</v>
      </c>
      <c r="C73">
        <v>1394.209961</v>
      </c>
      <c r="D73">
        <f t="shared" si="6"/>
        <v>2.43580175073181E-2</v>
      </c>
      <c r="E73">
        <f t="shared" si="7"/>
        <v>0.34166666666666667</v>
      </c>
      <c r="F73">
        <f t="shared" si="8"/>
        <v>50.275626700523482</v>
      </c>
      <c r="G73">
        <f t="shared" si="9"/>
        <v>50.262415343243866</v>
      </c>
      <c r="H73" s="10">
        <f t="shared" si="10"/>
        <v>676.57487663207098</v>
      </c>
      <c r="I73" s="10">
        <f t="shared" si="11"/>
        <v>33.250974667574383</v>
      </c>
    </row>
    <row r="74" spans="1:9" x14ac:dyDescent="0.3">
      <c r="A74">
        <v>181</v>
      </c>
      <c r="B74" s="1">
        <v>43833</v>
      </c>
      <c r="C74">
        <v>1360.660034</v>
      </c>
      <c r="D74">
        <f t="shared" si="6"/>
        <v>-4.919282016728652E-3</v>
      </c>
      <c r="E74">
        <f t="shared" si="7"/>
        <v>0.35</v>
      </c>
      <c r="F74">
        <f t="shared" si="8"/>
        <v>47.883184880956094</v>
      </c>
      <c r="G74">
        <f t="shared" si="9"/>
        <v>47.869813380165482</v>
      </c>
      <c r="H74" s="10">
        <f t="shared" si="10"/>
        <v>643.3239019644966</v>
      </c>
      <c r="I74" s="10">
        <f t="shared" si="11"/>
        <v>-6.8095840999072834</v>
      </c>
    </row>
    <row r="75" spans="1:9" x14ac:dyDescent="0.3">
      <c r="A75">
        <v>180</v>
      </c>
      <c r="B75" s="1">
        <v>43832</v>
      </c>
      <c r="C75">
        <v>1367.369995</v>
      </c>
      <c r="D75">
        <f t="shared" si="6"/>
        <v>2.2445911323413607E-2</v>
      </c>
      <c r="E75">
        <f t="shared" si="7"/>
        <v>0.3527777777777778</v>
      </c>
      <c r="F75">
        <f t="shared" si="8"/>
        <v>48.071136428168693</v>
      </c>
      <c r="G75">
        <f t="shared" si="9"/>
        <v>48.057711970732065</v>
      </c>
      <c r="H75" s="10">
        <f t="shared" si="10"/>
        <v>650.13348606440388</v>
      </c>
      <c r="I75" s="10">
        <f t="shared" si="11"/>
        <v>30.150770305006517</v>
      </c>
    </row>
    <row r="76" spans="1:9" x14ac:dyDescent="0.3">
      <c r="A76">
        <v>179</v>
      </c>
      <c r="B76" s="1">
        <v>43830</v>
      </c>
      <c r="C76">
        <v>1337.0200199999999</v>
      </c>
      <c r="D76">
        <f t="shared" si="6"/>
        <v>6.5840055983736078E-4</v>
      </c>
      <c r="E76">
        <f t="shared" si="7"/>
        <v>0.35833333333333334</v>
      </c>
      <c r="F76">
        <f t="shared" si="8"/>
        <v>46.058667788302159</v>
      </c>
      <c r="G76">
        <f t="shared" si="9"/>
        <v>46.045138039390338</v>
      </c>
      <c r="H76" s="10">
        <f t="shared" si="10"/>
        <v>619.98271575939737</v>
      </c>
      <c r="I76" s="10">
        <f t="shared" si="11"/>
        <v>0.78042340107106156</v>
      </c>
    </row>
    <row r="77" spans="1:9" x14ac:dyDescent="0.3">
      <c r="A77">
        <v>178</v>
      </c>
      <c r="B77" s="1">
        <v>43829</v>
      </c>
      <c r="C77">
        <v>1336.1400149999999</v>
      </c>
      <c r="D77">
        <f t="shared" si="6"/>
        <v>-1.1718753189770975E-2</v>
      </c>
      <c r="E77">
        <f t="shared" si="7"/>
        <v>0.3611111111111111</v>
      </c>
      <c r="F77">
        <f t="shared" si="8"/>
        <v>45.842979554438053</v>
      </c>
      <c r="G77">
        <f t="shared" si="9"/>
        <v>45.829397465876582</v>
      </c>
      <c r="H77" s="10">
        <f t="shared" si="10"/>
        <v>619.2022923583263</v>
      </c>
      <c r="I77" s="10">
        <f t="shared" si="11"/>
        <v>-16.048661825566228</v>
      </c>
    </row>
    <row r="78" spans="1:9" x14ac:dyDescent="0.3">
      <c r="A78">
        <v>177</v>
      </c>
      <c r="B78" s="1">
        <v>43826</v>
      </c>
      <c r="C78">
        <v>1351.8900149999999</v>
      </c>
      <c r="D78">
        <f t="shared" si="6"/>
        <v>-6.2751673331506658E-3</v>
      </c>
      <c r="E78">
        <f t="shared" si="7"/>
        <v>0.36944444444444446</v>
      </c>
      <c r="F78">
        <f t="shared" si="8"/>
        <v>46.206512119718553</v>
      </c>
      <c r="G78">
        <f t="shared" si="9"/>
        <v>46.192774208599495</v>
      </c>
      <c r="H78" s="10">
        <f t="shared" si="10"/>
        <v>635.25095418389253</v>
      </c>
      <c r="I78" s="10">
        <f t="shared" si="11"/>
        <v>-8.6095352911831924</v>
      </c>
    </row>
    <row r="79" spans="1:9" x14ac:dyDescent="0.3">
      <c r="A79">
        <v>176</v>
      </c>
      <c r="B79" s="1">
        <v>43825</v>
      </c>
      <c r="C79">
        <v>1360.400024</v>
      </c>
      <c r="D79">
        <f t="shared" si="6"/>
        <v>1.245594033185447E-2</v>
      </c>
      <c r="E79">
        <f t="shared" si="7"/>
        <v>0.37222222222222223</v>
      </c>
      <c r="F79">
        <f t="shared" si="8"/>
        <v>46.498970263784535</v>
      </c>
      <c r="G79">
        <f t="shared" si="9"/>
        <v>46.485180803099297</v>
      </c>
      <c r="H79" s="10">
        <f t="shared" si="10"/>
        <v>643.86048947507572</v>
      </c>
      <c r="I79" s="10">
        <f t="shared" si="11"/>
        <v>16.640953882122517</v>
      </c>
    </row>
    <row r="80" spans="1:9" x14ac:dyDescent="0.3">
      <c r="A80">
        <v>175</v>
      </c>
      <c r="B80" s="1">
        <v>43823</v>
      </c>
      <c r="C80">
        <v>1343.5600589999999</v>
      </c>
      <c r="D80">
        <f t="shared" si="6"/>
        <v>-3.9220871484703518E-3</v>
      </c>
      <c r="E80">
        <f t="shared" si="7"/>
        <v>0.37777777777777777</v>
      </c>
      <c r="F80">
        <f t="shared" si="8"/>
        <v>45.279269664494883</v>
      </c>
      <c r="G80">
        <f t="shared" si="9"/>
        <v>45.265377678526747</v>
      </c>
      <c r="H80" s="10">
        <f t="shared" si="10"/>
        <v>627.21953559295321</v>
      </c>
      <c r="I80" s="10">
        <f t="shared" si="11"/>
        <v>-5.37939183053345</v>
      </c>
    </row>
    <row r="81" spans="1:9" x14ac:dyDescent="0.3">
      <c r="A81">
        <v>174</v>
      </c>
      <c r="B81" s="1">
        <v>43822</v>
      </c>
      <c r="C81">
        <v>1348.839966</v>
      </c>
      <c r="D81">
        <f t="shared" si="6"/>
        <v>-5.5587881709918551E-4</v>
      </c>
      <c r="E81">
        <f t="shared" si="7"/>
        <v>0.38055555555555554</v>
      </c>
      <c r="F81">
        <f t="shared" si="8"/>
        <v>45.405021335717286</v>
      </c>
      <c r="G81">
        <f t="shared" si="9"/>
        <v>45.39107836981281</v>
      </c>
      <c r="H81" s="10">
        <f t="shared" si="10"/>
        <v>632.59892742348666</v>
      </c>
      <c r="I81" s="10">
        <f t="shared" si="11"/>
        <v>-1.0483716010065791</v>
      </c>
    </row>
    <row r="82" spans="1:9" x14ac:dyDescent="0.3">
      <c r="A82">
        <v>173</v>
      </c>
      <c r="B82" s="1">
        <v>43819</v>
      </c>
      <c r="C82">
        <v>1349.589966</v>
      </c>
      <c r="D82">
        <f t="shared" si="6"/>
        <v>-4.7678989419294108E-3</v>
      </c>
      <c r="E82">
        <f t="shared" si="7"/>
        <v>0.3888888888888889</v>
      </c>
      <c r="F82">
        <f t="shared" si="8"/>
        <v>44.985055828451777</v>
      </c>
      <c r="G82">
        <f t="shared" si="9"/>
        <v>44.970961029040751</v>
      </c>
      <c r="H82" s="10">
        <f t="shared" si="10"/>
        <v>633.64729902449324</v>
      </c>
      <c r="I82" s="10">
        <f t="shared" si="11"/>
        <v>-6.5495025765328592</v>
      </c>
    </row>
    <row r="83" spans="1:9" x14ac:dyDescent="0.3">
      <c r="A83">
        <v>172</v>
      </c>
      <c r="B83" s="1">
        <v>43818</v>
      </c>
      <c r="C83">
        <v>1356.040039</v>
      </c>
      <c r="D83">
        <f t="shared" si="6"/>
        <v>2.5252676781374705E-3</v>
      </c>
      <c r="E83">
        <f t="shared" si="7"/>
        <v>0.39166666666666666</v>
      </c>
      <c r="F83">
        <f t="shared" si="8"/>
        <v>45.172191514194516</v>
      </c>
      <c r="G83">
        <f t="shared" si="9"/>
        <v>45.158046465784857</v>
      </c>
      <c r="H83" s="10">
        <f t="shared" si="10"/>
        <v>640.1968016010261</v>
      </c>
      <c r="I83" s="10">
        <f t="shared" si="11"/>
        <v>3.3206282321716571</v>
      </c>
    </row>
    <row r="84" spans="1:9" x14ac:dyDescent="0.3">
      <c r="A84">
        <v>171</v>
      </c>
      <c r="B84" s="1">
        <v>43817</v>
      </c>
      <c r="C84">
        <v>1352.619995</v>
      </c>
      <c r="D84">
        <f t="shared" si="6"/>
        <v>-1.8465589159989341E-3</v>
      </c>
      <c r="E84">
        <f t="shared" si="7"/>
        <v>0.39444444444444443</v>
      </c>
      <c r="F84">
        <f t="shared" si="8"/>
        <v>44.844790840556833</v>
      </c>
      <c r="G84">
        <f t="shared" si="9"/>
        <v>44.830595721022775</v>
      </c>
      <c r="H84" s="10">
        <f t="shared" si="10"/>
        <v>636.87617336885444</v>
      </c>
      <c r="I84" s="10">
        <f t="shared" si="11"/>
        <v>-2.5994019610417354</v>
      </c>
    </row>
    <row r="85" spans="1:9" x14ac:dyDescent="0.3">
      <c r="A85">
        <v>170</v>
      </c>
      <c r="B85" s="1">
        <v>43816</v>
      </c>
      <c r="C85">
        <v>1355.119995</v>
      </c>
      <c r="D85">
        <f t="shared" si="6"/>
        <v>-4.4546487435749536E-3</v>
      </c>
      <c r="E85">
        <f t="shared" si="7"/>
        <v>0.3972222222222222</v>
      </c>
      <c r="F85">
        <f t="shared" si="8"/>
        <v>44.827144023660381</v>
      </c>
      <c r="G85">
        <f t="shared" si="9"/>
        <v>44.812899009000482</v>
      </c>
      <c r="H85" s="10">
        <f t="shared" si="10"/>
        <v>639.47557532989617</v>
      </c>
      <c r="I85" s="10">
        <f t="shared" si="11"/>
        <v>-6.1494371561724392</v>
      </c>
    </row>
    <row r="86" spans="1:9" x14ac:dyDescent="0.3">
      <c r="A86">
        <v>169</v>
      </c>
      <c r="B86" s="1">
        <v>43815</v>
      </c>
      <c r="C86">
        <v>1361.170044</v>
      </c>
      <c r="D86">
        <f t="shared" si="6"/>
        <v>9.8487972173324848E-3</v>
      </c>
      <c r="E86">
        <f t="shared" si="7"/>
        <v>0.4</v>
      </c>
      <c r="F86">
        <f t="shared" si="8"/>
        <v>44.992617391772626</v>
      </c>
      <c r="G86">
        <f t="shared" si="9"/>
        <v>44.978322656142495</v>
      </c>
      <c r="H86" s="10">
        <f t="shared" si="10"/>
        <v>645.62501248606861</v>
      </c>
      <c r="I86" s="10">
        <f t="shared" si="11"/>
        <v>13.042006341527212</v>
      </c>
    </row>
    <row r="87" spans="1:9" x14ac:dyDescent="0.3">
      <c r="A87">
        <v>168</v>
      </c>
      <c r="B87" s="1">
        <v>43812</v>
      </c>
      <c r="C87">
        <v>1347.829956</v>
      </c>
      <c r="D87">
        <f t="shared" si="6"/>
        <v>-1.8087281323350152E-3</v>
      </c>
      <c r="E87">
        <f t="shared" si="7"/>
        <v>0.40833333333333333</v>
      </c>
      <c r="F87">
        <f t="shared" si="8"/>
        <v>43.878225059616973</v>
      </c>
      <c r="G87">
        <f t="shared" si="9"/>
        <v>43.863782188054884</v>
      </c>
      <c r="H87" s="10">
        <f t="shared" si="10"/>
        <v>632.5830061445414</v>
      </c>
      <c r="I87" s="10">
        <f t="shared" si="11"/>
        <v>-2.539396955864845</v>
      </c>
    </row>
    <row r="88" spans="1:9" x14ac:dyDescent="0.3">
      <c r="A88">
        <v>167</v>
      </c>
      <c r="B88" s="1">
        <v>43811</v>
      </c>
      <c r="C88">
        <v>1350.2700199999999</v>
      </c>
      <c r="D88">
        <f t="shared" si="6"/>
        <v>3.8956895634668456E-3</v>
      </c>
      <c r="E88">
        <f t="shared" si="7"/>
        <v>0.41111111111111109</v>
      </c>
      <c r="F88">
        <f t="shared" si="8"/>
        <v>43.86417888475026</v>
      </c>
      <c r="G88">
        <f t="shared" si="9"/>
        <v>43.849686971038352</v>
      </c>
      <c r="H88" s="10">
        <f t="shared" si="10"/>
        <v>635.12240310040625</v>
      </c>
      <c r="I88" s="10">
        <f t="shared" si="11"/>
        <v>5.1506808394208292</v>
      </c>
    </row>
    <row r="89" spans="1:9" x14ac:dyDescent="0.3">
      <c r="A89">
        <v>166</v>
      </c>
      <c r="B89" s="1">
        <v>43810</v>
      </c>
      <c r="C89">
        <v>1345.0200199999999</v>
      </c>
      <c r="D89">
        <f t="shared" si="6"/>
        <v>2.6767942277312873E-4</v>
      </c>
      <c r="E89">
        <f t="shared" si="7"/>
        <v>0.41388888888888886</v>
      </c>
      <c r="F89">
        <f t="shared" si="8"/>
        <v>43.458421752056829</v>
      </c>
      <c r="G89">
        <f t="shared" si="9"/>
        <v>43.443880961600044</v>
      </c>
      <c r="H89" s="10">
        <f t="shared" si="10"/>
        <v>629.97172226098542</v>
      </c>
      <c r="I89" s="10">
        <f t="shared" si="11"/>
        <v>0.2606806327906952</v>
      </c>
    </row>
    <row r="90" spans="1:9" x14ac:dyDescent="0.3">
      <c r="A90">
        <v>165</v>
      </c>
      <c r="B90" s="1">
        <v>43809</v>
      </c>
      <c r="C90">
        <v>1344.660034</v>
      </c>
      <c r="D90">
        <f t="shared" si="6"/>
        <v>8.183668176980609E-4</v>
      </c>
      <c r="E90">
        <f t="shared" si="7"/>
        <v>0.41666666666666669</v>
      </c>
      <c r="F90">
        <f t="shared" si="8"/>
        <v>43.304539118083269</v>
      </c>
      <c r="G90">
        <f t="shared" si="9"/>
        <v>43.289949614624184</v>
      </c>
      <c r="H90" s="10">
        <f t="shared" si="10"/>
        <v>629.71104162819472</v>
      </c>
      <c r="I90" s="10">
        <f t="shared" si="11"/>
        <v>1.0006834242452669</v>
      </c>
    </row>
    <row r="91" spans="1:9" x14ac:dyDescent="0.3">
      <c r="A91">
        <v>164</v>
      </c>
      <c r="B91" s="1">
        <v>43808</v>
      </c>
      <c r="C91">
        <v>1343.5600589999999</v>
      </c>
      <c r="D91">
        <f t="shared" si="6"/>
        <v>2.190661666976314E-3</v>
      </c>
      <c r="E91">
        <f t="shared" si="7"/>
        <v>0.41944444444444445</v>
      </c>
      <c r="F91">
        <f t="shared" si="8"/>
        <v>43.114538284792012</v>
      </c>
      <c r="G91">
        <f t="shared" si="9"/>
        <v>43.099900230438472</v>
      </c>
      <c r="H91" s="10">
        <f t="shared" si="10"/>
        <v>628.71035820394945</v>
      </c>
      <c r="I91" s="10">
        <f t="shared" si="11"/>
        <v>2.6422720023094826</v>
      </c>
    </row>
    <row r="92" spans="1:9" x14ac:dyDescent="0.3">
      <c r="A92">
        <v>163</v>
      </c>
      <c r="B92" s="1">
        <v>43805</v>
      </c>
      <c r="C92">
        <v>1340.619995</v>
      </c>
      <c r="D92">
        <f t="shared" si="6"/>
        <v>9.3602481998103036E-3</v>
      </c>
      <c r="E92">
        <f t="shared" si="7"/>
        <v>0.42777777777777776</v>
      </c>
      <c r="F92">
        <f t="shared" si="8"/>
        <v>42.572665714735635</v>
      </c>
      <c r="G92">
        <f t="shared" si="9"/>
        <v>42.557882964400164</v>
      </c>
      <c r="H92" s="10">
        <f t="shared" si="10"/>
        <v>626.06808620163997</v>
      </c>
      <c r="I92" s="10">
        <f t="shared" si="11"/>
        <v>12.390753570911784</v>
      </c>
    </row>
    <row r="93" spans="1:9" x14ac:dyDescent="0.3">
      <c r="A93">
        <v>162</v>
      </c>
      <c r="B93" s="1">
        <v>43804</v>
      </c>
      <c r="C93">
        <v>1328.130005</v>
      </c>
      <c r="D93">
        <f t="shared" si="6"/>
        <v>5.7311682082611531E-3</v>
      </c>
      <c r="E93">
        <f t="shared" si="7"/>
        <v>0.43055555555555558</v>
      </c>
      <c r="F93">
        <f t="shared" si="8"/>
        <v>41.81338378554122</v>
      </c>
      <c r="G93">
        <f t="shared" si="9"/>
        <v>41.798553116926648</v>
      </c>
      <c r="H93" s="10">
        <f t="shared" si="10"/>
        <v>613.67733263072819</v>
      </c>
      <c r="I93" s="10">
        <f t="shared" si="11"/>
        <v>7.4907433527920375</v>
      </c>
    </row>
    <row r="94" spans="1:9" x14ac:dyDescent="0.3">
      <c r="A94">
        <v>161</v>
      </c>
      <c r="B94" s="1">
        <v>43803</v>
      </c>
      <c r="C94">
        <v>1320.540039</v>
      </c>
      <c r="D94">
        <f t="shared" si="6"/>
        <v>1.9313863000529518E-2</v>
      </c>
      <c r="E94">
        <f t="shared" si="7"/>
        <v>0.43333333333333335</v>
      </c>
      <c r="F94">
        <f t="shared" si="8"/>
        <v>41.303333938687601</v>
      </c>
      <c r="G94">
        <f t="shared" si="9"/>
        <v>41.288455506121302</v>
      </c>
      <c r="H94" s="10">
        <f t="shared" si="10"/>
        <v>606.18658927793615</v>
      </c>
      <c r="I94" s="10">
        <f t="shared" si="11"/>
        <v>25.160801132758252</v>
      </c>
    </row>
    <row r="95" spans="1:9" x14ac:dyDescent="0.3">
      <c r="A95">
        <v>160</v>
      </c>
      <c r="B95" s="1">
        <v>43802</v>
      </c>
      <c r="C95">
        <v>1295.280029</v>
      </c>
      <c r="D95">
        <f t="shared" si="6"/>
        <v>4.1466753280353713E-3</v>
      </c>
      <c r="E95">
        <f t="shared" si="7"/>
        <v>0.43611111111111112</v>
      </c>
      <c r="F95">
        <f t="shared" si="8"/>
        <v>39.886966516070011</v>
      </c>
      <c r="G95">
        <f t="shared" si="9"/>
        <v>39.872040472397813</v>
      </c>
      <c r="H95" s="10">
        <f t="shared" si="10"/>
        <v>581.0257881451779</v>
      </c>
      <c r="I95" s="10">
        <f t="shared" si="11"/>
        <v>5.2607899108108995</v>
      </c>
    </row>
    <row r="96" spans="1:9" x14ac:dyDescent="0.3">
      <c r="A96">
        <v>159</v>
      </c>
      <c r="B96" s="1">
        <v>43801</v>
      </c>
      <c r="C96">
        <v>1289.920044</v>
      </c>
      <c r="D96">
        <f t="shared" si="6"/>
        <v>-1.1592124020618797E-2</v>
      </c>
      <c r="E96">
        <f t="shared" si="7"/>
        <v>0.43888888888888888</v>
      </c>
      <c r="F96">
        <f t="shared" si="8"/>
        <v>39.4929304004351</v>
      </c>
      <c r="G96">
        <f t="shared" si="9"/>
        <v>39.477956897044812</v>
      </c>
      <c r="H96" s="10">
        <f t="shared" si="10"/>
        <v>575.764998234367</v>
      </c>
      <c r="I96" s="10">
        <f t="shared" si="11"/>
        <v>-15.337419618386093</v>
      </c>
    </row>
    <row r="97" spans="1:9" x14ac:dyDescent="0.3">
      <c r="A97">
        <v>158</v>
      </c>
      <c r="B97" s="1">
        <v>43798</v>
      </c>
      <c r="C97">
        <v>1304.959961</v>
      </c>
      <c r="D97">
        <f t="shared" si="6"/>
        <v>-6.1346124512972108E-3</v>
      </c>
      <c r="E97">
        <f t="shared" si="7"/>
        <v>0.44722222222222224</v>
      </c>
      <c r="F97">
        <f t="shared" si="8"/>
        <v>39.917889997248778</v>
      </c>
      <c r="G97">
        <f t="shared" si="9"/>
        <v>39.902775008793519</v>
      </c>
      <c r="H97" s="10">
        <f t="shared" si="10"/>
        <v>591.10241785275309</v>
      </c>
      <c r="I97" s="10">
        <f t="shared" si="11"/>
        <v>-8.2282952237350173</v>
      </c>
    </row>
    <row r="98" spans="1:9" x14ac:dyDescent="0.3">
      <c r="A98">
        <v>157</v>
      </c>
      <c r="B98" s="1">
        <v>43796</v>
      </c>
      <c r="C98">
        <v>1312.98999</v>
      </c>
      <c r="D98">
        <f t="shared" si="6"/>
        <v>-4.2646142847399407E-4</v>
      </c>
      <c r="E98">
        <f t="shared" si="7"/>
        <v>0.45277777777777778</v>
      </c>
      <c r="F98">
        <f t="shared" si="8"/>
        <v>40.093962177125952</v>
      </c>
      <c r="G98">
        <f t="shared" si="9"/>
        <v>40.078753596516584</v>
      </c>
      <c r="H98" s="10">
        <f t="shared" si="10"/>
        <v>599.33071307648811</v>
      </c>
      <c r="I98" s="10">
        <f t="shared" si="11"/>
        <v>-0.65917146104789026</v>
      </c>
    </row>
    <row r="99" spans="1:9" x14ac:dyDescent="0.3">
      <c r="A99">
        <v>156</v>
      </c>
      <c r="B99" s="1">
        <v>43795</v>
      </c>
      <c r="C99">
        <v>1313.5500489999999</v>
      </c>
      <c r="D99">
        <f t="shared" si="6"/>
        <v>5.2362559922700816E-3</v>
      </c>
      <c r="E99">
        <f t="shared" si="7"/>
        <v>0.45555555555555555</v>
      </c>
      <c r="F99">
        <f t="shared" si="8"/>
        <v>40.008643698111747</v>
      </c>
      <c r="G99">
        <f t="shared" si="9"/>
        <v>39.993388536748249</v>
      </c>
      <c r="H99" s="10">
        <f t="shared" si="10"/>
        <v>599.989884537536</v>
      </c>
      <c r="I99" s="10">
        <f t="shared" si="11"/>
        <v>6.761009303615424</v>
      </c>
    </row>
    <row r="100" spans="1:9" x14ac:dyDescent="0.3">
      <c r="A100">
        <v>155</v>
      </c>
      <c r="B100" s="1">
        <v>43794</v>
      </c>
      <c r="C100">
        <v>1306.6899410000001</v>
      </c>
      <c r="D100">
        <f t="shared" si="6"/>
        <v>8.723994259075378E-3</v>
      </c>
      <c r="E100">
        <f t="shared" si="7"/>
        <v>0.45833333333333331</v>
      </c>
      <c r="F100">
        <f t="shared" si="8"/>
        <v>39.554141094269539</v>
      </c>
      <c r="G100">
        <f t="shared" si="9"/>
        <v>39.538839493951244</v>
      </c>
      <c r="H100" s="10">
        <f t="shared" si="10"/>
        <v>593.22887523392058</v>
      </c>
      <c r="I100" s="10">
        <f t="shared" si="11"/>
        <v>11.052761479714263</v>
      </c>
    </row>
    <row r="101" spans="1:9" x14ac:dyDescent="0.3">
      <c r="A101">
        <v>154</v>
      </c>
      <c r="B101" s="1">
        <v>43791</v>
      </c>
      <c r="C101">
        <v>1295.339966</v>
      </c>
      <c r="D101">
        <f t="shared" si="6"/>
        <v>-4.6289860290343971E-3</v>
      </c>
      <c r="E101">
        <f t="shared" si="7"/>
        <v>0.46666666666666667</v>
      </c>
      <c r="F101">
        <f t="shared" si="8"/>
        <v>38.661489532788124</v>
      </c>
      <c r="G101">
        <f t="shared" si="9"/>
        <v>38.646049453626262</v>
      </c>
      <c r="H101" s="10">
        <f t="shared" si="10"/>
        <v>582.17611375420631</v>
      </c>
      <c r="I101" s="10">
        <f t="shared" si="11"/>
        <v>-6.1090536568431162</v>
      </c>
    </row>
    <row r="102" spans="1:9" x14ac:dyDescent="0.3">
      <c r="A102">
        <v>153</v>
      </c>
      <c r="B102" s="1">
        <v>43790</v>
      </c>
      <c r="C102">
        <v>1301.349976</v>
      </c>
      <c r="D102">
        <f t="shared" si="6"/>
        <v>-1.3055392605993269E-3</v>
      </c>
      <c r="E102">
        <f t="shared" si="7"/>
        <v>0.46944444444444444</v>
      </c>
      <c r="F102">
        <f t="shared" si="8"/>
        <v>38.854866180788832</v>
      </c>
      <c r="G102">
        <f t="shared" si="9"/>
        <v>38.839380217189529</v>
      </c>
      <c r="H102" s="10">
        <f t="shared" si="10"/>
        <v>588.28516741104943</v>
      </c>
      <c r="I102" s="10">
        <f t="shared" si="11"/>
        <v>-1.7991029017350684</v>
      </c>
    </row>
    <row r="103" spans="1:9" x14ac:dyDescent="0.3">
      <c r="A103">
        <v>152</v>
      </c>
      <c r="B103" s="1">
        <v>43789</v>
      </c>
      <c r="C103">
        <v>1303.0500489999999</v>
      </c>
      <c r="D103">
        <f t="shared" si="6"/>
        <v>-9.4786767030376386E-3</v>
      </c>
      <c r="E103">
        <f t="shared" si="7"/>
        <v>0.47222222222222221</v>
      </c>
      <c r="F103">
        <f t="shared" si="8"/>
        <v>38.83346293137604</v>
      </c>
      <c r="G103">
        <f t="shared" si="9"/>
        <v>38.817931218892426</v>
      </c>
      <c r="H103" s="10">
        <f t="shared" si="10"/>
        <v>590.0842703127845</v>
      </c>
      <c r="I103" s="10">
        <f t="shared" si="11"/>
        <v>-12.508928148537166</v>
      </c>
    </row>
    <row r="104" spans="1:9" x14ac:dyDescent="0.3">
      <c r="A104">
        <v>151</v>
      </c>
      <c r="B104" s="1">
        <v>43788</v>
      </c>
      <c r="C104">
        <v>1315.459961</v>
      </c>
      <c r="D104">
        <f t="shared" si="6"/>
        <v>-3.9754772670621561E-3</v>
      </c>
      <c r="E104">
        <f t="shared" si="7"/>
        <v>0.47499999999999998</v>
      </c>
      <c r="F104">
        <f t="shared" si="8"/>
        <v>39.337201802305835</v>
      </c>
      <c r="G104">
        <f t="shared" si="9"/>
        <v>39.321624475296744</v>
      </c>
      <c r="H104" s="10">
        <f t="shared" si="10"/>
        <v>602.59319846132166</v>
      </c>
      <c r="I104" s="10">
        <f t="shared" si="11"/>
        <v>-5.3389923972491715</v>
      </c>
    </row>
    <row r="105" spans="1:9" x14ac:dyDescent="0.3">
      <c r="A105">
        <v>150</v>
      </c>
      <c r="B105" s="1">
        <v>43787</v>
      </c>
      <c r="C105">
        <v>1320.6999510000001</v>
      </c>
      <c r="D105">
        <f t="shared" si="6"/>
        <v>-1.0672043121720055E-2</v>
      </c>
      <c r="E105">
        <f t="shared" si="7"/>
        <v>0.4777777777777778</v>
      </c>
      <c r="F105">
        <f t="shared" si="8"/>
        <v>39.486084565688209</v>
      </c>
      <c r="G105">
        <f t="shared" si="9"/>
        <v>39.470461757335592</v>
      </c>
      <c r="H105" s="10">
        <f t="shared" si="10"/>
        <v>607.93219085857083</v>
      </c>
      <c r="I105" s="10">
        <f t="shared" si="11"/>
        <v>-14.466968703116549</v>
      </c>
    </row>
    <row r="106" spans="1:9" x14ac:dyDescent="0.3">
      <c r="A106">
        <v>149</v>
      </c>
      <c r="B106" s="1">
        <v>43784</v>
      </c>
      <c r="C106">
        <v>1334.869995</v>
      </c>
      <c r="D106">
        <f t="shared" si="6"/>
        <v>1.7692914394115147E-2</v>
      </c>
      <c r="E106">
        <f t="shared" si="7"/>
        <v>0.4861111111111111</v>
      </c>
      <c r="F106">
        <f t="shared" si="8"/>
        <v>39.849971289393849</v>
      </c>
      <c r="G106">
        <f t="shared" si="9"/>
        <v>39.834212824587709</v>
      </c>
      <c r="H106" s="10">
        <f t="shared" si="10"/>
        <v>622.39915956168738</v>
      </c>
      <c r="I106" s="10">
        <f t="shared" si="11"/>
        <v>23.311086588807257</v>
      </c>
    </row>
    <row r="107" spans="1:9" x14ac:dyDescent="0.3">
      <c r="A107">
        <v>148</v>
      </c>
      <c r="B107" s="1">
        <v>43783</v>
      </c>
      <c r="C107">
        <v>1311.459961</v>
      </c>
      <c r="D107">
        <f t="shared" si="6"/>
        <v>1.0316372411790481E-2</v>
      </c>
      <c r="E107">
        <f t="shared" si="7"/>
        <v>0.48888888888888887</v>
      </c>
      <c r="F107">
        <f t="shared" si="8"/>
        <v>38.625871273463069</v>
      </c>
      <c r="G107">
        <f t="shared" si="9"/>
        <v>38.610067848608914</v>
      </c>
      <c r="H107" s="10">
        <f t="shared" si="10"/>
        <v>599.08807297288013</v>
      </c>
      <c r="I107" s="10">
        <f t="shared" si="11"/>
        <v>13.36102733054895</v>
      </c>
    </row>
    <row r="108" spans="1:9" x14ac:dyDescent="0.3">
      <c r="A108">
        <v>147</v>
      </c>
      <c r="B108" s="1">
        <v>43782</v>
      </c>
      <c r="C108">
        <v>1298</v>
      </c>
      <c r="D108">
        <f t="shared" si="6"/>
        <v>-6.1618069178762049E-4</v>
      </c>
      <c r="E108">
        <f t="shared" si="7"/>
        <v>0.49166666666666664</v>
      </c>
      <c r="F108">
        <f t="shared" si="8"/>
        <v>37.874465730456542</v>
      </c>
      <c r="G108">
        <f t="shared" si="9"/>
        <v>37.858617473101383</v>
      </c>
      <c r="H108" s="10">
        <f t="shared" si="10"/>
        <v>585.72704564233118</v>
      </c>
      <c r="I108" s="10">
        <f t="shared" si="11"/>
        <v>-0.89896892961769481</v>
      </c>
    </row>
    <row r="109" spans="1:9" x14ac:dyDescent="0.3">
      <c r="A109">
        <v>146</v>
      </c>
      <c r="B109" s="1">
        <v>43781</v>
      </c>
      <c r="C109">
        <v>1298.8000489999999</v>
      </c>
      <c r="D109">
        <f t="shared" si="6"/>
        <v>-3.0014896472120502E-4</v>
      </c>
      <c r="E109">
        <f t="shared" si="7"/>
        <v>0.49444444444444446</v>
      </c>
      <c r="F109">
        <f t="shared" si="8"/>
        <v>37.815481259523608</v>
      </c>
      <c r="G109">
        <f t="shared" si="9"/>
        <v>37.799588296135049</v>
      </c>
      <c r="H109" s="10">
        <f t="shared" si="10"/>
        <v>586.62601457194887</v>
      </c>
      <c r="I109" s="10">
        <f t="shared" si="11"/>
        <v>-0.48879819169280836</v>
      </c>
    </row>
    <row r="110" spans="1:9" x14ac:dyDescent="0.3">
      <c r="A110">
        <v>145</v>
      </c>
      <c r="B110" s="1">
        <v>43780</v>
      </c>
      <c r="C110">
        <v>1299.1899410000001</v>
      </c>
      <c r="D110">
        <f t="shared" si="6"/>
        <v>-9.3314405191134622E-3</v>
      </c>
      <c r="E110">
        <f t="shared" si="7"/>
        <v>0.49722222222222223</v>
      </c>
      <c r="F110">
        <f t="shared" si="8"/>
        <v>37.737295397728801</v>
      </c>
      <c r="G110">
        <f t="shared" si="9"/>
        <v>37.721357853710209</v>
      </c>
      <c r="H110" s="10">
        <f t="shared" si="10"/>
        <v>587.11481276364168</v>
      </c>
      <c r="I110" s="10">
        <f t="shared" si="11"/>
        <v>-12.476690166605408</v>
      </c>
    </row>
    <row r="111" spans="1:9" x14ac:dyDescent="0.3">
      <c r="A111">
        <v>144</v>
      </c>
      <c r="B111" s="1">
        <v>43777</v>
      </c>
      <c r="C111">
        <v>1311.369995</v>
      </c>
      <c r="D111">
        <f t="shared" si="6"/>
        <v>1.9158705815295097E-3</v>
      </c>
      <c r="E111">
        <f t="shared" si="7"/>
        <v>0.50555555555555554</v>
      </c>
      <c r="F111">
        <f t="shared" si="8"/>
        <v>38.031696107037483</v>
      </c>
      <c r="G111">
        <f t="shared" si="9"/>
        <v>38.01562556312733</v>
      </c>
      <c r="H111" s="10">
        <f t="shared" si="10"/>
        <v>599.59150293024709</v>
      </c>
      <c r="I111" s="10">
        <f t="shared" si="11"/>
        <v>2.4111587409310005</v>
      </c>
    </row>
    <row r="112" spans="1:9" x14ac:dyDescent="0.3">
      <c r="A112">
        <v>143</v>
      </c>
      <c r="B112" s="1">
        <v>43776</v>
      </c>
      <c r="C112">
        <v>1308.8599850000001</v>
      </c>
      <c r="D112">
        <f t="shared" si="6"/>
        <v>1.3119885328188212E-2</v>
      </c>
      <c r="E112">
        <f t="shared" si="7"/>
        <v>0.5083333333333333</v>
      </c>
      <c r="F112">
        <f t="shared" si="8"/>
        <v>37.817414744775689</v>
      </c>
      <c r="G112">
        <f t="shared" si="9"/>
        <v>37.801300111498982</v>
      </c>
      <c r="H112" s="10">
        <f t="shared" si="10"/>
        <v>597.18034418931609</v>
      </c>
      <c r="I112" s="10">
        <f t="shared" si="11"/>
        <v>16.961098469319381</v>
      </c>
    </row>
    <row r="113" spans="1:9" x14ac:dyDescent="0.3">
      <c r="A113">
        <v>142</v>
      </c>
      <c r="B113" s="1">
        <v>43775</v>
      </c>
      <c r="C113">
        <v>1291.8000489999999</v>
      </c>
      <c r="D113">
        <f t="shared" si="6"/>
        <v>-1.780148025719729E-4</v>
      </c>
      <c r="E113">
        <f t="shared" si="7"/>
        <v>0.51111111111111107</v>
      </c>
      <c r="F113">
        <f t="shared" si="8"/>
        <v>36.911204970199329</v>
      </c>
      <c r="G113">
        <f t="shared" si="9"/>
        <v>36.895046367855151</v>
      </c>
      <c r="H113" s="10">
        <f t="shared" si="10"/>
        <v>580.21924571999671</v>
      </c>
      <c r="I113" s="10">
        <f t="shared" si="11"/>
        <v>-0.32880380419931043</v>
      </c>
    </row>
    <row r="114" spans="1:9" x14ac:dyDescent="0.3">
      <c r="A114">
        <v>141</v>
      </c>
      <c r="B114" s="1">
        <v>43774</v>
      </c>
      <c r="C114">
        <v>1292.030029</v>
      </c>
      <c r="D114">
        <f t="shared" si="6"/>
        <v>5.1098088428392903E-4</v>
      </c>
      <c r="E114">
        <f t="shared" si="7"/>
        <v>0.51388888888888884</v>
      </c>
      <c r="F114">
        <f t="shared" si="8"/>
        <v>36.830912566500302</v>
      </c>
      <c r="G114">
        <f t="shared" si="9"/>
        <v>36.814710114408356</v>
      </c>
      <c r="H114" s="10">
        <f t="shared" si="10"/>
        <v>580.54804952419602</v>
      </c>
      <c r="I114" s="10">
        <f t="shared" si="11"/>
        <v>0.56122392037616464</v>
      </c>
    </row>
    <row r="115" spans="1:9" x14ac:dyDescent="0.3">
      <c r="A115">
        <v>140</v>
      </c>
      <c r="B115" s="1">
        <v>43773</v>
      </c>
      <c r="C115">
        <v>1291.369995</v>
      </c>
      <c r="D115">
        <f t="shared" si="6"/>
        <v>1.3746219627158364E-2</v>
      </c>
      <c r="E115">
        <f t="shared" si="7"/>
        <v>0.51666666666666672</v>
      </c>
      <c r="F115">
        <f t="shared" si="8"/>
        <v>36.708911627499468</v>
      </c>
      <c r="G115">
        <f t="shared" si="9"/>
        <v>36.692665444013294</v>
      </c>
      <c r="H115" s="10">
        <f t="shared" si="10"/>
        <v>579.98682560381985</v>
      </c>
      <c r="I115" s="10">
        <f t="shared" si="11"/>
        <v>17.333657089520329</v>
      </c>
    </row>
    <row r="116" spans="1:9" x14ac:dyDescent="0.3">
      <c r="A116">
        <v>139</v>
      </c>
      <c r="B116" s="1">
        <v>43770</v>
      </c>
      <c r="C116">
        <v>1273.73999</v>
      </c>
      <c r="D116">
        <f t="shared" si="6"/>
        <v>1.0758440002528841E-2</v>
      </c>
      <c r="E116">
        <f t="shared" si="7"/>
        <v>0.52500000000000002</v>
      </c>
      <c r="F116">
        <f t="shared" si="8"/>
        <v>35.602600508030775</v>
      </c>
      <c r="G116">
        <f t="shared" si="9"/>
        <v>35.586223831014664</v>
      </c>
      <c r="H116" s="10">
        <f t="shared" si="10"/>
        <v>562.65316851429952</v>
      </c>
      <c r="I116" s="10">
        <f t="shared" si="11"/>
        <v>13.531249799619104</v>
      </c>
    </row>
    <row r="117" spans="1:9" x14ac:dyDescent="0.3">
      <c r="A117">
        <v>138</v>
      </c>
      <c r="B117" s="1">
        <v>43769</v>
      </c>
      <c r="C117">
        <v>1260.1099850000001</v>
      </c>
      <c r="D117">
        <f t="shared" si="6"/>
        <v>-9.3603083598528113E-4</v>
      </c>
      <c r="E117">
        <f t="shared" si="7"/>
        <v>0.52777777777777779</v>
      </c>
      <c r="F117">
        <f t="shared" si="8"/>
        <v>34.862081980164184</v>
      </c>
      <c r="G117">
        <f t="shared" si="9"/>
        <v>34.845662035762189</v>
      </c>
      <c r="H117" s="10">
        <f t="shared" si="10"/>
        <v>549.12191871468042</v>
      </c>
      <c r="I117" s="10">
        <f t="shared" si="11"/>
        <v>-1.2787954853332621</v>
      </c>
    </row>
    <row r="118" spans="1:9" x14ac:dyDescent="0.3">
      <c r="A118">
        <v>137</v>
      </c>
      <c r="B118" s="1">
        <v>43768</v>
      </c>
      <c r="C118">
        <v>1261.290039</v>
      </c>
      <c r="D118">
        <f t="shared" si="6"/>
        <v>-1.0538855230017425E-3</v>
      </c>
      <c r="E118">
        <f t="shared" si="7"/>
        <v>0.53055555555555556</v>
      </c>
      <c r="F118">
        <f t="shared" si="8"/>
        <v>34.836035991737788</v>
      </c>
      <c r="G118">
        <f t="shared" si="9"/>
        <v>34.819572893662418</v>
      </c>
      <c r="H118" s="10">
        <f t="shared" si="10"/>
        <v>550.40071420001368</v>
      </c>
      <c r="I118" s="10">
        <f t="shared" si="11"/>
        <v>-1.4286837721905385</v>
      </c>
    </row>
    <row r="119" spans="1:9" x14ac:dyDescent="0.3">
      <c r="A119">
        <v>136</v>
      </c>
      <c r="B119" s="1">
        <v>43767</v>
      </c>
      <c r="C119">
        <v>1262.619995</v>
      </c>
      <c r="D119">
        <f t="shared" si="6"/>
        <v>-2.1453295178190078E-2</v>
      </c>
      <c r="E119">
        <f t="shared" si="7"/>
        <v>0.53333333333333333</v>
      </c>
      <c r="F119">
        <f t="shared" si="8"/>
        <v>34.817504173225345</v>
      </c>
      <c r="G119">
        <f t="shared" si="9"/>
        <v>34.800998034297244</v>
      </c>
      <c r="H119" s="10">
        <f t="shared" si="10"/>
        <v>551.82939797220422</v>
      </c>
      <c r="I119" s="10">
        <f t="shared" si="11"/>
        <v>-27.478719060952017</v>
      </c>
    </row>
    <row r="120" spans="1:9" x14ac:dyDescent="0.3">
      <c r="A120">
        <v>135</v>
      </c>
      <c r="B120" s="1">
        <v>43766</v>
      </c>
      <c r="C120">
        <v>1290</v>
      </c>
      <c r="D120">
        <f t="shared" si="6"/>
        <v>1.9467330723660844E-2</v>
      </c>
      <c r="E120">
        <f t="shared" si="7"/>
        <v>0.53611111111111109</v>
      </c>
      <c r="F120">
        <f t="shared" si="8"/>
        <v>36.031966292027001</v>
      </c>
      <c r="G120">
        <f t="shared" si="9"/>
        <v>36.015417224186535</v>
      </c>
      <c r="H120" s="10">
        <f t="shared" si="10"/>
        <v>579.30811703315624</v>
      </c>
      <c r="I120" s="10">
        <f t="shared" si="11"/>
        <v>24.573935065533419</v>
      </c>
    </row>
    <row r="121" spans="1:9" x14ac:dyDescent="0.3">
      <c r="A121">
        <v>134</v>
      </c>
      <c r="B121" s="1">
        <v>43763</v>
      </c>
      <c r="C121">
        <v>1265.130005</v>
      </c>
      <c r="D121">
        <f t="shared" si="6"/>
        <v>3.2777688429744445E-3</v>
      </c>
      <c r="E121">
        <f t="shared" si="7"/>
        <v>0.5444444444444444</v>
      </c>
      <c r="F121">
        <f t="shared" si="8"/>
        <v>34.612957265660157</v>
      </c>
      <c r="G121">
        <f t="shared" si="9"/>
        <v>34.596280074091673</v>
      </c>
      <c r="H121" s="10">
        <f t="shared" si="10"/>
        <v>554.73418196762282</v>
      </c>
      <c r="I121" s="10">
        <f t="shared" si="11"/>
        <v>4.041355764962077</v>
      </c>
    </row>
    <row r="122" spans="1:9" x14ac:dyDescent="0.3">
      <c r="A122">
        <v>133</v>
      </c>
      <c r="B122" s="1">
        <v>43762</v>
      </c>
      <c r="C122">
        <v>1260.98999</v>
      </c>
      <c r="D122">
        <f t="shared" si="6"/>
        <v>1.4761085515107471E-3</v>
      </c>
      <c r="E122">
        <f t="shared" si="7"/>
        <v>0.54722222222222228</v>
      </c>
      <c r="F122">
        <f t="shared" si="8"/>
        <v>34.337302154112258</v>
      </c>
      <c r="G122">
        <f t="shared" si="9"/>
        <v>34.320582472814863</v>
      </c>
      <c r="H122" s="10">
        <f t="shared" si="10"/>
        <v>550.69282620266074</v>
      </c>
      <c r="I122" s="10">
        <f t="shared" si="11"/>
        <v>1.761339466682216</v>
      </c>
    </row>
    <row r="123" spans="1:9" x14ac:dyDescent="0.3">
      <c r="A123">
        <v>132</v>
      </c>
      <c r="B123" s="1">
        <v>43761</v>
      </c>
      <c r="C123">
        <v>1259.130005</v>
      </c>
      <c r="D123">
        <f t="shared" si="6"/>
        <v>1.3054072291580081E-2</v>
      </c>
      <c r="E123">
        <f t="shared" si="7"/>
        <v>0.55000000000000004</v>
      </c>
      <c r="F123">
        <f t="shared" si="8"/>
        <v>34.170747808681575</v>
      </c>
      <c r="G123">
        <f t="shared" si="9"/>
        <v>34.153985745361062</v>
      </c>
      <c r="H123" s="10">
        <f t="shared" si="10"/>
        <v>548.93148673597852</v>
      </c>
      <c r="I123" s="10">
        <f t="shared" si="11"/>
        <v>16.231324166499121</v>
      </c>
    </row>
    <row r="124" spans="1:9" x14ac:dyDescent="0.3">
      <c r="A124">
        <v>131</v>
      </c>
      <c r="B124" s="1">
        <v>43760</v>
      </c>
      <c r="C124">
        <v>1242.8000489999999</v>
      </c>
      <c r="D124">
        <f t="shared" si="6"/>
        <v>-2.6918796477495323E-3</v>
      </c>
      <c r="E124">
        <f t="shared" si="7"/>
        <v>0.55277777777777781</v>
      </c>
      <c r="F124">
        <f t="shared" si="8"/>
        <v>33.316263306710113</v>
      </c>
      <c r="G124">
        <f t="shared" si="9"/>
        <v>33.299458968257333</v>
      </c>
      <c r="H124" s="10">
        <f t="shared" si="10"/>
        <v>532.7001625694794</v>
      </c>
      <c r="I124" s="10">
        <f t="shared" si="11"/>
        <v>-3.4485931355862931</v>
      </c>
    </row>
    <row r="125" spans="1:9" x14ac:dyDescent="0.3">
      <c r="A125">
        <v>130</v>
      </c>
      <c r="B125" s="1">
        <v>43759</v>
      </c>
      <c r="C125">
        <v>1246.150024</v>
      </c>
      <c r="D125">
        <f t="shared" si="6"/>
        <v>5.2979885676094935E-4</v>
      </c>
      <c r="E125">
        <f t="shared" si="7"/>
        <v>0.55555555555555558</v>
      </c>
      <c r="F125">
        <f t="shared" si="8"/>
        <v>33.400943351235782</v>
      </c>
      <c r="G125">
        <f t="shared" si="9"/>
        <v>33.384096843736891</v>
      </c>
      <c r="H125" s="10">
        <f t="shared" si="10"/>
        <v>536.1487557050657</v>
      </c>
      <c r="I125" s="10">
        <f t="shared" si="11"/>
        <v>0.36426176170584768</v>
      </c>
    </row>
    <row r="126" spans="1:9" x14ac:dyDescent="0.3">
      <c r="A126">
        <v>129</v>
      </c>
      <c r="B126" s="1">
        <v>43756</v>
      </c>
      <c r="C126">
        <v>1245.48999</v>
      </c>
      <c r="D126">
        <f t="shared" si="6"/>
        <v>-6.0674784262717517E-3</v>
      </c>
      <c r="E126">
        <f t="shared" si="7"/>
        <v>0.56388888888888888</v>
      </c>
      <c r="F126">
        <f t="shared" si="8"/>
        <v>33.146679458970809</v>
      </c>
      <c r="G126">
        <f t="shared" si="9"/>
        <v>33.12970707295311</v>
      </c>
      <c r="H126" s="10">
        <f t="shared" si="10"/>
        <v>535.78449394335985</v>
      </c>
      <c r="I126" s="10">
        <f t="shared" si="11"/>
        <v>-7.6785193629492596</v>
      </c>
    </row>
    <row r="127" spans="1:9" x14ac:dyDescent="0.3">
      <c r="A127">
        <v>128</v>
      </c>
      <c r="B127" s="1">
        <v>43755</v>
      </c>
      <c r="C127">
        <v>1253.0699460000001</v>
      </c>
      <c r="D127">
        <f t="shared" si="6"/>
        <v>7.5539217513794481E-3</v>
      </c>
      <c r="E127">
        <f t="shared" si="7"/>
        <v>0.56666666666666665</v>
      </c>
      <c r="F127">
        <f t="shared" si="8"/>
        <v>33.430156545349369</v>
      </c>
      <c r="G127">
        <f t="shared" si="9"/>
        <v>33.413142406781454</v>
      </c>
      <c r="H127" s="10">
        <f t="shared" si="10"/>
        <v>543.46301330630911</v>
      </c>
      <c r="I127" s="10">
        <f t="shared" si="11"/>
        <v>9.3313813254562774</v>
      </c>
    </row>
    <row r="128" spans="1:9" x14ac:dyDescent="0.3">
      <c r="A128">
        <v>127</v>
      </c>
      <c r="B128" s="1">
        <v>43754</v>
      </c>
      <c r="C128">
        <v>1243.6400149999999</v>
      </c>
      <c r="D128">
        <f t="shared" si="6"/>
        <v>5.0670983624227707E-4</v>
      </c>
      <c r="E128">
        <f t="shared" si="7"/>
        <v>0.56944444444444442</v>
      </c>
      <c r="F128">
        <f t="shared" si="8"/>
        <v>32.913809820177477</v>
      </c>
      <c r="G128">
        <f t="shared" si="9"/>
        <v>32.896754031269225</v>
      </c>
      <c r="H128" s="10">
        <f t="shared" si="10"/>
        <v>534.13163198085283</v>
      </c>
      <c r="I128" s="10">
        <f t="shared" si="11"/>
        <v>0.53146901196043927</v>
      </c>
    </row>
    <row r="129" spans="1:9" x14ac:dyDescent="0.3">
      <c r="A129">
        <v>126</v>
      </c>
      <c r="B129" s="1">
        <v>43753</v>
      </c>
      <c r="C129">
        <v>1243.01001</v>
      </c>
      <c r="D129">
        <f t="shared" si="6"/>
        <v>2.1032008904205174E-2</v>
      </c>
      <c r="E129">
        <f t="shared" si="7"/>
        <v>0.57222222222222219</v>
      </c>
      <c r="F129">
        <f t="shared" si="8"/>
        <v>32.812352897074106</v>
      </c>
      <c r="G129">
        <f t="shared" si="9"/>
        <v>32.795255559288435</v>
      </c>
      <c r="H129" s="10">
        <f t="shared" si="10"/>
        <v>533.60016296889239</v>
      </c>
      <c r="I129" s="10">
        <f t="shared" si="11"/>
        <v>25.771472696564047</v>
      </c>
    </row>
    <row r="130" spans="1:9" x14ac:dyDescent="0.3">
      <c r="A130">
        <v>125</v>
      </c>
      <c r="B130" s="1">
        <v>43752</v>
      </c>
      <c r="C130">
        <v>1217.1400149999999</v>
      </c>
      <c r="D130">
        <f t="shared" si="6"/>
        <v>1.3895184108686973E-3</v>
      </c>
      <c r="E130">
        <f t="shared" si="7"/>
        <v>0.57499999999999996</v>
      </c>
      <c r="F130">
        <f t="shared" si="8"/>
        <v>31.513986607422236</v>
      </c>
      <c r="G130">
        <f t="shared" si="9"/>
        <v>31.496847821484138</v>
      </c>
      <c r="H130" s="10">
        <f t="shared" si="10"/>
        <v>507.82869027232834</v>
      </c>
      <c r="I130" s="10">
        <f t="shared" si="11"/>
        <v>1.3945791783095274</v>
      </c>
    </row>
    <row r="131" spans="1:9" x14ac:dyDescent="0.3">
      <c r="A131">
        <v>124</v>
      </c>
      <c r="B131" s="1">
        <v>43749</v>
      </c>
      <c r="C131">
        <v>1215.4499510000001</v>
      </c>
      <c r="D131">
        <f t="shared" ref="D131:D194" si="12">LN(C131/C132)</f>
        <v>5.5937203541223035E-3</v>
      </c>
      <c r="E131">
        <f t="shared" ref="E131:E194" si="13">($M$1-B131)/360</f>
        <v>0.58333333333333337</v>
      </c>
      <c r="F131">
        <f t="shared" ref="F131:F194" si="14">(LN(C131/$M$4)+($M$3+$M$2*$M$2/2)*E131)/($M$2*SQRT(E131))</f>
        <v>31.231844028599205</v>
      </c>
      <c r="G131">
        <f t="shared" ref="G131:G194" si="15">F131-$M$2*SQRT(E131)</f>
        <v>31.214581495307257</v>
      </c>
      <c r="H131" s="10">
        <f t="shared" ref="H131:H194" si="16">C131*_xlfn.NORM.S.DIST(F131,TRUE)-EXP(-$M$3*E131)*$M$4*_xlfn.NORM.S.DIST(G131,TRUE)</f>
        <v>506.43411109401882</v>
      </c>
      <c r="I131" s="10">
        <f t="shared" ref="I131:I194" si="17">H131-H132</f>
        <v>6.6814394159758876</v>
      </c>
    </row>
    <row r="132" spans="1:9" x14ac:dyDescent="0.3">
      <c r="A132">
        <v>123</v>
      </c>
      <c r="B132" s="1">
        <v>43748</v>
      </c>
      <c r="C132">
        <v>1208.670044</v>
      </c>
      <c r="D132">
        <f t="shared" si="12"/>
        <v>5.2758624962925445E-3</v>
      </c>
      <c r="E132">
        <f t="shared" si="13"/>
        <v>0.58611111111111114</v>
      </c>
      <c r="F132">
        <f t="shared" si="14"/>
        <v>30.842545189134597</v>
      </c>
      <c r="G132">
        <f t="shared" si="15"/>
        <v>30.825241603386836</v>
      </c>
      <c r="H132" s="10">
        <f t="shared" si="16"/>
        <v>499.75267167804293</v>
      </c>
      <c r="I132" s="10">
        <f t="shared" si="17"/>
        <v>6.2615310910794051</v>
      </c>
    </row>
    <row r="133" spans="1:9" x14ac:dyDescent="0.3">
      <c r="A133">
        <v>122</v>
      </c>
      <c r="B133" s="1">
        <v>43747</v>
      </c>
      <c r="C133">
        <v>1202.3100589999999</v>
      </c>
      <c r="D133">
        <f t="shared" si="12"/>
        <v>1.1022803915188936E-2</v>
      </c>
      <c r="E133">
        <f t="shared" si="13"/>
        <v>0.58888888888888891</v>
      </c>
      <c r="F133">
        <f t="shared" si="14"/>
        <v>30.473585903397179</v>
      </c>
      <c r="G133">
        <f t="shared" si="15"/>
        <v>30.456241362359588</v>
      </c>
      <c r="H133" s="10">
        <f t="shared" si="16"/>
        <v>493.49114058696352</v>
      </c>
      <c r="I133" s="10">
        <f t="shared" si="17"/>
        <v>13.081613764283929</v>
      </c>
    </row>
    <row r="134" spans="1:9" x14ac:dyDescent="0.3">
      <c r="A134">
        <v>121</v>
      </c>
      <c r="B134" s="1">
        <v>43746</v>
      </c>
      <c r="C134">
        <v>1189.130005</v>
      </c>
      <c r="D134">
        <f t="shared" si="12"/>
        <v>-1.5479256959008664E-2</v>
      </c>
      <c r="E134">
        <f t="shared" si="13"/>
        <v>0.59166666666666667</v>
      </c>
      <c r="F134">
        <f t="shared" si="14"/>
        <v>29.775970657675561</v>
      </c>
      <c r="G134">
        <f t="shared" si="15"/>
        <v>29.758585257827434</v>
      </c>
      <c r="H134" s="10">
        <f t="shared" si="16"/>
        <v>480.4095268226796</v>
      </c>
      <c r="I134" s="10">
        <f t="shared" si="17"/>
        <v>-18.648475564410546</v>
      </c>
    </row>
    <row r="135" spans="1:9" x14ac:dyDescent="0.3">
      <c r="A135">
        <v>120</v>
      </c>
      <c r="B135" s="1">
        <v>43745</v>
      </c>
      <c r="C135">
        <v>1207.6800539999999</v>
      </c>
      <c r="D135">
        <f t="shared" si="12"/>
        <v>-1.0923631608315565E-3</v>
      </c>
      <c r="E135">
        <f t="shared" si="13"/>
        <v>0.59444444444444444</v>
      </c>
      <c r="F135">
        <f t="shared" si="14"/>
        <v>30.602606865037249</v>
      </c>
      <c r="G135">
        <f t="shared" si="15"/>
        <v>30.58518070217924</v>
      </c>
      <c r="H135" s="10">
        <f t="shared" si="16"/>
        <v>499.05800238709014</v>
      </c>
      <c r="I135" s="10">
        <f t="shared" si="17"/>
        <v>-1.6151436843837246</v>
      </c>
    </row>
    <row r="136" spans="1:9" x14ac:dyDescent="0.3">
      <c r="A136">
        <v>119</v>
      </c>
      <c r="B136" s="1">
        <v>43742</v>
      </c>
      <c r="C136">
        <v>1209</v>
      </c>
      <c r="D136">
        <f t="shared" si="12"/>
        <v>1.7665495617083062E-2</v>
      </c>
      <c r="E136">
        <f t="shared" si="13"/>
        <v>0.60277777777777775</v>
      </c>
      <c r="F136">
        <f t="shared" si="14"/>
        <v>30.476448159118988</v>
      </c>
      <c r="G136">
        <f t="shared" si="15"/>
        <v>30.458900275366879</v>
      </c>
      <c r="H136" s="10">
        <f t="shared" si="16"/>
        <v>500.67314607147387</v>
      </c>
      <c r="I136" s="10">
        <f t="shared" si="17"/>
        <v>21.07167210182763</v>
      </c>
    </row>
    <row r="137" spans="1:9" x14ac:dyDescent="0.3">
      <c r="A137">
        <v>118</v>
      </c>
      <c r="B137" s="1">
        <v>43741</v>
      </c>
      <c r="C137">
        <v>1187.829956</v>
      </c>
      <c r="D137">
        <f t="shared" si="12"/>
        <v>9.4736514476694064E-3</v>
      </c>
      <c r="E137">
        <f t="shared" si="13"/>
        <v>0.60555555555555551</v>
      </c>
      <c r="F137">
        <f t="shared" si="14"/>
        <v>29.410013986008984</v>
      </c>
      <c r="G137">
        <f t="shared" si="15"/>
        <v>29.39242571581968</v>
      </c>
      <c r="H137" s="10">
        <f t="shared" si="16"/>
        <v>479.60147396964624</v>
      </c>
      <c r="I137" s="10">
        <f t="shared" si="17"/>
        <v>11.101592763642543</v>
      </c>
    </row>
    <row r="138" spans="1:9" x14ac:dyDescent="0.3">
      <c r="A138">
        <v>117</v>
      </c>
      <c r="B138" s="1">
        <v>43740</v>
      </c>
      <c r="C138">
        <v>1176.630005</v>
      </c>
      <c r="D138">
        <f t="shared" si="12"/>
        <v>-2.3908106567945918E-2</v>
      </c>
      <c r="E138">
        <f t="shared" si="13"/>
        <v>0.60833333333333328</v>
      </c>
      <c r="F138">
        <f t="shared" si="14"/>
        <v>28.813306418401432</v>
      </c>
      <c r="G138">
        <f t="shared" si="15"/>
        <v>28.795677854298631</v>
      </c>
      <c r="H138" s="10">
        <f t="shared" si="16"/>
        <v>468.49988120600369</v>
      </c>
      <c r="I138" s="10">
        <f t="shared" si="17"/>
        <v>-28.568315576439886</v>
      </c>
    </row>
    <row r="139" spans="1:9" x14ac:dyDescent="0.3">
      <c r="A139">
        <v>116</v>
      </c>
      <c r="B139" s="1">
        <v>43739</v>
      </c>
      <c r="C139">
        <v>1205.099976</v>
      </c>
      <c r="D139">
        <f t="shared" si="12"/>
        <v>-1.1468319363285271E-2</v>
      </c>
      <c r="E139">
        <f t="shared" si="13"/>
        <v>0.61111111111111116</v>
      </c>
      <c r="F139">
        <f t="shared" si="14"/>
        <v>30.108776153223001</v>
      </c>
      <c r="G139">
        <f t="shared" si="15"/>
        <v>30.091107387097402</v>
      </c>
      <c r="H139" s="10">
        <f t="shared" si="16"/>
        <v>497.06819678244358</v>
      </c>
      <c r="I139" s="10">
        <f t="shared" si="17"/>
        <v>-13.998354918419523</v>
      </c>
    </row>
    <row r="140" spans="1:9" x14ac:dyDescent="0.3">
      <c r="A140">
        <v>115</v>
      </c>
      <c r="B140" s="1">
        <v>43738</v>
      </c>
      <c r="C140">
        <v>1219</v>
      </c>
      <c r="D140">
        <f t="shared" si="12"/>
        <v>-4.9834324335042606E-3</v>
      </c>
      <c r="E140">
        <f t="shared" si="13"/>
        <v>0.61388888888888893</v>
      </c>
      <c r="F140">
        <f t="shared" si="14"/>
        <v>30.696065341636398</v>
      </c>
      <c r="G140">
        <f t="shared" si="15"/>
        <v>30.678356464752877</v>
      </c>
      <c r="H140" s="10">
        <f t="shared" si="16"/>
        <v>511.0665517008631</v>
      </c>
      <c r="I140" s="10">
        <f t="shared" si="17"/>
        <v>-6.384876826102527</v>
      </c>
    </row>
    <row r="141" spans="1:9" x14ac:dyDescent="0.3">
      <c r="A141">
        <v>114</v>
      </c>
      <c r="B141" s="1">
        <v>43735</v>
      </c>
      <c r="C141">
        <v>1225.089966</v>
      </c>
      <c r="D141">
        <f t="shared" si="12"/>
        <v>-1.3217448694262142E-2</v>
      </c>
      <c r="E141">
        <f t="shared" si="13"/>
        <v>0.62222222222222223</v>
      </c>
      <c r="F141">
        <f t="shared" si="14"/>
        <v>30.792826372481926</v>
      </c>
      <c r="G141">
        <f t="shared" si="15"/>
        <v>30.774997704761109</v>
      </c>
      <c r="H141" s="10">
        <f t="shared" si="16"/>
        <v>517.45142852696563</v>
      </c>
      <c r="I141" s="10">
        <f t="shared" si="17"/>
        <v>-16.39832530530316</v>
      </c>
    </row>
    <row r="142" spans="1:9" x14ac:dyDescent="0.3">
      <c r="A142">
        <v>113</v>
      </c>
      <c r="B142" s="1">
        <v>43734</v>
      </c>
      <c r="C142">
        <v>1241.3900149999999</v>
      </c>
      <c r="D142">
        <f t="shared" si="12"/>
        <v>-4.1239531963166301E-3</v>
      </c>
      <c r="E142">
        <f t="shared" si="13"/>
        <v>0.625</v>
      </c>
      <c r="F142">
        <f t="shared" si="14"/>
        <v>31.471844249556003</v>
      </c>
      <c r="G142">
        <f t="shared" si="15"/>
        <v>31.453975830018344</v>
      </c>
      <c r="H142" s="10">
        <f t="shared" si="16"/>
        <v>533.84975383226879</v>
      </c>
      <c r="I142" s="10">
        <f t="shared" si="17"/>
        <v>-5.2282676567641602</v>
      </c>
    </row>
    <row r="143" spans="1:9" x14ac:dyDescent="0.3">
      <c r="A143">
        <v>112</v>
      </c>
      <c r="B143" s="1">
        <v>43733</v>
      </c>
      <c r="C143">
        <v>1246.5200199999999</v>
      </c>
      <c r="D143">
        <f t="shared" si="12"/>
        <v>2.2521728193693521E-2</v>
      </c>
      <c r="E143">
        <f t="shared" si="13"/>
        <v>0.62777777777777777</v>
      </c>
      <c r="F143">
        <f t="shared" si="14"/>
        <v>31.640218812829868</v>
      </c>
      <c r="G143">
        <f t="shared" si="15"/>
        <v>31.622310729715018</v>
      </c>
      <c r="H143" s="10">
        <f t="shared" si="16"/>
        <v>539.07802148903295</v>
      </c>
      <c r="I143" s="10">
        <f t="shared" si="17"/>
        <v>27.661760989879326</v>
      </c>
    </row>
    <row r="144" spans="1:9" x14ac:dyDescent="0.3">
      <c r="A144">
        <v>111</v>
      </c>
      <c r="B144" s="1">
        <v>43732</v>
      </c>
      <c r="C144">
        <v>1218.76001</v>
      </c>
      <c r="D144">
        <f t="shared" si="12"/>
        <v>-1.2451303241543116E-2</v>
      </c>
      <c r="E144">
        <f t="shared" si="13"/>
        <v>0.63055555555555554</v>
      </c>
      <c r="F144">
        <f t="shared" si="14"/>
        <v>30.323371830565886</v>
      </c>
      <c r="G144">
        <f t="shared" si="15"/>
        <v>30.305424171528479</v>
      </c>
      <c r="H144" s="10">
        <f t="shared" si="16"/>
        <v>511.41626049915362</v>
      </c>
      <c r="I144" s="10">
        <f t="shared" si="17"/>
        <v>-15.368254365372422</v>
      </c>
    </row>
    <row r="145" spans="1:9" x14ac:dyDescent="0.3">
      <c r="A145">
        <v>110</v>
      </c>
      <c r="B145" s="1">
        <v>43731</v>
      </c>
      <c r="C145">
        <v>1234.030029</v>
      </c>
      <c r="D145">
        <f t="shared" si="12"/>
        <v>3.3279587703779392E-3</v>
      </c>
      <c r="E145">
        <f t="shared" si="13"/>
        <v>0.6333333333333333</v>
      </c>
      <c r="F145">
        <f t="shared" si="14"/>
        <v>30.956794468796399</v>
      </c>
      <c r="G145">
        <f t="shared" si="15"/>
        <v>30.938807320912492</v>
      </c>
      <c r="H145" s="10">
        <f t="shared" si="16"/>
        <v>526.78451486452605</v>
      </c>
      <c r="I145" s="10">
        <f t="shared" si="17"/>
        <v>3.8053507534241362</v>
      </c>
    </row>
    <row r="146" spans="1:9" x14ac:dyDescent="0.3">
      <c r="A146">
        <v>109</v>
      </c>
      <c r="B146" s="1">
        <v>43728</v>
      </c>
      <c r="C146">
        <v>1229.9300539999999</v>
      </c>
      <c r="D146">
        <f t="shared" si="12"/>
        <v>-7.1131829401111747E-3</v>
      </c>
      <c r="E146">
        <f t="shared" si="13"/>
        <v>0.64166666666666672</v>
      </c>
      <c r="F146">
        <f t="shared" si="14"/>
        <v>30.594437379161285</v>
      </c>
      <c r="G146">
        <f t="shared" si="15"/>
        <v>30.576332281502857</v>
      </c>
      <c r="H146" s="10">
        <f t="shared" si="16"/>
        <v>522.97916411110191</v>
      </c>
      <c r="I146" s="10">
        <f t="shared" si="17"/>
        <v>-8.8780878053264587</v>
      </c>
    </row>
    <row r="147" spans="1:9" x14ac:dyDescent="0.3">
      <c r="A147">
        <v>108</v>
      </c>
      <c r="B147" s="1">
        <v>43727</v>
      </c>
      <c r="C147">
        <v>1238.709961</v>
      </c>
      <c r="D147">
        <f t="shared" si="12"/>
        <v>5.0988544965032256E-3</v>
      </c>
      <c r="E147">
        <f t="shared" si="13"/>
        <v>0.64444444444444449</v>
      </c>
      <c r="F147">
        <f t="shared" si="14"/>
        <v>30.928158934994919</v>
      </c>
      <c r="G147">
        <f t="shared" si="15"/>
        <v>30.910014691133689</v>
      </c>
      <c r="H147" s="10">
        <f t="shared" si="16"/>
        <v>531.85725191642837</v>
      </c>
      <c r="I147" s="10">
        <f t="shared" si="17"/>
        <v>6.2017598299497649</v>
      </c>
    </row>
    <row r="148" spans="1:9" x14ac:dyDescent="0.3">
      <c r="A148">
        <v>107</v>
      </c>
      <c r="B148" s="1">
        <v>43726</v>
      </c>
      <c r="C148">
        <v>1232.410034</v>
      </c>
      <c r="D148">
        <f t="shared" si="12"/>
        <v>2.6487364347427089E-3</v>
      </c>
      <c r="E148">
        <f t="shared" si="13"/>
        <v>0.64722222222222225</v>
      </c>
      <c r="F148">
        <f t="shared" si="14"/>
        <v>30.588981359757828</v>
      </c>
      <c r="G148">
        <f t="shared" si="15"/>
        <v>30.570798053970094</v>
      </c>
      <c r="H148" s="10">
        <f t="shared" si="16"/>
        <v>525.6554920864786</v>
      </c>
      <c r="I148" s="10">
        <f t="shared" si="17"/>
        <v>3.1618564633320148</v>
      </c>
    </row>
    <row r="149" spans="1:9" x14ac:dyDescent="0.3">
      <c r="A149">
        <v>106</v>
      </c>
      <c r="B149" s="1">
        <v>43725</v>
      </c>
      <c r="C149">
        <v>1229.150024</v>
      </c>
      <c r="D149">
        <f t="shared" si="12"/>
        <v>-1.7476685024716172E-3</v>
      </c>
      <c r="E149">
        <f t="shared" si="13"/>
        <v>0.65</v>
      </c>
      <c r="F149">
        <f t="shared" si="14"/>
        <v>30.385854175917338</v>
      </c>
      <c r="G149">
        <f t="shared" si="15"/>
        <v>30.367631891937418</v>
      </c>
      <c r="H149" s="10">
        <f t="shared" si="16"/>
        <v>522.49363562314659</v>
      </c>
      <c r="I149" s="10">
        <f t="shared" si="17"/>
        <v>-2.2481649051788963</v>
      </c>
    </row>
    <row r="150" spans="1:9" x14ac:dyDescent="0.3">
      <c r="A150">
        <v>105</v>
      </c>
      <c r="B150" s="1">
        <v>43724</v>
      </c>
      <c r="C150">
        <v>1231.3000489999999</v>
      </c>
      <c r="D150">
        <f t="shared" si="12"/>
        <v>-6.6859639226237496E-3</v>
      </c>
      <c r="E150">
        <f t="shared" si="13"/>
        <v>0.65277777777777779</v>
      </c>
      <c r="F150">
        <f t="shared" si="14"/>
        <v>30.424483077534109</v>
      </c>
      <c r="G150">
        <f t="shared" si="15"/>
        <v>30.40622189856014</v>
      </c>
      <c r="H150" s="10">
        <f t="shared" si="16"/>
        <v>524.74180052832548</v>
      </c>
      <c r="I150" s="10">
        <f t="shared" si="17"/>
        <v>-8.5543479455327542</v>
      </c>
    </row>
    <row r="151" spans="1:9" x14ac:dyDescent="0.3">
      <c r="A151">
        <v>104</v>
      </c>
      <c r="B151" s="1">
        <v>43721</v>
      </c>
      <c r="C151">
        <v>1239.5600589999999</v>
      </c>
      <c r="D151">
        <f t="shared" si="12"/>
        <v>4.2930273778147426E-3</v>
      </c>
      <c r="E151">
        <f t="shared" si="13"/>
        <v>0.66111111111111109</v>
      </c>
      <c r="F151">
        <f t="shared" si="14"/>
        <v>30.618727730906556</v>
      </c>
      <c r="G151">
        <f t="shared" si="15"/>
        <v>30.600350360862315</v>
      </c>
      <c r="H151" s="10">
        <f t="shared" si="16"/>
        <v>533.29614847385824</v>
      </c>
      <c r="I151" s="10">
        <f t="shared" si="17"/>
        <v>5.2119736018481717</v>
      </c>
    </row>
    <row r="152" spans="1:9" x14ac:dyDescent="0.3">
      <c r="A152">
        <v>103</v>
      </c>
      <c r="B152" s="1">
        <v>43720</v>
      </c>
      <c r="C152">
        <v>1234.25</v>
      </c>
      <c r="D152">
        <f t="shared" si="12"/>
        <v>1.1473268796336625E-2</v>
      </c>
      <c r="E152">
        <f t="shared" si="13"/>
        <v>0.66388888888888886</v>
      </c>
      <c r="F152">
        <f t="shared" si="14"/>
        <v>30.329070185611076</v>
      </c>
      <c r="G152">
        <f t="shared" si="15"/>
        <v>30.310654248116137</v>
      </c>
      <c r="H152" s="10">
        <f t="shared" si="16"/>
        <v>528.08417487201007</v>
      </c>
      <c r="I152" s="10">
        <f t="shared" si="17"/>
        <v>13.981884223874431</v>
      </c>
    </row>
    <row r="153" spans="1:9" x14ac:dyDescent="0.3">
      <c r="A153">
        <v>102</v>
      </c>
      <c r="B153" s="1">
        <v>43719</v>
      </c>
      <c r="C153">
        <v>1220.170044</v>
      </c>
      <c r="D153">
        <f t="shared" si="12"/>
        <v>1.168113105550495E-2</v>
      </c>
      <c r="E153">
        <f t="shared" si="13"/>
        <v>0.66666666666666663</v>
      </c>
      <c r="F153">
        <f t="shared" si="14"/>
        <v>29.651674861445787</v>
      </c>
      <c r="G153">
        <f t="shared" si="15"/>
        <v>29.633220437101144</v>
      </c>
      <c r="H153" s="10">
        <f t="shared" si="16"/>
        <v>514.10229064813564</v>
      </c>
      <c r="I153" s="10">
        <f t="shared" si="17"/>
        <v>14.071985844008509</v>
      </c>
    </row>
    <row r="154" spans="1:9" x14ac:dyDescent="0.3">
      <c r="A154">
        <v>101</v>
      </c>
      <c r="B154" s="1">
        <v>43718</v>
      </c>
      <c r="C154">
        <v>1206</v>
      </c>
      <c r="D154">
        <f t="shared" si="12"/>
        <v>1.31924959502603E-3</v>
      </c>
      <c r="E154">
        <f t="shared" si="13"/>
        <v>0.6694444444444444</v>
      </c>
      <c r="F154">
        <f t="shared" si="14"/>
        <v>28.965984438528519</v>
      </c>
      <c r="G154">
        <f t="shared" si="15"/>
        <v>28.947491607431939</v>
      </c>
      <c r="H154" s="10">
        <f t="shared" si="16"/>
        <v>500.03030480412713</v>
      </c>
      <c r="I154" s="10">
        <f t="shared" si="17"/>
        <v>1.4919214622510708</v>
      </c>
    </row>
    <row r="155" spans="1:9" x14ac:dyDescent="0.3">
      <c r="A155">
        <v>100</v>
      </c>
      <c r="B155" s="1">
        <v>43717</v>
      </c>
      <c r="C155">
        <v>1204.410034</v>
      </c>
      <c r="D155">
        <f t="shared" si="12"/>
        <v>-4.3167007485989855E-4</v>
      </c>
      <c r="E155">
        <f t="shared" si="13"/>
        <v>0.67222222222222228</v>
      </c>
      <c r="F155">
        <f t="shared" si="14"/>
        <v>28.842417694483284</v>
      </c>
      <c r="G155">
        <f t="shared" si="15"/>
        <v>28.823886536234507</v>
      </c>
      <c r="H155" s="10">
        <f t="shared" si="16"/>
        <v>498.53838334187606</v>
      </c>
      <c r="I155" s="10">
        <f t="shared" si="17"/>
        <v>-0.81407192270273754</v>
      </c>
    </row>
    <row r="156" spans="1:9" x14ac:dyDescent="0.3">
      <c r="A156">
        <v>99</v>
      </c>
      <c r="B156" s="1">
        <v>43714</v>
      </c>
      <c r="C156">
        <v>1204.9300539999999</v>
      </c>
      <c r="D156">
        <f t="shared" si="12"/>
        <v>-5.3386909477726409E-3</v>
      </c>
      <c r="E156">
        <f t="shared" si="13"/>
        <v>0.68055555555555558</v>
      </c>
      <c r="F156">
        <f t="shared" si="14"/>
        <v>28.710899510925863</v>
      </c>
      <c r="G156">
        <f t="shared" si="15"/>
        <v>28.692253843915406</v>
      </c>
      <c r="H156" s="10">
        <f t="shared" si="16"/>
        <v>499.35245526457879</v>
      </c>
      <c r="I156" s="10">
        <f t="shared" si="17"/>
        <v>-6.5479410836888974</v>
      </c>
    </row>
    <row r="157" spans="1:9" x14ac:dyDescent="0.3">
      <c r="A157">
        <v>98</v>
      </c>
      <c r="B157" s="1">
        <v>43713</v>
      </c>
      <c r="C157">
        <v>1211.380005</v>
      </c>
      <c r="D157">
        <f t="shared" si="12"/>
        <v>2.5051540564651871E-2</v>
      </c>
      <c r="E157">
        <f t="shared" si="13"/>
        <v>0.68333333333333335</v>
      </c>
      <c r="F157">
        <f t="shared" si="14"/>
        <v>28.945697133082948</v>
      </c>
      <c r="G157">
        <f t="shared" si="15"/>
        <v>28.927013452440757</v>
      </c>
      <c r="H157" s="10">
        <f t="shared" si="16"/>
        <v>505.90039634826769</v>
      </c>
      <c r="I157" s="10">
        <f t="shared" si="17"/>
        <v>29.871994525099922</v>
      </c>
    </row>
    <row r="158" spans="1:9" x14ac:dyDescent="0.3">
      <c r="A158">
        <v>97</v>
      </c>
      <c r="B158" s="1">
        <v>43712</v>
      </c>
      <c r="C158">
        <v>1181.410034</v>
      </c>
      <c r="D158">
        <f t="shared" si="12"/>
        <v>1.1081923547716175E-2</v>
      </c>
      <c r="E158">
        <f t="shared" si="13"/>
        <v>0.68611111111111112</v>
      </c>
      <c r="F158">
        <f t="shared" si="14"/>
        <v>27.556391982251306</v>
      </c>
      <c r="G158">
        <f t="shared" si="15"/>
        <v>27.537670365162658</v>
      </c>
      <c r="H158" s="10">
        <f t="shared" si="16"/>
        <v>476.02840182316777</v>
      </c>
      <c r="I158" s="10">
        <f t="shared" si="17"/>
        <v>12.922056131998829</v>
      </c>
    </row>
    <row r="159" spans="1:9" x14ac:dyDescent="0.3">
      <c r="A159">
        <v>96</v>
      </c>
      <c r="B159" s="1">
        <v>43711</v>
      </c>
      <c r="C159">
        <v>1168.3900149999999</v>
      </c>
      <c r="D159">
        <f t="shared" si="12"/>
        <v>-1.6728626661552452E-2</v>
      </c>
      <c r="E159">
        <f t="shared" si="13"/>
        <v>0.68888888888888888</v>
      </c>
      <c r="F159">
        <f t="shared" si="14"/>
        <v>26.917482762772735</v>
      </c>
      <c r="G159">
        <f t="shared" si="15"/>
        <v>26.898723285954645</v>
      </c>
      <c r="H159" s="10">
        <f t="shared" si="16"/>
        <v>463.10634569116894</v>
      </c>
      <c r="I159" s="10">
        <f t="shared" si="17"/>
        <v>-20.101676440807523</v>
      </c>
    </row>
    <row r="160" spans="1:9" x14ac:dyDescent="0.3">
      <c r="A160">
        <v>95</v>
      </c>
      <c r="B160" s="1">
        <v>43707</v>
      </c>
      <c r="C160">
        <v>1188.099976</v>
      </c>
      <c r="D160">
        <f t="shared" si="12"/>
        <v>-3.9900093639046036E-3</v>
      </c>
      <c r="E160">
        <f t="shared" si="13"/>
        <v>0.7</v>
      </c>
      <c r="F160">
        <f t="shared" si="14"/>
        <v>27.617163250541346</v>
      </c>
      <c r="G160">
        <f t="shared" si="15"/>
        <v>27.598253092773977</v>
      </c>
      <c r="H160" s="10">
        <f t="shared" si="16"/>
        <v>483.20802213197646</v>
      </c>
      <c r="I160" s="10">
        <f t="shared" si="17"/>
        <v>-4.8478948618477489</v>
      </c>
    </row>
    <row r="161" spans="1:9" x14ac:dyDescent="0.3">
      <c r="A161">
        <v>94</v>
      </c>
      <c r="B161" s="1">
        <v>43706</v>
      </c>
      <c r="C161">
        <v>1192.849976</v>
      </c>
      <c r="D161">
        <f t="shared" si="12"/>
        <v>1.8470200677533393E-2</v>
      </c>
      <c r="E161">
        <f t="shared" si="13"/>
        <v>0.70277777777777772</v>
      </c>
      <c r="F161">
        <f t="shared" si="14"/>
        <v>27.780478225594731</v>
      </c>
      <c r="G161">
        <f t="shared" si="15"/>
        <v>27.761530584821767</v>
      </c>
      <c r="H161" s="10">
        <f t="shared" si="16"/>
        <v>488.05591699382421</v>
      </c>
      <c r="I161" s="10">
        <f t="shared" si="17"/>
        <v>21.732074733716672</v>
      </c>
    </row>
    <row r="162" spans="1:9" x14ac:dyDescent="0.3">
      <c r="A162">
        <v>93</v>
      </c>
      <c r="B162" s="1">
        <v>43705</v>
      </c>
      <c r="C162">
        <v>1171.0200199999999</v>
      </c>
      <c r="D162">
        <f t="shared" si="12"/>
        <v>2.719321360548393E-3</v>
      </c>
      <c r="E162">
        <f t="shared" si="13"/>
        <v>0.7055555555555556</v>
      </c>
      <c r="F162">
        <f t="shared" si="14"/>
        <v>26.760210043199301</v>
      </c>
      <c r="G162">
        <f t="shared" si="15"/>
        <v>26.741224993424918</v>
      </c>
      <c r="H162" s="10">
        <f t="shared" si="16"/>
        <v>466.32384226010754</v>
      </c>
      <c r="I162" s="10">
        <f t="shared" si="17"/>
        <v>3.0821863273928329</v>
      </c>
    </row>
    <row r="163" spans="1:9" x14ac:dyDescent="0.3">
      <c r="A163">
        <v>92</v>
      </c>
      <c r="B163" s="1">
        <v>43704</v>
      </c>
      <c r="C163">
        <v>1167.839966</v>
      </c>
      <c r="D163">
        <f t="shared" si="12"/>
        <v>-8.9873376831458673E-4</v>
      </c>
      <c r="E163">
        <f t="shared" si="13"/>
        <v>0.70833333333333337</v>
      </c>
      <c r="F163">
        <f t="shared" si="14"/>
        <v>26.572072384735883</v>
      </c>
      <c r="G163">
        <f t="shared" si="15"/>
        <v>26.553049999527651</v>
      </c>
      <c r="H163" s="10">
        <f t="shared" si="16"/>
        <v>463.24165593271471</v>
      </c>
      <c r="I163" s="10">
        <f t="shared" si="17"/>
        <v>-1.1479030808185371</v>
      </c>
    </row>
    <row r="164" spans="1:9" x14ac:dyDescent="0.3">
      <c r="A164">
        <v>91</v>
      </c>
      <c r="B164" s="1">
        <v>43703</v>
      </c>
      <c r="C164">
        <v>1168.8900149999999</v>
      </c>
      <c r="D164">
        <f t="shared" si="12"/>
        <v>1.5171506674524214E-2</v>
      </c>
      <c r="E164">
        <f t="shared" si="13"/>
        <v>0.71111111111111114</v>
      </c>
      <c r="F164">
        <f t="shared" si="14"/>
        <v>26.574601060748623</v>
      </c>
      <c r="G164">
        <f t="shared" si="15"/>
        <v>26.555541413241784</v>
      </c>
      <c r="H164" s="10">
        <f t="shared" si="16"/>
        <v>464.38955901353324</v>
      </c>
      <c r="I164" s="10">
        <f t="shared" si="17"/>
        <v>17.30649528939955</v>
      </c>
    </row>
    <row r="165" spans="1:9" x14ac:dyDescent="0.3">
      <c r="A165">
        <v>90</v>
      </c>
      <c r="B165" s="1">
        <v>43700</v>
      </c>
      <c r="C165">
        <v>1151.290039</v>
      </c>
      <c r="D165">
        <f t="shared" si="12"/>
        <v>-3.267520880177624E-2</v>
      </c>
      <c r="E165">
        <f t="shared" si="13"/>
        <v>0.71944444444444444</v>
      </c>
      <c r="F165">
        <f t="shared" si="14"/>
        <v>25.650713118174441</v>
      </c>
      <c r="G165">
        <f t="shared" si="15"/>
        <v>25.63154211832288</v>
      </c>
      <c r="H165" s="10">
        <f t="shared" si="16"/>
        <v>447.08306372413369</v>
      </c>
      <c r="I165" s="10">
        <f t="shared" si="17"/>
        <v>-38.337789732538567</v>
      </c>
    </row>
    <row r="166" spans="1:9" x14ac:dyDescent="0.3">
      <c r="A166">
        <v>89</v>
      </c>
      <c r="B166" s="1">
        <v>43699</v>
      </c>
      <c r="C166">
        <v>1189.530029</v>
      </c>
      <c r="D166">
        <f t="shared" si="12"/>
        <v>-1.4448804831006812E-3</v>
      </c>
      <c r="E166">
        <f t="shared" si="13"/>
        <v>0.72222222222222221</v>
      </c>
      <c r="F166">
        <f t="shared" si="14"/>
        <v>27.309732338661593</v>
      </c>
      <c r="G166">
        <f t="shared" si="15"/>
        <v>27.290524364812612</v>
      </c>
      <c r="H166" s="10">
        <f t="shared" si="16"/>
        <v>485.42085345667226</v>
      </c>
      <c r="I166" s="10">
        <f t="shared" si="17"/>
        <v>-1.8177571501855709</v>
      </c>
    </row>
    <row r="167" spans="1:9" x14ac:dyDescent="0.3">
      <c r="A167">
        <v>88</v>
      </c>
      <c r="B167" s="1">
        <v>43698</v>
      </c>
      <c r="C167">
        <v>1191.25</v>
      </c>
      <c r="D167">
        <f t="shared" si="12"/>
        <v>7.211720862923118E-3</v>
      </c>
      <c r="E167">
        <f t="shared" si="13"/>
        <v>0.72499999999999998</v>
      </c>
      <c r="F167">
        <f t="shared" si="14"/>
        <v>27.339697138311614</v>
      </c>
      <c r="G167">
        <f t="shared" si="15"/>
        <v>27.32045226150095</v>
      </c>
      <c r="H167" s="10">
        <f t="shared" si="16"/>
        <v>487.23861060685783</v>
      </c>
      <c r="I167" s="10">
        <f t="shared" si="17"/>
        <v>8.4622864302808694</v>
      </c>
    </row>
    <row r="168" spans="1:9" x14ac:dyDescent="0.3">
      <c r="A168">
        <v>87</v>
      </c>
      <c r="B168" s="1">
        <v>43697</v>
      </c>
      <c r="C168">
        <v>1182.6899410000001</v>
      </c>
      <c r="D168">
        <f t="shared" si="12"/>
        <v>-1.323755919736538E-2</v>
      </c>
      <c r="E168">
        <f t="shared" si="13"/>
        <v>0.72777777777777775</v>
      </c>
      <c r="F168">
        <f t="shared" si="14"/>
        <v>26.920693446637419</v>
      </c>
      <c r="G168">
        <f t="shared" si="15"/>
        <v>26.901411737492943</v>
      </c>
      <c r="H168" s="10">
        <f t="shared" si="16"/>
        <v>478.77632417657696</v>
      </c>
      <c r="I168" s="10">
        <f t="shared" si="17"/>
        <v>-15.8577689911383</v>
      </c>
    </row>
    <row r="169" spans="1:9" x14ac:dyDescent="0.3">
      <c r="A169">
        <v>86</v>
      </c>
      <c r="B169" s="1">
        <v>43696</v>
      </c>
      <c r="C169">
        <v>1198.4499510000001</v>
      </c>
      <c r="D169">
        <f t="shared" si="12"/>
        <v>1.7550565708677336E-2</v>
      </c>
      <c r="E169">
        <f t="shared" si="13"/>
        <v>0.73055555555555551</v>
      </c>
      <c r="F169">
        <f t="shared" si="14"/>
        <v>27.561918932013747</v>
      </c>
      <c r="G169">
        <f t="shared" si="15"/>
        <v>27.542600460759353</v>
      </c>
      <c r="H169" s="10">
        <f t="shared" si="16"/>
        <v>494.63409316771526</v>
      </c>
      <c r="I169" s="10">
        <f t="shared" si="17"/>
        <v>20.556779479211968</v>
      </c>
    </row>
    <row r="170" spans="1:9" x14ac:dyDescent="0.3">
      <c r="A170">
        <v>85</v>
      </c>
      <c r="B170" s="1">
        <v>43693</v>
      </c>
      <c r="C170">
        <v>1177.599976</v>
      </c>
      <c r="D170">
        <f t="shared" si="12"/>
        <v>8.8193180677576637E-3</v>
      </c>
      <c r="E170">
        <f t="shared" si="13"/>
        <v>0.73888888888888893</v>
      </c>
      <c r="F170">
        <f t="shared" si="14"/>
        <v>26.524261062782728</v>
      </c>
      <c r="G170">
        <f t="shared" si="15"/>
        <v>26.504832722559474</v>
      </c>
      <c r="H170" s="10">
        <f t="shared" si="16"/>
        <v>474.0773136885033</v>
      </c>
      <c r="I170" s="10">
        <f t="shared" si="17"/>
        <v>10.242261304328736</v>
      </c>
    </row>
    <row r="171" spans="1:9" x14ac:dyDescent="0.3">
      <c r="A171">
        <v>84</v>
      </c>
      <c r="B171" s="1">
        <v>43692</v>
      </c>
      <c r="C171">
        <v>1167.26001</v>
      </c>
      <c r="D171">
        <f t="shared" si="12"/>
        <v>2.5476378751950616E-3</v>
      </c>
      <c r="E171">
        <f t="shared" si="13"/>
        <v>0.7416666666666667</v>
      </c>
      <c r="F171">
        <f t="shared" si="14"/>
        <v>26.028625378585073</v>
      </c>
      <c r="G171">
        <f t="shared" si="15"/>
        <v>26.009160553183722</v>
      </c>
      <c r="H171" s="10">
        <f t="shared" si="16"/>
        <v>463.83505238417456</v>
      </c>
      <c r="I171" s="10">
        <f t="shared" si="17"/>
        <v>2.8722798734830803</v>
      </c>
    </row>
    <row r="172" spans="1:9" x14ac:dyDescent="0.3">
      <c r="A172">
        <v>83</v>
      </c>
      <c r="B172" s="1">
        <v>43691</v>
      </c>
      <c r="C172">
        <v>1164.290039</v>
      </c>
      <c r="D172">
        <f t="shared" si="12"/>
        <v>-2.7932489085479337E-2</v>
      </c>
      <c r="E172">
        <f t="shared" si="13"/>
        <v>0.74444444444444446</v>
      </c>
      <c r="F172">
        <f t="shared" si="14"/>
        <v>25.856537789334677</v>
      </c>
      <c r="G172">
        <f t="shared" si="15"/>
        <v>25.837036547015799</v>
      </c>
      <c r="H172" s="10">
        <f t="shared" si="16"/>
        <v>460.96277251069148</v>
      </c>
      <c r="I172" s="10">
        <f t="shared" si="17"/>
        <v>-33.077658559247084</v>
      </c>
    </row>
    <row r="173" spans="1:9" x14ac:dyDescent="0.3">
      <c r="A173">
        <v>82</v>
      </c>
      <c r="B173" s="1">
        <v>43690</v>
      </c>
      <c r="C173">
        <v>1197.2700199999999</v>
      </c>
      <c r="D173">
        <f t="shared" si="12"/>
        <v>1.9022706330998961E-2</v>
      </c>
      <c r="E173">
        <f t="shared" si="13"/>
        <v>0.74722222222222223</v>
      </c>
      <c r="F173">
        <f t="shared" si="14"/>
        <v>27.245256935833652</v>
      </c>
      <c r="G173">
        <f t="shared" si="15"/>
        <v>27.225719344476115</v>
      </c>
      <c r="H173" s="10">
        <f t="shared" si="16"/>
        <v>494.04043106993856</v>
      </c>
      <c r="I173" s="10">
        <f t="shared" si="17"/>
        <v>22.462395006138422</v>
      </c>
    </row>
    <row r="174" spans="1:9" x14ac:dyDescent="0.3">
      <c r="A174">
        <v>81</v>
      </c>
      <c r="B174" s="1">
        <v>43689</v>
      </c>
      <c r="C174">
        <v>1174.709961</v>
      </c>
      <c r="D174">
        <f t="shared" si="12"/>
        <v>-1.12583714073138E-2</v>
      </c>
      <c r="E174">
        <f t="shared" si="13"/>
        <v>0.75</v>
      </c>
      <c r="F174">
        <f t="shared" si="14"/>
        <v>26.230046105578758</v>
      </c>
      <c r="G174">
        <f t="shared" si="15"/>
        <v>26.210472232683273</v>
      </c>
      <c r="H174" s="10">
        <f t="shared" si="16"/>
        <v>471.57803606380014</v>
      </c>
      <c r="I174" s="10">
        <f t="shared" si="17"/>
        <v>-13.592959608108913</v>
      </c>
    </row>
    <row r="175" spans="1:9" x14ac:dyDescent="0.3">
      <c r="A175">
        <v>80</v>
      </c>
      <c r="B175" s="1">
        <v>43686</v>
      </c>
      <c r="C175">
        <v>1188.01001</v>
      </c>
      <c r="D175">
        <f t="shared" si="12"/>
        <v>-1.4033971903260792E-2</v>
      </c>
      <c r="E175">
        <f t="shared" si="13"/>
        <v>0.7583333333333333</v>
      </c>
      <c r="F175">
        <f t="shared" si="14"/>
        <v>26.678808981066513</v>
      </c>
      <c r="G175">
        <f t="shared" si="15"/>
        <v>26.65912666483208</v>
      </c>
      <c r="H175" s="10">
        <f t="shared" si="16"/>
        <v>485.17099567190905</v>
      </c>
      <c r="I175" s="10">
        <f t="shared" si="17"/>
        <v>-16.887648751155893</v>
      </c>
    </row>
    <row r="176" spans="1:9" x14ac:dyDescent="0.3">
      <c r="A176">
        <v>79</v>
      </c>
      <c r="B176" s="1">
        <v>43685</v>
      </c>
      <c r="C176">
        <v>1204.8000489999999</v>
      </c>
      <c r="D176">
        <f t="shared" si="12"/>
        <v>2.5905423770038592E-2</v>
      </c>
      <c r="E176">
        <f t="shared" si="13"/>
        <v>0.76111111111111107</v>
      </c>
      <c r="F176">
        <f t="shared" si="14"/>
        <v>27.348882227934997</v>
      </c>
      <c r="G176">
        <f t="shared" si="15"/>
        <v>27.329163896453178</v>
      </c>
      <c r="H176" s="10">
        <f t="shared" si="16"/>
        <v>502.05864442306495</v>
      </c>
      <c r="I176" s="10">
        <f t="shared" si="17"/>
        <v>30.71246280481239</v>
      </c>
    </row>
    <row r="177" spans="1:9" x14ac:dyDescent="0.3">
      <c r="A177">
        <v>78</v>
      </c>
      <c r="B177" s="1">
        <v>43684</v>
      </c>
      <c r="C177">
        <v>1173.98999</v>
      </c>
      <c r="D177">
        <f t="shared" si="12"/>
        <v>3.4472239924739682E-3</v>
      </c>
      <c r="E177">
        <f t="shared" si="13"/>
        <v>0.76388888888888884</v>
      </c>
      <c r="F177">
        <f t="shared" si="14"/>
        <v>25.994795674864111</v>
      </c>
      <c r="G177">
        <f t="shared" si="15"/>
        <v>25.97504139379642</v>
      </c>
      <c r="H177" s="10">
        <f t="shared" si="16"/>
        <v>471.34618161825256</v>
      </c>
      <c r="I177" s="10">
        <f t="shared" si="17"/>
        <v>3.9424563588984256</v>
      </c>
    </row>
    <row r="178" spans="1:9" x14ac:dyDescent="0.3">
      <c r="A178">
        <v>77</v>
      </c>
      <c r="B178" s="1">
        <v>43683</v>
      </c>
      <c r="C178">
        <v>1169.9499510000001</v>
      </c>
      <c r="D178">
        <f t="shared" si="12"/>
        <v>1.5183716355239626E-2</v>
      </c>
      <c r="E178">
        <f t="shared" si="13"/>
        <v>0.76666666666666672</v>
      </c>
      <c r="F178">
        <f t="shared" si="14"/>
        <v>25.780526107116042</v>
      </c>
      <c r="G178">
        <f t="shared" si="15"/>
        <v>25.760735941766153</v>
      </c>
      <c r="H178" s="10">
        <f t="shared" si="16"/>
        <v>467.40372525935413</v>
      </c>
      <c r="I178" s="10">
        <f t="shared" si="17"/>
        <v>17.532435911101743</v>
      </c>
    </row>
    <row r="179" spans="1:9" x14ac:dyDescent="0.3">
      <c r="A179">
        <v>76</v>
      </c>
      <c r="B179" s="1">
        <v>43682</v>
      </c>
      <c r="C179">
        <v>1152.3199460000001</v>
      </c>
      <c r="D179">
        <f t="shared" si="12"/>
        <v>-3.5523376734288778E-2</v>
      </c>
      <c r="E179">
        <f t="shared" si="13"/>
        <v>0.76944444444444449</v>
      </c>
      <c r="F179">
        <f t="shared" si="14"/>
        <v>24.975140676732881</v>
      </c>
      <c r="G179">
        <f t="shared" si="15"/>
        <v>24.955314692049882</v>
      </c>
      <c r="H179" s="10">
        <f t="shared" si="16"/>
        <v>449.87128934825239</v>
      </c>
      <c r="I179" s="10">
        <f t="shared" si="17"/>
        <v>-41.962669972293725</v>
      </c>
    </row>
    <row r="180" spans="1:9" x14ac:dyDescent="0.3">
      <c r="A180">
        <v>75</v>
      </c>
      <c r="B180" s="1">
        <v>43679</v>
      </c>
      <c r="C180">
        <v>1193.98999</v>
      </c>
      <c r="D180">
        <f t="shared" si="12"/>
        <v>-1.2501219817594316E-2</v>
      </c>
      <c r="E180">
        <f t="shared" si="13"/>
        <v>0.77777777777777779</v>
      </c>
      <c r="F180">
        <f t="shared" si="14"/>
        <v>26.644129003631395</v>
      </c>
      <c r="G180">
        <f t="shared" si="15"/>
        <v>26.624195947145392</v>
      </c>
      <c r="H180" s="10">
        <f t="shared" si="16"/>
        <v>491.83395932054611</v>
      </c>
      <c r="I180" s="10">
        <f t="shared" si="17"/>
        <v>-15.117534898902932</v>
      </c>
    </row>
    <row r="181" spans="1:9" x14ac:dyDescent="0.3">
      <c r="A181">
        <v>74</v>
      </c>
      <c r="B181" s="1">
        <v>43678</v>
      </c>
      <c r="C181">
        <v>1209.01001</v>
      </c>
      <c r="D181">
        <f t="shared" si="12"/>
        <v>-6.3240309851533274E-3</v>
      </c>
      <c r="E181">
        <f t="shared" si="13"/>
        <v>0.78055555555555556</v>
      </c>
      <c r="F181">
        <f t="shared" si="14"/>
        <v>27.229711424120232</v>
      </c>
      <c r="G181">
        <f t="shared" si="15"/>
        <v>27.209742804614901</v>
      </c>
      <c r="H181" s="10">
        <f t="shared" si="16"/>
        <v>506.95149421944905</v>
      </c>
      <c r="I181" s="10">
        <f t="shared" si="17"/>
        <v>-7.7675453561074619</v>
      </c>
    </row>
    <row r="182" spans="1:9" x14ac:dyDescent="0.3">
      <c r="A182">
        <v>73</v>
      </c>
      <c r="B182" s="1">
        <v>43677</v>
      </c>
      <c r="C182">
        <v>1216.6800539999999</v>
      </c>
      <c r="D182">
        <f t="shared" si="12"/>
        <v>-6.9292532709340033E-3</v>
      </c>
      <c r="E182">
        <f t="shared" si="13"/>
        <v>0.78333333333333333</v>
      </c>
      <c r="F182">
        <f t="shared" si="14"/>
        <v>27.504503835705613</v>
      </c>
      <c r="G182">
        <f t="shared" si="15"/>
        <v>27.484499716404247</v>
      </c>
      <c r="H182" s="10">
        <f t="shared" si="16"/>
        <v>514.71903957555651</v>
      </c>
      <c r="I182" s="10">
        <f t="shared" si="17"/>
        <v>-8.5574488151928563</v>
      </c>
    </row>
    <row r="183" spans="1:9" x14ac:dyDescent="0.3">
      <c r="A183">
        <v>72</v>
      </c>
      <c r="B183" s="1">
        <v>43676</v>
      </c>
      <c r="C183">
        <v>1225.1400149999999</v>
      </c>
      <c r="D183">
        <f t="shared" si="12"/>
        <v>-1.1580351941570944E-2</v>
      </c>
      <c r="E183">
        <f t="shared" si="13"/>
        <v>0.78611111111111109</v>
      </c>
      <c r="F183">
        <f t="shared" si="14"/>
        <v>27.808611222900932</v>
      </c>
      <c r="G183">
        <f t="shared" si="15"/>
        <v>27.788571666690832</v>
      </c>
      <c r="H183" s="10">
        <f t="shared" si="16"/>
        <v>523.27648839074936</v>
      </c>
      <c r="I183" s="10">
        <f t="shared" si="17"/>
        <v>-14.367493276158825</v>
      </c>
    </row>
    <row r="184" spans="1:9" x14ac:dyDescent="0.3">
      <c r="A184">
        <v>71</v>
      </c>
      <c r="B184" s="1">
        <v>43675</v>
      </c>
      <c r="C184">
        <v>1239.410034</v>
      </c>
      <c r="D184">
        <f t="shared" si="12"/>
        <v>-8.836037359119522E-3</v>
      </c>
      <c r="E184">
        <f t="shared" si="13"/>
        <v>0.78888888888888886</v>
      </c>
      <c r="F184">
        <f t="shared" si="14"/>
        <v>28.343419482249374</v>
      </c>
      <c r="G184">
        <f t="shared" si="15"/>
        <v>28.323344551684801</v>
      </c>
      <c r="H184" s="10">
        <f t="shared" si="16"/>
        <v>537.64398166690819</v>
      </c>
      <c r="I184" s="10">
        <f t="shared" si="17"/>
        <v>-11.29234161307329</v>
      </c>
    </row>
    <row r="185" spans="1:9" x14ac:dyDescent="0.3">
      <c r="A185">
        <v>70</v>
      </c>
      <c r="B185" s="1">
        <v>43672</v>
      </c>
      <c r="C185">
        <v>1250.410034</v>
      </c>
      <c r="D185">
        <f t="shared" si="12"/>
        <v>9.9379547911766383E-2</v>
      </c>
      <c r="E185">
        <f t="shared" si="13"/>
        <v>0.79722222222222228</v>
      </c>
      <c r="F185">
        <f t="shared" si="14"/>
        <v>28.653492602855454</v>
      </c>
      <c r="G185">
        <f t="shared" si="15"/>
        <v>28.633311921266468</v>
      </c>
      <c r="H185" s="10">
        <f t="shared" si="16"/>
        <v>548.93632327998148</v>
      </c>
      <c r="I185" s="10">
        <f t="shared" si="17"/>
        <v>118.19261886117738</v>
      </c>
    </row>
    <row r="186" spans="1:9" x14ac:dyDescent="0.3">
      <c r="A186">
        <v>69</v>
      </c>
      <c r="B186" s="1">
        <v>43671</v>
      </c>
      <c r="C186">
        <v>1132.119995</v>
      </c>
      <c r="D186">
        <f t="shared" si="12"/>
        <v>-5.0134372273447159E-3</v>
      </c>
      <c r="E186">
        <f t="shared" si="13"/>
        <v>0.8</v>
      </c>
      <c r="F186">
        <f t="shared" si="14"/>
        <v>23.694676831945184</v>
      </c>
      <c r="G186">
        <f t="shared" si="15"/>
        <v>23.674461022946517</v>
      </c>
      <c r="H186" s="10">
        <f t="shared" si="16"/>
        <v>430.7437044188041</v>
      </c>
      <c r="I186" s="10">
        <f t="shared" si="17"/>
        <v>-5.7874706091872667</v>
      </c>
    </row>
    <row r="187" spans="1:9" x14ac:dyDescent="0.3">
      <c r="A187">
        <v>68</v>
      </c>
      <c r="B187" s="1">
        <v>43670</v>
      </c>
      <c r="C187">
        <v>1137.8100589999999</v>
      </c>
      <c r="D187">
        <f t="shared" si="12"/>
        <v>-7.3553995125274999E-3</v>
      </c>
      <c r="E187">
        <f t="shared" si="13"/>
        <v>0.80277777777777781</v>
      </c>
      <c r="F187">
        <f t="shared" si="14"/>
        <v>23.908106951791257</v>
      </c>
      <c r="G187">
        <f t="shared" si="15"/>
        <v>23.887856076315241</v>
      </c>
      <c r="H187" s="10">
        <f t="shared" si="16"/>
        <v>436.53117502799137</v>
      </c>
      <c r="I187" s="10">
        <f t="shared" si="17"/>
        <v>-8.4972950814311616</v>
      </c>
    </row>
    <row r="188" spans="1:9" x14ac:dyDescent="0.3">
      <c r="A188">
        <v>67</v>
      </c>
      <c r="B188" s="1">
        <v>43669</v>
      </c>
      <c r="C188">
        <v>1146.209961</v>
      </c>
      <c r="D188">
        <f t="shared" si="12"/>
        <v>7.1270157659688929E-3</v>
      </c>
      <c r="E188">
        <f t="shared" si="13"/>
        <v>0.80555555555555558</v>
      </c>
      <c r="F188">
        <f t="shared" si="14"/>
        <v>24.236319166681813</v>
      </c>
      <c r="G188">
        <f t="shared" si="15"/>
        <v>24.216033285344793</v>
      </c>
      <c r="H188" s="10">
        <f t="shared" si="16"/>
        <v>445.02847010942253</v>
      </c>
      <c r="I188" s="10">
        <f t="shared" si="17"/>
        <v>8.0426354444463186</v>
      </c>
    </row>
    <row r="189" spans="1:9" x14ac:dyDescent="0.3">
      <c r="A189">
        <v>66</v>
      </c>
      <c r="B189" s="1">
        <v>43668</v>
      </c>
      <c r="C189">
        <v>1138.0699460000001</v>
      </c>
      <c r="D189">
        <f t="shared" si="12"/>
        <v>7.0276946402780408E-3</v>
      </c>
      <c r="E189">
        <f t="shared" si="13"/>
        <v>0.80833333333333335</v>
      </c>
      <c r="F189">
        <f t="shared" si="14"/>
        <v>23.850785196986251</v>
      </c>
      <c r="G189">
        <f t="shared" si="15"/>
        <v>23.83046437009131</v>
      </c>
      <c r="H189" s="10">
        <f t="shared" si="16"/>
        <v>436.98583466497621</v>
      </c>
      <c r="I189" s="10">
        <f t="shared" si="17"/>
        <v>7.6779124698213082</v>
      </c>
    </row>
    <row r="190" spans="1:9" x14ac:dyDescent="0.3">
      <c r="A190">
        <v>65</v>
      </c>
      <c r="B190" s="1">
        <v>43665</v>
      </c>
      <c r="C190">
        <v>1130.099976</v>
      </c>
      <c r="D190">
        <f t="shared" si="12"/>
        <v>-1.4259393425478065E-2</v>
      </c>
      <c r="E190">
        <f t="shared" si="13"/>
        <v>0.81666666666666665</v>
      </c>
      <c r="F190">
        <f t="shared" si="14"/>
        <v>23.405221196950844</v>
      </c>
      <c r="G190">
        <f t="shared" si="15"/>
        <v>23.38479589210813</v>
      </c>
      <c r="H190" s="10">
        <f t="shared" si="16"/>
        <v>429.3079221951549</v>
      </c>
      <c r="I190" s="10">
        <f t="shared" si="17"/>
        <v>-16.327305470825422</v>
      </c>
    </row>
    <row r="191" spans="1:9" x14ac:dyDescent="0.3">
      <c r="A191">
        <v>64</v>
      </c>
      <c r="B191" s="1">
        <v>43664</v>
      </c>
      <c r="C191">
        <v>1146.329956</v>
      </c>
      <c r="D191">
        <f t="shared" si="12"/>
        <v>-1.7464278132366592E-5</v>
      </c>
      <c r="E191">
        <f t="shared" si="13"/>
        <v>0.81944444444444442</v>
      </c>
      <c r="F191">
        <f t="shared" si="14"/>
        <v>24.069280274281251</v>
      </c>
      <c r="G191">
        <f t="shared" si="15"/>
        <v>24.048820262013599</v>
      </c>
      <c r="H191" s="10">
        <f t="shared" si="16"/>
        <v>445.63522766598032</v>
      </c>
      <c r="I191" s="10">
        <f t="shared" si="17"/>
        <v>-0.11733195433760102</v>
      </c>
    </row>
    <row r="192" spans="1:9" x14ac:dyDescent="0.3">
      <c r="A192">
        <v>63</v>
      </c>
      <c r="B192" s="1">
        <v>43663</v>
      </c>
      <c r="C192">
        <v>1146.349976</v>
      </c>
      <c r="D192">
        <f t="shared" si="12"/>
        <v>-6.2871513737077249E-3</v>
      </c>
      <c r="E192">
        <f t="shared" si="13"/>
        <v>0.82222222222222219</v>
      </c>
      <c r="F192">
        <f t="shared" si="14"/>
        <v>24.036251898989754</v>
      </c>
      <c r="G192">
        <f t="shared" si="15"/>
        <v>24.015757238073629</v>
      </c>
      <c r="H192" s="10">
        <f t="shared" si="16"/>
        <v>445.75255962031792</v>
      </c>
      <c r="I192" s="10">
        <f t="shared" si="17"/>
        <v>-7.3272784397269106</v>
      </c>
    </row>
    <row r="193" spans="1:9" x14ac:dyDescent="0.3">
      <c r="A193">
        <v>62</v>
      </c>
      <c r="B193" s="1">
        <v>43662</v>
      </c>
      <c r="C193">
        <v>1153.579956</v>
      </c>
      <c r="D193">
        <f t="shared" si="12"/>
        <v>2.8125909281264119E-3</v>
      </c>
      <c r="E193">
        <f t="shared" si="13"/>
        <v>0.82499999999999996</v>
      </c>
      <c r="F193">
        <f t="shared" si="14"/>
        <v>24.308806008298959</v>
      </c>
      <c r="G193">
        <f t="shared" si="15"/>
        <v>24.288276757213215</v>
      </c>
      <c r="H193" s="10">
        <f t="shared" si="16"/>
        <v>453.07983806004484</v>
      </c>
      <c r="I193" s="10">
        <f t="shared" si="17"/>
        <v>3.1427050730069368</v>
      </c>
    </row>
    <row r="194" spans="1:9" x14ac:dyDescent="0.3">
      <c r="A194">
        <v>61</v>
      </c>
      <c r="B194" s="1">
        <v>43661</v>
      </c>
      <c r="C194">
        <v>1150.339966</v>
      </c>
      <c r="D194">
        <f t="shared" si="12"/>
        <v>4.7402033859419409E-3</v>
      </c>
      <c r="E194">
        <f t="shared" si="13"/>
        <v>0.82777777777777772</v>
      </c>
      <c r="F194">
        <f t="shared" si="14"/>
        <v>24.137999699927992</v>
      </c>
      <c r="G194">
        <f t="shared" si="15"/>
        <v>24.117435916856387</v>
      </c>
      <c r="H194" s="10">
        <f t="shared" si="16"/>
        <v>449.9371329870379</v>
      </c>
      <c r="I194" s="10">
        <f t="shared" si="17"/>
        <v>5.1481682766581116</v>
      </c>
    </row>
    <row r="195" spans="1:9" x14ac:dyDescent="0.3">
      <c r="A195">
        <v>60</v>
      </c>
      <c r="B195" s="1">
        <v>43658</v>
      </c>
      <c r="C195">
        <v>1144.900024</v>
      </c>
      <c r="D195">
        <f t="shared" ref="D195:D253" si="18">LN(C195/C196)</f>
        <v>6.0290944989537432E-4</v>
      </c>
      <c r="E195">
        <f t="shared" ref="E195:E254" si="19">($M$1-B195)/360</f>
        <v>0.83611111111111114</v>
      </c>
      <c r="F195">
        <f t="shared" ref="F195:F254" si="20">(LN(C195/$M$4)+($M$3+$M$2*$M$2/2)*E195)/($M$2*SQRT(E195))</f>
        <v>23.80831274719738</v>
      </c>
      <c r="G195">
        <f t="shared" ref="G195:G254" si="21">F195-$M$2*SQRT(E195)</f>
        <v>23.787645714356653</v>
      </c>
      <c r="H195" s="10">
        <f t="shared" ref="H195:H254" si="22">C195*_xlfn.NORM.S.DIST(F195,TRUE)-EXP(-$M$3*E195)*$M$4*_xlfn.NORM.S.DIST(G195,TRUE)</f>
        <v>444.78896471037979</v>
      </c>
      <c r="I195" s="10">
        <f t="shared" ref="I195:I254" si="23">H195-H196</f>
        <v>0.59283210517821772</v>
      </c>
    </row>
    <row r="196" spans="1:9" x14ac:dyDescent="0.3">
      <c r="A196">
        <v>59</v>
      </c>
      <c r="B196" s="1">
        <v>43657</v>
      </c>
      <c r="C196">
        <v>1144.209961</v>
      </c>
      <c r="D196">
        <f t="shared" si="18"/>
        <v>3.2651995765414833E-3</v>
      </c>
      <c r="E196">
        <f t="shared" si="19"/>
        <v>0.83888888888888891</v>
      </c>
      <c r="F196">
        <f t="shared" si="20"/>
        <v>23.746481593257709</v>
      </c>
      <c r="G196">
        <f t="shared" si="21"/>
        <v>23.72578025826418</v>
      </c>
      <c r="H196" s="10">
        <f t="shared" si="22"/>
        <v>444.19613260520157</v>
      </c>
      <c r="I196" s="10">
        <f t="shared" si="23"/>
        <v>3.632763608531377</v>
      </c>
    </row>
    <row r="197" spans="1:9" x14ac:dyDescent="0.3">
      <c r="A197">
        <v>58</v>
      </c>
      <c r="B197" s="1">
        <v>43656</v>
      </c>
      <c r="C197">
        <v>1140.4799800000001</v>
      </c>
      <c r="D197">
        <f t="shared" si="18"/>
        <v>1.3817334873906855E-2</v>
      </c>
      <c r="E197">
        <f t="shared" si="19"/>
        <v>0.84166666666666667</v>
      </c>
      <c r="F197">
        <f t="shared" si="20"/>
        <v>23.556527463669749</v>
      </c>
      <c r="G197">
        <f t="shared" si="21"/>
        <v>23.535791883268207</v>
      </c>
      <c r="H197" s="10">
        <f t="shared" si="22"/>
        <v>440.56336899667019</v>
      </c>
      <c r="I197" s="10">
        <f t="shared" si="23"/>
        <v>15.552820110009407</v>
      </c>
    </row>
    <row r="198" spans="1:9" x14ac:dyDescent="0.3">
      <c r="A198">
        <v>57</v>
      </c>
      <c r="B198" s="1">
        <v>43655</v>
      </c>
      <c r="C198">
        <v>1124.829956</v>
      </c>
      <c r="D198">
        <f t="shared" si="18"/>
        <v>7.5674606461403676E-3</v>
      </c>
      <c r="E198">
        <f t="shared" si="19"/>
        <v>0.84444444444444444</v>
      </c>
      <c r="F198">
        <f t="shared" si="20"/>
        <v>22.859210655364933</v>
      </c>
      <c r="G198">
        <f t="shared" si="21"/>
        <v>22.83844088601948</v>
      </c>
      <c r="H198" s="10">
        <f t="shared" si="22"/>
        <v>425.01054888666079</v>
      </c>
      <c r="I198" s="10">
        <f t="shared" si="23"/>
        <v>8.3827896096121322</v>
      </c>
    </row>
    <row r="199" spans="1:9" x14ac:dyDescent="0.3">
      <c r="A199">
        <v>56</v>
      </c>
      <c r="B199" s="1">
        <v>43654</v>
      </c>
      <c r="C199">
        <v>1116.349976</v>
      </c>
      <c r="D199">
        <f t="shared" si="18"/>
        <v>-1.3559279951442625E-2</v>
      </c>
      <c r="E199">
        <f t="shared" si="19"/>
        <v>0.84722222222222221</v>
      </c>
      <c r="F199">
        <f t="shared" si="20"/>
        <v>22.464663992244425</v>
      </c>
      <c r="G199">
        <f t="shared" si="21"/>
        <v>22.443860090140785</v>
      </c>
      <c r="H199" s="10">
        <f t="shared" si="22"/>
        <v>416.62775927704865</v>
      </c>
      <c r="I199" s="10">
        <f t="shared" si="23"/>
        <v>-15.531480192294111</v>
      </c>
    </row>
    <row r="200" spans="1:9" x14ac:dyDescent="0.3">
      <c r="A200">
        <v>55</v>
      </c>
      <c r="B200" s="1">
        <v>43651</v>
      </c>
      <c r="C200">
        <v>1131.589966</v>
      </c>
      <c r="D200">
        <f t="shared" si="18"/>
        <v>8.8853270753312414E-3</v>
      </c>
      <c r="E200">
        <f t="shared" si="19"/>
        <v>0.85555555555555551</v>
      </c>
      <c r="F200">
        <f t="shared" si="20"/>
        <v>23.023607008979621</v>
      </c>
      <c r="G200">
        <f t="shared" si="21"/>
        <v>23.002701042966027</v>
      </c>
      <c r="H200" s="10">
        <f t="shared" si="22"/>
        <v>432.15923946934277</v>
      </c>
      <c r="I200" s="10">
        <f t="shared" si="23"/>
        <v>9.8157506687865634</v>
      </c>
    </row>
    <row r="201" spans="1:9" x14ac:dyDescent="0.3">
      <c r="A201">
        <v>54</v>
      </c>
      <c r="B201" s="1">
        <v>43649</v>
      </c>
      <c r="C201">
        <v>1121.579956</v>
      </c>
      <c r="D201">
        <f t="shared" si="18"/>
        <v>9.2528583938088268E-3</v>
      </c>
      <c r="E201">
        <f t="shared" si="19"/>
        <v>0.86111111111111116</v>
      </c>
      <c r="F201">
        <f t="shared" si="20"/>
        <v>22.538888154444258</v>
      </c>
      <c r="G201">
        <f t="shared" si="21"/>
        <v>22.517914421750465</v>
      </c>
      <c r="H201" s="10">
        <f t="shared" si="22"/>
        <v>422.3434888005562</v>
      </c>
      <c r="I201" s="10">
        <f t="shared" si="23"/>
        <v>10.232846567866773</v>
      </c>
    </row>
    <row r="202" spans="1:9" x14ac:dyDescent="0.3">
      <c r="A202">
        <v>53</v>
      </c>
      <c r="B202" s="1">
        <v>43648</v>
      </c>
      <c r="C202">
        <v>1111.25</v>
      </c>
      <c r="D202">
        <f t="shared" si="18"/>
        <v>1.2040747764740898E-2</v>
      </c>
      <c r="E202">
        <f t="shared" si="19"/>
        <v>0.86388888888888893</v>
      </c>
      <c r="F202">
        <f t="shared" si="20"/>
        <v>22.068813698002796</v>
      </c>
      <c r="G202">
        <f t="shared" si="21"/>
        <v>22.047806163945101</v>
      </c>
      <c r="H202" s="10">
        <f t="shared" si="22"/>
        <v>412.11064223268943</v>
      </c>
      <c r="I202" s="10">
        <f t="shared" si="23"/>
        <v>13.202953054351269</v>
      </c>
    </row>
    <row r="203" spans="1:9" x14ac:dyDescent="0.3">
      <c r="A203">
        <v>52</v>
      </c>
      <c r="B203" s="1">
        <v>43647</v>
      </c>
      <c r="C203">
        <v>1097.9499510000001</v>
      </c>
      <c r="D203">
        <f t="shared" si="18"/>
        <v>1.5641449679399677E-2</v>
      </c>
      <c r="E203">
        <f t="shared" si="19"/>
        <v>0.8666666666666667</v>
      </c>
      <c r="F203">
        <f t="shared" si="20"/>
        <v>21.467809083886952</v>
      </c>
      <c r="G203">
        <f t="shared" si="21"/>
        <v>21.446767802764839</v>
      </c>
      <c r="H203" s="10">
        <f t="shared" si="22"/>
        <v>398.90768917833816</v>
      </c>
      <c r="I203" s="10">
        <f t="shared" si="23"/>
        <v>16.748710063232579</v>
      </c>
    </row>
    <row r="204" spans="1:9" x14ac:dyDescent="0.3">
      <c r="A204">
        <v>51</v>
      </c>
      <c r="B204" s="1">
        <v>43644</v>
      </c>
      <c r="C204">
        <v>1080.910034</v>
      </c>
      <c r="D204">
        <f t="shared" si="18"/>
        <v>4.543545731538803E-3</v>
      </c>
      <c r="E204">
        <f t="shared" si="19"/>
        <v>0.875</v>
      </c>
      <c r="F204">
        <f t="shared" si="20"/>
        <v>20.645324033099911</v>
      </c>
      <c r="G204">
        <f t="shared" si="21"/>
        <v>20.624181833983371</v>
      </c>
      <c r="H204" s="10">
        <f t="shared" si="22"/>
        <v>382.15897911510558</v>
      </c>
      <c r="I204" s="10">
        <f t="shared" si="23"/>
        <v>4.802981981562084</v>
      </c>
    </row>
    <row r="205" spans="1:9" x14ac:dyDescent="0.3">
      <c r="A205">
        <v>50</v>
      </c>
      <c r="B205" s="1">
        <v>43643</v>
      </c>
      <c r="C205">
        <v>1076.01001</v>
      </c>
      <c r="D205">
        <f t="shared" si="18"/>
        <v>-3.516119510524426E-3</v>
      </c>
      <c r="E205">
        <f t="shared" si="19"/>
        <v>0.87777777777777777</v>
      </c>
      <c r="F205">
        <f t="shared" si="20"/>
        <v>20.404660059007348</v>
      </c>
      <c r="G205">
        <f t="shared" si="21"/>
        <v>20.383484327436562</v>
      </c>
      <c r="H205" s="10">
        <f t="shared" si="22"/>
        <v>377.3559971335435</v>
      </c>
      <c r="I205" s="10">
        <f t="shared" si="23"/>
        <v>-3.8870675413155595</v>
      </c>
    </row>
    <row r="206" spans="1:9" x14ac:dyDescent="0.3">
      <c r="A206">
        <v>49</v>
      </c>
      <c r="B206" s="1">
        <v>43642</v>
      </c>
      <c r="C206">
        <v>1079.8000489999999</v>
      </c>
      <c r="D206">
        <f t="shared" si="18"/>
        <v>-6.0475469259630311E-3</v>
      </c>
      <c r="E206">
        <f t="shared" si="19"/>
        <v>0.88055555555555554</v>
      </c>
      <c r="F206">
        <f t="shared" si="20"/>
        <v>20.544815265651852</v>
      </c>
      <c r="G206">
        <f t="shared" si="21"/>
        <v>20.523606054642659</v>
      </c>
      <c r="H206" s="10">
        <f t="shared" si="22"/>
        <v>381.24306467485906</v>
      </c>
      <c r="I206" s="10">
        <f t="shared" si="23"/>
        <v>-6.6469420660652077</v>
      </c>
    </row>
    <row r="207" spans="1:9" x14ac:dyDescent="0.3">
      <c r="A207">
        <v>48</v>
      </c>
      <c r="B207" s="1">
        <v>43641</v>
      </c>
      <c r="C207">
        <v>1086.349976</v>
      </c>
      <c r="D207">
        <f t="shared" si="18"/>
        <v>-2.6497250731537112E-2</v>
      </c>
      <c r="E207">
        <f t="shared" si="19"/>
        <v>0.8833333333333333</v>
      </c>
      <c r="F207">
        <f t="shared" si="20"/>
        <v>20.803747352264836</v>
      </c>
      <c r="G207">
        <f t="shared" si="21"/>
        <v>20.782504714582405</v>
      </c>
      <c r="H207" s="10">
        <f t="shared" si="22"/>
        <v>387.89000674092426</v>
      </c>
      <c r="I207" s="10">
        <f t="shared" si="23"/>
        <v>-29.267045592686031</v>
      </c>
    </row>
    <row r="208" spans="1:9" x14ac:dyDescent="0.3">
      <c r="A208">
        <v>47</v>
      </c>
      <c r="B208" s="1">
        <v>43640</v>
      </c>
      <c r="C208">
        <v>1115.5200199999999</v>
      </c>
      <c r="D208">
        <f t="shared" si="18"/>
        <v>-5.6851721275697773E-3</v>
      </c>
      <c r="E208">
        <f t="shared" si="19"/>
        <v>0.88611111111111107</v>
      </c>
      <c r="F208">
        <f t="shared" si="20"/>
        <v>22.023080270629091</v>
      </c>
      <c r="G208">
        <f t="shared" si="21"/>
        <v>22.001804258789896</v>
      </c>
      <c r="H208" s="10">
        <f t="shared" si="22"/>
        <v>417.1570523336103</v>
      </c>
      <c r="I208" s="10">
        <f t="shared" si="23"/>
        <v>-6.650908956494618</v>
      </c>
    </row>
    <row r="209" spans="1:9" x14ac:dyDescent="0.3">
      <c r="A209">
        <v>46</v>
      </c>
      <c r="B209" s="1">
        <v>43637</v>
      </c>
      <c r="C209">
        <v>1121.880005</v>
      </c>
      <c r="D209">
        <f t="shared" si="18"/>
        <v>9.3673373539122674E-3</v>
      </c>
      <c r="E209">
        <f t="shared" si="19"/>
        <v>0.89444444444444449</v>
      </c>
      <c r="F209">
        <f t="shared" si="20"/>
        <v>22.205802951771098</v>
      </c>
      <c r="G209">
        <f t="shared" si="21"/>
        <v>22.184427130102556</v>
      </c>
      <c r="H209" s="10">
        <f t="shared" si="22"/>
        <v>423.80796129010491</v>
      </c>
      <c r="I209" s="10">
        <f t="shared" si="23"/>
        <v>10.363013282121074</v>
      </c>
    </row>
    <row r="210" spans="1:9" x14ac:dyDescent="0.3">
      <c r="A210">
        <v>45</v>
      </c>
      <c r="B210" s="1">
        <v>43636</v>
      </c>
      <c r="C210">
        <v>1111.420044</v>
      </c>
      <c r="D210">
        <f t="shared" si="18"/>
        <v>8.2124350891792531E-3</v>
      </c>
      <c r="E210">
        <f t="shared" si="19"/>
        <v>0.89722222222222225</v>
      </c>
      <c r="F210">
        <f t="shared" si="20"/>
        <v>21.740380275524874</v>
      </c>
      <c r="G210">
        <f t="shared" si="21"/>
        <v>21.718971287317117</v>
      </c>
      <c r="H210" s="10">
        <f t="shared" si="22"/>
        <v>413.44494800798384</v>
      </c>
      <c r="I210" s="10">
        <f t="shared" si="23"/>
        <v>8.9931537461467315</v>
      </c>
    </row>
    <row r="211" spans="1:9" x14ac:dyDescent="0.3">
      <c r="A211">
        <v>44</v>
      </c>
      <c r="B211" s="1">
        <v>43635</v>
      </c>
      <c r="C211">
        <v>1102.329956</v>
      </c>
      <c r="D211">
        <f t="shared" si="18"/>
        <v>-1.1514600911832968E-3</v>
      </c>
      <c r="E211">
        <f t="shared" si="19"/>
        <v>0.9</v>
      </c>
      <c r="F211">
        <f t="shared" si="20"/>
        <v>21.330309753967288</v>
      </c>
      <c r="G211">
        <f t="shared" si="21"/>
        <v>21.308867650522096</v>
      </c>
      <c r="H211" s="10">
        <f t="shared" si="22"/>
        <v>404.45179426183711</v>
      </c>
      <c r="I211" s="10">
        <f t="shared" si="23"/>
        <v>-1.3669407916972887</v>
      </c>
    </row>
    <row r="212" spans="1:9" x14ac:dyDescent="0.3">
      <c r="A212">
        <v>43</v>
      </c>
      <c r="B212" s="1">
        <v>43634</v>
      </c>
      <c r="C212">
        <v>1103.599976</v>
      </c>
      <c r="D212">
        <f t="shared" si="18"/>
        <v>1.0108893626375735E-2</v>
      </c>
      <c r="E212">
        <f t="shared" si="19"/>
        <v>0.90277777777777779</v>
      </c>
      <c r="F212">
        <f t="shared" si="20"/>
        <v>21.357587279850318</v>
      </c>
      <c r="G212">
        <f t="shared" si="21"/>
        <v>21.336112112232136</v>
      </c>
      <c r="H212" s="10">
        <f t="shared" si="22"/>
        <v>405.8187350535344</v>
      </c>
      <c r="I212" s="10">
        <f t="shared" si="23"/>
        <v>11.003068668589094</v>
      </c>
    </row>
    <row r="213" spans="1:9" x14ac:dyDescent="0.3">
      <c r="A213">
        <v>42</v>
      </c>
      <c r="B213" s="1">
        <v>43633</v>
      </c>
      <c r="C213">
        <v>1092.5</v>
      </c>
      <c r="D213">
        <f t="shared" si="18"/>
        <v>6.5661544806567031E-3</v>
      </c>
      <c r="E213">
        <f t="shared" si="19"/>
        <v>0.90555555555555556</v>
      </c>
      <c r="F213">
        <f t="shared" si="20"/>
        <v>20.861293305902784</v>
      </c>
      <c r="G213">
        <f t="shared" si="21"/>
        <v>20.839785124940565</v>
      </c>
      <c r="H213" s="10">
        <f t="shared" si="22"/>
        <v>394.8156663849453</v>
      </c>
      <c r="I213" s="10">
        <f t="shared" si="23"/>
        <v>6.859382748792541</v>
      </c>
    </row>
    <row r="214" spans="1:9" x14ac:dyDescent="0.3">
      <c r="A214">
        <v>41</v>
      </c>
      <c r="B214" s="1">
        <v>43630</v>
      </c>
      <c r="C214">
        <v>1085.349976</v>
      </c>
      <c r="D214">
        <f t="shared" si="18"/>
        <v>-3.1461435682671947E-3</v>
      </c>
      <c r="E214">
        <f t="shared" si="19"/>
        <v>0.91388888888888886</v>
      </c>
      <c r="F214">
        <f t="shared" si="20"/>
        <v>20.481454370753216</v>
      </c>
      <c r="G214">
        <f t="shared" si="21"/>
        <v>20.459847452404521</v>
      </c>
      <c r="H214" s="10">
        <f t="shared" si="22"/>
        <v>387.95628363615276</v>
      </c>
      <c r="I214" s="10">
        <f t="shared" si="23"/>
        <v>-3.5168975089566175</v>
      </c>
    </row>
    <row r="215" spans="1:9" x14ac:dyDescent="0.3">
      <c r="A215">
        <v>40</v>
      </c>
      <c r="B215" s="1">
        <v>43629</v>
      </c>
      <c r="C215">
        <v>1088.7700199999999</v>
      </c>
      <c r="D215">
        <f t="shared" si="18"/>
        <v>1.0841357209813622E-2</v>
      </c>
      <c r="E215">
        <f t="shared" si="19"/>
        <v>0.91666666666666663</v>
      </c>
      <c r="F215">
        <f t="shared" si="20"/>
        <v>20.602236713601144</v>
      </c>
      <c r="G215">
        <f t="shared" si="21"/>
        <v>20.580596982905</v>
      </c>
      <c r="H215" s="10">
        <f t="shared" si="22"/>
        <v>391.47318114510938</v>
      </c>
      <c r="I215" s="10">
        <f t="shared" si="23"/>
        <v>11.643150941985255</v>
      </c>
    </row>
    <row r="216" spans="1:9" x14ac:dyDescent="0.3">
      <c r="A216">
        <v>39</v>
      </c>
      <c r="B216" s="1">
        <v>43628</v>
      </c>
      <c r="C216">
        <v>1077.030029</v>
      </c>
      <c r="D216">
        <f t="shared" si="18"/>
        <v>-1.5678463144394434E-3</v>
      </c>
      <c r="E216">
        <f t="shared" si="19"/>
        <v>0.9194444444444444</v>
      </c>
      <c r="F216">
        <f t="shared" si="20"/>
        <v>20.0772974329291</v>
      </c>
      <c r="G216">
        <f t="shared" si="21"/>
        <v>20.055624939563632</v>
      </c>
      <c r="H216" s="10">
        <f t="shared" si="22"/>
        <v>379.83003020312412</v>
      </c>
      <c r="I216" s="10">
        <f t="shared" si="23"/>
        <v>-1.786768608940406</v>
      </c>
    </row>
    <row r="217" spans="1:9" x14ac:dyDescent="0.3">
      <c r="A217">
        <v>38</v>
      </c>
      <c r="B217" s="1">
        <v>43627</v>
      </c>
      <c r="C217">
        <v>1078.719971</v>
      </c>
      <c r="D217">
        <f t="shared" si="18"/>
        <v>-1.5377095507899887E-3</v>
      </c>
      <c r="E217">
        <f t="shared" si="19"/>
        <v>0.92222222222222228</v>
      </c>
      <c r="F217">
        <f t="shared" si="20"/>
        <v>20.125702949860766</v>
      </c>
      <c r="G217">
        <f t="shared" si="21"/>
        <v>20.103997743279148</v>
      </c>
      <c r="H217" s="10">
        <f t="shared" si="22"/>
        <v>381.61679881206453</v>
      </c>
      <c r="I217" s="10">
        <f t="shared" si="23"/>
        <v>-1.7568471617342993</v>
      </c>
    </row>
    <row r="218" spans="1:9" x14ac:dyDescent="0.3">
      <c r="A218">
        <v>37</v>
      </c>
      <c r="B218" s="1">
        <v>43626</v>
      </c>
      <c r="C218">
        <v>1080.380005</v>
      </c>
      <c r="D218">
        <f t="shared" si="18"/>
        <v>1.3361950654818841E-2</v>
      </c>
      <c r="E218">
        <f t="shared" si="19"/>
        <v>0.92500000000000004</v>
      </c>
      <c r="F218">
        <f t="shared" si="20"/>
        <v>20.172622093304959</v>
      </c>
      <c r="G218">
        <f t="shared" si="21"/>
        <v>20.150884222737094</v>
      </c>
      <c r="H218" s="10">
        <f t="shared" si="22"/>
        <v>383.37364597379883</v>
      </c>
      <c r="I218" s="10">
        <f t="shared" si="23"/>
        <v>14.049607179360919</v>
      </c>
    </row>
    <row r="219" spans="1:9" x14ac:dyDescent="0.3">
      <c r="A219">
        <v>36</v>
      </c>
      <c r="B219" s="1">
        <v>43623</v>
      </c>
      <c r="C219">
        <v>1066.040039</v>
      </c>
      <c r="D219">
        <f t="shared" si="18"/>
        <v>2.0565810692857844E-2</v>
      </c>
      <c r="E219">
        <f t="shared" si="19"/>
        <v>0.93333333333333335</v>
      </c>
      <c r="F219">
        <f t="shared" si="20"/>
        <v>19.489608249342503</v>
      </c>
      <c r="G219">
        <f t="shared" si="21"/>
        <v>19.467772679987686</v>
      </c>
      <c r="H219" s="10">
        <f t="shared" si="22"/>
        <v>369.32403879443791</v>
      </c>
      <c r="I219" s="10">
        <f t="shared" si="23"/>
        <v>21.60331360841792</v>
      </c>
    </row>
    <row r="220" spans="1:9" x14ac:dyDescent="0.3">
      <c r="A220">
        <v>35</v>
      </c>
      <c r="B220" s="1">
        <v>43622</v>
      </c>
      <c r="C220">
        <v>1044.339966</v>
      </c>
      <c r="D220">
        <f t="shared" si="18"/>
        <v>2.032048724698685E-3</v>
      </c>
      <c r="E220">
        <f t="shared" si="19"/>
        <v>0.93611111111111112</v>
      </c>
      <c r="F220">
        <f t="shared" si="20"/>
        <v>18.52660347637536</v>
      </c>
      <c r="G220">
        <f t="shared" si="21"/>
        <v>18.504735437754498</v>
      </c>
      <c r="H220" s="10">
        <f t="shared" si="22"/>
        <v>347.72072518601999</v>
      </c>
      <c r="I220" s="10">
        <f t="shared" si="23"/>
        <v>2.0232490462893793</v>
      </c>
    </row>
    <row r="221" spans="1:9" x14ac:dyDescent="0.3">
      <c r="A221">
        <v>34</v>
      </c>
      <c r="B221" s="1">
        <v>43621</v>
      </c>
      <c r="C221">
        <v>1042.219971</v>
      </c>
      <c r="D221">
        <f t="shared" si="18"/>
        <v>-1.0337736278598584E-2</v>
      </c>
      <c r="E221">
        <f t="shared" si="19"/>
        <v>0.93888888888888888</v>
      </c>
      <c r="F221">
        <f t="shared" si="20"/>
        <v>18.412765514551033</v>
      </c>
      <c r="G221">
        <f t="shared" si="21"/>
        <v>18.390865054802479</v>
      </c>
      <c r="H221" s="10">
        <f t="shared" si="22"/>
        <v>345.69747613973061</v>
      </c>
      <c r="I221" s="10">
        <f t="shared" si="23"/>
        <v>-10.926810517705803</v>
      </c>
    </row>
    <row r="222" spans="1:9" x14ac:dyDescent="0.3">
      <c r="A222">
        <v>33</v>
      </c>
      <c r="B222" s="1">
        <v>43620</v>
      </c>
      <c r="C222">
        <v>1053.0500489999999</v>
      </c>
      <c r="D222">
        <f t="shared" si="18"/>
        <v>1.610165431836064E-2</v>
      </c>
      <c r="E222">
        <f t="shared" si="19"/>
        <v>0.94166666666666665</v>
      </c>
      <c r="F222">
        <f t="shared" si="20"/>
        <v>18.863288915202368</v>
      </c>
      <c r="G222">
        <f t="shared" si="21"/>
        <v>18.841356082251</v>
      </c>
      <c r="H222" s="10">
        <f t="shared" si="22"/>
        <v>356.62428665743641</v>
      </c>
      <c r="I222" s="10">
        <f t="shared" si="23"/>
        <v>16.723349916432994</v>
      </c>
    </row>
    <row r="223" spans="1:9" x14ac:dyDescent="0.3">
      <c r="A223">
        <v>32</v>
      </c>
      <c r="B223" s="1">
        <v>43619</v>
      </c>
      <c r="C223">
        <v>1036.2299800000001</v>
      </c>
      <c r="D223">
        <f t="shared" si="18"/>
        <v>-6.3015643665761747E-2</v>
      </c>
      <c r="E223">
        <f t="shared" si="19"/>
        <v>0.94444444444444442</v>
      </c>
      <c r="F223">
        <f t="shared" si="20"/>
        <v>18.108829482738773</v>
      </c>
      <c r="G223">
        <f t="shared" si="21"/>
        <v>18.086864324297569</v>
      </c>
      <c r="H223" s="10">
        <f t="shared" si="22"/>
        <v>339.90093674100342</v>
      </c>
      <c r="I223" s="10">
        <f t="shared" si="23"/>
        <v>-67.690101664522672</v>
      </c>
    </row>
    <row r="224" spans="1:9" x14ac:dyDescent="0.3">
      <c r="A224">
        <v>31</v>
      </c>
      <c r="B224" s="1">
        <v>43616</v>
      </c>
      <c r="C224">
        <v>1103.630005</v>
      </c>
      <c r="D224">
        <f t="shared" si="18"/>
        <v>-1.2891855899190837E-2</v>
      </c>
      <c r="E224">
        <f t="shared" si="19"/>
        <v>0.95277777777777772</v>
      </c>
      <c r="F224">
        <f t="shared" si="20"/>
        <v>20.904762402542005</v>
      </c>
      <c r="G224">
        <f t="shared" si="21"/>
        <v>20.882700551813411</v>
      </c>
      <c r="H224" s="10">
        <f t="shared" si="22"/>
        <v>407.59103840552609</v>
      </c>
      <c r="I224" s="10">
        <f t="shared" si="23"/>
        <v>-14.416611365665631</v>
      </c>
    </row>
    <row r="225" spans="1:9" x14ac:dyDescent="0.3">
      <c r="A225">
        <v>30</v>
      </c>
      <c r="B225" s="1">
        <v>43615</v>
      </c>
      <c r="C225">
        <v>1117.9499510000001</v>
      </c>
      <c r="D225">
        <f t="shared" si="18"/>
        <v>1.333676701710664E-3</v>
      </c>
      <c r="E225">
        <f t="shared" si="19"/>
        <v>0.9555555555555556</v>
      </c>
      <c r="F225">
        <f t="shared" si="20"/>
        <v>21.464174491615339</v>
      </c>
      <c r="G225">
        <f t="shared" si="21"/>
        <v>21.442080504160707</v>
      </c>
      <c r="H225" s="10">
        <f t="shared" si="22"/>
        <v>422.00764977119172</v>
      </c>
      <c r="I225" s="10">
        <f t="shared" si="23"/>
        <v>1.3933380591472542</v>
      </c>
    </row>
    <row r="226" spans="1:9" x14ac:dyDescent="0.3">
      <c r="A226">
        <v>29</v>
      </c>
      <c r="B226" s="1">
        <v>43614</v>
      </c>
      <c r="C226">
        <v>1116.459961</v>
      </c>
      <c r="D226">
        <f t="shared" si="18"/>
        <v>-1.572056236973457E-2</v>
      </c>
      <c r="E226">
        <f t="shared" si="19"/>
        <v>0.95833333333333337</v>
      </c>
      <c r="F226">
        <f t="shared" si="20"/>
        <v>21.379077405478316</v>
      </c>
      <c r="G226">
        <f t="shared" si="21"/>
        <v>21.356951327974159</v>
      </c>
      <c r="H226" s="10">
        <f t="shared" si="22"/>
        <v>420.61431171204447</v>
      </c>
      <c r="I226" s="10">
        <f t="shared" si="23"/>
        <v>-17.786701517904248</v>
      </c>
    </row>
    <row r="227" spans="1:9" x14ac:dyDescent="0.3">
      <c r="A227">
        <v>28</v>
      </c>
      <c r="B227" s="1">
        <v>43613</v>
      </c>
      <c r="C227">
        <v>1134.150024</v>
      </c>
      <c r="D227">
        <f t="shared" si="18"/>
        <v>5.9979451750051408E-4</v>
      </c>
      <c r="E227">
        <f t="shared" si="19"/>
        <v>0.96111111111111114</v>
      </c>
      <c r="F227">
        <f t="shared" si="20"/>
        <v>22.063932345492759</v>
      </c>
      <c r="G227">
        <f t="shared" si="21"/>
        <v>22.041774224412791</v>
      </c>
      <c r="H227" s="10">
        <f t="shared" si="22"/>
        <v>438.40101322994872</v>
      </c>
      <c r="I227" s="10">
        <f t="shared" si="23"/>
        <v>0.29363312058853808</v>
      </c>
    </row>
    <row r="228" spans="1:9" x14ac:dyDescent="0.3">
      <c r="A228">
        <v>27</v>
      </c>
      <c r="B228" s="1">
        <v>43609</v>
      </c>
      <c r="C228">
        <v>1133.469971</v>
      </c>
      <c r="D228">
        <f t="shared" si="18"/>
        <v>-6.4197921949546892E-3</v>
      </c>
      <c r="E228">
        <f t="shared" si="19"/>
        <v>0.97222222222222221</v>
      </c>
      <c r="F228">
        <f t="shared" si="20"/>
        <v>21.935632708080835</v>
      </c>
      <c r="G228">
        <f t="shared" si="21"/>
        <v>21.913346873429813</v>
      </c>
      <c r="H228" s="10">
        <f t="shared" si="22"/>
        <v>438.10738010936018</v>
      </c>
      <c r="I228" s="10">
        <f t="shared" si="23"/>
        <v>-7.3966204311188903</v>
      </c>
    </row>
    <row r="229" spans="1:9" x14ac:dyDescent="0.3">
      <c r="A229">
        <v>26</v>
      </c>
      <c r="B229" s="1">
        <v>43608</v>
      </c>
      <c r="C229">
        <v>1140.7700199999999</v>
      </c>
      <c r="D229">
        <f t="shared" si="18"/>
        <v>-9.2925109515366155E-3</v>
      </c>
      <c r="E229">
        <f t="shared" si="19"/>
        <v>0.97499999999999998</v>
      </c>
      <c r="F229">
        <f t="shared" si="20"/>
        <v>22.19827354734932</v>
      </c>
      <c r="G229">
        <f t="shared" si="21"/>
        <v>22.175955898499872</v>
      </c>
      <c r="H229" s="10">
        <f t="shared" si="22"/>
        <v>445.50400054047907</v>
      </c>
      <c r="I229" s="10">
        <f t="shared" si="23"/>
        <v>-10.746582019351877</v>
      </c>
    </row>
    <row r="230" spans="1:9" x14ac:dyDescent="0.3">
      <c r="A230">
        <v>25</v>
      </c>
      <c r="B230" s="1">
        <v>43607</v>
      </c>
      <c r="C230">
        <v>1151.420044</v>
      </c>
      <c r="D230">
        <f t="shared" si="18"/>
        <v>1.5558456556534533E-3</v>
      </c>
      <c r="E230">
        <f t="shared" si="19"/>
        <v>0.97777777777777775</v>
      </c>
      <c r="F230">
        <f t="shared" si="20"/>
        <v>22.588748792112749</v>
      </c>
      <c r="G230">
        <f t="shared" si="21"/>
        <v>22.566399374352059</v>
      </c>
      <c r="H230" s="10">
        <f t="shared" si="22"/>
        <v>456.25058255983095</v>
      </c>
      <c r="I230" s="10">
        <f t="shared" si="23"/>
        <v>1.6934943905530417</v>
      </c>
    </row>
    <row r="231" spans="1:9" x14ac:dyDescent="0.3">
      <c r="A231">
        <v>24</v>
      </c>
      <c r="B231" s="1">
        <v>43606</v>
      </c>
      <c r="C231">
        <v>1149.630005</v>
      </c>
      <c r="D231">
        <f t="shared" si="18"/>
        <v>9.4211955749665365E-3</v>
      </c>
      <c r="E231">
        <f t="shared" si="19"/>
        <v>0.98055555555555551</v>
      </c>
      <c r="F231">
        <f t="shared" si="20"/>
        <v>22.493452107707746</v>
      </c>
      <c r="G231">
        <f t="shared" si="21"/>
        <v>22.471070966130153</v>
      </c>
      <c r="H231" s="10">
        <f t="shared" si="22"/>
        <v>454.5570881692779</v>
      </c>
      <c r="I231" s="10">
        <f t="shared" si="23"/>
        <v>10.683497798595567</v>
      </c>
    </row>
    <row r="232" spans="1:9" x14ac:dyDescent="0.3">
      <c r="A232">
        <v>23</v>
      </c>
      <c r="B232" s="1">
        <v>43605</v>
      </c>
      <c r="C232">
        <v>1138.849976</v>
      </c>
      <c r="D232">
        <f t="shared" si="18"/>
        <v>-2.0381882575470679E-2</v>
      </c>
      <c r="E232">
        <f t="shared" si="19"/>
        <v>0.98333333333333328</v>
      </c>
      <c r="F232">
        <f t="shared" si="20"/>
        <v>22.04753922878772</v>
      </c>
      <c r="G232">
        <f t="shared" si="21"/>
        <v>22.025126408296071</v>
      </c>
      <c r="H232" s="10">
        <f t="shared" si="22"/>
        <v>443.87359037068234</v>
      </c>
      <c r="I232" s="10">
        <f t="shared" si="23"/>
        <v>-23.739586174579017</v>
      </c>
    </row>
    <row r="233" spans="1:9" x14ac:dyDescent="0.3">
      <c r="A233">
        <v>22</v>
      </c>
      <c r="B233" s="1">
        <v>43602</v>
      </c>
      <c r="C233">
        <v>1162.3000489999999</v>
      </c>
      <c r="D233">
        <f t="shared" si="18"/>
        <v>-1.424879809380656E-2</v>
      </c>
      <c r="E233">
        <f t="shared" si="19"/>
        <v>0.9916666666666667</v>
      </c>
      <c r="F233">
        <f t="shared" si="20"/>
        <v>22.878869901202695</v>
      </c>
      <c r="G233">
        <f t="shared" si="21"/>
        <v>22.856362311491342</v>
      </c>
      <c r="H233" s="10">
        <f t="shared" si="22"/>
        <v>467.61317654526135</v>
      </c>
      <c r="I233" s="10">
        <f t="shared" si="23"/>
        <v>-16.776408587853439</v>
      </c>
    </row>
    <row r="234" spans="1:9" x14ac:dyDescent="0.3">
      <c r="A234">
        <v>21</v>
      </c>
      <c r="B234" s="1">
        <v>43601</v>
      </c>
      <c r="C234">
        <v>1178.9799800000001</v>
      </c>
      <c r="D234">
        <f t="shared" si="18"/>
        <v>1.2606929010207647E-2</v>
      </c>
      <c r="E234">
        <f t="shared" si="19"/>
        <v>0.99444444444444446</v>
      </c>
      <c r="F234">
        <f t="shared" si="20"/>
        <v>23.485269019576045</v>
      </c>
      <c r="G234">
        <f t="shared" si="21"/>
        <v>23.462729928674033</v>
      </c>
      <c r="H234" s="10">
        <f t="shared" si="22"/>
        <v>484.38958513311479</v>
      </c>
      <c r="I234" s="10">
        <f t="shared" si="23"/>
        <v>14.673554810881228</v>
      </c>
    </row>
    <row r="235" spans="1:9" x14ac:dyDescent="0.3">
      <c r="A235">
        <v>20</v>
      </c>
      <c r="B235" s="1">
        <v>43600</v>
      </c>
      <c r="C235">
        <v>1164.209961</v>
      </c>
      <c r="D235">
        <f t="shared" si="18"/>
        <v>3.8321299265101749E-2</v>
      </c>
      <c r="E235">
        <f t="shared" si="19"/>
        <v>0.99722222222222223</v>
      </c>
      <c r="F235">
        <f t="shared" si="20"/>
        <v>22.900165284755467</v>
      </c>
      <c r="G235">
        <f t="shared" si="21"/>
        <v>22.877594736628236</v>
      </c>
      <c r="H235" s="10">
        <f t="shared" si="22"/>
        <v>469.71603032223356</v>
      </c>
      <c r="I235" s="10">
        <f t="shared" si="23"/>
        <v>43.673569207754667</v>
      </c>
    </row>
    <row r="236" spans="1:9" x14ac:dyDescent="0.3">
      <c r="A236">
        <v>19</v>
      </c>
      <c r="B236" s="1">
        <v>43599</v>
      </c>
      <c r="C236">
        <v>1120.4399410000001</v>
      </c>
      <c r="D236">
        <f t="shared" si="18"/>
        <v>-1.029109417049332E-2</v>
      </c>
      <c r="E236">
        <f t="shared" si="19"/>
        <v>1</v>
      </c>
      <c r="F236">
        <f t="shared" si="20"/>
        <v>21.179028214963534</v>
      </c>
      <c r="G236">
        <f t="shared" si="21"/>
        <v>21.156426253392951</v>
      </c>
      <c r="H236" s="10">
        <f t="shared" si="22"/>
        <v>426.0424611144789</v>
      </c>
      <c r="I236" s="10">
        <f t="shared" si="23"/>
        <v>-11.686525397232003</v>
      </c>
    </row>
    <row r="237" spans="1:9" x14ac:dyDescent="0.3">
      <c r="A237">
        <v>18</v>
      </c>
      <c r="B237" s="1">
        <v>43598</v>
      </c>
      <c r="C237">
        <v>1132.030029</v>
      </c>
      <c r="D237">
        <f t="shared" si="18"/>
        <v>-2.8081791537698735E-2</v>
      </c>
      <c r="E237">
        <f t="shared" si="19"/>
        <v>1.0027777777777778</v>
      </c>
      <c r="F237">
        <f t="shared" si="20"/>
        <v>21.610529419358773</v>
      </c>
      <c r="G237">
        <f t="shared" si="21"/>
        <v>21.587896087944404</v>
      </c>
      <c r="H237" s="10">
        <f t="shared" si="22"/>
        <v>437.7289865117109</v>
      </c>
      <c r="I237" s="10">
        <f t="shared" si="23"/>
        <v>-32.529222840218722</v>
      </c>
    </row>
    <row r="238" spans="1:9" x14ac:dyDescent="0.3">
      <c r="A238">
        <v>17</v>
      </c>
      <c r="B238" s="1">
        <v>43595</v>
      </c>
      <c r="C238">
        <v>1164.2700199999999</v>
      </c>
      <c r="D238">
        <f t="shared" si="18"/>
        <v>1.6246667057123589E-3</v>
      </c>
      <c r="E238">
        <f t="shared" si="19"/>
        <v>1.0111111111111111</v>
      </c>
      <c r="F238">
        <f t="shared" si="20"/>
        <v>22.775321658092061</v>
      </c>
      <c r="G238">
        <f t="shared" si="21"/>
        <v>22.75259447693961</v>
      </c>
      <c r="H238" s="10">
        <f t="shared" si="22"/>
        <v>470.25820935192962</v>
      </c>
      <c r="I238" s="10">
        <f t="shared" si="23"/>
        <v>1.7936311642200735</v>
      </c>
    </row>
    <row r="239" spans="1:9" x14ac:dyDescent="0.3">
      <c r="A239">
        <v>16</v>
      </c>
      <c r="B239" s="1">
        <v>43594</v>
      </c>
      <c r="C239">
        <v>1162.380005</v>
      </c>
      <c r="D239">
        <f t="shared" si="18"/>
        <v>-3.3410075165493502E-3</v>
      </c>
      <c r="E239">
        <f t="shared" si="19"/>
        <v>1.0138888888888888</v>
      </c>
      <c r="F239">
        <f t="shared" si="20"/>
        <v>22.678847492800404</v>
      </c>
      <c r="G239">
        <f t="shared" si="21"/>
        <v>22.656089114404505</v>
      </c>
      <c r="H239" s="10">
        <f t="shared" si="22"/>
        <v>468.46457818770955</v>
      </c>
      <c r="I239" s="10">
        <f t="shared" si="23"/>
        <v>-3.9863854500655407</v>
      </c>
    </row>
    <row r="240" spans="1:9" x14ac:dyDescent="0.3">
      <c r="A240">
        <v>15</v>
      </c>
      <c r="B240" s="1">
        <v>43593</v>
      </c>
      <c r="C240">
        <v>1166.2700199999999</v>
      </c>
      <c r="D240">
        <f t="shared" si="18"/>
        <v>-6.6912370499987829E-3</v>
      </c>
      <c r="E240">
        <f t="shared" si="19"/>
        <v>1.0166666666666666</v>
      </c>
      <c r="F240">
        <f t="shared" si="20"/>
        <v>22.800572538215878</v>
      </c>
      <c r="G240">
        <f t="shared" si="21"/>
        <v>22.77778300528329</v>
      </c>
      <c r="H240" s="10">
        <f t="shared" si="22"/>
        <v>472.45096363777509</v>
      </c>
      <c r="I240" s="10">
        <f t="shared" si="23"/>
        <v>-7.9263130662102412</v>
      </c>
    </row>
    <row r="241" spans="1:9" x14ac:dyDescent="0.3">
      <c r="A241">
        <v>14</v>
      </c>
      <c r="B241" s="1">
        <v>43592</v>
      </c>
      <c r="C241">
        <v>1174.099976</v>
      </c>
      <c r="D241">
        <f t="shared" si="18"/>
        <v>-1.2938707053208062E-2</v>
      </c>
      <c r="E241">
        <f t="shared" si="19"/>
        <v>1.0194444444444444</v>
      </c>
      <c r="F241">
        <f t="shared" si="20"/>
        <v>23.068814910181864</v>
      </c>
      <c r="G241">
        <f t="shared" si="21"/>
        <v>23.045994265244438</v>
      </c>
      <c r="H241" s="10">
        <f t="shared" si="22"/>
        <v>480.37727670398533</v>
      </c>
      <c r="I241" s="10">
        <f t="shared" si="23"/>
        <v>-15.386382684213686</v>
      </c>
    </row>
    <row r="242" spans="1:9" x14ac:dyDescent="0.3">
      <c r="A242">
        <v>13</v>
      </c>
      <c r="B242" s="1">
        <v>43591</v>
      </c>
      <c r="C242">
        <v>1189.3900149999999</v>
      </c>
      <c r="D242">
        <f t="shared" si="18"/>
        <v>3.3602926481169624E-3</v>
      </c>
      <c r="E242">
        <f t="shared" si="19"/>
        <v>1.0222222222222221</v>
      </c>
      <c r="F242">
        <f t="shared" si="20"/>
        <v>23.609761869739113</v>
      </c>
      <c r="G242">
        <f t="shared" si="21"/>
        <v>23.586910155154982</v>
      </c>
      <c r="H242" s="10">
        <f t="shared" si="22"/>
        <v>495.76365938819902</v>
      </c>
      <c r="I242" s="10">
        <f t="shared" si="23"/>
        <v>3.7010402207545212</v>
      </c>
    </row>
    <row r="243" spans="1:9" x14ac:dyDescent="0.3">
      <c r="A243">
        <v>12</v>
      </c>
      <c r="B243" s="1">
        <v>43588</v>
      </c>
      <c r="C243">
        <v>1185.400024</v>
      </c>
      <c r="D243">
        <f t="shared" si="18"/>
        <v>1.9412825861183355E-2</v>
      </c>
      <c r="E243">
        <f t="shared" si="19"/>
        <v>1.0305555555555554</v>
      </c>
      <c r="F243">
        <f t="shared" si="20"/>
        <v>23.385911263635816</v>
      </c>
      <c r="G243">
        <f t="shared" si="21"/>
        <v>23.362966592540804</v>
      </c>
      <c r="H243" s="10">
        <f t="shared" si="22"/>
        <v>492.0626191674445</v>
      </c>
      <c r="I243" s="10">
        <f t="shared" si="23"/>
        <v>22.693748825190028</v>
      </c>
    </row>
    <row r="244" spans="1:9" x14ac:dyDescent="0.3">
      <c r="A244">
        <v>11</v>
      </c>
      <c r="B244" s="1">
        <v>43587</v>
      </c>
      <c r="C244">
        <v>1162.6099850000001</v>
      </c>
      <c r="D244">
        <f t="shared" si="18"/>
        <v>-4.6938727857703906E-3</v>
      </c>
      <c r="E244">
        <f t="shared" si="19"/>
        <v>1.0333333333333334</v>
      </c>
      <c r="F244">
        <f t="shared" si="20"/>
        <v>22.515600121237775</v>
      </c>
      <c r="G244">
        <f t="shared" si="21"/>
        <v>22.492624548214827</v>
      </c>
      <c r="H244" s="10">
        <f t="shared" si="22"/>
        <v>469.36887034225447</v>
      </c>
      <c r="I244" s="10">
        <f t="shared" si="23"/>
        <v>-5.5662478021031347</v>
      </c>
    </row>
    <row r="245" spans="1:9" x14ac:dyDescent="0.3">
      <c r="A245">
        <v>10</v>
      </c>
      <c r="B245" s="1">
        <v>43586</v>
      </c>
      <c r="C245">
        <v>1168.079956</v>
      </c>
      <c r="D245">
        <f t="shared" si="18"/>
        <v>-1.7313825371413627E-2</v>
      </c>
      <c r="E245">
        <f t="shared" si="19"/>
        <v>1.0361111111111112</v>
      </c>
      <c r="F245">
        <f t="shared" si="20"/>
        <v>22.695490250651751</v>
      </c>
      <c r="G245">
        <f t="shared" si="21"/>
        <v>22.67248381720788</v>
      </c>
      <c r="H245" s="10">
        <f t="shared" si="22"/>
        <v>474.9351181443576</v>
      </c>
      <c r="I245" s="10">
        <f t="shared" si="23"/>
        <v>-20.496287431253563</v>
      </c>
    </row>
    <row r="246" spans="1:9" x14ac:dyDescent="0.3">
      <c r="A246">
        <v>9</v>
      </c>
      <c r="B246" s="1">
        <v>43585</v>
      </c>
      <c r="C246">
        <v>1188.4799800000001</v>
      </c>
      <c r="D246">
        <f t="shared" si="18"/>
        <v>-8.0089290461161672E-2</v>
      </c>
      <c r="E246">
        <f t="shared" si="19"/>
        <v>1.038888888888889</v>
      </c>
      <c r="F246">
        <f t="shared" si="20"/>
        <v>23.422745795053945</v>
      </c>
      <c r="G246">
        <f t="shared" si="21"/>
        <v>23.399708542529353</v>
      </c>
      <c r="H246" s="10">
        <f t="shared" si="22"/>
        <v>495.43140557561117</v>
      </c>
      <c r="I246" s="10">
        <f t="shared" si="23"/>
        <v>-99.196226062260962</v>
      </c>
    </row>
    <row r="247" spans="1:9" x14ac:dyDescent="0.3">
      <c r="A247">
        <v>8</v>
      </c>
      <c r="B247" s="1">
        <v>43584</v>
      </c>
      <c r="C247">
        <v>1287.579956</v>
      </c>
      <c r="D247">
        <f t="shared" si="18"/>
        <v>1.2032446587893451E-2</v>
      </c>
      <c r="E247">
        <f t="shared" si="19"/>
        <v>1.0416666666666667</v>
      </c>
      <c r="F247">
        <f t="shared" si="20"/>
        <v>26.869420014916201</v>
      </c>
      <c r="G247">
        <f t="shared" si="21"/>
        <v>26.846351984485398</v>
      </c>
      <c r="H247" s="10">
        <f t="shared" si="22"/>
        <v>594.62763163787213</v>
      </c>
      <c r="I247" s="10">
        <f t="shared" si="23"/>
        <v>15.111232008607089</v>
      </c>
    </row>
    <row r="248" spans="1:9" x14ac:dyDescent="0.3">
      <c r="A248">
        <v>7</v>
      </c>
      <c r="B248" s="1">
        <v>43581</v>
      </c>
      <c r="C248">
        <v>1272.1800539999999</v>
      </c>
      <c r="D248">
        <f t="shared" si="18"/>
        <v>6.8859711225533445E-3</v>
      </c>
      <c r="E248">
        <f t="shared" si="19"/>
        <v>1.05</v>
      </c>
      <c r="F248">
        <f t="shared" si="20"/>
        <v>26.261132506773411</v>
      </c>
      <c r="G248">
        <f t="shared" si="21"/>
        <v>26.23797238803062</v>
      </c>
      <c r="H248" s="10">
        <f t="shared" si="22"/>
        <v>579.51639962926504</v>
      </c>
      <c r="I248" s="10">
        <f t="shared" si="23"/>
        <v>8.633906395145118</v>
      </c>
    </row>
    <row r="249" spans="1:9" x14ac:dyDescent="0.3">
      <c r="A249">
        <v>6</v>
      </c>
      <c r="B249" s="1">
        <v>43580</v>
      </c>
      <c r="C249">
        <v>1263.4499510000001</v>
      </c>
      <c r="D249">
        <f t="shared" si="18"/>
        <v>5.9139676186395623E-3</v>
      </c>
      <c r="E249">
        <f t="shared" si="19"/>
        <v>1.0527777777777778</v>
      </c>
      <c r="F249">
        <f t="shared" si="20"/>
        <v>25.935556209385489</v>
      </c>
      <c r="G249">
        <f t="shared" si="21"/>
        <v>25.912365475799536</v>
      </c>
      <c r="H249" s="10">
        <f t="shared" si="22"/>
        <v>570.88249323411992</v>
      </c>
      <c r="I249" s="10">
        <f t="shared" si="23"/>
        <v>7.3537677548569036</v>
      </c>
    </row>
    <row r="250" spans="1:9" x14ac:dyDescent="0.3">
      <c r="A250">
        <v>5</v>
      </c>
      <c r="B250" s="1">
        <v>43579</v>
      </c>
      <c r="C250">
        <v>1256</v>
      </c>
      <c r="D250">
        <f t="shared" si="18"/>
        <v>-6.7842983697798025E-3</v>
      </c>
      <c r="E250">
        <f t="shared" si="19"/>
        <v>1.0555555555555556</v>
      </c>
      <c r="F250">
        <f t="shared" si="20"/>
        <v>25.652741160242918</v>
      </c>
      <c r="G250">
        <f t="shared" si="21"/>
        <v>25.629519852176205</v>
      </c>
      <c r="H250" s="10">
        <f t="shared" si="22"/>
        <v>563.52872547926302</v>
      </c>
      <c r="I250" s="10">
        <f t="shared" si="23"/>
        <v>-8.6462188872866363</v>
      </c>
    </row>
    <row r="251" spans="1:9" x14ac:dyDescent="0.3">
      <c r="A251">
        <v>4</v>
      </c>
      <c r="B251" s="1">
        <v>43578</v>
      </c>
      <c r="C251">
        <v>1264.5500489999999</v>
      </c>
      <c r="D251">
        <f t="shared" si="18"/>
        <v>1.2501273185420892E-2</v>
      </c>
      <c r="E251">
        <f t="shared" si="19"/>
        <v>1.0583333333333333</v>
      </c>
      <c r="F251">
        <f t="shared" si="20"/>
        <v>25.91683244215389</v>
      </c>
      <c r="G251">
        <f t="shared" si="21"/>
        <v>25.893580599809599</v>
      </c>
      <c r="H251" s="10">
        <f t="shared" si="22"/>
        <v>572.17494436654965</v>
      </c>
      <c r="I251" s="10">
        <f t="shared" si="23"/>
        <v>15.613926468714567</v>
      </c>
    </row>
    <row r="252" spans="1:9" x14ac:dyDescent="0.3">
      <c r="A252">
        <v>3</v>
      </c>
      <c r="B252" s="1">
        <v>43577</v>
      </c>
      <c r="C252">
        <v>1248.839966</v>
      </c>
      <c r="D252">
        <f t="shared" si="18"/>
        <v>1.0035430285249477E-2</v>
      </c>
      <c r="E252">
        <f t="shared" si="19"/>
        <v>1.0611111111111111</v>
      </c>
      <c r="F252">
        <f t="shared" si="20"/>
        <v>25.351941171164558</v>
      </c>
      <c r="G252">
        <f t="shared" si="21"/>
        <v>25.328658834587696</v>
      </c>
      <c r="H252" s="10">
        <f t="shared" si="22"/>
        <v>556.56101789783509</v>
      </c>
      <c r="I252" s="10">
        <f t="shared" si="23"/>
        <v>12.085478397777592</v>
      </c>
    </row>
    <row r="253" spans="1:9" x14ac:dyDescent="0.3">
      <c r="A253">
        <v>2</v>
      </c>
      <c r="B253" s="1">
        <v>43573</v>
      </c>
      <c r="C253">
        <v>1236.369995</v>
      </c>
      <c r="D253">
        <f t="shared" si="18"/>
        <v>2.4288331810141404E-5</v>
      </c>
      <c r="E253">
        <f t="shared" si="19"/>
        <v>1.0722222222222222</v>
      </c>
      <c r="F253">
        <f t="shared" si="20"/>
        <v>24.815308086092646</v>
      </c>
      <c r="G253">
        <f t="shared" si="21"/>
        <v>24.79190416990803</v>
      </c>
      <c r="H253" s="10">
        <f t="shared" si="22"/>
        <v>544.47553950005749</v>
      </c>
      <c r="I253" s="10" t="e">
        <f t="shared" si="23"/>
        <v>#DIV/0!</v>
      </c>
    </row>
    <row r="254" spans="1:9" x14ac:dyDescent="0.3">
      <c r="A254">
        <v>1</v>
      </c>
      <c r="B254" s="1">
        <v>43572</v>
      </c>
      <c r="C254">
        <v>1236.339966</v>
      </c>
      <c r="F254" t="e">
        <f t="shared" si="20"/>
        <v>#DIV/0!</v>
      </c>
      <c r="G254" t="e">
        <f t="shared" si="21"/>
        <v>#DIV/0!</v>
      </c>
      <c r="H254" s="10" t="e">
        <f t="shared" si="22"/>
        <v>#DIV/0!</v>
      </c>
      <c r="I254" s="10" t="e">
        <f t="shared" si="23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percent</vt:lpstr>
      <vt:lpstr>P&amp;L</vt:lpstr>
      <vt:lpstr>two-stock percent</vt:lpstr>
      <vt:lpstr>two-stock p&amp;l</vt:lpstr>
      <vt:lpstr>option percent</vt:lpstr>
      <vt:lpstr>option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2020-04-20T07:41:50Z</dcterms:modified>
</cp:coreProperties>
</file>