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6952598_anu_edu_au/Documents/Desktop/Documents/GitHub/racepredictor(1)/"/>
    </mc:Choice>
  </mc:AlternateContent>
  <xr:revisionPtr revIDLastSave="414" documentId="11_F25DC773A252ABDACC10488FC19B70025ADE58E8" xr6:coauthVersionLast="47" xr6:coauthVersionMax="47" xr10:uidLastSave="{AB60EBF8-9F4B-489F-8EFE-6356B59ECFB6}"/>
  <bookViews>
    <workbookView xWindow="3917" yWindow="574" windowWidth="26923" windowHeight="13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B68" i="1"/>
  <c r="D67" i="1"/>
  <c r="C67" i="1"/>
  <c r="D66" i="1"/>
  <c r="C66" i="1"/>
  <c r="B66" i="1"/>
  <c r="D65" i="1"/>
  <c r="C65" i="1"/>
  <c r="B65" i="1"/>
  <c r="D64" i="1"/>
  <c r="B64" i="1"/>
  <c r="D63" i="1"/>
  <c r="C63" i="1"/>
  <c r="B63" i="1"/>
  <c r="D62" i="1"/>
  <c r="C62" i="1"/>
  <c r="B62" i="1"/>
  <c r="D61" i="1"/>
  <c r="D60" i="1"/>
  <c r="D59" i="1"/>
  <c r="C61" i="1"/>
  <c r="B61" i="1"/>
  <c r="B60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31" i="1"/>
  <c r="D32" i="1"/>
  <c r="C31" i="1"/>
  <c r="B31" i="1"/>
  <c r="D25" i="1"/>
  <c r="C25" i="1"/>
  <c r="B2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C46" i="1"/>
  <c r="B46" i="1"/>
  <c r="B45" i="1"/>
  <c r="C44" i="1"/>
  <c r="C43" i="1"/>
  <c r="B43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C35" i="1"/>
  <c r="B35" i="1"/>
  <c r="D34" i="1"/>
  <c r="C34" i="1"/>
  <c r="B34" i="1"/>
  <c r="D33" i="1"/>
  <c r="C33" i="1"/>
  <c r="B33" i="1"/>
  <c r="C32" i="1"/>
  <c r="B32" i="1"/>
  <c r="D30" i="1"/>
  <c r="C30" i="1"/>
  <c r="B30" i="1"/>
  <c r="C29" i="1"/>
  <c r="B29" i="1"/>
  <c r="D29" i="1" s="1"/>
  <c r="C28" i="1"/>
  <c r="B28" i="1"/>
  <c r="D28" i="1" s="1"/>
  <c r="C27" i="1"/>
  <c r="B27" i="1"/>
  <c r="C26" i="1"/>
  <c r="B26" i="1"/>
  <c r="D26" i="1" s="1"/>
  <c r="C24" i="1"/>
  <c r="B24" i="1"/>
  <c r="D24" i="1" s="1"/>
  <c r="C23" i="1"/>
  <c r="B23" i="1"/>
  <c r="D23" i="1" s="1"/>
  <c r="C22" i="1"/>
  <c r="B22" i="1"/>
  <c r="D22" i="1" s="1"/>
  <c r="D21" i="1"/>
  <c r="C21" i="1"/>
  <c r="B20" i="1"/>
  <c r="D20" i="1" s="1"/>
  <c r="C19" i="1"/>
  <c r="B19" i="1"/>
  <c r="D19" i="1" s="1"/>
  <c r="B18" i="1"/>
  <c r="D18" i="1" s="1"/>
  <c r="C17" i="1"/>
  <c r="B17" i="1"/>
  <c r="D17" i="1" s="1"/>
  <c r="C16" i="1"/>
  <c r="B16" i="1"/>
  <c r="D16" i="1" s="1"/>
  <c r="C15" i="1"/>
  <c r="B15" i="1"/>
  <c r="D15" i="1" s="1"/>
  <c r="C14" i="1"/>
  <c r="B14" i="1"/>
  <c r="C13" i="1"/>
  <c r="B13" i="1"/>
  <c r="D13" i="1" s="1"/>
  <c r="C12" i="1"/>
  <c r="D12" i="1" s="1"/>
  <c r="B12" i="1"/>
  <c r="C11" i="1"/>
  <c r="B11" i="1"/>
  <c r="D11" i="1" s="1"/>
  <c r="C10" i="1"/>
  <c r="B10" i="1"/>
  <c r="D10" i="1" s="1"/>
  <c r="C9" i="1"/>
  <c r="B9" i="1"/>
  <c r="D9" i="1" s="1"/>
  <c r="B8" i="1"/>
  <c r="D8" i="1" s="1"/>
  <c r="C8" i="1"/>
  <c r="C7" i="1"/>
  <c r="B7" i="1"/>
  <c r="D7" i="1" s="1"/>
  <c r="D4" i="1"/>
  <c r="D3" i="1"/>
  <c r="D2" i="1"/>
  <c r="C6" i="1"/>
  <c r="B6" i="1"/>
  <c r="D6" i="1" s="1"/>
  <c r="C5" i="1"/>
  <c r="D5" i="1" s="1"/>
  <c r="B5" i="1"/>
  <c r="C4" i="1"/>
  <c r="B4" i="1"/>
  <c r="C3" i="1"/>
  <c r="B3" i="1"/>
  <c r="C2" i="1"/>
  <c r="B2" i="1"/>
  <c r="D14" i="1" l="1"/>
  <c r="D27" i="1"/>
  <c r="D35" i="1"/>
</calcChain>
</file>

<file path=xl/sharedStrings.xml><?xml version="1.0" encoding="utf-8"?>
<sst xmlns="http://schemas.openxmlformats.org/spreadsheetml/2006/main" count="5" uniqueCount="5">
  <si>
    <t>Grade</t>
  </si>
  <si>
    <t xml:space="preserve">Pace </t>
  </si>
  <si>
    <t>GAP</t>
  </si>
  <si>
    <t>Divisor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</si>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</sst>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507896586381503E-2"/>
          <c:y val="0.16903710380430878"/>
          <c:w val="0.86021522309711285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Divisor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intercept val="1"/>
            <c:dispRSqr val="1"/>
            <c:dispEq val="1"/>
            <c:trendlineLbl>
              <c:layout>
                <c:manualLayout>
                  <c:x val="0.11523061294493266"/>
                  <c:y val="-0.15518572761074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Sheet1!$A$2:$A$76</c:f>
              <c:numCache>
                <c:formatCode>0.00%</c:formatCode>
                <c:ptCount val="75"/>
                <c:pt idx="0">
                  <c:v>0</c:v>
                </c:pt>
                <c:pt idx="1">
                  <c:v>7.5999999999999998E-2</c:v>
                </c:pt>
                <c:pt idx="2">
                  <c:v>0.153</c:v>
                </c:pt>
                <c:pt idx="3">
                  <c:v>4.7E-2</c:v>
                </c:pt>
                <c:pt idx="4">
                  <c:v>6.6000000000000003E-2</c:v>
                </c:pt>
                <c:pt idx="5">
                  <c:v>-9.4E-2</c:v>
                </c:pt>
                <c:pt idx="6">
                  <c:v>-1.4E-2</c:v>
                </c:pt>
                <c:pt idx="7" formatCode="0%">
                  <c:v>-0.09</c:v>
                </c:pt>
                <c:pt idx="8">
                  <c:v>-4.2999999999999997E-2</c:v>
                </c:pt>
                <c:pt idx="9">
                  <c:v>3.2000000000000001E-2</c:v>
                </c:pt>
                <c:pt idx="10">
                  <c:v>-0.124</c:v>
                </c:pt>
                <c:pt idx="11">
                  <c:v>0.11600000000000001</c:v>
                </c:pt>
                <c:pt idx="12">
                  <c:v>0.20100000000000001</c:v>
                </c:pt>
                <c:pt idx="13" formatCode="0%">
                  <c:v>-0.14000000000000001</c:v>
                </c:pt>
                <c:pt idx="14">
                  <c:v>3.2000000000000001E-2</c:v>
                </c:pt>
                <c:pt idx="15" formatCode="0%">
                  <c:v>0.14000000000000001</c:v>
                </c:pt>
                <c:pt idx="16">
                  <c:v>9.2999999999999999E-2</c:v>
                </c:pt>
                <c:pt idx="17">
                  <c:v>-2.7E-2</c:v>
                </c:pt>
                <c:pt idx="18">
                  <c:v>2.8000000000000001E-2</c:v>
                </c:pt>
                <c:pt idx="19">
                  <c:v>-1.4E-2</c:v>
                </c:pt>
                <c:pt idx="20">
                  <c:v>-2.5999999999999999E-2</c:v>
                </c:pt>
                <c:pt idx="21">
                  <c:v>5.0999999999999997E-2</c:v>
                </c:pt>
                <c:pt idx="22">
                  <c:v>-9.8000000000000004E-2</c:v>
                </c:pt>
                <c:pt idx="23">
                  <c:v>0.24099999999999999</c:v>
                </c:pt>
                <c:pt idx="24">
                  <c:v>-0.03</c:v>
                </c:pt>
                <c:pt idx="25">
                  <c:v>-0.105</c:v>
                </c:pt>
                <c:pt idx="26">
                  <c:v>4.9000000000000002E-2</c:v>
                </c:pt>
                <c:pt idx="27">
                  <c:v>-0.21</c:v>
                </c:pt>
                <c:pt idx="28">
                  <c:v>0.19700000000000001</c:v>
                </c:pt>
                <c:pt idx="29">
                  <c:v>0.36799999999999999</c:v>
                </c:pt>
                <c:pt idx="30">
                  <c:v>0.32400000000000001</c:v>
                </c:pt>
                <c:pt idx="31" formatCode="0%">
                  <c:v>0.26</c:v>
                </c:pt>
                <c:pt idx="32">
                  <c:v>0.182</c:v>
                </c:pt>
                <c:pt idx="33">
                  <c:v>-0.2</c:v>
                </c:pt>
                <c:pt idx="34">
                  <c:v>0.20200000000000001</c:v>
                </c:pt>
                <c:pt idx="35">
                  <c:v>0.183</c:v>
                </c:pt>
                <c:pt idx="36">
                  <c:v>-5.8000000000000003E-2</c:v>
                </c:pt>
                <c:pt idx="37" formatCode="0%">
                  <c:v>-0.26</c:v>
                </c:pt>
                <c:pt idx="38">
                  <c:v>0.25600000000000001</c:v>
                </c:pt>
                <c:pt idx="39">
                  <c:v>0.19900000000000001</c:v>
                </c:pt>
                <c:pt idx="40">
                  <c:v>0.246</c:v>
                </c:pt>
                <c:pt idx="41">
                  <c:v>0.20300000000000001</c:v>
                </c:pt>
                <c:pt idx="42">
                  <c:v>-9.2999999999999999E-2</c:v>
                </c:pt>
                <c:pt idx="43">
                  <c:v>0.34200000000000003</c:v>
                </c:pt>
                <c:pt idx="44">
                  <c:v>0.379</c:v>
                </c:pt>
                <c:pt idx="45">
                  <c:v>0.42899999999999999</c:v>
                </c:pt>
                <c:pt idx="46">
                  <c:v>-0.32600000000000001</c:v>
                </c:pt>
                <c:pt idx="47">
                  <c:v>-0.378</c:v>
                </c:pt>
                <c:pt idx="48">
                  <c:v>-0.29799999999999999</c:v>
                </c:pt>
                <c:pt idx="49">
                  <c:v>-0.19500000000000001</c:v>
                </c:pt>
                <c:pt idx="50">
                  <c:v>0.19700000000000001</c:v>
                </c:pt>
                <c:pt idx="51">
                  <c:v>-0.27800000000000002</c:v>
                </c:pt>
                <c:pt idx="52">
                  <c:v>0.26100000000000001</c:v>
                </c:pt>
                <c:pt idx="53">
                  <c:v>0.3</c:v>
                </c:pt>
                <c:pt idx="54" formatCode="0%">
                  <c:v>0.22</c:v>
                </c:pt>
                <c:pt idx="55">
                  <c:v>0.17299999999999999</c:v>
                </c:pt>
                <c:pt idx="56">
                  <c:v>-9.7000000000000003E-2</c:v>
                </c:pt>
                <c:pt idx="57">
                  <c:v>0.17799999999999999</c:v>
                </c:pt>
                <c:pt idx="58">
                  <c:v>-0.20399999999999999</c:v>
                </c:pt>
                <c:pt idx="59">
                  <c:v>0.19600000000000001</c:v>
                </c:pt>
                <c:pt idx="60" formatCode="0%">
                  <c:v>0.1</c:v>
                </c:pt>
                <c:pt idx="61">
                  <c:v>-0.23699999999999999</c:v>
                </c:pt>
                <c:pt idx="62">
                  <c:v>0.20499999999999999</c:v>
                </c:pt>
                <c:pt idx="63">
                  <c:v>-0.129</c:v>
                </c:pt>
                <c:pt idx="64">
                  <c:v>0.104</c:v>
                </c:pt>
                <c:pt idx="65">
                  <c:v>6.5000000000000002E-2</c:v>
                </c:pt>
                <c:pt idx="66">
                  <c:v>5.8000000000000003E-2</c:v>
                </c:pt>
                <c:pt idx="67">
                  <c:v>0.192</c:v>
                </c:pt>
                <c:pt idx="68">
                  <c:v>0.33600000000000002</c:v>
                </c:pt>
                <c:pt idx="69">
                  <c:v>-0.245</c:v>
                </c:pt>
                <c:pt idx="70">
                  <c:v>0.24099999999999999</c:v>
                </c:pt>
                <c:pt idx="71">
                  <c:v>0.34499999999999997</c:v>
                </c:pt>
                <c:pt idx="72" formatCode="0%">
                  <c:v>0.1</c:v>
                </c:pt>
                <c:pt idx="73">
                  <c:v>0.18099999999999999</c:v>
                </c:pt>
                <c:pt idx="74">
                  <c:v>0.22500000000000001</c:v>
                </c:pt>
              </c:numCache>
            </c:numRef>
          </c:xVal>
          <c:yVal>
            <c:numRef>
              <c:f>Sheet1!$D$2:$D$76</c:f>
              <c:numCache>
                <c:formatCode>General</c:formatCode>
                <c:ptCount val="75"/>
                <c:pt idx="0">
                  <c:v>0.99348534201954397</c:v>
                </c:pt>
                <c:pt idx="1">
                  <c:v>1.4128440366972479</c:v>
                </c:pt>
                <c:pt idx="2">
                  <c:v>1.8403361344537814</c:v>
                </c:pt>
                <c:pt idx="3">
                  <c:v>1.1510784172661872</c:v>
                </c:pt>
                <c:pt idx="4">
                  <c:v>1.2</c:v>
                </c:pt>
                <c:pt idx="5">
                  <c:v>0.88918205804749351</c:v>
                </c:pt>
                <c:pt idx="6">
                  <c:v>0.93918918918918903</c:v>
                </c:pt>
                <c:pt idx="7">
                  <c:v>0.88821752265861031</c:v>
                </c:pt>
                <c:pt idx="8">
                  <c:v>0.92976588628762535</c:v>
                </c:pt>
                <c:pt idx="9">
                  <c:v>1.1352313167259784</c:v>
                </c:pt>
                <c:pt idx="10">
                  <c:v>0.93312101910828016</c:v>
                </c:pt>
                <c:pt idx="11">
                  <c:v>1.381118881118881</c:v>
                </c:pt>
                <c:pt idx="12">
                  <c:v>1.6740087224669604</c:v>
                </c:pt>
                <c:pt idx="13">
                  <c:v>1.0129449838187701</c:v>
                </c:pt>
                <c:pt idx="14">
                  <c:v>1.1352313167259784</c:v>
                </c:pt>
                <c:pt idx="15">
                  <c:v>1.611814345991561</c:v>
                </c:pt>
                <c:pt idx="16">
                  <c:v>1.4899598393574296</c:v>
                </c:pt>
                <c:pt idx="17">
                  <c:v>0.92926045016077163</c:v>
                </c:pt>
                <c:pt idx="18">
                  <c:v>1.0170068027210883</c:v>
                </c:pt>
                <c:pt idx="19">
                  <c:v>0.97560836236933801</c:v>
                </c:pt>
                <c:pt idx="20">
                  <c:v>0.93680297397769519</c:v>
                </c:pt>
                <c:pt idx="21">
                  <c:v>1.2113207547169809</c:v>
                </c:pt>
                <c:pt idx="22">
                  <c:v>0.92892156862745101</c:v>
                </c:pt>
                <c:pt idx="23">
                  <c:v>2.5833333333333335</c:v>
                </c:pt>
                <c:pt idx="24">
                  <c:v>0.99053627760252372</c:v>
                </c:pt>
                <c:pt idx="25">
                  <c:v>0.90540540540540537</c:v>
                </c:pt>
                <c:pt idx="26">
                  <c:v>1.2137404580152673</c:v>
                </c:pt>
                <c:pt idx="27">
                  <c:v>1.1260744985673352</c:v>
                </c:pt>
                <c:pt idx="28">
                  <c:v>1.9534883720930232</c:v>
                </c:pt>
                <c:pt idx="29">
                  <c:v>3.096774193548387</c:v>
                </c:pt>
                <c:pt idx="30">
                  <c:v>3.0059171597633139</c:v>
                </c:pt>
                <c:pt idx="31">
                  <c:v>2.9002770083102494</c:v>
                </c:pt>
                <c:pt idx="32">
                  <c:v>1.6809338521400778</c:v>
                </c:pt>
                <c:pt idx="33">
                  <c:v>1.0451127819548871</c:v>
                </c:pt>
                <c:pt idx="34">
                  <c:v>2.1942857142857144</c:v>
                </c:pt>
                <c:pt idx="35">
                  <c:v>2.3013100436681224</c:v>
                </c:pt>
                <c:pt idx="36">
                  <c:v>0.90419161676646709</c:v>
                </c:pt>
                <c:pt idx="37">
                  <c:v>1.2649006622516556</c:v>
                </c:pt>
                <c:pt idx="38">
                  <c:v>2.876344086021505</c:v>
                </c:pt>
                <c:pt idx="39">
                  <c:v>1.9060542797494782</c:v>
                </c:pt>
                <c:pt idx="40">
                  <c:v>2.5476839237057223</c:v>
                </c:pt>
                <c:pt idx="41">
                  <c:v>2.3392857142857144</c:v>
                </c:pt>
                <c:pt idx="42">
                  <c:v>0.87016574585635365</c:v>
                </c:pt>
                <c:pt idx="43">
                  <c:v>3.7944444444444443</c:v>
                </c:pt>
                <c:pt idx="44">
                  <c:v>2.6600877192982457</c:v>
                </c:pt>
                <c:pt idx="45">
                  <c:v>4.3718592964824126</c:v>
                </c:pt>
                <c:pt idx="46">
                  <c:v>1.4678649237472765</c:v>
                </c:pt>
                <c:pt idx="47">
                  <c:v>2.0408162894248609</c:v>
                </c:pt>
                <c:pt idx="48">
                  <c:v>1.8066465256797584</c:v>
                </c:pt>
                <c:pt idx="49">
                  <c:v>1.2185628742514971</c:v>
                </c:pt>
                <c:pt idx="50">
                  <c:v>2.1068702290076335</c:v>
                </c:pt>
                <c:pt idx="51">
                  <c:v>1.4573643410852712</c:v>
                </c:pt>
                <c:pt idx="52">
                  <c:v>3.2732919254658386</c:v>
                </c:pt>
                <c:pt idx="53">
                  <c:v>2.9503916449086156</c:v>
                </c:pt>
                <c:pt idx="54">
                  <c:v>2.8924731182795695</c:v>
                </c:pt>
                <c:pt idx="55">
                  <c:v>2.8257575757575757</c:v>
                </c:pt>
                <c:pt idx="56">
                  <c:v>0.87703016241299303</c:v>
                </c:pt>
                <c:pt idx="57">
                  <c:v>2.4982698961937717</c:v>
                </c:pt>
                <c:pt idx="58">
                  <c:v>1.1111111190476191</c:v>
                </c:pt>
                <c:pt idx="59">
                  <c:v>2.1318181818181818</c:v>
                </c:pt>
                <c:pt idx="60">
                  <c:v>1.4230769230769234</c:v>
                </c:pt>
                <c:pt idx="61">
                  <c:v>1.1849529780564263</c:v>
                </c:pt>
                <c:pt idx="62">
                  <c:v>2.0892857142857144</c:v>
                </c:pt>
                <c:pt idx="63">
                  <c:v>1.0666666666666667</c:v>
                </c:pt>
                <c:pt idx="64">
                  <c:v>1.3103448275862071</c:v>
                </c:pt>
                <c:pt idx="65">
                  <c:v>1.3382899628252789</c:v>
                </c:pt>
                <c:pt idx="66">
                  <c:v>1.1518151815181519</c:v>
                </c:pt>
                <c:pt idx="67">
                  <c:v>2.3161512027491411</c:v>
                </c:pt>
                <c:pt idx="68">
                  <c:v>3.731060606060606</c:v>
                </c:pt>
                <c:pt idx="69">
                  <c:v>1.208955223880597</c:v>
                </c:pt>
                <c:pt idx="70">
                  <c:v>2.3491124260355032</c:v>
                </c:pt>
                <c:pt idx="71">
                  <c:v>3.804347826086957</c:v>
                </c:pt>
                <c:pt idx="72">
                  <c:v>1.5022624434389138</c:v>
                </c:pt>
                <c:pt idx="73">
                  <c:v>2.0398860398860399</c:v>
                </c:pt>
                <c:pt idx="74">
                  <c:v>2.6520376175548588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49-424C-B650-FB28B3075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553776"/>
        <c:axId val="1752554256"/>
      </c:scatterChart>
      <c:valAx>
        <c:axId val="17525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554256"/>
        <c:crosses val="autoZero"/>
        <c:crossBetween val="midCat"/>
      </c:valAx>
      <c:valAx>
        <c:axId val="175255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55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35377</xdr:colOff>
      <xdr:row>3</xdr:row>
      <xdr:rowOff>5442</xdr:rowOff>
    </xdr:from>
    <xdr:to>
      <xdr:col>18</xdr:col>
      <xdr:colOff>174172</xdr:colOff>
      <xdr:row>28</xdr:row>
      <xdr:rowOff>125184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A8C937-6528-CB24-9590-E8B66B55A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C1" workbookViewId="0">
      <selection activeCell="F79" sqref="F79"/>
    </sheetView>
  </sheetViews>
  <sheetFormatPr defaultRowHeight="14.6" x14ac:dyDescent="0.4"/>
  <cols>
    <col min="1" max="1" width="12.53515625" customWidth="1"/>
    <col min="4" max="4" width="9.38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0</v>
      </c>
      <c r="B2">
        <f>5+5/60</f>
        <v>5.083333333333333</v>
      </c>
      <c r="C2">
        <f>5+7/60</f>
        <v>5.1166666666666663</v>
      </c>
      <c r="D2">
        <f>B2/C2</f>
        <v>0.99348534201954397</v>
      </c>
    </row>
    <row r="3" spans="1:4" x14ac:dyDescent="0.4">
      <c r="A3" s="1">
        <v>7.5999999999999998E-2</v>
      </c>
      <c r="B3">
        <f>5+8/60</f>
        <v>5.1333333333333337</v>
      </c>
      <c r="C3">
        <f>3+38/60</f>
        <v>3.6333333333333333</v>
      </c>
      <c r="D3">
        <f t="shared" ref="D3:D76" si="0">B3/C3</f>
        <v>1.4128440366972479</v>
      </c>
    </row>
    <row r="4" spans="1:4" x14ac:dyDescent="0.4">
      <c r="A4" s="1">
        <v>0.153</v>
      </c>
      <c r="B4">
        <f>7+18/60</f>
        <v>7.3</v>
      </c>
      <c r="C4">
        <f>3+58/60</f>
        <v>3.9666666666666668</v>
      </c>
      <c r="D4">
        <f t="shared" si="0"/>
        <v>1.8403361344537814</v>
      </c>
    </row>
    <row r="5" spans="1:4" x14ac:dyDescent="0.4">
      <c r="A5" s="1">
        <v>4.7E-2</v>
      </c>
      <c r="B5">
        <f>5.33333</f>
        <v>5.3333300000000001</v>
      </c>
      <c r="C5">
        <f>4+38/60</f>
        <v>4.6333333333333329</v>
      </c>
      <c r="D5">
        <f t="shared" si="0"/>
        <v>1.1510784172661872</v>
      </c>
    </row>
    <row r="6" spans="1:4" x14ac:dyDescent="0.4">
      <c r="A6" s="1">
        <v>6.6000000000000003E-2</v>
      </c>
      <c r="B6">
        <f>5+6/60</f>
        <v>5.0999999999999996</v>
      </c>
      <c r="C6">
        <f>4.25</f>
        <v>4.25</v>
      </c>
      <c r="D6">
        <f t="shared" si="0"/>
        <v>1.2</v>
      </c>
    </row>
    <row r="7" spans="1:4" x14ac:dyDescent="0.4">
      <c r="A7" s="1">
        <v>-9.4E-2</v>
      </c>
      <c r="B7">
        <f>5+37/60</f>
        <v>5.6166666666666671</v>
      </c>
      <c r="C7">
        <f>6+19/60</f>
        <v>6.3166666666666664</v>
      </c>
      <c r="D7">
        <f t="shared" si="0"/>
        <v>0.88918205804749351</v>
      </c>
    </row>
    <row r="8" spans="1:4" x14ac:dyDescent="0.4">
      <c r="A8" s="1">
        <v>-1.4E-2</v>
      </c>
      <c r="B8">
        <f>4+38/60</f>
        <v>4.6333333333333329</v>
      </c>
      <c r="C8">
        <f>4+56/60</f>
        <v>4.9333333333333336</v>
      </c>
      <c r="D8">
        <f t="shared" si="0"/>
        <v>0.93918918918918903</v>
      </c>
    </row>
    <row r="9" spans="1:4" x14ac:dyDescent="0.4">
      <c r="A9" s="2">
        <v>-0.09</v>
      </c>
      <c r="B9">
        <f>4+54/60</f>
        <v>4.9000000000000004</v>
      </c>
      <c r="C9">
        <f>5+31/60</f>
        <v>5.5166666666666666</v>
      </c>
      <c r="D9">
        <f t="shared" si="0"/>
        <v>0.88821752265861031</v>
      </c>
    </row>
    <row r="10" spans="1:4" x14ac:dyDescent="0.4">
      <c r="A10" s="1">
        <v>-4.2999999999999997E-2</v>
      </c>
      <c r="B10">
        <f>4+38/60</f>
        <v>4.6333333333333329</v>
      </c>
      <c r="C10">
        <f>4+59/60</f>
        <v>4.9833333333333334</v>
      </c>
      <c r="D10">
        <f t="shared" si="0"/>
        <v>0.92976588628762535</v>
      </c>
    </row>
    <row r="11" spans="1:4" x14ac:dyDescent="0.4">
      <c r="A11" s="1">
        <v>3.2000000000000001E-2</v>
      </c>
      <c r="B11">
        <f>5+19/60</f>
        <v>5.3166666666666664</v>
      </c>
      <c r="C11">
        <f>4+41/60</f>
        <v>4.6833333333333336</v>
      </c>
      <c r="D11">
        <f t="shared" si="0"/>
        <v>1.1352313167259784</v>
      </c>
    </row>
    <row r="12" spans="1:4" x14ac:dyDescent="0.4">
      <c r="A12" s="1">
        <v>-0.124</v>
      </c>
      <c r="B12">
        <f>4+53/60</f>
        <v>4.8833333333333329</v>
      </c>
      <c r="C12">
        <f>5+14/60</f>
        <v>5.2333333333333334</v>
      </c>
      <c r="D12">
        <f t="shared" si="0"/>
        <v>0.93312101910828016</v>
      </c>
    </row>
    <row r="13" spans="1:4" x14ac:dyDescent="0.4">
      <c r="A13" s="1">
        <v>0.11600000000000001</v>
      </c>
      <c r="B13">
        <f>6+35/60</f>
        <v>6.583333333333333</v>
      </c>
      <c r="C13">
        <f>4+46/60</f>
        <v>4.7666666666666666</v>
      </c>
      <c r="D13">
        <f t="shared" si="0"/>
        <v>1.381118881118881</v>
      </c>
    </row>
    <row r="14" spans="1:4" x14ac:dyDescent="0.4">
      <c r="A14" s="1">
        <v>0.20100000000000001</v>
      </c>
      <c r="B14">
        <f>6.333333</f>
        <v>6.3333329999999997</v>
      </c>
      <c r="C14">
        <f>3+47/60</f>
        <v>3.7833333333333332</v>
      </c>
      <c r="D14">
        <f t="shared" si="0"/>
        <v>1.6740087224669604</v>
      </c>
    </row>
    <row r="15" spans="1:4" x14ac:dyDescent="0.4">
      <c r="A15" s="2">
        <v>-0.14000000000000001</v>
      </c>
      <c r="B15">
        <f>5+13/60</f>
        <v>5.2166666666666668</v>
      </c>
      <c r="C15">
        <f>5+9/60</f>
        <v>5.15</v>
      </c>
      <c r="D15">
        <f t="shared" si="0"/>
        <v>1.0129449838187701</v>
      </c>
    </row>
    <row r="16" spans="1:4" x14ac:dyDescent="0.4">
      <c r="A16" s="1">
        <v>3.2000000000000001E-2</v>
      </c>
      <c r="B16">
        <f>5+19/60</f>
        <v>5.3166666666666664</v>
      </c>
      <c r="C16">
        <f>4+41/60</f>
        <v>4.6833333333333336</v>
      </c>
      <c r="D16">
        <f t="shared" si="0"/>
        <v>1.1352313167259784</v>
      </c>
    </row>
    <row r="17" spans="1:4" x14ac:dyDescent="0.4">
      <c r="A17" s="2">
        <v>0.14000000000000001</v>
      </c>
      <c r="B17">
        <f>6+22/60</f>
        <v>6.3666666666666663</v>
      </c>
      <c r="C17">
        <f>3+57/60</f>
        <v>3.95</v>
      </c>
      <c r="D17">
        <f t="shared" si="0"/>
        <v>1.611814345991561</v>
      </c>
    </row>
    <row r="18" spans="1:4" x14ac:dyDescent="0.4">
      <c r="A18" s="1">
        <v>9.2999999999999999E-2</v>
      </c>
      <c r="B18">
        <f>6+11/60</f>
        <v>6.1833333333333336</v>
      </c>
      <c r="C18">
        <v>4.1500000000000004</v>
      </c>
      <c r="D18">
        <f t="shared" si="0"/>
        <v>1.4899598393574296</v>
      </c>
    </row>
    <row r="19" spans="1:4" x14ac:dyDescent="0.4">
      <c r="A19" s="1">
        <v>-2.7E-2</v>
      </c>
      <c r="B19">
        <f>4+49/60</f>
        <v>4.8166666666666664</v>
      </c>
      <c r="C19">
        <f>5+11/60</f>
        <v>5.1833333333333336</v>
      </c>
      <c r="D19">
        <f t="shared" si="0"/>
        <v>0.92926045016077163</v>
      </c>
    </row>
    <row r="20" spans="1:4" x14ac:dyDescent="0.4">
      <c r="A20" s="1">
        <v>2.8000000000000001E-2</v>
      </c>
      <c r="B20">
        <f>4+59/60</f>
        <v>4.9833333333333334</v>
      </c>
      <c r="C20">
        <v>4.9000000000000004</v>
      </c>
      <c r="D20">
        <f t="shared" si="0"/>
        <v>1.0170068027210883</v>
      </c>
    </row>
    <row r="21" spans="1:4" x14ac:dyDescent="0.4">
      <c r="A21" s="1">
        <v>-1.4E-2</v>
      </c>
      <c r="B21">
        <v>4.6666600000000003</v>
      </c>
      <c r="C21">
        <f>4+47/60</f>
        <v>4.7833333333333332</v>
      </c>
      <c r="D21">
        <f t="shared" si="0"/>
        <v>0.97560836236933801</v>
      </c>
    </row>
    <row r="22" spans="1:4" x14ac:dyDescent="0.4">
      <c r="A22" s="1">
        <v>-2.5999999999999999E-2</v>
      </c>
      <c r="B22">
        <f>4+12/60</f>
        <v>4.2</v>
      </c>
      <c r="C22">
        <f>4+29/60</f>
        <v>4.4833333333333334</v>
      </c>
      <c r="D22">
        <f t="shared" si="0"/>
        <v>0.93680297397769519</v>
      </c>
    </row>
    <row r="23" spans="1:4" x14ac:dyDescent="0.4">
      <c r="A23" s="1">
        <v>5.0999999999999997E-2</v>
      </c>
      <c r="B23">
        <f>5+21/60</f>
        <v>5.35</v>
      </c>
      <c r="C23">
        <f>4+25/60</f>
        <v>4.416666666666667</v>
      </c>
      <c r="D23">
        <f t="shared" si="0"/>
        <v>1.2113207547169809</v>
      </c>
    </row>
    <row r="24" spans="1:4" x14ac:dyDescent="0.4">
      <c r="A24" s="1">
        <v>-9.8000000000000004E-2</v>
      </c>
      <c r="B24">
        <f>6+19/60</f>
        <v>6.3166666666666664</v>
      </c>
      <c r="C24">
        <f>6+48/60</f>
        <v>6.8</v>
      </c>
      <c r="D24">
        <f t="shared" si="0"/>
        <v>0.92892156862745101</v>
      </c>
    </row>
    <row r="25" spans="1:4" x14ac:dyDescent="0.4">
      <c r="A25" s="1">
        <v>0.24099999999999999</v>
      </c>
      <c r="B25">
        <f>14+59/60</f>
        <v>14.983333333333333</v>
      </c>
      <c r="C25">
        <f>5+48/60</f>
        <v>5.8</v>
      </c>
      <c r="D25">
        <f t="shared" si="0"/>
        <v>2.5833333333333335</v>
      </c>
    </row>
    <row r="26" spans="1:4" x14ac:dyDescent="0.4">
      <c r="A26" s="1">
        <v>-0.03</v>
      </c>
      <c r="B26">
        <f>5+14/60</f>
        <v>5.2333333333333334</v>
      </c>
      <c r="C26">
        <f>5+17/60</f>
        <v>5.2833333333333332</v>
      </c>
      <c r="D26">
        <f t="shared" si="0"/>
        <v>0.99053627760252372</v>
      </c>
    </row>
    <row r="27" spans="1:4" x14ac:dyDescent="0.4">
      <c r="A27" s="1">
        <v>-0.105</v>
      </c>
      <c r="B27">
        <f>4+28/60</f>
        <v>4.4666666666666668</v>
      </c>
      <c r="C27">
        <f>4+56/60</f>
        <v>4.9333333333333336</v>
      </c>
      <c r="D27">
        <f t="shared" si="0"/>
        <v>0.90540540540540537</v>
      </c>
    </row>
    <row r="28" spans="1:4" x14ac:dyDescent="0.4">
      <c r="A28" s="1">
        <v>4.9000000000000002E-2</v>
      </c>
      <c r="B28">
        <f>5+18/60</f>
        <v>5.3</v>
      </c>
      <c r="C28">
        <f>4+22/60</f>
        <v>4.3666666666666663</v>
      </c>
      <c r="D28">
        <f t="shared" si="0"/>
        <v>1.2137404580152673</v>
      </c>
    </row>
    <row r="29" spans="1:4" x14ac:dyDescent="0.4">
      <c r="A29" s="1">
        <v>-0.21</v>
      </c>
      <c r="B29">
        <f>6+33/60</f>
        <v>6.55</v>
      </c>
      <c r="C29">
        <f>5+49/60</f>
        <v>5.8166666666666664</v>
      </c>
      <c r="D29">
        <f t="shared" si="0"/>
        <v>1.1260744985673352</v>
      </c>
    </row>
    <row r="30" spans="1:4" x14ac:dyDescent="0.4">
      <c r="A30" s="1">
        <v>0.19700000000000001</v>
      </c>
      <c r="B30">
        <f>7</f>
        <v>7</v>
      </c>
      <c r="C30">
        <f>3+35/60</f>
        <v>3.5833333333333335</v>
      </c>
      <c r="D30">
        <f t="shared" si="0"/>
        <v>1.9534883720930232</v>
      </c>
    </row>
    <row r="31" spans="1:4" x14ac:dyDescent="0.4">
      <c r="A31" s="1">
        <v>0.36799999999999999</v>
      </c>
      <c r="B31">
        <f>19+12/60</f>
        <v>19.2</v>
      </c>
      <c r="C31">
        <f>6.2</f>
        <v>6.2</v>
      </c>
      <c r="D31">
        <f t="shared" si="0"/>
        <v>3.096774193548387</v>
      </c>
    </row>
    <row r="32" spans="1:4" x14ac:dyDescent="0.4">
      <c r="A32" s="1">
        <v>0.32400000000000001</v>
      </c>
      <c r="B32">
        <f>16+56/60</f>
        <v>16.933333333333334</v>
      </c>
      <c r="C32">
        <f>5+38/60</f>
        <v>5.6333333333333329</v>
      </c>
      <c r="D32">
        <f t="shared" si="0"/>
        <v>3.0059171597633139</v>
      </c>
    </row>
    <row r="33" spans="1:8" x14ac:dyDescent="0.4">
      <c r="A33" s="2">
        <v>0.26</v>
      </c>
      <c r="B33">
        <f>17+27/60</f>
        <v>17.45</v>
      </c>
      <c r="C33">
        <f>6+1/60</f>
        <v>6.0166666666666666</v>
      </c>
      <c r="D33">
        <f t="shared" si="0"/>
        <v>2.9002770083102494</v>
      </c>
    </row>
    <row r="34" spans="1:8" x14ac:dyDescent="0.4">
      <c r="A34" s="1">
        <v>0.182</v>
      </c>
      <c r="B34">
        <f>7.2</f>
        <v>7.2</v>
      </c>
      <c r="C34">
        <f>4+17/60</f>
        <v>4.2833333333333332</v>
      </c>
      <c r="D34">
        <f t="shared" si="0"/>
        <v>1.6809338521400778</v>
      </c>
    </row>
    <row r="35" spans="1:8" x14ac:dyDescent="0.4">
      <c r="A35" s="1">
        <v>-0.2</v>
      </c>
      <c r="B35">
        <f>6+57/60</f>
        <v>6.95</v>
      </c>
      <c r="C35">
        <f>6+39/60</f>
        <v>6.65</v>
      </c>
      <c r="D35">
        <f t="shared" si="0"/>
        <v>1.0451127819548871</v>
      </c>
    </row>
    <row r="36" spans="1:8" x14ac:dyDescent="0.4">
      <c r="A36" s="1">
        <v>0.20200000000000001</v>
      </c>
      <c r="B36">
        <f>12+48/60</f>
        <v>12.8</v>
      </c>
      <c r="C36">
        <f>5+50/60</f>
        <v>5.833333333333333</v>
      </c>
      <c r="D36">
        <f t="shared" si="0"/>
        <v>2.1942857142857144</v>
      </c>
    </row>
    <row r="37" spans="1:8" x14ac:dyDescent="0.4">
      <c r="A37" s="1">
        <v>0.183</v>
      </c>
      <c r="B37">
        <f>8+47/60</f>
        <v>8.7833333333333332</v>
      </c>
      <c r="C37">
        <f>3+49/60</f>
        <v>3.8166666666666664</v>
      </c>
      <c r="D37">
        <f t="shared" si="0"/>
        <v>2.3013100436681224</v>
      </c>
    </row>
    <row r="38" spans="1:8" x14ac:dyDescent="0.4">
      <c r="A38" s="1">
        <v>-5.8000000000000003E-2</v>
      </c>
      <c r="B38">
        <f>5+2/60</f>
        <v>5.0333333333333332</v>
      </c>
      <c r="C38">
        <f>5+34/60</f>
        <v>5.5666666666666664</v>
      </c>
      <c r="D38">
        <f t="shared" si="0"/>
        <v>0.90419161676646709</v>
      </c>
    </row>
    <row r="39" spans="1:8" x14ac:dyDescent="0.4">
      <c r="A39" s="2">
        <v>-0.26</v>
      </c>
      <c r="B39">
        <f>6+22/60</f>
        <v>6.3666666666666663</v>
      </c>
      <c r="C39">
        <f>5+2/60</f>
        <v>5.0333333333333332</v>
      </c>
      <c r="D39">
        <f t="shared" si="0"/>
        <v>1.2649006622516556</v>
      </c>
    </row>
    <row r="40" spans="1:8" x14ac:dyDescent="0.4">
      <c r="A40" s="1">
        <v>0.25600000000000001</v>
      </c>
      <c r="B40">
        <f>17+50/60</f>
        <v>17.833333333333332</v>
      </c>
      <c r="C40">
        <f>6.2</f>
        <v>6.2</v>
      </c>
      <c r="D40">
        <f t="shared" si="0"/>
        <v>2.876344086021505</v>
      </c>
    </row>
    <row r="41" spans="1:8" x14ac:dyDescent="0.4">
      <c r="A41" s="1">
        <v>0.19900000000000001</v>
      </c>
      <c r="B41">
        <f>15+13/60</f>
        <v>15.216666666666667</v>
      </c>
      <c r="C41">
        <f>7+59/60</f>
        <v>7.9833333333333334</v>
      </c>
      <c r="D41">
        <f t="shared" si="0"/>
        <v>1.9060542797494782</v>
      </c>
    </row>
    <row r="42" spans="1:8" x14ac:dyDescent="0.4">
      <c r="A42" s="1">
        <v>0.246</v>
      </c>
      <c r="B42">
        <f>15+35/60</f>
        <v>15.583333333333334</v>
      </c>
      <c r="C42">
        <f>6+7/60</f>
        <v>6.1166666666666663</v>
      </c>
      <c r="D42">
        <f t="shared" si="0"/>
        <v>2.5476839237057223</v>
      </c>
    </row>
    <row r="43" spans="1:8" x14ac:dyDescent="0.4">
      <c r="A43" s="1">
        <v>0.20300000000000001</v>
      </c>
      <c r="B43">
        <f>13.1</f>
        <v>13.1</v>
      </c>
      <c r="C43">
        <f>5+36/60</f>
        <v>5.6</v>
      </c>
      <c r="D43">
        <f t="shared" si="0"/>
        <v>2.3392857142857144</v>
      </c>
    </row>
    <row r="44" spans="1:8" x14ac:dyDescent="0.4">
      <c r="A44" s="1">
        <v>-9.2999999999999999E-2</v>
      </c>
      <c r="B44">
        <v>5.25</v>
      </c>
      <c r="C44">
        <f>6+2/60</f>
        <v>6.0333333333333332</v>
      </c>
      <c r="D44">
        <f t="shared" si="0"/>
        <v>0.87016574585635365</v>
      </c>
    </row>
    <row r="45" spans="1:8" x14ac:dyDescent="0.4">
      <c r="A45" s="1">
        <v>0.34200000000000003</v>
      </c>
      <c r="B45">
        <f>22+46/60</f>
        <v>22.766666666666666</v>
      </c>
      <c r="C45">
        <v>6</v>
      </c>
      <c r="D45">
        <f t="shared" si="0"/>
        <v>3.7944444444444443</v>
      </c>
    </row>
    <row r="46" spans="1:8" x14ac:dyDescent="0.4">
      <c r="A46" s="1">
        <v>0.379</v>
      </c>
      <c r="B46">
        <f>20+13/60</f>
        <v>20.216666666666665</v>
      </c>
      <c r="C46">
        <f>7.6</f>
        <v>7.6</v>
      </c>
      <c r="D46">
        <f t="shared" si="0"/>
        <v>2.6600877192982457</v>
      </c>
    </row>
    <row r="47" spans="1:8" x14ac:dyDescent="0.4">
      <c r="A47" s="1">
        <v>0.42899999999999999</v>
      </c>
      <c r="B47">
        <v>29</v>
      </c>
      <c r="C47">
        <f>6+38/60</f>
        <v>6.6333333333333329</v>
      </c>
      <c r="D47">
        <f t="shared" si="0"/>
        <v>4.3718592964824126</v>
      </c>
      <c r="H47" t="s">
        <v>4</v>
      </c>
    </row>
    <row r="48" spans="1:8" x14ac:dyDescent="0.4">
      <c r="A48" s="1">
        <v>-0.32600000000000001</v>
      </c>
      <c r="B48">
        <f>8+59/60</f>
        <v>8.9833333333333325</v>
      </c>
      <c r="C48">
        <f>5+56/50</f>
        <v>6.12</v>
      </c>
      <c r="D48">
        <f t="shared" si="0"/>
        <v>1.4678649237472765</v>
      </c>
    </row>
    <row r="49" spans="1:4" x14ac:dyDescent="0.4">
      <c r="A49" s="1">
        <v>-0.378</v>
      </c>
      <c r="B49">
        <f>18.333333</f>
        <v>18.333333</v>
      </c>
      <c r="C49">
        <f>9-1/60</f>
        <v>8.9833333333333325</v>
      </c>
      <c r="D49">
        <f t="shared" si="0"/>
        <v>2.0408162894248609</v>
      </c>
    </row>
    <row r="50" spans="1:4" x14ac:dyDescent="0.4">
      <c r="A50" s="1">
        <v>-0.29799999999999999</v>
      </c>
      <c r="B50">
        <f>9+29/30</f>
        <v>9.9666666666666668</v>
      </c>
      <c r="C50">
        <f>5+31/60</f>
        <v>5.5166666666666666</v>
      </c>
      <c r="D50">
        <f t="shared" si="0"/>
        <v>1.8066465256797584</v>
      </c>
    </row>
    <row r="51" spans="1:4" x14ac:dyDescent="0.4">
      <c r="A51" s="1">
        <v>-0.19500000000000001</v>
      </c>
      <c r="B51">
        <f>6+47/60</f>
        <v>6.7833333333333332</v>
      </c>
      <c r="C51">
        <f>5+34/60</f>
        <v>5.5666666666666664</v>
      </c>
      <c r="D51">
        <f t="shared" si="0"/>
        <v>1.2185628742514971</v>
      </c>
    </row>
    <row r="52" spans="1:4" x14ac:dyDescent="0.4">
      <c r="A52" s="1">
        <v>0.19700000000000001</v>
      </c>
      <c r="B52">
        <f>13+48/60</f>
        <v>13.8</v>
      </c>
      <c r="C52">
        <f>6+33/60</f>
        <v>6.55</v>
      </c>
      <c r="D52">
        <f t="shared" si="0"/>
        <v>2.1068702290076335</v>
      </c>
    </row>
    <row r="53" spans="1:4" x14ac:dyDescent="0.4">
      <c r="A53" s="1">
        <v>-0.27800000000000002</v>
      </c>
      <c r="B53">
        <f>9+24/60</f>
        <v>9.4</v>
      </c>
      <c r="C53">
        <f>6+27/60</f>
        <v>6.45</v>
      </c>
      <c r="D53">
        <f t="shared" si="0"/>
        <v>1.4573643410852712</v>
      </c>
    </row>
    <row r="54" spans="1:4" x14ac:dyDescent="0.4">
      <c r="A54" s="1">
        <v>0.26100000000000001</v>
      </c>
      <c r="B54">
        <f>17+34/60</f>
        <v>17.566666666666666</v>
      </c>
      <c r="C54">
        <f>5+22/60</f>
        <v>5.3666666666666663</v>
      </c>
      <c r="D54">
        <f t="shared" si="0"/>
        <v>3.2732919254658386</v>
      </c>
    </row>
    <row r="55" spans="1:4" x14ac:dyDescent="0.4">
      <c r="A55" s="1">
        <v>0.3</v>
      </c>
      <c r="B55">
        <f>18+5/6</f>
        <v>18.833333333333332</v>
      </c>
      <c r="C55">
        <f>6+23/60</f>
        <v>6.3833333333333337</v>
      </c>
      <c r="D55">
        <f t="shared" si="0"/>
        <v>2.9503916449086156</v>
      </c>
    </row>
    <row r="56" spans="1:4" x14ac:dyDescent="0.4">
      <c r="A56" s="2">
        <v>0.22</v>
      </c>
      <c r="B56">
        <f>13+27/60</f>
        <v>13.45</v>
      </c>
      <c r="C56">
        <f>4+39/60</f>
        <v>4.6500000000000004</v>
      </c>
      <c r="D56">
        <f t="shared" si="0"/>
        <v>2.8924731182795695</v>
      </c>
    </row>
    <row r="57" spans="1:4" x14ac:dyDescent="0.4">
      <c r="A57" s="1">
        <v>0.17299999999999999</v>
      </c>
      <c r="B57">
        <f>18+39/60</f>
        <v>18.649999999999999</v>
      </c>
      <c r="C57">
        <f>6+36/60</f>
        <v>6.6</v>
      </c>
      <c r="D57">
        <f t="shared" si="0"/>
        <v>2.8257575757575757</v>
      </c>
    </row>
    <row r="58" spans="1:4" x14ac:dyDescent="0.4">
      <c r="A58" s="1">
        <v>-9.7000000000000003E-2</v>
      </c>
      <c r="B58">
        <f>6+18/60</f>
        <v>6.3</v>
      </c>
      <c r="C58">
        <f>7+11/60</f>
        <v>7.1833333333333336</v>
      </c>
      <c r="D58">
        <f t="shared" si="0"/>
        <v>0.87703016241299303</v>
      </c>
    </row>
    <row r="59" spans="1:4" x14ac:dyDescent="0.4">
      <c r="A59" s="1">
        <v>0.17799999999999999</v>
      </c>
      <c r="B59">
        <f>12+2/60</f>
        <v>12.033333333333333</v>
      </c>
      <c r="C59">
        <f>4+49/60</f>
        <v>4.8166666666666664</v>
      </c>
      <c r="D59">
        <f t="shared" si="0"/>
        <v>2.4982698961937717</v>
      </c>
    </row>
    <row r="60" spans="1:4" x14ac:dyDescent="0.4">
      <c r="A60" s="1">
        <v>-0.20399999999999999</v>
      </c>
      <c r="B60">
        <f>4.6666667</f>
        <v>4.6666667000000004</v>
      </c>
      <c r="C60">
        <v>4.2</v>
      </c>
      <c r="D60">
        <f t="shared" si="0"/>
        <v>1.1111111190476191</v>
      </c>
    </row>
    <row r="61" spans="1:4" x14ac:dyDescent="0.4">
      <c r="A61" s="1">
        <v>0.19600000000000001</v>
      </c>
      <c r="B61">
        <f>7+49/60</f>
        <v>7.8166666666666664</v>
      </c>
      <c r="C61">
        <f>3+2/3</f>
        <v>3.6666666666666665</v>
      </c>
      <c r="D61">
        <f t="shared" si="0"/>
        <v>2.1318181818181818</v>
      </c>
    </row>
    <row r="62" spans="1:4" x14ac:dyDescent="0.4">
      <c r="A62" s="2">
        <v>0.1</v>
      </c>
      <c r="B62">
        <f>6+1/6</f>
        <v>6.166666666666667</v>
      </c>
      <c r="C62">
        <f>4+2/6</f>
        <v>4.333333333333333</v>
      </c>
      <c r="D62">
        <f t="shared" si="0"/>
        <v>1.4230769230769234</v>
      </c>
    </row>
    <row r="63" spans="1:4" x14ac:dyDescent="0.4">
      <c r="A63" s="1">
        <v>-0.23699999999999999</v>
      </c>
      <c r="B63">
        <f>6+18/60</f>
        <v>6.3</v>
      </c>
      <c r="C63">
        <f>5+19/60</f>
        <v>5.3166666666666664</v>
      </c>
      <c r="D63">
        <f t="shared" si="0"/>
        <v>1.1849529780564263</v>
      </c>
    </row>
    <row r="64" spans="1:4" x14ac:dyDescent="0.4">
      <c r="A64" s="1">
        <v>0.20499999999999999</v>
      </c>
      <c r="B64">
        <f>11+42/60</f>
        <v>11.7</v>
      </c>
      <c r="C64">
        <v>5.6</v>
      </c>
      <c r="D64">
        <f t="shared" si="0"/>
        <v>2.0892857142857144</v>
      </c>
    </row>
    <row r="65" spans="1:4" x14ac:dyDescent="0.4">
      <c r="A65" s="1">
        <v>-0.129</v>
      </c>
      <c r="B65">
        <f>3+44/60</f>
        <v>3.7333333333333334</v>
      </c>
      <c r="C65">
        <f>3.5</f>
        <v>3.5</v>
      </c>
      <c r="D65">
        <f t="shared" si="0"/>
        <v>1.0666666666666667</v>
      </c>
    </row>
    <row r="66" spans="1:4" x14ac:dyDescent="0.4">
      <c r="A66" s="1">
        <v>0.104</v>
      </c>
      <c r="B66">
        <f>8+52/60</f>
        <v>8.8666666666666671</v>
      </c>
      <c r="C66">
        <f>6+46/60</f>
        <v>6.7666666666666666</v>
      </c>
      <c r="D66">
        <f t="shared" si="0"/>
        <v>1.3103448275862071</v>
      </c>
    </row>
    <row r="67" spans="1:4" x14ac:dyDescent="0.4">
      <c r="A67" s="1">
        <v>6.5000000000000002E-2</v>
      </c>
      <c r="B67">
        <v>6</v>
      </c>
      <c r="C67">
        <f>4+29/60</f>
        <v>4.4833333333333334</v>
      </c>
      <c r="D67">
        <f t="shared" si="0"/>
        <v>1.3382899628252789</v>
      </c>
    </row>
    <row r="68" spans="1:4" x14ac:dyDescent="0.4">
      <c r="A68" s="1">
        <v>5.8000000000000003E-2</v>
      </c>
      <c r="B68">
        <f>5+49/60</f>
        <v>5.8166666666666664</v>
      </c>
      <c r="C68">
        <v>5.05</v>
      </c>
      <c r="D68">
        <f t="shared" si="0"/>
        <v>1.1518151815181519</v>
      </c>
    </row>
    <row r="69" spans="1:4" x14ac:dyDescent="0.4">
      <c r="A69" s="1">
        <v>0.192</v>
      </c>
      <c r="B69">
        <f>11+14/60</f>
        <v>11.233333333333333</v>
      </c>
      <c r="C69">
        <f>4+51/60</f>
        <v>4.8499999999999996</v>
      </c>
      <c r="D69">
        <f t="shared" si="0"/>
        <v>2.3161512027491411</v>
      </c>
    </row>
    <row r="70" spans="1:4" x14ac:dyDescent="0.4">
      <c r="A70" s="1">
        <v>0.33600000000000002</v>
      </c>
      <c r="B70">
        <f>16+25/60</f>
        <v>16.416666666666668</v>
      </c>
      <c r="C70">
        <f>4+24/60</f>
        <v>4.4000000000000004</v>
      </c>
      <c r="D70">
        <f t="shared" si="0"/>
        <v>3.731060606060606</v>
      </c>
    </row>
    <row r="71" spans="1:4" x14ac:dyDescent="0.4">
      <c r="A71" s="1">
        <v>-0.245</v>
      </c>
      <c r="B71">
        <f>5.4</f>
        <v>5.4</v>
      </c>
      <c r="C71">
        <f>4+28/60</f>
        <v>4.4666666666666668</v>
      </c>
      <c r="D71">
        <f t="shared" si="0"/>
        <v>1.208955223880597</v>
      </c>
    </row>
    <row r="72" spans="1:4" x14ac:dyDescent="0.4">
      <c r="A72" s="1">
        <v>0.24099999999999999</v>
      </c>
      <c r="B72">
        <f>13+14/60</f>
        <v>13.233333333333333</v>
      </c>
      <c r="C72">
        <f>5+38/60</f>
        <v>5.6333333333333329</v>
      </c>
      <c r="D72">
        <f t="shared" si="0"/>
        <v>2.3491124260355032</v>
      </c>
    </row>
    <row r="73" spans="1:4" x14ac:dyDescent="0.4">
      <c r="A73" s="1">
        <v>0.34499999999999997</v>
      </c>
      <c r="B73">
        <f>20+25/60</f>
        <v>20.416666666666668</v>
      </c>
      <c r="C73">
        <f>5+22/60</f>
        <v>5.3666666666666663</v>
      </c>
      <c r="D73">
        <f t="shared" si="0"/>
        <v>3.804347826086957</v>
      </c>
    </row>
    <row r="74" spans="1:4" x14ac:dyDescent="0.4">
      <c r="A74" s="2">
        <v>0.1</v>
      </c>
      <c r="B74">
        <f>5+32/60</f>
        <v>5.5333333333333332</v>
      </c>
      <c r="C74">
        <f>3+41/60</f>
        <v>3.6833333333333336</v>
      </c>
      <c r="D74">
        <f t="shared" si="0"/>
        <v>1.5022624434389138</v>
      </c>
    </row>
    <row r="75" spans="1:4" x14ac:dyDescent="0.4">
      <c r="A75" s="1">
        <v>0.18099999999999999</v>
      </c>
      <c r="B75">
        <f>11+56/60</f>
        <v>11.933333333333334</v>
      </c>
      <c r="C75">
        <f>5+51/60</f>
        <v>5.85</v>
      </c>
      <c r="D75">
        <f t="shared" si="0"/>
        <v>2.0398860398860399</v>
      </c>
    </row>
    <row r="76" spans="1:4" x14ac:dyDescent="0.4">
      <c r="A76" s="1">
        <v>0.22500000000000001</v>
      </c>
      <c r="B76">
        <f>14.1</f>
        <v>14.1</v>
      </c>
      <c r="C76">
        <f>5+19/60</f>
        <v>5.3166666666666664</v>
      </c>
      <c r="D76">
        <f t="shared" si="0"/>
        <v>2.6520376175548588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larkin</dc:creator>
  <cp:lastModifiedBy>Jack Larkin</cp:lastModifiedBy>
  <dcterms:created xsi:type="dcterms:W3CDTF">2015-06-05T18:17:20Z</dcterms:created>
  <dcterms:modified xsi:type="dcterms:W3CDTF">2024-06-21T12:36:10Z</dcterms:modified>
</cp:coreProperties>
</file>