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etthanhphan/Desktop/FINANCIAL MODEL/"/>
    </mc:Choice>
  </mc:AlternateContent>
  <xr:revisionPtr revIDLastSave="0" documentId="13_ncr:1_{B80C1561-EC7C-CA4D-BDB2-8ECC3B32D7F1}" xr6:coauthVersionLast="47" xr6:coauthVersionMax="47" xr10:uidLastSave="{00000000-0000-0000-0000-000000000000}"/>
  <bookViews>
    <workbookView xWindow="3260" yWindow="760" windowWidth="28040" windowHeight="21580" xr2:uid="{82B6A84D-927D-8340-8606-BF335E421293}"/>
  </bookViews>
  <sheets>
    <sheet name="Model CLTV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C16" i="1"/>
  <c r="C20" i="1"/>
  <c r="C21" i="1"/>
  <c r="F11" i="1"/>
  <c r="F12" i="1"/>
  <c r="F13" i="1"/>
  <c r="F14" i="1"/>
  <c r="F15" i="1"/>
  <c r="F16" i="1"/>
  <c r="F17" i="1"/>
  <c r="F18" i="1"/>
  <c r="F19" i="1"/>
  <c r="F20" i="1"/>
  <c r="F21" i="1"/>
  <c r="G10" i="1"/>
  <c r="G11" i="1"/>
  <c r="G12" i="1"/>
  <c r="G13" i="1"/>
  <c r="G14" i="1"/>
  <c r="G15" i="1"/>
  <c r="G16" i="1"/>
  <c r="G17" i="1"/>
  <c r="G18" i="1"/>
  <c r="G19" i="1"/>
  <c r="G20" i="1"/>
  <c r="G21" i="1"/>
  <c r="H21" i="1"/>
  <c r="I21" i="1"/>
  <c r="L10" i="1"/>
  <c r="C1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G22" i="1"/>
  <c r="H22" i="1"/>
  <c r="I22" i="1"/>
  <c r="G23" i="1"/>
  <c r="G24" i="1"/>
  <c r="H23" i="1"/>
  <c r="I23" i="1"/>
  <c r="H24" i="1"/>
  <c r="I24" i="1"/>
  <c r="G25" i="1"/>
  <c r="H25" i="1"/>
  <c r="I25" i="1"/>
  <c r="G26" i="1"/>
  <c r="H26" i="1"/>
  <c r="I26" i="1"/>
  <c r="G27" i="1"/>
  <c r="H27" i="1"/>
  <c r="I27" i="1"/>
  <c r="G28" i="1"/>
  <c r="G29" i="1"/>
  <c r="H28" i="1"/>
  <c r="I28" i="1"/>
  <c r="H29" i="1"/>
  <c r="I29" i="1"/>
  <c r="G30" i="1"/>
  <c r="H30" i="1"/>
  <c r="I30" i="1"/>
  <c r="G31" i="1"/>
  <c r="H31" i="1"/>
  <c r="I31" i="1"/>
  <c r="G32" i="1"/>
  <c r="G33" i="1"/>
  <c r="H32" i="1"/>
  <c r="I32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G39" i="1"/>
  <c r="H38" i="1"/>
  <c r="I38" i="1"/>
  <c r="H39" i="1"/>
  <c r="I39" i="1"/>
  <c r="G40" i="1"/>
  <c r="H40" i="1"/>
  <c r="I40" i="1"/>
  <c r="G41" i="1"/>
  <c r="H41" i="1"/>
  <c r="I41" i="1"/>
  <c r="G42" i="1"/>
  <c r="G43" i="1"/>
  <c r="H42" i="1"/>
  <c r="I42" i="1"/>
  <c r="G44" i="1"/>
  <c r="H43" i="1"/>
  <c r="I43" i="1"/>
  <c r="H44" i="1"/>
  <c r="I44" i="1"/>
  <c r="G45" i="1"/>
  <c r="H45" i="1"/>
  <c r="I45" i="1"/>
  <c r="G46" i="1"/>
  <c r="H46" i="1"/>
  <c r="I46" i="1"/>
  <c r="L11" i="1"/>
</calcChain>
</file>

<file path=xl/sharedStrings.xml><?xml version="1.0" encoding="utf-8"?>
<sst xmlns="http://schemas.openxmlformats.org/spreadsheetml/2006/main" count="24" uniqueCount="23">
  <si>
    <t>Total profit generated from one client over their lifetime, after COGS.
This model focusing the Subscription-Based Companies: Saas, Ecommerce, etc…</t>
  </si>
  <si>
    <t xml:space="preserve">Customer Aquisiton Cost (CAC) </t>
  </si>
  <si>
    <t>CUSTOMER LIFETIME VALUE (LTV)</t>
  </si>
  <si>
    <t>ASSUMTION</t>
  </si>
  <si>
    <t>Clients</t>
  </si>
  <si>
    <t>Order/Client</t>
  </si>
  <si>
    <t>Transactions</t>
  </si>
  <si>
    <t>AOV (Avg order value)</t>
  </si>
  <si>
    <t>Gross Margin %</t>
  </si>
  <si>
    <t>Avg Lifetime (months)</t>
  </si>
  <si>
    <t>Churn Rate</t>
  </si>
  <si>
    <t>LTV</t>
  </si>
  <si>
    <t>Month</t>
  </si>
  <si>
    <t>Revenue</t>
  </si>
  <si>
    <t>Gross Profit</t>
  </si>
  <si>
    <t>DETAILS CALCULATION</t>
  </si>
  <si>
    <t>Total Gross Profit</t>
  </si>
  <si>
    <t xml:space="preserve"> Clients</t>
  </si>
  <si>
    <t>CLTV</t>
  </si>
  <si>
    <r>
      <rPr>
        <b/>
        <sz val="14"/>
        <color theme="1"/>
        <rFont val="Calibri (Body)"/>
      </rPr>
      <t xml:space="preserve">Conclusion:
</t>
    </r>
    <r>
      <rPr>
        <sz val="12"/>
        <color theme="1"/>
        <rFont val="Calibri"/>
        <family val="2"/>
        <scheme val="minor"/>
      </rPr>
      <t xml:space="preserve">
 - We can spend 8,3$ ~ 15$ to acquire a new customer even through they going to pay 25$ in the first month and only 60% of that will profit
 - With the Avg Lifetime = 4,5 months, we can make back that 15$ we spend to acquire 1 new customer in Marketing, and then we gonna make additional profit
 - Because of the really fast growing of the new Startup (maybe 200%~300%), we need to predict using historical Churn rate to reduce the cost on Marketing
</t>
    </r>
  </si>
  <si>
    <t>New Customers</t>
  </si>
  <si>
    <t xml:space="preserve">Aquisiton Marketing Spend </t>
  </si>
  <si>
    <t>CLTV BY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</si>
</sst>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[$$-409]* #,##0.0_);_([$$-409]* \(#,##0.0\);_([$$-409]* &quot;-&quot;??_);_(@_)"/>
    <numFmt numFmtId="165" formatCode="_([$$-409]* #,##0_);_([$$-409]* \(#,##0\);_([$$-409]* &quot;-&quot;??_);_(@_)"/>
    <numFmt numFmtId="166" formatCode="0.0"/>
    <numFmt numFmtId="167" formatCode="_([$$-409]* #,##0_);_([$$-409]* \(#,##0\);_([$$-409]* &quot;-&quot;?_);_(@_)"/>
    <numFmt numFmtId="168" formatCode="_([$$-409]* #,##0.0_);_([$$-409]* \(#,##0.0\);_([$$-409]* &quot;-&quot;?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510BA"/>
      <name val="Calibri"/>
      <family val="2"/>
      <scheme val="minor"/>
    </font>
    <font>
      <b/>
      <sz val="14"/>
      <color theme="1"/>
      <name val="Calibri (Body)"/>
    </font>
    <font>
      <i/>
      <sz val="14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20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293D68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5" fontId="0" fillId="0" borderId="0" xfId="0" applyNumberFormat="1"/>
    <xf numFmtId="165" fontId="3" fillId="0" borderId="0" xfId="0" applyNumberFormat="1" applyFont="1"/>
    <xf numFmtId="0" fontId="3" fillId="0" borderId="0" xfId="0" applyFont="1"/>
    <xf numFmtId="1" fontId="0" fillId="0" borderId="0" xfId="0" applyNumberFormat="1"/>
    <xf numFmtId="0" fontId="3" fillId="0" borderId="0" xfId="0" applyFont="1" applyAlignment="1">
      <alignment horizontal="right"/>
    </xf>
    <xf numFmtId="9" fontId="3" fillId="0" borderId="0" xfId="0" applyNumberFormat="1" applyFont="1"/>
    <xf numFmtId="166" fontId="0" fillId="0" borderId="0" xfId="0" applyNumberFormat="1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horizontal="left" indent="2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0" fillId="0" borderId="5" xfId="0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 indent="1"/>
    </xf>
    <xf numFmtId="0" fontId="5" fillId="3" borderId="0" xfId="0" applyFont="1" applyFill="1" applyAlignment="1">
      <alignment horizontal="left"/>
    </xf>
    <xf numFmtId="0" fontId="1" fillId="4" borderId="1" xfId="0" applyFont="1" applyFill="1" applyBorder="1"/>
    <xf numFmtId="167" fontId="1" fillId="4" borderId="1" xfId="0" applyNumberFormat="1" applyFont="1" applyFill="1" applyBorder="1"/>
    <xf numFmtId="0" fontId="1" fillId="5" borderId="8" xfId="0" applyFont="1" applyFill="1" applyBorder="1"/>
    <xf numFmtId="164" fontId="1" fillId="5" borderId="8" xfId="0" applyNumberFormat="1" applyFont="1" applyFill="1" applyBorder="1"/>
    <xf numFmtId="167" fontId="1" fillId="5" borderId="8" xfId="0" applyNumberFormat="1" applyFont="1" applyFill="1" applyBorder="1"/>
    <xf numFmtId="165" fontId="1" fillId="5" borderId="8" xfId="0" applyNumberFormat="1" applyFont="1" applyFill="1" applyBorder="1"/>
    <xf numFmtId="0" fontId="6" fillId="6" borderId="0" xfId="0" applyFont="1" applyFill="1"/>
    <xf numFmtId="0" fontId="7" fillId="4" borderId="0" xfId="0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9" xfId="0" applyBorder="1"/>
    <xf numFmtId="0" fontId="5" fillId="3" borderId="0" xfId="0" applyFont="1" applyFill="1" applyAlignment="1">
      <alignment horizontal="left" vertical="center"/>
    </xf>
    <xf numFmtId="0" fontId="5" fillId="4" borderId="0" xfId="0" applyFont="1" applyFill="1" applyAlignme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1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8EF1-3EC3-C040-A112-EBA380277208}">
  <dimension ref="B2:N52"/>
  <sheetViews>
    <sheetView showGridLines="0" tabSelected="1" zoomScale="140" zoomScaleNormal="140" workbookViewId="0">
      <selection activeCell="J13" sqref="J13"/>
    </sheetView>
  </sheetViews>
  <sheetFormatPr baseColWidth="10" defaultRowHeight="16" x14ac:dyDescent="0.2"/>
  <cols>
    <col min="1" max="1" width="3.33203125" customWidth="1"/>
    <col min="2" max="2" width="27.1640625" bestFit="1" customWidth="1"/>
    <col min="5" max="5" width="7.6640625" customWidth="1"/>
    <col min="6" max="6" width="11" customWidth="1"/>
    <col min="7" max="7" width="11.5" bestFit="1" customWidth="1"/>
    <col min="8" max="8" width="12.5" customWidth="1"/>
    <col min="9" max="9" width="12.1640625" customWidth="1"/>
    <col min="10" max="10" width="8.6640625" customWidth="1"/>
    <col min="11" max="11" width="27.1640625" bestFit="1" customWidth="1"/>
  </cols>
  <sheetData>
    <row r="2" spans="2:12" ht="26" x14ac:dyDescent="0.2">
      <c r="B2" s="25" t="s">
        <v>2</v>
      </c>
      <c r="C2" s="25"/>
      <c r="D2" s="25"/>
      <c r="E2" s="25"/>
      <c r="F2" s="25"/>
      <c r="G2" s="25"/>
      <c r="H2" s="26"/>
      <c r="I2" s="26"/>
      <c r="J2" s="26"/>
      <c r="K2" s="26"/>
      <c r="L2" s="26"/>
    </row>
    <row r="3" spans="2:12" x14ac:dyDescent="0.2">
      <c r="B3" s="27" t="s">
        <v>0</v>
      </c>
      <c r="C3" s="28"/>
      <c r="D3" s="28"/>
      <c r="E3" s="28"/>
      <c r="F3" s="28"/>
      <c r="G3" s="28"/>
      <c r="H3" s="26"/>
      <c r="I3" s="26"/>
      <c r="J3" s="26"/>
      <c r="K3" s="26"/>
      <c r="L3" s="26"/>
    </row>
    <row r="4" spans="2:12" x14ac:dyDescent="0.2">
      <c r="B4" s="28"/>
      <c r="C4" s="28"/>
      <c r="D4" s="28"/>
      <c r="E4" s="28"/>
      <c r="F4" s="28"/>
      <c r="G4" s="28"/>
      <c r="H4" s="26"/>
      <c r="I4" s="26"/>
      <c r="J4" s="26"/>
      <c r="K4" s="26"/>
      <c r="L4" s="26"/>
    </row>
    <row r="5" spans="2:12" x14ac:dyDescent="0.2">
      <c r="B5" s="29"/>
      <c r="C5" s="29"/>
      <c r="D5" s="29"/>
      <c r="E5" s="29"/>
      <c r="F5" s="29"/>
      <c r="G5" s="29"/>
      <c r="H5" s="30"/>
      <c r="I5" s="30"/>
      <c r="J5" s="30"/>
      <c r="K5" s="30"/>
      <c r="L5" s="30"/>
    </row>
    <row r="7" spans="2:12" ht="19" x14ac:dyDescent="0.25">
      <c r="B7" s="17" t="s">
        <v>3</v>
      </c>
      <c r="C7" s="17"/>
      <c r="D7" s="9"/>
      <c r="E7" s="9"/>
      <c r="F7" s="31" t="s">
        <v>15</v>
      </c>
      <c r="G7" s="31"/>
      <c r="H7" s="31"/>
      <c r="I7" s="31"/>
      <c r="J7" s="32"/>
      <c r="K7" s="31" t="s">
        <v>22</v>
      </c>
      <c r="L7" s="31"/>
    </row>
    <row r="9" spans="2:12" x14ac:dyDescent="0.2">
      <c r="B9" t="s">
        <v>21</v>
      </c>
      <c r="C9" s="2">
        <v>6000</v>
      </c>
      <c r="F9" s="8" t="s">
        <v>12</v>
      </c>
      <c r="G9" s="8" t="s">
        <v>6</v>
      </c>
      <c r="H9" s="8" t="s">
        <v>13</v>
      </c>
      <c r="I9" s="8" t="s">
        <v>14</v>
      </c>
      <c r="K9" t="s">
        <v>16</v>
      </c>
      <c r="L9" s="2">
        <f>SUM(I10:I46)</f>
        <v>67186.345449020853</v>
      </c>
    </row>
    <row r="10" spans="2:12" x14ac:dyDescent="0.2">
      <c r="B10" t="s">
        <v>20</v>
      </c>
      <c r="C10" s="3">
        <v>730</v>
      </c>
      <c r="F10">
        <v>0</v>
      </c>
      <c r="G10" s="4">
        <f>C16</f>
        <v>985.50000000000011</v>
      </c>
      <c r="H10" s="1">
        <f t="shared" ref="H10:H46" si="0">G10*$C$17</f>
        <v>24637.500000000004</v>
      </c>
      <c r="I10" s="1">
        <f t="shared" ref="I10:I46" si="1">H10*$C$18</f>
        <v>14782.500000000002</v>
      </c>
      <c r="K10" t="s">
        <v>17</v>
      </c>
      <c r="L10" s="3">
        <f>C14</f>
        <v>730</v>
      </c>
    </row>
    <row r="11" spans="2:12" x14ac:dyDescent="0.2">
      <c r="B11" s="20" t="s">
        <v>1</v>
      </c>
      <c r="C11" s="21">
        <f>C9/C10</f>
        <v>8.2191780821917817</v>
      </c>
      <c r="F11">
        <f>1+F10</f>
        <v>1</v>
      </c>
      <c r="G11" s="4">
        <f t="shared" ref="G11:G46" si="2">G10*(1-$C$19)</f>
        <v>768.69000000000017</v>
      </c>
      <c r="H11" s="1">
        <f t="shared" si="0"/>
        <v>19217.250000000004</v>
      </c>
      <c r="I11" s="1">
        <f t="shared" si="1"/>
        <v>11530.350000000002</v>
      </c>
      <c r="K11" s="20" t="s">
        <v>18</v>
      </c>
      <c r="L11" s="23">
        <f>L9/L10</f>
        <v>92.036089656192956</v>
      </c>
    </row>
    <row r="12" spans="2:12" x14ac:dyDescent="0.2">
      <c r="F12">
        <f>1+F11</f>
        <v>2</v>
      </c>
      <c r="G12" s="4">
        <f t="shared" si="2"/>
        <v>599.57820000000015</v>
      </c>
      <c r="H12" s="1">
        <f t="shared" si="0"/>
        <v>14989.455000000004</v>
      </c>
      <c r="I12" s="1">
        <f t="shared" si="1"/>
        <v>8993.6730000000025</v>
      </c>
    </row>
    <row r="13" spans="2:12" ht="16" customHeight="1" x14ac:dyDescent="0.2">
      <c r="F13">
        <f>1+F12</f>
        <v>3</v>
      </c>
      <c r="G13" s="4">
        <f t="shared" si="2"/>
        <v>467.67099600000012</v>
      </c>
      <c r="H13" s="1">
        <f t="shared" si="0"/>
        <v>11691.774900000002</v>
      </c>
      <c r="I13" s="1">
        <f t="shared" si="1"/>
        <v>7015.0649400000011</v>
      </c>
      <c r="K13" s="11" t="s">
        <v>19</v>
      </c>
      <c r="L13" s="12"/>
    </row>
    <row r="14" spans="2:12" x14ac:dyDescent="0.2">
      <c r="B14" t="s">
        <v>4</v>
      </c>
      <c r="C14" s="3">
        <v>730</v>
      </c>
      <c r="D14" s="33"/>
      <c r="F14">
        <f t="shared" ref="F14:F46" si="3">1+F13</f>
        <v>4</v>
      </c>
      <c r="G14" s="4">
        <f t="shared" si="2"/>
        <v>364.78337688000011</v>
      </c>
      <c r="H14" s="1">
        <f t="shared" si="0"/>
        <v>9119.5844220000035</v>
      </c>
      <c r="I14" s="1">
        <f t="shared" si="1"/>
        <v>5471.7506532000016</v>
      </c>
      <c r="K14" s="13"/>
      <c r="L14" s="14"/>
    </row>
    <row r="15" spans="2:12" x14ac:dyDescent="0.2">
      <c r="B15" t="s">
        <v>5</v>
      </c>
      <c r="C15" s="5">
        <v>1.35</v>
      </c>
      <c r="F15">
        <f t="shared" si="3"/>
        <v>5</v>
      </c>
      <c r="G15" s="4">
        <f t="shared" si="2"/>
        <v>284.53103396640012</v>
      </c>
      <c r="H15" s="1">
        <f t="shared" si="0"/>
        <v>7113.2758491600025</v>
      </c>
      <c r="I15" s="1">
        <f t="shared" si="1"/>
        <v>4267.9655094960017</v>
      </c>
      <c r="K15" s="13"/>
      <c r="L15" s="14"/>
    </row>
    <row r="16" spans="2:12" x14ac:dyDescent="0.2">
      <c r="B16" t="s">
        <v>6</v>
      </c>
      <c r="C16" s="4">
        <f>C14*C15</f>
        <v>985.50000000000011</v>
      </c>
      <c r="F16">
        <f t="shared" si="3"/>
        <v>6</v>
      </c>
      <c r="G16" s="4">
        <f t="shared" si="2"/>
        <v>221.93420649379209</v>
      </c>
      <c r="H16" s="1">
        <f t="shared" si="0"/>
        <v>5548.355162344802</v>
      </c>
      <c r="I16" s="1">
        <f t="shared" si="1"/>
        <v>3329.0130974068811</v>
      </c>
      <c r="K16" s="13"/>
      <c r="L16" s="14"/>
    </row>
    <row r="17" spans="2:12" x14ac:dyDescent="0.2">
      <c r="B17" t="s">
        <v>7</v>
      </c>
      <c r="C17" s="2">
        <v>25</v>
      </c>
      <c r="F17">
        <f t="shared" si="3"/>
        <v>7</v>
      </c>
      <c r="G17" s="4">
        <f t="shared" si="2"/>
        <v>173.10868106515784</v>
      </c>
      <c r="H17" s="1">
        <f t="shared" si="0"/>
        <v>4327.7170266289459</v>
      </c>
      <c r="I17" s="1">
        <f t="shared" si="1"/>
        <v>2596.6302159773672</v>
      </c>
      <c r="K17" s="13"/>
      <c r="L17" s="14"/>
    </row>
    <row r="18" spans="2:12" x14ac:dyDescent="0.2">
      <c r="B18" t="s">
        <v>8</v>
      </c>
      <c r="C18" s="6">
        <v>0.6</v>
      </c>
      <c r="F18">
        <f t="shared" si="3"/>
        <v>8</v>
      </c>
      <c r="G18" s="4">
        <f t="shared" si="2"/>
        <v>135.02477123082312</v>
      </c>
      <c r="H18" s="1">
        <f t="shared" si="0"/>
        <v>3375.6192807705779</v>
      </c>
      <c r="I18" s="1">
        <f t="shared" si="1"/>
        <v>2025.3715684623467</v>
      </c>
      <c r="K18" s="13"/>
      <c r="L18" s="14"/>
    </row>
    <row r="19" spans="2:12" x14ac:dyDescent="0.2">
      <c r="B19" t="s">
        <v>10</v>
      </c>
      <c r="C19" s="6">
        <v>0.22</v>
      </c>
      <c r="F19">
        <f t="shared" si="3"/>
        <v>9</v>
      </c>
      <c r="G19" s="4">
        <f t="shared" si="2"/>
        <v>105.31932156004204</v>
      </c>
      <c r="H19" s="1">
        <f t="shared" si="0"/>
        <v>2632.9830390010511</v>
      </c>
      <c r="I19" s="1">
        <f t="shared" si="1"/>
        <v>1579.7898234006307</v>
      </c>
      <c r="K19" s="13"/>
      <c r="L19" s="14"/>
    </row>
    <row r="20" spans="2:12" x14ac:dyDescent="0.2">
      <c r="B20" t="s">
        <v>9</v>
      </c>
      <c r="C20" s="7">
        <f>1/C19</f>
        <v>4.5454545454545459</v>
      </c>
      <c r="F20">
        <f t="shared" si="3"/>
        <v>10</v>
      </c>
      <c r="G20" s="4">
        <f t="shared" si="2"/>
        <v>82.14907081683279</v>
      </c>
      <c r="H20" s="1">
        <f t="shared" si="0"/>
        <v>2053.7267704208198</v>
      </c>
      <c r="I20" s="1">
        <f t="shared" si="1"/>
        <v>1232.2360622524918</v>
      </c>
      <c r="K20" s="13"/>
      <c r="L20" s="14"/>
    </row>
    <row r="21" spans="2:12" x14ac:dyDescent="0.2">
      <c r="B21" s="20" t="s">
        <v>11</v>
      </c>
      <c r="C21" s="22">
        <f>C16*C17*C18*C20/C14</f>
        <v>92.045454545454575</v>
      </c>
      <c r="F21">
        <f t="shared" si="3"/>
        <v>11</v>
      </c>
      <c r="G21" s="4">
        <f t="shared" si="2"/>
        <v>64.076275237129579</v>
      </c>
      <c r="H21" s="1">
        <f t="shared" si="0"/>
        <v>1601.9068809282394</v>
      </c>
      <c r="I21" s="1">
        <f t="shared" si="1"/>
        <v>961.14412855694354</v>
      </c>
      <c r="K21" s="13"/>
      <c r="L21" s="14"/>
    </row>
    <row r="22" spans="2:12" x14ac:dyDescent="0.2">
      <c r="B22" s="18"/>
      <c r="C22" s="19"/>
      <c r="F22">
        <f>1+F21</f>
        <v>12</v>
      </c>
      <c r="G22" s="4">
        <f>G21*(1-$C$19)</f>
        <v>49.979494684961075</v>
      </c>
      <c r="H22" s="1">
        <f t="shared" si="0"/>
        <v>1249.4873671240268</v>
      </c>
      <c r="I22" s="1">
        <f t="shared" si="1"/>
        <v>749.69242027441612</v>
      </c>
      <c r="K22" s="13"/>
      <c r="L22" s="14"/>
    </row>
    <row r="23" spans="2:12" x14ac:dyDescent="0.2">
      <c r="F23">
        <f t="shared" si="3"/>
        <v>13</v>
      </c>
      <c r="G23" s="4">
        <f t="shared" si="2"/>
        <v>38.98400585426964</v>
      </c>
      <c r="H23" s="1">
        <f t="shared" si="0"/>
        <v>974.60014635674099</v>
      </c>
      <c r="I23" s="1">
        <f t="shared" si="1"/>
        <v>584.7600878140446</v>
      </c>
      <c r="K23" s="13"/>
      <c r="L23" s="14"/>
    </row>
    <row r="24" spans="2:12" x14ac:dyDescent="0.2">
      <c r="F24">
        <f t="shared" si="3"/>
        <v>14</v>
      </c>
      <c r="G24" s="4">
        <f t="shared" si="2"/>
        <v>30.40752456633032</v>
      </c>
      <c r="H24" s="1">
        <f t="shared" si="0"/>
        <v>760.18811415825803</v>
      </c>
      <c r="I24" s="1">
        <f t="shared" si="1"/>
        <v>456.1128684949548</v>
      </c>
      <c r="K24" s="13"/>
      <c r="L24" s="14"/>
    </row>
    <row r="25" spans="2:12" x14ac:dyDescent="0.2">
      <c r="F25">
        <f t="shared" si="3"/>
        <v>15</v>
      </c>
      <c r="G25" s="4">
        <f t="shared" si="2"/>
        <v>23.717869161737649</v>
      </c>
      <c r="H25" s="1">
        <f t="shared" si="0"/>
        <v>592.94672904344122</v>
      </c>
      <c r="I25" s="1">
        <f t="shared" si="1"/>
        <v>355.76803742606472</v>
      </c>
      <c r="K25" s="13"/>
      <c r="L25" s="14"/>
    </row>
    <row r="26" spans="2:12" x14ac:dyDescent="0.2">
      <c r="C26" s="24"/>
      <c r="F26">
        <f t="shared" si="3"/>
        <v>16</v>
      </c>
      <c r="G26" s="4">
        <f t="shared" si="2"/>
        <v>18.499937946155367</v>
      </c>
      <c r="H26" s="1">
        <f t="shared" si="0"/>
        <v>462.49844865388417</v>
      </c>
      <c r="I26" s="1">
        <f t="shared" si="1"/>
        <v>277.49906919233047</v>
      </c>
      <c r="K26" s="13"/>
      <c r="L26" s="14"/>
    </row>
    <row r="27" spans="2:12" x14ac:dyDescent="0.2">
      <c r="F27">
        <f t="shared" si="3"/>
        <v>17</v>
      </c>
      <c r="G27" s="4">
        <f t="shared" si="2"/>
        <v>14.429951598001187</v>
      </c>
      <c r="H27" s="1">
        <f t="shared" si="0"/>
        <v>360.74878995002967</v>
      </c>
      <c r="I27" s="1">
        <f t="shared" si="1"/>
        <v>216.4492739700178</v>
      </c>
      <c r="K27" s="13"/>
      <c r="L27" s="14"/>
    </row>
    <row r="28" spans="2:12" x14ac:dyDescent="0.2">
      <c r="F28">
        <f t="shared" si="3"/>
        <v>18</v>
      </c>
      <c r="G28" s="4">
        <f t="shared" si="2"/>
        <v>11.255362246440926</v>
      </c>
      <c r="H28" s="1">
        <f t="shared" si="0"/>
        <v>281.38405616102318</v>
      </c>
      <c r="I28" s="1">
        <f t="shared" si="1"/>
        <v>168.83043369661391</v>
      </c>
      <c r="K28" s="13"/>
      <c r="L28" s="14"/>
    </row>
    <row r="29" spans="2:12" x14ac:dyDescent="0.2">
      <c r="F29">
        <f t="shared" si="3"/>
        <v>19</v>
      </c>
      <c r="G29" s="4">
        <f t="shared" si="2"/>
        <v>8.7791825522239222</v>
      </c>
      <c r="H29" s="1">
        <f t="shared" si="0"/>
        <v>219.47956380559805</v>
      </c>
      <c r="I29" s="1">
        <f t="shared" si="1"/>
        <v>131.68773828335881</v>
      </c>
      <c r="K29" s="13"/>
      <c r="L29" s="14"/>
    </row>
    <row r="30" spans="2:12" x14ac:dyDescent="0.2">
      <c r="F30">
        <f t="shared" si="3"/>
        <v>20</v>
      </c>
      <c r="G30" s="4">
        <f t="shared" si="2"/>
        <v>6.8477623907346592</v>
      </c>
      <c r="H30" s="1">
        <f t="shared" si="0"/>
        <v>171.19405976836649</v>
      </c>
      <c r="I30" s="1">
        <f t="shared" si="1"/>
        <v>102.71643586101989</v>
      </c>
      <c r="K30" s="15"/>
      <c r="L30" s="16"/>
    </row>
    <row r="31" spans="2:12" x14ac:dyDescent="0.2">
      <c r="F31">
        <f t="shared" si="3"/>
        <v>21</v>
      </c>
      <c r="G31" s="4">
        <f t="shared" si="2"/>
        <v>5.3412546647730341</v>
      </c>
      <c r="H31" s="1">
        <f t="shared" si="0"/>
        <v>133.53136661932587</v>
      </c>
      <c r="I31" s="1">
        <f t="shared" si="1"/>
        <v>80.118819971595514</v>
      </c>
    </row>
    <row r="32" spans="2:12" x14ac:dyDescent="0.2">
      <c r="F32">
        <f t="shared" si="3"/>
        <v>22</v>
      </c>
      <c r="G32" s="4">
        <f t="shared" si="2"/>
        <v>4.1661786385229664</v>
      </c>
      <c r="H32" s="1">
        <f t="shared" si="0"/>
        <v>104.15446596307416</v>
      </c>
      <c r="I32" s="1">
        <f t="shared" si="1"/>
        <v>62.492679577844491</v>
      </c>
    </row>
    <row r="33" spans="6:14" x14ac:dyDescent="0.2">
      <c r="F33">
        <f t="shared" si="3"/>
        <v>23</v>
      </c>
      <c r="G33" s="4">
        <f t="shared" si="2"/>
        <v>3.2496193380479141</v>
      </c>
      <c r="H33" s="1">
        <f t="shared" si="0"/>
        <v>81.240483451197861</v>
      </c>
      <c r="I33" s="1">
        <f t="shared" si="1"/>
        <v>48.744290070718712</v>
      </c>
      <c r="N33" s="10"/>
    </row>
    <row r="34" spans="6:14" x14ac:dyDescent="0.2">
      <c r="F34">
        <f t="shared" si="3"/>
        <v>24</v>
      </c>
      <c r="G34" s="4">
        <f t="shared" si="2"/>
        <v>2.534703083677373</v>
      </c>
      <c r="H34" s="1">
        <f t="shared" si="0"/>
        <v>63.367577091934322</v>
      </c>
      <c r="I34" s="1">
        <f t="shared" si="1"/>
        <v>38.020546255160589</v>
      </c>
    </row>
    <row r="35" spans="6:14" x14ac:dyDescent="0.2">
      <c r="F35">
        <f t="shared" si="3"/>
        <v>25</v>
      </c>
      <c r="G35" s="4">
        <f t="shared" si="2"/>
        <v>1.9770684052683509</v>
      </c>
      <c r="H35" s="1">
        <f t="shared" si="0"/>
        <v>49.426710131708774</v>
      </c>
      <c r="I35" s="1">
        <f t="shared" si="1"/>
        <v>29.656026079025263</v>
      </c>
    </row>
    <row r="36" spans="6:14" x14ac:dyDescent="0.2">
      <c r="F36">
        <f t="shared" si="3"/>
        <v>26</v>
      </c>
      <c r="G36" s="4">
        <f t="shared" si="2"/>
        <v>1.5421133561093139</v>
      </c>
      <c r="H36" s="1">
        <f t="shared" si="0"/>
        <v>38.55283390273285</v>
      </c>
      <c r="I36" s="1">
        <f t="shared" si="1"/>
        <v>23.131700341639711</v>
      </c>
    </row>
    <row r="37" spans="6:14" x14ac:dyDescent="0.2">
      <c r="F37">
        <f t="shared" si="3"/>
        <v>27</v>
      </c>
      <c r="G37" s="4">
        <f t="shared" si="2"/>
        <v>1.202848417765265</v>
      </c>
      <c r="H37" s="1">
        <f t="shared" si="0"/>
        <v>30.071210444131623</v>
      </c>
      <c r="I37" s="1">
        <f t="shared" si="1"/>
        <v>18.042726266478972</v>
      </c>
    </row>
    <row r="38" spans="6:14" x14ac:dyDescent="0.2">
      <c r="F38">
        <f t="shared" si="3"/>
        <v>28</v>
      </c>
      <c r="G38" s="4">
        <f t="shared" si="2"/>
        <v>0.93822176585690675</v>
      </c>
      <c r="H38" s="1">
        <f t="shared" si="0"/>
        <v>23.455544146422667</v>
      </c>
      <c r="I38" s="1">
        <f t="shared" si="1"/>
        <v>14.073326487853601</v>
      </c>
    </row>
    <row r="39" spans="6:14" x14ac:dyDescent="0.2">
      <c r="F39">
        <f t="shared" si="3"/>
        <v>29</v>
      </c>
      <c r="G39" s="4">
        <f t="shared" si="2"/>
        <v>0.73181297736838724</v>
      </c>
      <c r="H39" s="1">
        <f t="shared" si="0"/>
        <v>18.295324434209682</v>
      </c>
      <c r="I39" s="1">
        <f t="shared" si="1"/>
        <v>10.977194660525809</v>
      </c>
    </row>
    <row r="40" spans="6:14" x14ac:dyDescent="0.2">
      <c r="F40">
        <f t="shared" si="3"/>
        <v>30</v>
      </c>
      <c r="G40" s="4">
        <f t="shared" si="2"/>
        <v>0.57081412234734208</v>
      </c>
      <c r="H40" s="1">
        <f t="shared" si="0"/>
        <v>14.270353058683552</v>
      </c>
      <c r="I40" s="1">
        <f t="shared" si="1"/>
        <v>8.5622118352101317</v>
      </c>
    </row>
    <row r="41" spans="6:14" x14ac:dyDescent="0.2">
      <c r="F41">
        <f t="shared" si="3"/>
        <v>31</v>
      </c>
      <c r="G41" s="4">
        <f t="shared" si="2"/>
        <v>0.44523501543092686</v>
      </c>
      <c r="H41" s="1">
        <f t="shared" si="0"/>
        <v>11.130875385773171</v>
      </c>
      <c r="I41" s="1">
        <f t="shared" si="1"/>
        <v>6.6785252314639028</v>
      </c>
    </row>
    <row r="42" spans="6:14" x14ac:dyDescent="0.2">
      <c r="F42">
        <f t="shared" si="3"/>
        <v>32</v>
      </c>
      <c r="G42" s="4">
        <f t="shared" si="2"/>
        <v>0.34728331203612295</v>
      </c>
      <c r="H42" s="1">
        <f t="shared" si="0"/>
        <v>8.682082800903073</v>
      </c>
      <c r="I42" s="1">
        <f t="shared" si="1"/>
        <v>5.209249680541844</v>
      </c>
    </row>
    <row r="43" spans="6:14" x14ac:dyDescent="0.2">
      <c r="F43">
        <f t="shared" si="3"/>
        <v>33</v>
      </c>
      <c r="G43" s="4">
        <f t="shared" si="2"/>
        <v>0.2708809833881759</v>
      </c>
      <c r="H43" s="1">
        <f t="shared" si="0"/>
        <v>6.7720245847043978</v>
      </c>
      <c r="I43" s="1">
        <f t="shared" si="1"/>
        <v>4.0632147508226382</v>
      </c>
    </row>
    <row r="44" spans="6:14" x14ac:dyDescent="0.2">
      <c r="F44">
        <f t="shared" si="3"/>
        <v>34</v>
      </c>
      <c r="G44" s="4">
        <f t="shared" si="2"/>
        <v>0.2112871670427772</v>
      </c>
      <c r="H44" s="1">
        <f t="shared" si="0"/>
        <v>5.2821791760694303</v>
      </c>
      <c r="I44" s="1">
        <f t="shared" si="1"/>
        <v>3.1693075056416582</v>
      </c>
    </row>
    <row r="45" spans="6:14" x14ac:dyDescent="0.2">
      <c r="F45">
        <f t="shared" si="3"/>
        <v>35</v>
      </c>
      <c r="G45" s="4">
        <f t="shared" si="2"/>
        <v>0.16480399029336623</v>
      </c>
      <c r="H45" s="1">
        <f t="shared" si="0"/>
        <v>4.120099757334156</v>
      </c>
      <c r="I45" s="1">
        <f t="shared" si="1"/>
        <v>2.4720598544004937</v>
      </c>
    </row>
    <row r="46" spans="6:14" x14ac:dyDescent="0.2">
      <c r="F46">
        <f t="shared" si="3"/>
        <v>36</v>
      </c>
      <c r="G46" s="4">
        <f t="shared" si="2"/>
        <v>0.12854711242882566</v>
      </c>
      <c r="H46" s="1">
        <f t="shared" si="0"/>
        <v>3.2136778107206414</v>
      </c>
      <c r="I46" s="1">
        <f t="shared" si="1"/>
        <v>1.9282066864323848</v>
      </c>
    </row>
    <row r="47" spans="6:14" x14ac:dyDescent="0.2">
      <c r="G47" s="4"/>
      <c r="H47" s="1"/>
      <c r="I47" s="1"/>
    </row>
    <row r="48" spans="6:14" x14ac:dyDescent="0.2">
      <c r="G48" s="4"/>
      <c r="H48" s="1"/>
      <c r="I48" s="1"/>
    </row>
    <row r="49" spans="7:9" x14ac:dyDescent="0.2">
      <c r="G49" s="4"/>
      <c r="H49" s="1"/>
      <c r="I49" s="1"/>
    </row>
    <row r="50" spans="7:9" x14ac:dyDescent="0.2">
      <c r="G50" s="4"/>
      <c r="H50" s="1"/>
      <c r="I50" s="1"/>
    </row>
    <row r="51" spans="7:9" x14ac:dyDescent="0.2">
      <c r="G51" s="4"/>
      <c r="H51" s="1"/>
      <c r="I51" s="1"/>
    </row>
    <row r="52" spans="7:9" x14ac:dyDescent="0.2">
      <c r="G52" s="4"/>
      <c r="H52" s="1"/>
      <c r="I52" s="1"/>
    </row>
  </sheetData>
  <mergeCells count="6">
    <mergeCell ref="B2:G2"/>
    <mergeCell ref="B3:G5"/>
    <mergeCell ref="B7:C7"/>
    <mergeCell ref="K13:L30"/>
    <mergeCell ref="F7:I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CLTV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VIETTHANHPHAN</dc:creator>
  <cp:lastModifiedBy>VIETTHANHPHAN</cp:lastModifiedBy>
  <dcterms:created xsi:type="dcterms:W3CDTF">2023-08-06T08:50:13Z</dcterms:created>
  <dcterms:modified xsi:type="dcterms:W3CDTF">2023-08-07T05:47:46Z</dcterms:modified>
</cp:coreProperties>
</file>