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io\Desktop\実験A\6月18日提出\"/>
    </mc:Choice>
  </mc:AlternateContent>
  <xr:revisionPtr revIDLastSave="0" documentId="13_ncr:1_{677FC042-7DA6-4594-8649-D0A04C8DF83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実験データ" sheetId="1" r:id="rId1"/>
    <sheet name="Sheet2" sheetId="3" r:id="rId2"/>
    <sheet name="Sheet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6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  <c r="H6" i="1"/>
  <c r="F6" i="1"/>
  <c r="H16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7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6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6" i="1"/>
  <c r="J160" i="1"/>
</calcChain>
</file>

<file path=xl/sharedStrings.xml><?xml version="1.0" encoding="utf-8"?>
<sst xmlns="http://schemas.openxmlformats.org/spreadsheetml/2006/main" count="25" uniqueCount="23">
  <si>
    <t>ビュレットの読み</t>
    <rPh sb="6" eb="7">
      <t>ヨ</t>
    </rPh>
    <phoneticPr fontId="1"/>
  </si>
  <si>
    <t>pH</t>
    <phoneticPr fontId="1"/>
  </si>
  <si>
    <t>V(NaOH)</t>
    <phoneticPr fontId="1"/>
  </si>
  <si>
    <t>V(1/2)</t>
    <phoneticPr fontId="1"/>
  </si>
  <si>
    <t>DpH/DV</t>
    <phoneticPr fontId="1"/>
  </si>
  <si>
    <t>nH</t>
    <phoneticPr fontId="1"/>
  </si>
  <si>
    <t>[H3PO4]0 =</t>
    <phoneticPr fontId="1"/>
  </si>
  <si>
    <t>mol/dm-3</t>
    <phoneticPr fontId="1"/>
  </si>
  <si>
    <t>CNaOH =</t>
    <phoneticPr fontId="1"/>
  </si>
  <si>
    <t>実験結果の解析について，下記のデータを用いて解析し，8つのグラフを作成すること．</t>
    <rPh sb="0" eb="4">
      <t>，</t>
    </rPh>
    <phoneticPr fontId="1"/>
  </si>
  <si>
    <t>2020年度学生実験　テーマA 　3日目　演習用実験データ（学籍番号：B8TB3001〜B8TB3057の方）</t>
    <rPh sb="0" eb="2">
      <t>ニチメ</t>
    </rPh>
    <rPh sb="4" eb="6">
      <t>ネンド</t>
    </rPh>
    <rPh sb="6" eb="10">
      <t>ガクセイジッケンエンシュウヨウジッケンデータガクセキバンゴウゼンハン</t>
    </rPh>
    <phoneticPr fontId="1"/>
  </si>
  <si>
    <t>log[ ]</t>
    <phoneticPr fontId="1"/>
  </si>
  <si>
    <t>pKa1</t>
    <phoneticPr fontId="1"/>
  </si>
  <si>
    <t>pKa2</t>
    <phoneticPr fontId="1"/>
  </si>
  <si>
    <t>実験データ_テーマA_3日目_（学籍番号：B8TB3001〜B8TB3057の方）.xlsx の互換性レポート</t>
  </si>
  <si>
    <t>2020/6/13 18:51 に実行</t>
  </si>
  <si>
    <t>このブックを以前のファイル形式で保存した場合、または以前のバージョンの Microsoft Excel で開いた場合、一覧表示されている機能は利用できなくなります。</t>
  </si>
  <si>
    <t>機能の大幅な損失</t>
  </si>
  <si>
    <t>出現数</t>
  </si>
  <si>
    <t>バージョン</t>
  </si>
  <si>
    <t>このファイルには既に、このバージョンの Excel では認識されない機能が含まれていました。OpenXML ファイルを XLSB ファイル形式で保存したり、XLSB ファイルを OpenXML ファイル形式で保存すると、これらの機能は保持されません。</t>
  </si>
  <si>
    <t>Excel 2007</t>
  </si>
  <si>
    <t>ぐらふたち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</si>
</sst>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);[Red]\(0.00000\)"/>
    <numFmt numFmtId="177" formatCode="0.0000_);[Red]\(0.0000\)"/>
  </numFmts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nH-pH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実験データ!$F$6:$F$160</c:f>
              <c:numCache>
                <c:formatCode>General</c:formatCode>
                <c:ptCount val="155"/>
                <c:pt idx="0">
                  <c:v>2.473954811524246</c:v>
                </c:pt>
                <c:pt idx="1">
                  <c:v>2.4570632581097906</c:v>
                </c:pt>
                <c:pt idx="2">
                  <c:v>2.4362955173715197</c:v>
                </c:pt>
                <c:pt idx="3">
                  <c:v>2.4421510409058125</c:v>
                </c:pt>
                <c:pt idx="4">
                  <c:v>2.4408602919929452</c:v>
                </c:pt>
                <c:pt idx="5">
                  <c:v>2.4367725857790035</c:v>
                </c:pt>
                <c:pt idx="6">
                  <c:v>2.4180198922253351</c:v>
                </c:pt>
                <c:pt idx="7">
                  <c:v>2.3969329441630238</c:v>
                </c:pt>
                <c:pt idx="8">
                  <c:v>2.3916950985970038</c:v>
                </c:pt>
                <c:pt idx="9">
                  <c:v>2.3840279358758787</c:v>
                </c:pt>
                <c:pt idx="10">
                  <c:v>2.3728173567715625</c:v>
                </c:pt>
                <c:pt idx="11">
                  <c:v>2.3588288435372018</c:v>
                </c:pt>
                <c:pt idx="12">
                  <c:v>2.345695495458564</c:v>
                </c:pt>
                <c:pt idx="13">
                  <c:v>2.3382082284110113</c:v>
                </c:pt>
                <c:pt idx="14">
                  <c:v>2.3229667448001803</c:v>
                </c:pt>
                <c:pt idx="15">
                  <c:v>2.3079343777898909</c:v>
                </c:pt>
                <c:pt idx="16">
                  <c:v>2.2855988947536008</c:v>
                </c:pt>
                <c:pt idx="17">
                  <c:v>2.2800085965957373</c:v>
                </c:pt>
                <c:pt idx="18">
                  <c:v>2.2736657223424213</c:v>
                </c:pt>
                <c:pt idx="19">
                  <c:v>2.2590243540717978</c:v>
                </c:pt>
                <c:pt idx="20">
                  <c:v>2.2478936453078102</c:v>
                </c:pt>
                <c:pt idx="21">
                  <c:v>2.2392897611030831</c:v>
                </c:pt>
                <c:pt idx="22">
                  <c:v>2.2284640066729238</c:v>
                </c:pt>
                <c:pt idx="23">
                  <c:v>2.213623758641837</c:v>
                </c:pt>
                <c:pt idx="24">
                  <c:v>2.2006300114694879</c:v>
                </c:pt>
                <c:pt idx="25">
                  <c:v>2.1947819579179919</c:v>
                </c:pt>
                <c:pt idx="26">
                  <c:v>2.1876686604111364</c:v>
                </c:pt>
                <c:pt idx="27">
                  <c:v>2.1710471605212431</c:v>
                </c:pt>
                <c:pt idx="28">
                  <c:v>2.1613997115808035</c:v>
                </c:pt>
                <c:pt idx="29">
                  <c:v>2.1525432053747551</c:v>
                </c:pt>
                <c:pt idx="30">
                  <c:v>2.1423025642090354</c:v>
                </c:pt>
                <c:pt idx="31">
                  <c:v>2.1346312005629415</c:v>
                </c:pt>
                <c:pt idx="32">
                  <c:v>2.1226545028245365</c:v>
                </c:pt>
                <c:pt idx="33">
                  <c:v>2.1132610597373245</c:v>
                </c:pt>
                <c:pt idx="34">
                  <c:v>2.1086456012654127</c:v>
                </c:pt>
                <c:pt idx="35">
                  <c:v>2.1000331133244368</c:v>
                </c:pt>
                <c:pt idx="36">
                  <c:v>2.0868231947217009</c:v>
                </c:pt>
                <c:pt idx="37">
                  <c:v>2.0763124187494633</c:v>
                </c:pt>
                <c:pt idx="38">
                  <c:v>2.0661142993845818</c:v>
                </c:pt>
                <c:pt idx="39">
                  <c:v>2.0591321367385689</c:v>
                </c:pt>
                <c:pt idx="40">
                  <c:v>2.054835720362072</c:v>
                </c:pt>
                <c:pt idx="41">
                  <c:v>2.0505827891297246</c:v>
                </c:pt>
                <c:pt idx="42">
                  <c:v>2.0427539311328351</c:v>
                </c:pt>
                <c:pt idx="43">
                  <c:v>2.0388300444340999</c:v>
                </c:pt>
                <c:pt idx="44">
                  <c:v>2.0343749487783969</c:v>
                </c:pt>
                <c:pt idx="45">
                  <c:v>2.0274675318817792</c:v>
                </c:pt>
                <c:pt idx="46">
                  <c:v>2.0248384019164054</c:v>
                </c:pt>
                <c:pt idx="47">
                  <c:v>2.0237961753634814</c:v>
                </c:pt>
                <c:pt idx="48">
                  <c:v>2.0198229036912423</c:v>
                </c:pt>
                <c:pt idx="49">
                  <c:v>2.0190999801508855</c:v>
                </c:pt>
                <c:pt idx="50">
                  <c:v>2.0151132525953641</c:v>
                </c:pt>
                <c:pt idx="51">
                  <c:v>2.0150069137094695</c:v>
                </c:pt>
                <c:pt idx="52">
                  <c:v>2.0114765646179782</c:v>
                </c:pt>
                <c:pt idx="53">
                  <c:v>2.0104377137107328</c:v>
                </c:pt>
                <c:pt idx="54">
                  <c:v>2.0065738270954743</c:v>
                </c:pt>
                <c:pt idx="55">
                  <c:v>2.0061727991310847</c:v>
                </c:pt>
                <c:pt idx="56">
                  <c:v>2.0005685417941788</c:v>
                </c:pt>
                <c:pt idx="57">
                  <c:v>1.9988508354986918</c:v>
                </c:pt>
                <c:pt idx="58">
                  <c:v>1.9942744246236161</c:v>
                </c:pt>
                <c:pt idx="59">
                  <c:v>1.992334773191905</c:v>
                </c:pt>
                <c:pt idx="60">
                  <c:v>1.9876351849892386</c:v>
                </c:pt>
                <c:pt idx="61">
                  <c:v>1.9849578994452781</c:v>
                </c:pt>
                <c:pt idx="62">
                  <c:v>1.9808823819635393</c:v>
                </c:pt>
                <c:pt idx="63">
                  <c:v>1.9795746273647896</c:v>
                </c:pt>
                <c:pt idx="64">
                  <c:v>1.974091077940199</c:v>
                </c:pt>
                <c:pt idx="65">
                  <c:v>1.9686137120926313</c:v>
                </c:pt>
                <c:pt idx="66">
                  <c:v>1.9665913203170673</c:v>
                </c:pt>
                <c:pt idx="67">
                  <c:v>1.9604185229390878</c:v>
                </c:pt>
                <c:pt idx="68">
                  <c:v>1.9576929079774914</c:v>
                </c:pt>
                <c:pt idx="69">
                  <c:v>1.9467038964009811</c:v>
                </c:pt>
                <c:pt idx="70">
                  <c:v>1.9391547389062342</c:v>
                </c:pt>
                <c:pt idx="71">
                  <c:v>1.9315984001853665</c:v>
                </c:pt>
                <c:pt idx="72">
                  <c:v>1.9192152422566815</c:v>
                </c:pt>
                <c:pt idx="73">
                  <c:v>1.9054682502942994</c:v>
                </c:pt>
                <c:pt idx="74">
                  <c:v>1.8917065168017919</c:v>
                </c:pt>
                <c:pt idx="75">
                  <c:v>1.8779456140961919</c:v>
                </c:pt>
                <c:pt idx="76">
                  <c:v>1.8573010436423838</c:v>
                </c:pt>
                <c:pt idx="77">
                  <c:v>1.8366486987700255</c:v>
                </c:pt>
                <c:pt idx="78">
                  <c:v>1.815996494504917</c:v>
                </c:pt>
                <c:pt idx="79">
                  <c:v>1.7946541223586259</c:v>
                </c:pt>
                <c:pt idx="80">
                  <c:v>1.7746849442949519</c:v>
                </c:pt>
                <c:pt idx="81">
                  <c:v>1.747142070312196</c:v>
                </c:pt>
                <c:pt idx="82">
                  <c:v>1.7195974781164352</c:v>
                </c:pt>
                <c:pt idx="83">
                  <c:v>1.6920508384318802</c:v>
                </c:pt>
                <c:pt idx="84">
                  <c:v>1.6631285203689619</c:v>
                </c:pt>
                <c:pt idx="85">
                  <c:v>1.636958801733805</c:v>
                </c:pt>
                <c:pt idx="86">
                  <c:v>1.608035067420664</c:v>
                </c:pt>
                <c:pt idx="87">
                  <c:v>1.5818649665574336</c:v>
                </c:pt>
                <c:pt idx="88">
                  <c:v>1.5543177429961281</c:v>
                </c:pt>
                <c:pt idx="89">
                  <c:v>1.52676990494089</c:v>
                </c:pt>
                <c:pt idx="90">
                  <c:v>1.4992228401439971</c:v>
                </c:pt>
                <c:pt idx="91">
                  <c:v>1.4716752177538721</c:v>
                </c:pt>
                <c:pt idx="92">
                  <c:v>1.4441275170770003</c:v>
                </c:pt>
                <c:pt idx="93">
                  <c:v>1.416579381408547</c:v>
                </c:pt>
                <c:pt idx="94">
                  <c:v>1.3890316052034999</c:v>
                </c:pt>
                <c:pt idx="95">
                  <c:v>1.3614838212744325</c:v>
                </c:pt>
                <c:pt idx="96">
                  <c:v>1.3325589545807663</c:v>
                </c:pt>
                <c:pt idx="97">
                  <c:v>1.3063887238693366</c:v>
                </c:pt>
                <c:pt idx="98">
                  <c:v>1.2788414966851906</c:v>
                </c:pt>
                <c:pt idx="99">
                  <c:v>1.2512939806401084</c:v>
                </c:pt>
                <c:pt idx="100">
                  <c:v>1.2237475456757938</c:v>
                </c:pt>
                <c:pt idx="101">
                  <c:v>1.1962019936409638</c:v>
                </c:pt>
                <c:pt idx="102">
                  <c:v>1.1755426130295508</c:v>
                </c:pt>
                <c:pt idx="103">
                  <c:v>1.1521305443455703</c:v>
                </c:pt>
                <c:pt idx="104">
                  <c:v>1.1404271149754854</c:v>
                </c:pt>
                <c:pt idx="105">
                  <c:v>1.1266539364983796</c:v>
                </c:pt>
                <c:pt idx="106">
                  <c:v>1.1135740802845979</c:v>
                </c:pt>
                <c:pt idx="107">
                  <c:v>1.0998064862011718</c:v>
                </c:pt>
                <c:pt idx="108">
                  <c:v>1.0956774821752211</c:v>
                </c:pt>
                <c:pt idx="109">
                  <c:v>1.0826003945835225</c:v>
                </c:pt>
                <c:pt idx="110">
                  <c:v>1.0722797745409034</c:v>
                </c:pt>
                <c:pt idx="111">
                  <c:v>1.0640290615362413</c:v>
                </c:pt>
                <c:pt idx="112">
                  <c:v>1.0543991760512823</c:v>
                </c:pt>
                <c:pt idx="113">
                  <c:v>1.0509672192100716</c:v>
                </c:pt>
                <c:pt idx="114">
                  <c:v>1.0441016509496106</c:v>
                </c:pt>
                <c:pt idx="115">
                  <c:v>1.0379256745490246</c:v>
                </c:pt>
                <c:pt idx="116">
                  <c:v>1.0310821333481859</c:v>
                </c:pt>
                <c:pt idx="117">
                  <c:v>1.0242692361315069</c:v>
                </c:pt>
                <c:pt idx="118">
                  <c:v>1.0215842119241814</c:v>
                </c:pt>
                <c:pt idx="119">
                  <c:v>1.0175398821644734</c:v>
                </c:pt>
                <c:pt idx="120">
                  <c:v>1.0142071001622444</c:v>
                </c:pt>
                <c:pt idx="121">
                  <c:v>1.0109685013149496</c:v>
                </c:pt>
                <c:pt idx="122">
                  <c:v>1.0092337114146284</c:v>
                </c:pt>
                <c:pt idx="123">
                  <c:v>1.0040574618648972</c:v>
                </c:pt>
                <c:pt idx="124">
                  <c:v>0.99915373735739665</c:v>
                </c:pt>
                <c:pt idx="125">
                  <c:v>0.99588333583218036</c:v>
                </c:pt>
                <c:pt idx="126">
                  <c:v>0.99356466401983923</c:v>
                </c:pt>
                <c:pt idx="127">
                  <c:v>0.9903559859132498</c:v>
                </c:pt>
                <c:pt idx="128">
                  <c:v>0.98820373741890011</c:v>
                </c:pt>
                <c:pt idx="129">
                  <c:v>0.98656899821087851</c:v>
                </c:pt>
                <c:pt idx="130">
                  <c:v>0.97954038877748362</c:v>
                </c:pt>
                <c:pt idx="131">
                  <c:v>0.97852252014830965</c:v>
                </c:pt>
                <c:pt idx="132">
                  <c:v>0.97532325920242036</c:v>
                </c:pt>
                <c:pt idx="133">
                  <c:v>0.96891589969290726</c:v>
                </c:pt>
                <c:pt idx="134">
                  <c:v>0.9649291245118623</c:v>
                </c:pt>
                <c:pt idx="135">
                  <c:v>0.95851420907232443</c:v>
                </c:pt>
                <c:pt idx="136">
                  <c:v>0.95120817613720554</c:v>
                </c:pt>
                <c:pt idx="137">
                  <c:v>0.9433665258521855</c:v>
                </c:pt>
                <c:pt idx="138">
                  <c:v>0.92799055116570894</c:v>
                </c:pt>
                <c:pt idx="139">
                  <c:v>0.91384664473602362</c:v>
                </c:pt>
                <c:pt idx="140">
                  <c:v>0.90025405037332185</c:v>
                </c:pt>
                <c:pt idx="141">
                  <c:v>0.88370493357525337</c:v>
                </c:pt>
                <c:pt idx="142">
                  <c:v>0.86547263701163102</c:v>
                </c:pt>
                <c:pt idx="143">
                  <c:v>0.84934858801357871</c:v>
                </c:pt>
                <c:pt idx="144">
                  <c:v>0.82842619656716554</c:v>
                </c:pt>
                <c:pt idx="145">
                  <c:v>0.80708642408947551</c:v>
                </c:pt>
                <c:pt idx="146">
                  <c:v>0.78352219934067069</c:v>
                </c:pt>
                <c:pt idx="147">
                  <c:v>0.76132896582007126</c:v>
                </c:pt>
                <c:pt idx="148">
                  <c:v>0.73787875057634533</c:v>
                </c:pt>
                <c:pt idx="149">
                  <c:v>0.72176797097792855</c:v>
                </c:pt>
                <c:pt idx="150">
                  <c:v>0.67460002923636164</c:v>
                </c:pt>
                <c:pt idx="151">
                  <c:v>0.63082241997570065</c:v>
                </c:pt>
                <c:pt idx="152">
                  <c:v>0.54998938706220057</c:v>
                </c:pt>
                <c:pt idx="153">
                  <c:v>0.4723167484278159</c:v>
                </c:pt>
                <c:pt idx="154">
                  <c:v>0.27447316923248888</c:v>
                </c:pt>
              </c:numCache>
            </c:numRef>
          </c:xVal>
          <c:yVal>
            <c:numRef>
              <c:f>実験データ!$C$6:$C$160</c:f>
              <c:numCache>
                <c:formatCode>General</c:formatCode>
                <c:ptCount val="155"/>
                <c:pt idx="0">
                  <c:v>2.1</c:v>
                </c:pt>
                <c:pt idx="1">
                  <c:v>2.11</c:v>
                </c:pt>
                <c:pt idx="2">
                  <c:v>2.12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2.3199999999999998</c:v>
                </c:pt>
                <c:pt idx="12">
                  <c:v>2.34</c:v>
                </c:pt>
                <c:pt idx="13">
                  <c:v>2.37</c:v>
                </c:pt>
                <c:pt idx="14">
                  <c:v>2.39</c:v>
                </c:pt>
                <c:pt idx="15">
                  <c:v>2.41</c:v>
                </c:pt>
                <c:pt idx="16">
                  <c:v>2.42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2.52</c:v>
                </c:pt>
                <c:pt idx="21">
                  <c:v>2.56</c:v>
                </c:pt>
                <c:pt idx="22">
                  <c:v>2.59</c:v>
                </c:pt>
                <c:pt idx="23">
                  <c:v>2.6</c:v>
                </c:pt>
                <c:pt idx="24">
                  <c:v>2.62</c:v>
                </c:pt>
                <c:pt idx="25">
                  <c:v>2.66</c:v>
                </c:pt>
                <c:pt idx="26">
                  <c:v>2.7</c:v>
                </c:pt>
                <c:pt idx="27">
                  <c:v>2.72</c:v>
                </c:pt>
                <c:pt idx="28">
                  <c:v>2.75</c:v>
                </c:pt>
                <c:pt idx="29">
                  <c:v>2.79</c:v>
                </c:pt>
                <c:pt idx="30">
                  <c:v>2.82</c:v>
                </c:pt>
                <c:pt idx="31">
                  <c:v>2.86</c:v>
                </c:pt>
                <c:pt idx="32">
                  <c:v>2.9</c:v>
                </c:pt>
                <c:pt idx="33">
                  <c:v>2.95</c:v>
                </c:pt>
                <c:pt idx="34">
                  <c:v>2.97</c:v>
                </c:pt>
                <c:pt idx="35">
                  <c:v>3</c:v>
                </c:pt>
                <c:pt idx="36">
                  <c:v>3.08</c:v>
                </c:pt>
                <c:pt idx="37">
                  <c:v>3.12</c:v>
                </c:pt>
                <c:pt idx="38">
                  <c:v>3.21</c:v>
                </c:pt>
                <c:pt idx="39">
                  <c:v>3.28</c:v>
                </c:pt>
                <c:pt idx="40">
                  <c:v>3.31</c:v>
                </c:pt>
                <c:pt idx="41">
                  <c:v>3.37</c:v>
                </c:pt>
                <c:pt idx="42">
                  <c:v>3.46</c:v>
                </c:pt>
                <c:pt idx="43">
                  <c:v>3.5</c:v>
                </c:pt>
                <c:pt idx="44">
                  <c:v>3.52</c:v>
                </c:pt>
                <c:pt idx="45">
                  <c:v>3.52</c:v>
                </c:pt>
                <c:pt idx="46">
                  <c:v>3.7</c:v>
                </c:pt>
                <c:pt idx="47">
                  <c:v>3.8</c:v>
                </c:pt>
                <c:pt idx="48">
                  <c:v>3.86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4.18</c:v>
                </c:pt>
                <c:pt idx="53">
                  <c:v>4.28</c:v>
                </c:pt>
                <c:pt idx="54">
                  <c:v>4.4000000000000004</c:v>
                </c:pt>
                <c:pt idx="55">
                  <c:v>4.57</c:v>
                </c:pt>
                <c:pt idx="56">
                  <c:v>4.72</c:v>
                </c:pt>
                <c:pt idx="57">
                  <c:v>4.84</c:v>
                </c:pt>
                <c:pt idx="58">
                  <c:v>4.95</c:v>
                </c:pt>
                <c:pt idx="59">
                  <c:v>5.0199999999999996</c:v>
                </c:pt>
                <c:pt idx="60">
                  <c:v>5.0999999999999996</c:v>
                </c:pt>
                <c:pt idx="61">
                  <c:v>5.16</c:v>
                </c:pt>
                <c:pt idx="62">
                  <c:v>5.21</c:v>
                </c:pt>
                <c:pt idx="63">
                  <c:v>5.28</c:v>
                </c:pt>
                <c:pt idx="64">
                  <c:v>5.31</c:v>
                </c:pt>
                <c:pt idx="65">
                  <c:v>5.35</c:v>
                </c:pt>
                <c:pt idx="66">
                  <c:v>5.41</c:v>
                </c:pt>
                <c:pt idx="67">
                  <c:v>5.45</c:v>
                </c:pt>
                <c:pt idx="68">
                  <c:v>5.5</c:v>
                </c:pt>
                <c:pt idx="69">
                  <c:v>5.56</c:v>
                </c:pt>
                <c:pt idx="70">
                  <c:v>5.62</c:v>
                </c:pt>
                <c:pt idx="71">
                  <c:v>5.67</c:v>
                </c:pt>
                <c:pt idx="72">
                  <c:v>5.71</c:v>
                </c:pt>
                <c:pt idx="73">
                  <c:v>5.8</c:v>
                </c:pt>
                <c:pt idx="74">
                  <c:v>5.85</c:v>
                </c:pt>
                <c:pt idx="75">
                  <c:v>5.91</c:v>
                </c:pt>
                <c:pt idx="76">
                  <c:v>6</c:v>
                </c:pt>
                <c:pt idx="77">
                  <c:v>6.06</c:v>
                </c:pt>
                <c:pt idx="78">
                  <c:v>6.13</c:v>
                </c:pt>
                <c:pt idx="79">
                  <c:v>6.2</c:v>
                </c:pt>
                <c:pt idx="80">
                  <c:v>6.24</c:v>
                </c:pt>
                <c:pt idx="81">
                  <c:v>6.31</c:v>
                </c:pt>
                <c:pt idx="82">
                  <c:v>6.37</c:v>
                </c:pt>
                <c:pt idx="83">
                  <c:v>6.41</c:v>
                </c:pt>
                <c:pt idx="84">
                  <c:v>6.48</c:v>
                </c:pt>
                <c:pt idx="85">
                  <c:v>6.52</c:v>
                </c:pt>
                <c:pt idx="86">
                  <c:v>6.58</c:v>
                </c:pt>
                <c:pt idx="87">
                  <c:v>6.62</c:v>
                </c:pt>
                <c:pt idx="88">
                  <c:v>6.67</c:v>
                </c:pt>
                <c:pt idx="89">
                  <c:v>6.71</c:v>
                </c:pt>
                <c:pt idx="90">
                  <c:v>6.77</c:v>
                </c:pt>
                <c:pt idx="91">
                  <c:v>6.82</c:v>
                </c:pt>
                <c:pt idx="92">
                  <c:v>6.87</c:v>
                </c:pt>
                <c:pt idx="93">
                  <c:v>6.91</c:v>
                </c:pt>
                <c:pt idx="94">
                  <c:v>6.96</c:v>
                </c:pt>
                <c:pt idx="95">
                  <c:v>7.01</c:v>
                </c:pt>
                <c:pt idx="96">
                  <c:v>7.07</c:v>
                </c:pt>
                <c:pt idx="97">
                  <c:v>7.12</c:v>
                </c:pt>
                <c:pt idx="98">
                  <c:v>7.18</c:v>
                </c:pt>
                <c:pt idx="99">
                  <c:v>7.23</c:v>
                </c:pt>
                <c:pt idx="100">
                  <c:v>7.3</c:v>
                </c:pt>
                <c:pt idx="101">
                  <c:v>7.38</c:v>
                </c:pt>
                <c:pt idx="102">
                  <c:v>7.43</c:v>
                </c:pt>
                <c:pt idx="103">
                  <c:v>7.51</c:v>
                </c:pt>
                <c:pt idx="104">
                  <c:v>7.58</c:v>
                </c:pt>
                <c:pt idx="105">
                  <c:v>7.6</c:v>
                </c:pt>
                <c:pt idx="106">
                  <c:v>7.67</c:v>
                </c:pt>
                <c:pt idx="107">
                  <c:v>7.74</c:v>
                </c:pt>
                <c:pt idx="108">
                  <c:v>7.77</c:v>
                </c:pt>
                <c:pt idx="109">
                  <c:v>7.84</c:v>
                </c:pt>
                <c:pt idx="110">
                  <c:v>7.91</c:v>
                </c:pt>
                <c:pt idx="111">
                  <c:v>7.99</c:v>
                </c:pt>
                <c:pt idx="112">
                  <c:v>8.0500000000000007</c:v>
                </c:pt>
                <c:pt idx="113">
                  <c:v>8.1</c:v>
                </c:pt>
                <c:pt idx="114">
                  <c:v>8.18</c:v>
                </c:pt>
                <c:pt idx="115">
                  <c:v>8.25</c:v>
                </c:pt>
                <c:pt idx="116">
                  <c:v>8.36</c:v>
                </c:pt>
                <c:pt idx="117">
                  <c:v>8.5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8.94</c:v>
                </c:pt>
                <c:pt idx="122">
                  <c:v>9.1</c:v>
                </c:pt>
                <c:pt idx="123">
                  <c:v>9.39</c:v>
                </c:pt>
                <c:pt idx="124">
                  <c:v>9.5</c:v>
                </c:pt>
                <c:pt idx="125">
                  <c:v>9.6199999999999992</c:v>
                </c:pt>
                <c:pt idx="126">
                  <c:v>9.67</c:v>
                </c:pt>
                <c:pt idx="127">
                  <c:v>9.76</c:v>
                </c:pt>
                <c:pt idx="128">
                  <c:v>9.81</c:v>
                </c:pt>
                <c:pt idx="129">
                  <c:v>9.89</c:v>
                </c:pt>
                <c:pt idx="130">
                  <c:v>10</c:v>
                </c:pt>
                <c:pt idx="131">
                  <c:v>10.050000000000001</c:v>
                </c:pt>
                <c:pt idx="132">
                  <c:v>10.09</c:v>
                </c:pt>
                <c:pt idx="133">
                  <c:v>10.16</c:v>
                </c:pt>
                <c:pt idx="134">
                  <c:v>10.210000000000001</c:v>
                </c:pt>
                <c:pt idx="135">
                  <c:v>10.3</c:v>
                </c:pt>
                <c:pt idx="136">
                  <c:v>10.37</c:v>
                </c:pt>
                <c:pt idx="137">
                  <c:v>10.42</c:v>
                </c:pt>
                <c:pt idx="138">
                  <c:v>10.51</c:v>
                </c:pt>
                <c:pt idx="139">
                  <c:v>10.6</c:v>
                </c:pt>
                <c:pt idx="140">
                  <c:v>10.68</c:v>
                </c:pt>
                <c:pt idx="141">
                  <c:v>10.72</c:v>
                </c:pt>
                <c:pt idx="142">
                  <c:v>10.81</c:v>
                </c:pt>
                <c:pt idx="143">
                  <c:v>10.88</c:v>
                </c:pt>
                <c:pt idx="144">
                  <c:v>10.92</c:v>
                </c:pt>
                <c:pt idx="145">
                  <c:v>10.99</c:v>
                </c:pt>
                <c:pt idx="146">
                  <c:v>11.04</c:v>
                </c:pt>
                <c:pt idx="147">
                  <c:v>11.09</c:v>
                </c:pt>
                <c:pt idx="148">
                  <c:v>11.13</c:v>
                </c:pt>
                <c:pt idx="149">
                  <c:v>11.19</c:v>
                </c:pt>
                <c:pt idx="150">
                  <c:v>11.25</c:v>
                </c:pt>
                <c:pt idx="151">
                  <c:v>11.31</c:v>
                </c:pt>
                <c:pt idx="152">
                  <c:v>11.42</c:v>
                </c:pt>
                <c:pt idx="153">
                  <c:v>11.51</c:v>
                </c:pt>
                <c:pt idx="154">
                  <c:v>11.72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1-4FC6-BA3F-64543BEE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22416"/>
        <c:axId val="430839016"/>
      </c:scatterChart>
      <c:valAx>
        <c:axId val="692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nH(</a:t>
                </a:r>
                <a:r>
                  <a:rPr lang="ja-JP" altLang="en-US"/>
                  <a:t>平均結合数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839016"/>
        <c:crosses val="autoZero"/>
        <c:crossBetween val="midCat"/>
      </c:valAx>
      <c:valAx>
        <c:axId val="4308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pKa1(</a:t>
            </a:r>
            <a:r>
              <a:rPr lang="ja-JP" altLang="en-US"/>
              <a:t>最小二乗法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pKa1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68183750433872"/>
                  <c:y val="-3.01093243923520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実験データ!$G$6:$G$50</c:f>
              <c:numCache>
                <c:formatCode>General</c:formatCode>
                <c:ptCount val="45"/>
                <c:pt idx="0">
                  <c:v>4.5286116259348655E-2</c:v>
                </c:pt>
                <c:pt idx="1">
                  <c:v>7.4772921483026708E-2</c:v>
                </c:pt>
                <c:pt idx="2">
                  <c:v>0.11127073759744763</c:v>
                </c:pt>
                <c:pt idx="3">
                  <c:v>0.10094597545765302</c:v>
                </c:pt>
                <c:pt idx="4">
                  <c:v>0.10321935154114754</c:v>
                </c:pt>
                <c:pt idx="5">
                  <c:v>0.1104284135775868</c:v>
                </c:pt>
                <c:pt idx="6">
                  <c:v>0.14371119185847173</c:v>
                </c:pt>
                <c:pt idx="7">
                  <c:v>0.18164845936349316</c:v>
                </c:pt>
                <c:pt idx="8">
                  <c:v>0.19117317890255572</c:v>
                </c:pt>
                <c:pt idx="9">
                  <c:v>0.20519819850731916</c:v>
                </c:pt>
                <c:pt idx="10">
                  <c:v>0.22589790831565892</c:v>
                </c:pt>
                <c:pt idx="11">
                  <c:v>0.25208663192617736</c:v>
                </c:pt>
                <c:pt idx="12">
                  <c:v>0.27708618992895356</c:v>
                </c:pt>
                <c:pt idx="13">
                  <c:v>0.29153719383465942</c:v>
                </c:pt>
                <c:pt idx="14">
                  <c:v>0.32145219541038539</c:v>
                </c:pt>
                <c:pt idx="15">
                  <c:v>0.35168910068371667</c:v>
                </c:pt>
                <c:pt idx="16">
                  <c:v>0.39818559575047424</c:v>
                </c:pt>
                <c:pt idx="17">
                  <c:v>0.41015594658504778</c:v>
                </c:pt>
                <c:pt idx="18">
                  <c:v>0.42391613683808543</c:v>
                </c:pt>
                <c:pt idx="19">
                  <c:v>0.45646333513971454</c:v>
                </c:pt>
                <c:pt idx="20">
                  <c:v>0.48201386480308561</c:v>
                </c:pt>
                <c:pt idx="21">
                  <c:v>0.50229514625229199</c:v>
                </c:pt>
                <c:pt idx="22">
                  <c:v>0.52853840312141809</c:v>
                </c:pt>
                <c:pt idx="23">
                  <c:v>0.56598083243369124</c:v>
                </c:pt>
                <c:pt idx="24">
                  <c:v>0.60035194195566899</c:v>
                </c:pt>
                <c:pt idx="25">
                  <c:v>0.61636477126212819</c:v>
                </c:pt>
                <c:pt idx="26">
                  <c:v>0.63634145560225996</c:v>
                </c:pt>
                <c:pt idx="27">
                  <c:v>0.68541395563172747</c:v>
                </c:pt>
                <c:pt idx="28">
                  <c:v>0.71565225444395009</c:v>
                </c:pt>
                <c:pt idx="29">
                  <c:v>0.74472469965076538</c:v>
                </c:pt>
                <c:pt idx="30">
                  <c:v>0.78012138753232763</c:v>
                </c:pt>
                <c:pt idx="31">
                  <c:v>0.80805551620349159</c:v>
                </c:pt>
                <c:pt idx="32">
                  <c:v>0.85448715743315029</c:v>
                </c:pt>
                <c:pt idx="33">
                  <c:v>0.89371516252084349</c:v>
                </c:pt>
                <c:pt idx="34">
                  <c:v>0.91403826738735772</c:v>
                </c:pt>
                <c:pt idx="35">
                  <c:v>0.95408274837149076</c:v>
                </c:pt>
                <c:pt idx="36">
                  <c:v>1.0219191147906104</c:v>
                </c:pt>
                <c:pt idx="37">
                  <c:v>1.0829298918451276</c:v>
                </c:pt>
                <c:pt idx="38">
                  <c:v>1.1499983341280804</c:v>
                </c:pt>
                <c:pt idx="39">
                  <c:v>1.2017050734479464</c:v>
                </c:pt>
                <c:pt idx="40">
                  <c:v>1.2364437598572584</c:v>
                </c:pt>
                <c:pt idx="41">
                  <c:v>1.2734543435569106</c:v>
                </c:pt>
                <c:pt idx="42">
                  <c:v>1.3500475611575404</c:v>
                </c:pt>
                <c:pt idx="43">
                  <c:v>1.3936323272505142</c:v>
                </c:pt>
                <c:pt idx="44">
                  <c:v>1.4485664970587098</c:v>
                </c:pt>
              </c:numCache>
            </c:numRef>
          </c:xVal>
          <c:yVal>
            <c:numRef>
              <c:f>実験データ!$C$6:$C$50</c:f>
              <c:numCache>
                <c:formatCode>General</c:formatCode>
                <c:ptCount val="45"/>
                <c:pt idx="0">
                  <c:v>2.1</c:v>
                </c:pt>
                <c:pt idx="1">
                  <c:v>2.11</c:v>
                </c:pt>
                <c:pt idx="2">
                  <c:v>2.12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2.3199999999999998</c:v>
                </c:pt>
                <c:pt idx="12">
                  <c:v>2.34</c:v>
                </c:pt>
                <c:pt idx="13">
                  <c:v>2.37</c:v>
                </c:pt>
                <c:pt idx="14">
                  <c:v>2.39</c:v>
                </c:pt>
                <c:pt idx="15">
                  <c:v>2.41</c:v>
                </c:pt>
                <c:pt idx="16">
                  <c:v>2.42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2.52</c:v>
                </c:pt>
                <c:pt idx="21">
                  <c:v>2.56</c:v>
                </c:pt>
                <c:pt idx="22">
                  <c:v>2.59</c:v>
                </c:pt>
                <c:pt idx="23">
                  <c:v>2.6</c:v>
                </c:pt>
                <c:pt idx="24">
                  <c:v>2.62</c:v>
                </c:pt>
                <c:pt idx="25">
                  <c:v>2.66</c:v>
                </c:pt>
                <c:pt idx="26">
                  <c:v>2.7</c:v>
                </c:pt>
                <c:pt idx="27">
                  <c:v>2.72</c:v>
                </c:pt>
                <c:pt idx="28">
                  <c:v>2.75</c:v>
                </c:pt>
                <c:pt idx="29">
                  <c:v>2.79</c:v>
                </c:pt>
                <c:pt idx="30">
                  <c:v>2.82</c:v>
                </c:pt>
                <c:pt idx="31">
                  <c:v>2.86</c:v>
                </c:pt>
                <c:pt idx="32">
                  <c:v>2.9</c:v>
                </c:pt>
                <c:pt idx="33">
                  <c:v>2.95</c:v>
                </c:pt>
                <c:pt idx="34">
                  <c:v>2.97</c:v>
                </c:pt>
                <c:pt idx="35">
                  <c:v>3</c:v>
                </c:pt>
                <c:pt idx="36">
                  <c:v>3.08</c:v>
                </c:pt>
                <c:pt idx="37">
                  <c:v>3.12</c:v>
                </c:pt>
                <c:pt idx="38">
                  <c:v>3.21</c:v>
                </c:pt>
                <c:pt idx="39">
                  <c:v>3.28</c:v>
                </c:pt>
                <c:pt idx="40">
                  <c:v>3.31</c:v>
                </c:pt>
                <c:pt idx="41">
                  <c:v>3.37</c:v>
                </c:pt>
                <c:pt idx="42">
                  <c:v>3.46</c:v>
                </c:pt>
                <c:pt idx="43">
                  <c:v>3.5</c:v>
                </c:pt>
                <c:pt idx="44">
                  <c:v>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E-4F00-B705-38697C6E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61872"/>
        <c:axId val="756959576"/>
      </c:scatterChart>
      <c:valAx>
        <c:axId val="7569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log([H2PO4-]/[H3PO4])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959576"/>
        <c:crosses val="autoZero"/>
        <c:crossBetween val="midCat"/>
      </c:valAx>
      <c:valAx>
        <c:axId val="7569595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滴定曲線・一次微分曲線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03211360"/>
        <c:axId val="703206768"/>
      </c:scatterChart>
      <c:scatterChart>
        <c:scatterStyle val="smoothMarker"/>
        <c:varyColors val="0"/>
        <c:ser>
          <c:idx val="0"/>
          <c:order val="0"/>
          <c:tx>
            <c:v>滴定曲線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実験データ!$B$6:$B$160</c:f>
              <c:numCache>
                <c:formatCode>General</c:formatCode>
                <c:ptCount val="155"/>
                <c:pt idx="0">
                  <c:v>0</c:v>
                </c:pt>
                <c:pt idx="1">
                  <c:v>0.39000000000000012</c:v>
                </c:pt>
                <c:pt idx="2">
                  <c:v>0.83000000000000007</c:v>
                </c:pt>
                <c:pt idx="3">
                  <c:v>1.21</c:v>
                </c:pt>
                <c:pt idx="4">
                  <c:v>1.6600000000000001</c:v>
                </c:pt>
                <c:pt idx="5">
                  <c:v>1.9900000000000002</c:v>
                </c:pt>
                <c:pt idx="6">
                  <c:v>2.38</c:v>
                </c:pt>
                <c:pt idx="7">
                  <c:v>2.8</c:v>
                </c:pt>
                <c:pt idx="8">
                  <c:v>3.37</c:v>
                </c:pt>
                <c:pt idx="9">
                  <c:v>3.71</c:v>
                </c:pt>
                <c:pt idx="10">
                  <c:v>4.09</c:v>
                </c:pt>
                <c:pt idx="11">
                  <c:v>4.5</c:v>
                </c:pt>
                <c:pt idx="12">
                  <c:v>4.8900000000000006</c:v>
                </c:pt>
                <c:pt idx="13">
                  <c:v>5.2900000000000009</c:v>
                </c:pt>
                <c:pt idx="14">
                  <c:v>5.6899999999999995</c:v>
                </c:pt>
                <c:pt idx="15">
                  <c:v>6.08</c:v>
                </c:pt>
                <c:pt idx="16">
                  <c:v>6.48</c:v>
                </c:pt>
                <c:pt idx="17">
                  <c:v>6.8900000000000006</c:v>
                </c:pt>
                <c:pt idx="18">
                  <c:v>7.2100000000000009</c:v>
                </c:pt>
                <c:pt idx="19">
                  <c:v>7.49</c:v>
                </c:pt>
                <c:pt idx="20">
                  <c:v>7.7900000000000009</c:v>
                </c:pt>
                <c:pt idx="21">
                  <c:v>8.18</c:v>
                </c:pt>
                <c:pt idx="22">
                  <c:v>8.52</c:v>
                </c:pt>
                <c:pt idx="23">
                  <c:v>8.7900000000000009</c:v>
                </c:pt>
                <c:pt idx="24">
                  <c:v>9.09</c:v>
                </c:pt>
                <c:pt idx="25">
                  <c:v>9.39</c:v>
                </c:pt>
                <c:pt idx="26">
                  <c:v>9.69</c:v>
                </c:pt>
                <c:pt idx="27">
                  <c:v>10.02</c:v>
                </c:pt>
                <c:pt idx="28">
                  <c:v>10.290000000000001</c:v>
                </c:pt>
                <c:pt idx="29">
                  <c:v>10.58</c:v>
                </c:pt>
                <c:pt idx="30">
                  <c:v>10.84</c:v>
                </c:pt>
                <c:pt idx="31">
                  <c:v>11.09</c:v>
                </c:pt>
                <c:pt idx="32">
                  <c:v>11.39</c:v>
                </c:pt>
                <c:pt idx="33">
                  <c:v>11.67</c:v>
                </c:pt>
                <c:pt idx="34">
                  <c:v>11.790000000000001</c:v>
                </c:pt>
                <c:pt idx="35">
                  <c:v>11.99</c:v>
                </c:pt>
                <c:pt idx="36">
                  <c:v>12.36</c:v>
                </c:pt>
                <c:pt idx="37">
                  <c:v>12.59</c:v>
                </c:pt>
                <c:pt idx="38">
                  <c:v>12.89</c:v>
                </c:pt>
                <c:pt idx="39">
                  <c:v>13.090000000000002</c:v>
                </c:pt>
                <c:pt idx="40">
                  <c:v>13.19</c:v>
                </c:pt>
                <c:pt idx="41">
                  <c:v>13.319999999999999</c:v>
                </c:pt>
                <c:pt idx="42">
                  <c:v>13.520000000000001</c:v>
                </c:pt>
                <c:pt idx="43">
                  <c:v>13.610000000000001</c:v>
                </c:pt>
                <c:pt idx="44">
                  <c:v>13.69</c:v>
                </c:pt>
                <c:pt idx="45">
                  <c:v>13.790000000000001</c:v>
                </c:pt>
                <c:pt idx="46">
                  <c:v>13.94</c:v>
                </c:pt>
                <c:pt idx="47">
                  <c:v>14.000000000000002</c:v>
                </c:pt>
                <c:pt idx="48">
                  <c:v>14.08</c:v>
                </c:pt>
                <c:pt idx="49">
                  <c:v>14.110000000000001</c:v>
                </c:pt>
                <c:pt idx="50">
                  <c:v>14.19</c:v>
                </c:pt>
                <c:pt idx="51">
                  <c:v>14.209999999999999</c:v>
                </c:pt>
                <c:pt idx="52">
                  <c:v>14.28</c:v>
                </c:pt>
                <c:pt idx="53">
                  <c:v>14.31</c:v>
                </c:pt>
                <c:pt idx="54">
                  <c:v>14.38</c:v>
                </c:pt>
                <c:pt idx="55">
                  <c:v>14.4</c:v>
                </c:pt>
                <c:pt idx="56">
                  <c:v>14.49</c:v>
                </c:pt>
                <c:pt idx="57">
                  <c:v>14.520000000000001</c:v>
                </c:pt>
                <c:pt idx="58">
                  <c:v>14.590000000000002</c:v>
                </c:pt>
                <c:pt idx="59">
                  <c:v>14.62</c:v>
                </c:pt>
                <c:pt idx="60">
                  <c:v>14.69</c:v>
                </c:pt>
                <c:pt idx="61">
                  <c:v>14.729999999999999</c:v>
                </c:pt>
                <c:pt idx="62">
                  <c:v>14.790000000000001</c:v>
                </c:pt>
                <c:pt idx="63">
                  <c:v>14.81</c:v>
                </c:pt>
                <c:pt idx="64">
                  <c:v>14.889999999999999</c:v>
                </c:pt>
                <c:pt idx="65">
                  <c:v>14.97</c:v>
                </c:pt>
                <c:pt idx="66">
                  <c:v>15.000000000000002</c:v>
                </c:pt>
                <c:pt idx="67">
                  <c:v>15.090000000000002</c:v>
                </c:pt>
                <c:pt idx="68">
                  <c:v>15.13</c:v>
                </c:pt>
                <c:pt idx="69">
                  <c:v>15.290000000000001</c:v>
                </c:pt>
                <c:pt idx="70">
                  <c:v>15.4</c:v>
                </c:pt>
                <c:pt idx="71">
                  <c:v>15.51</c:v>
                </c:pt>
                <c:pt idx="72">
                  <c:v>15.69</c:v>
                </c:pt>
                <c:pt idx="73">
                  <c:v>15.889999999999999</c:v>
                </c:pt>
                <c:pt idx="74">
                  <c:v>16.090000000000003</c:v>
                </c:pt>
                <c:pt idx="75">
                  <c:v>16.29</c:v>
                </c:pt>
                <c:pt idx="76">
                  <c:v>16.590000000000003</c:v>
                </c:pt>
                <c:pt idx="77">
                  <c:v>16.89</c:v>
                </c:pt>
                <c:pt idx="78">
                  <c:v>17.189999999999998</c:v>
                </c:pt>
                <c:pt idx="79">
                  <c:v>17.5</c:v>
                </c:pt>
                <c:pt idx="80">
                  <c:v>17.79</c:v>
                </c:pt>
                <c:pt idx="81">
                  <c:v>18.189999999999998</c:v>
                </c:pt>
                <c:pt idx="82">
                  <c:v>18.590000000000003</c:v>
                </c:pt>
                <c:pt idx="83">
                  <c:v>18.990000000000002</c:v>
                </c:pt>
                <c:pt idx="84">
                  <c:v>19.410000000000004</c:v>
                </c:pt>
                <c:pt idx="85">
                  <c:v>19.79</c:v>
                </c:pt>
                <c:pt idx="86">
                  <c:v>20.21</c:v>
                </c:pt>
                <c:pt idx="87">
                  <c:v>20.590000000000003</c:v>
                </c:pt>
                <c:pt idx="88">
                  <c:v>20.990000000000002</c:v>
                </c:pt>
                <c:pt idx="89">
                  <c:v>21.39</c:v>
                </c:pt>
                <c:pt idx="90">
                  <c:v>21.79</c:v>
                </c:pt>
                <c:pt idx="91">
                  <c:v>22.189999999999998</c:v>
                </c:pt>
                <c:pt idx="92">
                  <c:v>22.590000000000003</c:v>
                </c:pt>
                <c:pt idx="93">
                  <c:v>22.990000000000002</c:v>
                </c:pt>
                <c:pt idx="94">
                  <c:v>23.39</c:v>
                </c:pt>
                <c:pt idx="95">
                  <c:v>23.79</c:v>
                </c:pt>
                <c:pt idx="96">
                  <c:v>24.21</c:v>
                </c:pt>
                <c:pt idx="97">
                  <c:v>24.590000000000003</c:v>
                </c:pt>
                <c:pt idx="98">
                  <c:v>24.990000000000002</c:v>
                </c:pt>
                <c:pt idx="99">
                  <c:v>25.39</c:v>
                </c:pt>
                <c:pt idx="100">
                  <c:v>25.79</c:v>
                </c:pt>
                <c:pt idx="101">
                  <c:v>26.189999999999998</c:v>
                </c:pt>
                <c:pt idx="102">
                  <c:v>26.490000000000002</c:v>
                </c:pt>
                <c:pt idx="103">
                  <c:v>26.83</c:v>
                </c:pt>
                <c:pt idx="104">
                  <c:v>27</c:v>
                </c:pt>
                <c:pt idx="105">
                  <c:v>27.200000000000003</c:v>
                </c:pt>
                <c:pt idx="106">
                  <c:v>27.39</c:v>
                </c:pt>
                <c:pt idx="107">
                  <c:v>27.590000000000003</c:v>
                </c:pt>
                <c:pt idx="108">
                  <c:v>27.65</c:v>
                </c:pt>
                <c:pt idx="109">
                  <c:v>27.840000000000003</c:v>
                </c:pt>
                <c:pt idx="110">
                  <c:v>27.990000000000002</c:v>
                </c:pt>
                <c:pt idx="111">
                  <c:v>28.11</c:v>
                </c:pt>
                <c:pt idx="112">
                  <c:v>28.25</c:v>
                </c:pt>
                <c:pt idx="113">
                  <c:v>28.299999999999997</c:v>
                </c:pt>
                <c:pt idx="114">
                  <c:v>28.4</c:v>
                </c:pt>
                <c:pt idx="115">
                  <c:v>28.490000000000002</c:v>
                </c:pt>
                <c:pt idx="116">
                  <c:v>28.590000000000003</c:v>
                </c:pt>
                <c:pt idx="117">
                  <c:v>28.689999999999998</c:v>
                </c:pt>
                <c:pt idx="118">
                  <c:v>28.729999999999997</c:v>
                </c:pt>
                <c:pt idx="119">
                  <c:v>28.79</c:v>
                </c:pt>
                <c:pt idx="120">
                  <c:v>28.840000000000003</c:v>
                </c:pt>
                <c:pt idx="121">
                  <c:v>28.89</c:v>
                </c:pt>
                <c:pt idx="122">
                  <c:v>28.92</c:v>
                </c:pt>
                <c:pt idx="123">
                  <c:v>29.010000000000005</c:v>
                </c:pt>
                <c:pt idx="124">
                  <c:v>29.090000000000003</c:v>
                </c:pt>
                <c:pt idx="125">
                  <c:v>29.15</c:v>
                </c:pt>
                <c:pt idx="126">
                  <c:v>29.190000000000005</c:v>
                </c:pt>
                <c:pt idx="127">
                  <c:v>29.25</c:v>
                </c:pt>
                <c:pt idx="128">
                  <c:v>29.29</c:v>
                </c:pt>
                <c:pt idx="129">
                  <c:v>29.330000000000005</c:v>
                </c:pt>
                <c:pt idx="130">
                  <c:v>29.46</c:v>
                </c:pt>
                <c:pt idx="131">
                  <c:v>29.490000000000002</c:v>
                </c:pt>
                <c:pt idx="132">
                  <c:v>29.550000000000004</c:v>
                </c:pt>
                <c:pt idx="133">
                  <c:v>29.67</c:v>
                </c:pt>
                <c:pt idx="134">
                  <c:v>29.75</c:v>
                </c:pt>
                <c:pt idx="135">
                  <c:v>29.89</c:v>
                </c:pt>
                <c:pt idx="136">
                  <c:v>30.04</c:v>
                </c:pt>
                <c:pt idx="137">
                  <c:v>30.190000000000005</c:v>
                </c:pt>
                <c:pt idx="138">
                  <c:v>30.490000000000002</c:v>
                </c:pt>
                <c:pt idx="139">
                  <c:v>30.79</c:v>
                </c:pt>
                <c:pt idx="140">
                  <c:v>31.090000000000003</c:v>
                </c:pt>
                <c:pt idx="141">
                  <c:v>31.39</c:v>
                </c:pt>
                <c:pt idx="142">
                  <c:v>31.810000000000002</c:v>
                </c:pt>
                <c:pt idx="143">
                  <c:v>32.190000000000005</c:v>
                </c:pt>
                <c:pt idx="144">
                  <c:v>32.590000000000003</c:v>
                </c:pt>
                <c:pt idx="145">
                  <c:v>33.090000000000003</c:v>
                </c:pt>
                <c:pt idx="146">
                  <c:v>33.590000000000003</c:v>
                </c:pt>
                <c:pt idx="147">
                  <c:v>34.090000000000003</c:v>
                </c:pt>
                <c:pt idx="148">
                  <c:v>34.590000000000003</c:v>
                </c:pt>
                <c:pt idx="149">
                  <c:v>35.090000000000003</c:v>
                </c:pt>
                <c:pt idx="150">
                  <c:v>36.090000000000003</c:v>
                </c:pt>
                <c:pt idx="151">
                  <c:v>37.090000000000003</c:v>
                </c:pt>
                <c:pt idx="152">
                  <c:v>39.090000000000003</c:v>
                </c:pt>
                <c:pt idx="153">
                  <c:v>41.09</c:v>
                </c:pt>
                <c:pt idx="154">
                  <c:v>46.99</c:v>
                </c:pt>
              </c:numCache>
            </c:numRef>
          </c:xVal>
          <c:yVal>
            <c:numRef>
              <c:f>実験データ!$C$6:$C$160</c:f>
              <c:numCache>
                <c:formatCode>General</c:formatCode>
                <c:ptCount val="155"/>
                <c:pt idx="0">
                  <c:v>2.1</c:v>
                </c:pt>
                <c:pt idx="1">
                  <c:v>2.11</c:v>
                </c:pt>
                <c:pt idx="2">
                  <c:v>2.12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2.3199999999999998</c:v>
                </c:pt>
                <c:pt idx="12">
                  <c:v>2.34</c:v>
                </c:pt>
                <c:pt idx="13">
                  <c:v>2.37</c:v>
                </c:pt>
                <c:pt idx="14">
                  <c:v>2.39</c:v>
                </c:pt>
                <c:pt idx="15">
                  <c:v>2.41</c:v>
                </c:pt>
                <c:pt idx="16">
                  <c:v>2.42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2.52</c:v>
                </c:pt>
                <c:pt idx="21">
                  <c:v>2.56</c:v>
                </c:pt>
                <c:pt idx="22">
                  <c:v>2.59</c:v>
                </c:pt>
                <c:pt idx="23">
                  <c:v>2.6</c:v>
                </c:pt>
                <c:pt idx="24">
                  <c:v>2.62</c:v>
                </c:pt>
                <c:pt idx="25">
                  <c:v>2.66</c:v>
                </c:pt>
                <c:pt idx="26">
                  <c:v>2.7</c:v>
                </c:pt>
                <c:pt idx="27">
                  <c:v>2.72</c:v>
                </c:pt>
                <c:pt idx="28">
                  <c:v>2.75</c:v>
                </c:pt>
                <c:pt idx="29">
                  <c:v>2.79</c:v>
                </c:pt>
                <c:pt idx="30">
                  <c:v>2.82</c:v>
                </c:pt>
                <c:pt idx="31">
                  <c:v>2.86</c:v>
                </c:pt>
                <c:pt idx="32">
                  <c:v>2.9</c:v>
                </c:pt>
                <c:pt idx="33">
                  <c:v>2.95</c:v>
                </c:pt>
                <c:pt idx="34">
                  <c:v>2.97</c:v>
                </c:pt>
                <c:pt idx="35">
                  <c:v>3</c:v>
                </c:pt>
                <c:pt idx="36">
                  <c:v>3.08</c:v>
                </c:pt>
                <c:pt idx="37">
                  <c:v>3.12</c:v>
                </c:pt>
                <c:pt idx="38">
                  <c:v>3.21</c:v>
                </c:pt>
                <c:pt idx="39">
                  <c:v>3.28</c:v>
                </c:pt>
                <c:pt idx="40">
                  <c:v>3.31</c:v>
                </c:pt>
                <c:pt idx="41">
                  <c:v>3.37</c:v>
                </c:pt>
                <c:pt idx="42">
                  <c:v>3.46</c:v>
                </c:pt>
                <c:pt idx="43">
                  <c:v>3.5</c:v>
                </c:pt>
                <c:pt idx="44">
                  <c:v>3.52</c:v>
                </c:pt>
                <c:pt idx="45">
                  <c:v>3.52</c:v>
                </c:pt>
                <c:pt idx="46">
                  <c:v>3.7</c:v>
                </c:pt>
                <c:pt idx="47">
                  <c:v>3.8</c:v>
                </c:pt>
                <c:pt idx="48">
                  <c:v>3.86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4.18</c:v>
                </c:pt>
                <c:pt idx="53">
                  <c:v>4.28</c:v>
                </c:pt>
                <c:pt idx="54">
                  <c:v>4.4000000000000004</c:v>
                </c:pt>
                <c:pt idx="55">
                  <c:v>4.57</c:v>
                </c:pt>
                <c:pt idx="56">
                  <c:v>4.72</c:v>
                </c:pt>
                <c:pt idx="57">
                  <c:v>4.84</c:v>
                </c:pt>
                <c:pt idx="58">
                  <c:v>4.95</c:v>
                </c:pt>
                <c:pt idx="59">
                  <c:v>5.0199999999999996</c:v>
                </c:pt>
                <c:pt idx="60">
                  <c:v>5.0999999999999996</c:v>
                </c:pt>
                <c:pt idx="61">
                  <c:v>5.16</c:v>
                </c:pt>
                <c:pt idx="62">
                  <c:v>5.21</c:v>
                </c:pt>
                <c:pt idx="63">
                  <c:v>5.28</c:v>
                </c:pt>
                <c:pt idx="64">
                  <c:v>5.31</c:v>
                </c:pt>
                <c:pt idx="65">
                  <c:v>5.35</c:v>
                </c:pt>
                <c:pt idx="66">
                  <c:v>5.41</c:v>
                </c:pt>
                <c:pt idx="67">
                  <c:v>5.45</c:v>
                </c:pt>
                <c:pt idx="68">
                  <c:v>5.5</c:v>
                </c:pt>
                <c:pt idx="69">
                  <c:v>5.56</c:v>
                </c:pt>
                <c:pt idx="70">
                  <c:v>5.62</c:v>
                </c:pt>
                <c:pt idx="71">
                  <c:v>5.67</c:v>
                </c:pt>
                <c:pt idx="72">
                  <c:v>5.71</c:v>
                </c:pt>
                <c:pt idx="73">
                  <c:v>5.8</c:v>
                </c:pt>
                <c:pt idx="74">
                  <c:v>5.85</c:v>
                </c:pt>
                <c:pt idx="75">
                  <c:v>5.91</c:v>
                </c:pt>
                <c:pt idx="76">
                  <c:v>6</c:v>
                </c:pt>
                <c:pt idx="77">
                  <c:v>6.06</c:v>
                </c:pt>
                <c:pt idx="78">
                  <c:v>6.13</c:v>
                </c:pt>
                <c:pt idx="79">
                  <c:v>6.2</c:v>
                </c:pt>
                <c:pt idx="80">
                  <c:v>6.24</c:v>
                </c:pt>
                <c:pt idx="81">
                  <c:v>6.31</c:v>
                </c:pt>
                <c:pt idx="82">
                  <c:v>6.37</c:v>
                </c:pt>
                <c:pt idx="83">
                  <c:v>6.41</c:v>
                </c:pt>
                <c:pt idx="84">
                  <c:v>6.48</c:v>
                </c:pt>
                <c:pt idx="85">
                  <c:v>6.52</c:v>
                </c:pt>
                <c:pt idx="86">
                  <c:v>6.58</c:v>
                </c:pt>
                <c:pt idx="87">
                  <c:v>6.62</c:v>
                </c:pt>
                <c:pt idx="88">
                  <c:v>6.67</c:v>
                </c:pt>
                <c:pt idx="89">
                  <c:v>6.71</c:v>
                </c:pt>
                <c:pt idx="90">
                  <c:v>6.77</c:v>
                </c:pt>
                <c:pt idx="91">
                  <c:v>6.82</c:v>
                </c:pt>
                <c:pt idx="92">
                  <c:v>6.87</c:v>
                </c:pt>
                <c:pt idx="93">
                  <c:v>6.91</c:v>
                </c:pt>
                <c:pt idx="94">
                  <c:v>6.96</c:v>
                </c:pt>
                <c:pt idx="95">
                  <c:v>7.01</c:v>
                </c:pt>
                <c:pt idx="96">
                  <c:v>7.07</c:v>
                </c:pt>
                <c:pt idx="97">
                  <c:v>7.12</c:v>
                </c:pt>
                <c:pt idx="98">
                  <c:v>7.18</c:v>
                </c:pt>
                <c:pt idx="99">
                  <c:v>7.23</c:v>
                </c:pt>
                <c:pt idx="100">
                  <c:v>7.3</c:v>
                </c:pt>
                <c:pt idx="101">
                  <c:v>7.38</c:v>
                </c:pt>
                <c:pt idx="102">
                  <c:v>7.43</c:v>
                </c:pt>
                <c:pt idx="103">
                  <c:v>7.51</c:v>
                </c:pt>
                <c:pt idx="104">
                  <c:v>7.58</c:v>
                </c:pt>
                <c:pt idx="105">
                  <c:v>7.6</c:v>
                </c:pt>
                <c:pt idx="106">
                  <c:v>7.67</c:v>
                </c:pt>
                <c:pt idx="107">
                  <c:v>7.74</c:v>
                </c:pt>
                <c:pt idx="108">
                  <c:v>7.77</c:v>
                </c:pt>
                <c:pt idx="109">
                  <c:v>7.84</c:v>
                </c:pt>
                <c:pt idx="110">
                  <c:v>7.91</c:v>
                </c:pt>
                <c:pt idx="111">
                  <c:v>7.99</c:v>
                </c:pt>
                <c:pt idx="112">
                  <c:v>8.0500000000000007</c:v>
                </c:pt>
                <c:pt idx="113">
                  <c:v>8.1</c:v>
                </c:pt>
                <c:pt idx="114">
                  <c:v>8.18</c:v>
                </c:pt>
                <c:pt idx="115">
                  <c:v>8.25</c:v>
                </c:pt>
                <c:pt idx="116">
                  <c:v>8.36</c:v>
                </c:pt>
                <c:pt idx="117">
                  <c:v>8.5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8.94</c:v>
                </c:pt>
                <c:pt idx="122">
                  <c:v>9.1</c:v>
                </c:pt>
                <c:pt idx="123">
                  <c:v>9.39</c:v>
                </c:pt>
                <c:pt idx="124">
                  <c:v>9.5</c:v>
                </c:pt>
                <c:pt idx="125">
                  <c:v>9.6199999999999992</c:v>
                </c:pt>
                <c:pt idx="126">
                  <c:v>9.67</c:v>
                </c:pt>
                <c:pt idx="127">
                  <c:v>9.76</c:v>
                </c:pt>
                <c:pt idx="128">
                  <c:v>9.81</c:v>
                </c:pt>
                <c:pt idx="129">
                  <c:v>9.89</c:v>
                </c:pt>
                <c:pt idx="130">
                  <c:v>10</c:v>
                </c:pt>
                <c:pt idx="131">
                  <c:v>10.050000000000001</c:v>
                </c:pt>
                <c:pt idx="132">
                  <c:v>10.09</c:v>
                </c:pt>
                <c:pt idx="133">
                  <c:v>10.16</c:v>
                </c:pt>
                <c:pt idx="134">
                  <c:v>10.210000000000001</c:v>
                </c:pt>
                <c:pt idx="135">
                  <c:v>10.3</c:v>
                </c:pt>
                <c:pt idx="136">
                  <c:v>10.37</c:v>
                </c:pt>
                <c:pt idx="137">
                  <c:v>10.42</c:v>
                </c:pt>
                <c:pt idx="138">
                  <c:v>10.51</c:v>
                </c:pt>
                <c:pt idx="139">
                  <c:v>10.6</c:v>
                </c:pt>
                <c:pt idx="140">
                  <c:v>10.68</c:v>
                </c:pt>
                <c:pt idx="141">
                  <c:v>10.72</c:v>
                </c:pt>
                <c:pt idx="142">
                  <c:v>10.81</c:v>
                </c:pt>
                <c:pt idx="143">
                  <c:v>10.88</c:v>
                </c:pt>
                <c:pt idx="144">
                  <c:v>10.92</c:v>
                </c:pt>
                <c:pt idx="145">
                  <c:v>10.99</c:v>
                </c:pt>
                <c:pt idx="146">
                  <c:v>11.04</c:v>
                </c:pt>
                <c:pt idx="147">
                  <c:v>11.09</c:v>
                </c:pt>
                <c:pt idx="148">
                  <c:v>11.13</c:v>
                </c:pt>
                <c:pt idx="149">
                  <c:v>11.19</c:v>
                </c:pt>
                <c:pt idx="150">
                  <c:v>11.25</c:v>
                </c:pt>
                <c:pt idx="151">
                  <c:v>11.31</c:v>
                </c:pt>
                <c:pt idx="152">
                  <c:v>11.42</c:v>
                </c:pt>
                <c:pt idx="153">
                  <c:v>11.51</c:v>
                </c:pt>
                <c:pt idx="154">
                  <c:v>11.72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2-4455-AB05-72A7D19DD453}"/>
            </c:ext>
          </c:extLst>
        </c:ser>
        <c:ser>
          <c:idx val="1"/>
          <c:order val="1"/>
          <c:tx>
            <c:v>一次微分曲線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実験データ!$D$6:$D$159</c:f>
              <c:numCache>
                <c:formatCode>General</c:formatCode>
                <c:ptCount val="154"/>
                <c:pt idx="0">
                  <c:v>0.19500000000000006</c:v>
                </c:pt>
                <c:pt idx="1">
                  <c:v>0.6100000000000001</c:v>
                </c:pt>
                <c:pt idx="2">
                  <c:v>1.02</c:v>
                </c:pt>
                <c:pt idx="3">
                  <c:v>1.4350000000000001</c:v>
                </c:pt>
                <c:pt idx="4">
                  <c:v>1.8250000000000002</c:v>
                </c:pt>
                <c:pt idx="5">
                  <c:v>2.1850000000000001</c:v>
                </c:pt>
                <c:pt idx="6">
                  <c:v>2.59</c:v>
                </c:pt>
                <c:pt idx="7">
                  <c:v>3.085</c:v>
                </c:pt>
                <c:pt idx="8">
                  <c:v>3.54</c:v>
                </c:pt>
                <c:pt idx="9">
                  <c:v>3.9</c:v>
                </c:pt>
                <c:pt idx="10">
                  <c:v>4.2949999999999999</c:v>
                </c:pt>
                <c:pt idx="11">
                  <c:v>4.6950000000000003</c:v>
                </c:pt>
                <c:pt idx="12">
                  <c:v>5.0900000000000007</c:v>
                </c:pt>
                <c:pt idx="13">
                  <c:v>5.49</c:v>
                </c:pt>
                <c:pt idx="14">
                  <c:v>5.8849999999999998</c:v>
                </c:pt>
                <c:pt idx="15">
                  <c:v>6.28</c:v>
                </c:pt>
                <c:pt idx="16">
                  <c:v>6.6850000000000005</c:v>
                </c:pt>
                <c:pt idx="17">
                  <c:v>7.0500000000000007</c:v>
                </c:pt>
                <c:pt idx="18">
                  <c:v>7.3500000000000005</c:v>
                </c:pt>
                <c:pt idx="19">
                  <c:v>7.6400000000000006</c:v>
                </c:pt>
                <c:pt idx="20">
                  <c:v>7.9850000000000003</c:v>
                </c:pt>
                <c:pt idx="21">
                  <c:v>8.35</c:v>
                </c:pt>
                <c:pt idx="22">
                  <c:v>8.6550000000000011</c:v>
                </c:pt>
                <c:pt idx="23">
                  <c:v>8.9400000000000013</c:v>
                </c:pt>
                <c:pt idx="24">
                  <c:v>9.24</c:v>
                </c:pt>
                <c:pt idx="25">
                  <c:v>9.5399999999999991</c:v>
                </c:pt>
                <c:pt idx="26">
                  <c:v>9.8550000000000004</c:v>
                </c:pt>
                <c:pt idx="27">
                  <c:v>10.155000000000001</c:v>
                </c:pt>
                <c:pt idx="28">
                  <c:v>10.435</c:v>
                </c:pt>
                <c:pt idx="29">
                  <c:v>10.71</c:v>
                </c:pt>
                <c:pt idx="30">
                  <c:v>10.965</c:v>
                </c:pt>
                <c:pt idx="31">
                  <c:v>11.24</c:v>
                </c:pt>
                <c:pt idx="32">
                  <c:v>11.530000000000001</c:v>
                </c:pt>
                <c:pt idx="33">
                  <c:v>11.73</c:v>
                </c:pt>
                <c:pt idx="34">
                  <c:v>11.89</c:v>
                </c:pt>
                <c:pt idx="35">
                  <c:v>12.175000000000001</c:v>
                </c:pt>
                <c:pt idx="36">
                  <c:v>12.475</c:v>
                </c:pt>
                <c:pt idx="37">
                  <c:v>12.74</c:v>
                </c:pt>
                <c:pt idx="38">
                  <c:v>12.990000000000002</c:v>
                </c:pt>
                <c:pt idx="39">
                  <c:v>13.14</c:v>
                </c:pt>
                <c:pt idx="40">
                  <c:v>13.254999999999999</c:v>
                </c:pt>
                <c:pt idx="41">
                  <c:v>13.42</c:v>
                </c:pt>
                <c:pt idx="42">
                  <c:v>13.565000000000001</c:v>
                </c:pt>
                <c:pt idx="43">
                  <c:v>13.65</c:v>
                </c:pt>
                <c:pt idx="44">
                  <c:v>13.74</c:v>
                </c:pt>
                <c:pt idx="45">
                  <c:v>13.865</c:v>
                </c:pt>
                <c:pt idx="46">
                  <c:v>13.97</c:v>
                </c:pt>
                <c:pt idx="47">
                  <c:v>14.040000000000001</c:v>
                </c:pt>
                <c:pt idx="48">
                  <c:v>14.095000000000001</c:v>
                </c:pt>
                <c:pt idx="49">
                  <c:v>14.15</c:v>
                </c:pt>
                <c:pt idx="50">
                  <c:v>14.2</c:v>
                </c:pt>
                <c:pt idx="51">
                  <c:v>14.244999999999999</c:v>
                </c:pt>
                <c:pt idx="52">
                  <c:v>14.295</c:v>
                </c:pt>
                <c:pt idx="53">
                  <c:v>14.345000000000001</c:v>
                </c:pt>
                <c:pt idx="54">
                  <c:v>14.39</c:v>
                </c:pt>
                <c:pt idx="55">
                  <c:v>14.445</c:v>
                </c:pt>
                <c:pt idx="56">
                  <c:v>14.505000000000001</c:v>
                </c:pt>
                <c:pt idx="57">
                  <c:v>14.555000000000001</c:v>
                </c:pt>
                <c:pt idx="58">
                  <c:v>14.605</c:v>
                </c:pt>
                <c:pt idx="59">
                  <c:v>14.654999999999999</c:v>
                </c:pt>
                <c:pt idx="60">
                  <c:v>14.709999999999999</c:v>
                </c:pt>
                <c:pt idx="61">
                  <c:v>14.76</c:v>
                </c:pt>
                <c:pt idx="62">
                  <c:v>14.8</c:v>
                </c:pt>
                <c:pt idx="63">
                  <c:v>14.85</c:v>
                </c:pt>
                <c:pt idx="64">
                  <c:v>14.93</c:v>
                </c:pt>
                <c:pt idx="65">
                  <c:v>14.985000000000001</c:v>
                </c:pt>
                <c:pt idx="66">
                  <c:v>15.045000000000002</c:v>
                </c:pt>
                <c:pt idx="67">
                  <c:v>15.110000000000001</c:v>
                </c:pt>
                <c:pt idx="68">
                  <c:v>15.21</c:v>
                </c:pt>
                <c:pt idx="69">
                  <c:v>15.345000000000001</c:v>
                </c:pt>
                <c:pt idx="70">
                  <c:v>15.455</c:v>
                </c:pt>
                <c:pt idx="71">
                  <c:v>15.6</c:v>
                </c:pt>
                <c:pt idx="72">
                  <c:v>15.79</c:v>
                </c:pt>
                <c:pt idx="73">
                  <c:v>15.990000000000002</c:v>
                </c:pt>
                <c:pt idx="74">
                  <c:v>16.190000000000001</c:v>
                </c:pt>
                <c:pt idx="75">
                  <c:v>16.440000000000001</c:v>
                </c:pt>
                <c:pt idx="76">
                  <c:v>16.740000000000002</c:v>
                </c:pt>
                <c:pt idx="77">
                  <c:v>17.04</c:v>
                </c:pt>
                <c:pt idx="78">
                  <c:v>17.344999999999999</c:v>
                </c:pt>
                <c:pt idx="79">
                  <c:v>17.645</c:v>
                </c:pt>
                <c:pt idx="80">
                  <c:v>17.989999999999998</c:v>
                </c:pt>
                <c:pt idx="81">
                  <c:v>18.39</c:v>
                </c:pt>
                <c:pt idx="82">
                  <c:v>18.790000000000003</c:v>
                </c:pt>
                <c:pt idx="83">
                  <c:v>19.200000000000003</c:v>
                </c:pt>
                <c:pt idx="84">
                  <c:v>19.600000000000001</c:v>
                </c:pt>
                <c:pt idx="85">
                  <c:v>20</c:v>
                </c:pt>
                <c:pt idx="86">
                  <c:v>20.400000000000002</c:v>
                </c:pt>
                <c:pt idx="87">
                  <c:v>20.790000000000003</c:v>
                </c:pt>
                <c:pt idx="88">
                  <c:v>21.19</c:v>
                </c:pt>
                <c:pt idx="89">
                  <c:v>21.59</c:v>
                </c:pt>
                <c:pt idx="90">
                  <c:v>21.99</c:v>
                </c:pt>
                <c:pt idx="91">
                  <c:v>22.39</c:v>
                </c:pt>
                <c:pt idx="92">
                  <c:v>22.790000000000003</c:v>
                </c:pt>
                <c:pt idx="93">
                  <c:v>23.19</c:v>
                </c:pt>
                <c:pt idx="94">
                  <c:v>23.59</c:v>
                </c:pt>
                <c:pt idx="95">
                  <c:v>24</c:v>
                </c:pt>
                <c:pt idx="96">
                  <c:v>24.400000000000002</c:v>
                </c:pt>
                <c:pt idx="97">
                  <c:v>24.790000000000003</c:v>
                </c:pt>
                <c:pt idx="98">
                  <c:v>25.19</c:v>
                </c:pt>
                <c:pt idx="99">
                  <c:v>25.59</c:v>
                </c:pt>
                <c:pt idx="100">
                  <c:v>25.99</c:v>
                </c:pt>
                <c:pt idx="101">
                  <c:v>26.34</c:v>
                </c:pt>
                <c:pt idx="102">
                  <c:v>26.66</c:v>
                </c:pt>
                <c:pt idx="103">
                  <c:v>26.914999999999999</c:v>
                </c:pt>
                <c:pt idx="104">
                  <c:v>27.1</c:v>
                </c:pt>
                <c:pt idx="105">
                  <c:v>27.295000000000002</c:v>
                </c:pt>
                <c:pt idx="106">
                  <c:v>27.490000000000002</c:v>
                </c:pt>
                <c:pt idx="107">
                  <c:v>27.62</c:v>
                </c:pt>
                <c:pt idx="108">
                  <c:v>27.745000000000001</c:v>
                </c:pt>
                <c:pt idx="109">
                  <c:v>27.915000000000003</c:v>
                </c:pt>
                <c:pt idx="110">
                  <c:v>28.05</c:v>
                </c:pt>
                <c:pt idx="111">
                  <c:v>28.18</c:v>
                </c:pt>
                <c:pt idx="112">
                  <c:v>28.274999999999999</c:v>
                </c:pt>
                <c:pt idx="113">
                  <c:v>28.349999999999998</c:v>
                </c:pt>
                <c:pt idx="114">
                  <c:v>28.445</c:v>
                </c:pt>
                <c:pt idx="115">
                  <c:v>28.540000000000003</c:v>
                </c:pt>
                <c:pt idx="116">
                  <c:v>28.64</c:v>
                </c:pt>
                <c:pt idx="117">
                  <c:v>28.709999999999997</c:v>
                </c:pt>
                <c:pt idx="118">
                  <c:v>28.759999999999998</c:v>
                </c:pt>
                <c:pt idx="119">
                  <c:v>28.815000000000001</c:v>
                </c:pt>
                <c:pt idx="120">
                  <c:v>28.865000000000002</c:v>
                </c:pt>
                <c:pt idx="121">
                  <c:v>28.905000000000001</c:v>
                </c:pt>
                <c:pt idx="122">
                  <c:v>28.965000000000003</c:v>
                </c:pt>
                <c:pt idx="123">
                  <c:v>29.050000000000004</c:v>
                </c:pt>
                <c:pt idx="124">
                  <c:v>29.12</c:v>
                </c:pt>
                <c:pt idx="125">
                  <c:v>29.17</c:v>
                </c:pt>
                <c:pt idx="126">
                  <c:v>29.220000000000002</c:v>
                </c:pt>
                <c:pt idx="127">
                  <c:v>29.27</c:v>
                </c:pt>
                <c:pt idx="128">
                  <c:v>29.310000000000002</c:v>
                </c:pt>
                <c:pt idx="129">
                  <c:v>29.395000000000003</c:v>
                </c:pt>
                <c:pt idx="130">
                  <c:v>29.475000000000001</c:v>
                </c:pt>
                <c:pt idx="131">
                  <c:v>29.520000000000003</c:v>
                </c:pt>
                <c:pt idx="132">
                  <c:v>29.610000000000003</c:v>
                </c:pt>
                <c:pt idx="133">
                  <c:v>29.71</c:v>
                </c:pt>
                <c:pt idx="134">
                  <c:v>29.82</c:v>
                </c:pt>
                <c:pt idx="135">
                  <c:v>29.965</c:v>
                </c:pt>
                <c:pt idx="136">
                  <c:v>30.115000000000002</c:v>
                </c:pt>
                <c:pt idx="137">
                  <c:v>30.340000000000003</c:v>
                </c:pt>
                <c:pt idx="138">
                  <c:v>30.64</c:v>
                </c:pt>
                <c:pt idx="139">
                  <c:v>30.94</c:v>
                </c:pt>
                <c:pt idx="140">
                  <c:v>31.240000000000002</c:v>
                </c:pt>
                <c:pt idx="141">
                  <c:v>31.6</c:v>
                </c:pt>
                <c:pt idx="142">
                  <c:v>32</c:v>
                </c:pt>
                <c:pt idx="143">
                  <c:v>32.39</c:v>
                </c:pt>
                <c:pt idx="144">
                  <c:v>32.840000000000003</c:v>
                </c:pt>
                <c:pt idx="145">
                  <c:v>33.340000000000003</c:v>
                </c:pt>
                <c:pt idx="146">
                  <c:v>33.840000000000003</c:v>
                </c:pt>
                <c:pt idx="147">
                  <c:v>34.340000000000003</c:v>
                </c:pt>
                <c:pt idx="148">
                  <c:v>34.840000000000003</c:v>
                </c:pt>
                <c:pt idx="149">
                  <c:v>35.590000000000003</c:v>
                </c:pt>
                <c:pt idx="150">
                  <c:v>36.590000000000003</c:v>
                </c:pt>
                <c:pt idx="151">
                  <c:v>38.090000000000003</c:v>
                </c:pt>
                <c:pt idx="152">
                  <c:v>40.090000000000003</c:v>
                </c:pt>
                <c:pt idx="153">
                  <c:v>44.040000000000006</c:v>
                </c:pt>
              </c:numCache>
            </c:numRef>
          </c:xVal>
          <c:yVal>
            <c:numRef>
              <c:f>実験データ!$E$6:$E$159</c:f>
              <c:numCache>
                <c:formatCode>General</c:formatCode>
                <c:ptCount val="154"/>
                <c:pt idx="0">
                  <c:v>2.5641025641025085E-2</c:v>
                </c:pt>
                <c:pt idx="1">
                  <c:v>2.2727272727273255E-2</c:v>
                </c:pt>
                <c:pt idx="2">
                  <c:v>7.8947368421052141E-2</c:v>
                </c:pt>
                <c:pt idx="3">
                  <c:v>6.6666666666667193E-2</c:v>
                </c:pt>
                <c:pt idx="4">
                  <c:v>6.0606060606060649E-2</c:v>
                </c:pt>
                <c:pt idx="5">
                  <c:v>2.5641025641025116E-2</c:v>
                </c:pt>
                <c:pt idx="6">
                  <c:v>2.3809523809524363E-2</c:v>
                </c:pt>
                <c:pt idx="7">
                  <c:v>7.0175438596490475E-2</c:v>
                </c:pt>
                <c:pt idx="8">
                  <c:v>5.8823529411764781E-2</c:v>
                </c:pt>
                <c:pt idx="9">
                  <c:v>5.2631578947368481E-2</c:v>
                </c:pt>
                <c:pt idx="10">
                  <c:v>4.8780487804878078E-2</c:v>
                </c:pt>
                <c:pt idx="11">
                  <c:v>5.1282051282051253E-2</c:v>
                </c:pt>
                <c:pt idx="12">
                  <c:v>7.5000000000000552E-2</c:v>
                </c:pt>
                <c:pt idx="13">
                  <c:v>5.0000000000000225E-2</c:v>
                </c:pt>
                <c:pt idx="14">
                  <c:v>5.1282051282051253E-2</c:v>
                </c:pt>
                <c:pt idx="15">
                  <c:v>2.4999999999999446E-2</c:v>
                </c:pt>
                <c:pt idx="16">
                  <c:v>9.7560975609756156E-2</c:v>
                </c:pt>
                <c:pt idx="17">
                  <c:v>9.3750000000000694E-2</c:v>
                </c:pt>
                <c:pt idx="18">
                  <c:v>3.5714285714285032E-2</c:v>
                </c:pt>
                <c:pt idx="19">
                  <c:v>6.6666666666666569E-2</c:v>
                </c:pt>
                <c:pt idx="20">
                  <c:v>0.10256410256410298</c:v>
                </c:pt>
                <c:pt idx="21">
                  <c:v>8.8235294117646523E-2</c:v>
                </c:pt>
                <c:pt idx="22">
                  <c:v>3.7037037037037708E-2</c:v>
                </c:pt>
                <c:pt idx="23">
                  <c:v>6.6666666666666957E-2</c:v>
                </c:pt>
                <c:pt idx="24">
                  <c:v>0.13333333333333314</c:v>
                </c:pt>
                <c:pt idx="25">
                  <c:v>0.13333333333333391</c:v>
                </c:pt>
                <c:pt idx="26">
                  <c:v>6.0606060606060649E-2</c:v>
                </c:pt>
                <c:pt idx="27">
                  <c:v>0.11111111111110983</c:v>
                </c:pt>
                <c:pt idx="28">
                  <c:v>0.13793103448275915</c:v>
                </c:pt>
                <c:pt idx="29">
                  <c:v>0.11538461538461472</c:v>
                </c:pt>
                <c:pt idx="30">
                  <c:v>0.16000000000000014</c:v>
                </c:pt>
                <c:pt idx="31">
                  <c:v>0.13333333333333314</c:v>
                </c:pt>
                <c:pt idx="32">
                  <c:v>0.17857142857142994</c:v>
                </c:pt>
                <c:pt idx="33">
                  <c:v>0.16666666666666544</c:v>
                </c:pt>
                <c:pt idx="34">
                  <c:v>0.14999999999999955</c:v>
                </c:pt>
                <c:pt idx="35">
                  <c:v>0.21621621621621687</c:v>
                </c:pt>
                <c:pt idx="36">
                  <c:v>0.1739130434782607</c:v>
                </c:pt>
                <c:pt idx="37">
                  <c:v>0.29999999999999882</c:v>
                </c:pt>
                <c:pt idx="38">
                  <c:v>0.34999999999999731</c:v>
                </c:pt>
                <c:pt idx="39">
                  <c:v>0.30000000000000887</c:v>
                </c:pt>
                <c:pt idx="40">
                  <c:v>0.46153846153846551</c:v>
                </c:pt>
                <c:pt idx="41">
                  <c:v>0.44999999999999291</c:v>
                </c:pt>
                <c:pt idx="42">
                  <c:v>0.44444444444444553</c:v>
                </c:pt>
                <c:pt idx="43">
                  <c:v>0.25000000000000555</c:v>
                </c:pt>
                <c:pt idx="44">
                  <c:v>0</c:v>
                </c:pt>
                <c:pt idx="45">
                  <c:v>1.2000000000000124</c:v>
                </c:pt>
                <c:pt idx="46">
                  <c:v>1.6666666666665977</c:v>
                </c:pt>
                <c:pt idx="47">
                  <c:v>0.75000000000001665</c:v>
                </c:pt>
                <c:pt idx="48">
                  <c:v>1.9999999999999261</c:v>
                </c:pt>
                <c:pt idx="49">
                  <c:v>1.0000000000000222</c:v>
                </c:pt>
                <c:pt idx="50">
                  <c:v>4.0000000000000888</c:v>
                </c:pt>
                <c:pt idx="51">
                  <c:v>1.4285714285714177</c:v>
                </c:pt>
                <c:pt idx="52">
                  <c:v>3.3333333333332247</c:v>
                </c:pt>
                <c:pt idx="53">
                  <c:v>1.7142857142857089</c:v>
                </c:pt>
                <c:pt idx="54">
                  <c:v>8.5000000000001776</c:v>
                </c:pt>
                <c:pt idx="55">
                  <c:v>1.6666666666666634</c:v>
                </c:pt>
                <c:pt idx="56">
                  <c:v>3.9999999999998521</c:v>
                </c:pt>
                <c:pt idx="57">
                  <c:v>1.5714285714285696</c:v>
                </c:pt>
                <c:pt idx="58">
                  <c:v>2.3333333333335009</c:v>
                </c:pt>
                <c:pt idx="59">
                  <c:v>1.1428571428571392</c:v>
                </c:pt>
                <c:pt idx="60">
                  <c:v>1.5000000000000444</c:v>
                </c:pt>
                <c:pt idx="61">
                  <c:v>0.83333333333329884</c:v>
                </c:pt>
                <c:pt idx="62">
                  <c:v>3.5000000000000888</c:v>
                </c:pt>
                <c:pt idx="63">
                  <c:v>0.375</c:v>
                </c:pt>
                <c:pt idx="64">
                  <c:v>0.4999999999999889</c:v>
                </c:pt>
                <c:pt idx="65">
                  <c:v>1.9999999999999407</c:v>
                </c:pt>
                <c:pt idx="66">
                  <c:v>0.44444444444444553</c:v>
                </c:pt>
                <c:pt idx="67">
                  <c:v>1.2500000000000222</c:v>
                </c:pt>
                <c:pt idx="68">
                  <c:v>0.37499999999999722</c:v>
                </c:pt>
                <c:pt idx="69">
                  <c:v>0.54545454545455274</c:v>
                </c:pt>
                <c:pt idx="70">
                  <c:v>0.45454545454545525</c:v>
                </c:pt>
                <c:pt idx="71">
                  <c:v>0.22222222222222276</c:v>
                </c:pt>
                <c:pt idx="72">
                  <c:v>0.4500000000000009</c:v>
                </c:pt>
                <c:pt idx="73">
                  <c:v>0.24999999999999334</c:v>
                </c:pt>
                <c:pt idx="74">
                  <c:v>0.30000000000000887</c:v>
                </c:pt>
                <c:pt idx="75">
                  <c:v>0.29999999999999527</c:v>
                </c:pt>
                <c:pt idx="76">
                  <c:v>0.20000000000000059</c:v>
                </c:pt>
                <c:pt idx="77">
                  <c:v>0.2333333333333365</c:v>
                </c:pt>
                <c:pt idx="78">
                  <c:v>0.2258064516129025</c:v>
                </c:pt>
                <c:pt idx="79">
                  <c:v>0.13793103448275915</c:v>
                </c:pt>
                <c:pt idx="80">
                  <c:v>0.1749999999999991</c:v>
                </c:pt>
                <c:pt idx="81">
                  <c:v>0.14999999999999911</c:v>
                </c:pt>
                <c:pt idx="82">
                  <c:v>0.10000000000000045</c:v>
                </c:pt>
                <c:pt idx="83">
                  <c:v>0.16666666666666666</c:v>
                </c:pt>
                <c:pt idx="84">
                  <c:v>0.10526315789473586</c:v>
                </c:pt>
                <c:pt idx="85">
                  <c:v>0.14285714285714346</c:v>
                </c:pt>
                <c:pt idx="86">
                  <c:v>0.10526315789473623</c:v>
                </c:pt>
                <c:pt idx="87">
                  <c:v>0.125</c:v>
                </c:pt>
                <c:pt idx="88">
                  <c:v>0.10000000000000045</c:v>
                </c:pt>
                <c:pt idx="89">
                  <c:v>0.14999999999999955</c:v>
                </c:pt>
                <c:pt idx="90">
                  <c:v>0.12500000000000222</c:v>
                </c:pt>
                <c:pt idx="91">
                  <c:v>0.12499999999999778</c:v>
                </c:pt>
                <c:pt idx="92">
                  <c:v>0.10000000000000045</c:v>
                </c:pt>
                <c:pt idx="93">
                  <c:v>0.125</c:v>
                </c:pt>
                <c:pt idx="94">
                  <c:v>0.125</c:v>
                </c:pt>
                <c:pt idx="95">
                  <c:v>0.14285714285714346</c:v>
                </c:pt>
                <c:pt idx="96">
                  <c:v>0.13157894736841971</c:v>
                </c:pt>
                <c:pt idx="97">
                  <c:v>0.14999999999999955</c:v>
                </c:pt>
                <c:pt idx="98">
                  <c:v>0.12500000000000222</c:v>
                </c:pt>
                <c:pt idx="99">
                  <c:v>0.1749999999999991</c:v>
                </c:pt>
                <c:pt idx="100">
                  <c:v>0.2000000000000009</c:v>
                </c:pt>
                <c:pt idx="101">
                  <c:v>0.16666666666666372</c:v>
                </c:pt>
                <c:pt idx="102">
                  <c:v>0.2352941176470616</c:v>
                </c:pt>
                <c:pt idx="103">
                  <c:v>0.41176470588235048</c:v>
                </c:pt>
                <c:pt idx="104">
                  <c:v>9.9999999999996453E-2</c:v>
                </c:pt>
                <c:pt idx="105">
                  <c:v>0.36842105263158487</c:v>
                </c:pt>
                <c:pt idx="106">
                  <c:v>0.34999999999999643</c:v>
                </c:pt>
                <c:pt idx="107">
                  <c:v>0.50000000000002964</c:v>
                </c:pt>
                <c:pt idx="108">
                  <c:v>0.3684210526315711</c:v>
                </c:pt>
                <c:pt idx="109">
                  <c:v>0.466666666666673</c:v>
                </c:pt>
                <c:pt idx="110">
                  <c:v>0.66666666666668151</c:v>
                </c:pt>
                <c:pt idx="111">
                  <c:v>0.42857142857143038</c:v>
                </c:pt>
                <c:pt idx="112">
                  <c:v>1.0000000000000355</c:v>
                </c:pt>
                <c:pt idx="113">
                  <c:v>0.79999999999998939</c:v>
                </c:pt>
                <c:pt idx="114">
                  <c:v>0.77777777777775148</c:v>
                </c:pt>
                <c:pt idx="115">
                  <c:v>1.0999999999999788</c:v>
                </c:pt>
                <c:pt idx="116">
                  <c:v>1.4000000000000852</c:v>
                </c:pt>
                <c:pt idx="117">
                  <c:v>2.5000000000000444</c:v>
                </c:pt>
                <c:pt idx="118">
                  <c:v>1.6666666666665977</c:v>
                </c:pt>
                <c:pt idx="119">
                  <c:v>1.9999999999998579</c:v>
                </c:pt>
                <c:pt idx="120">
                  <c:v>2.8000000000001348</c:v>
                </c:pt>
                <c:pt idx="121">
                  <c:v>5.3333333333331359</c:v>
                </c:pt>
                <c:pt idx="122">
                  <c:v>3.2222222222221104</c:v>
                </c:pt>
                <c:pt idx="123">
                  <c:v>1.3750000000000222</c:v>
                </c:pt>
                <c:pt idx="124">
                  <c:v>2.0000000000001479</c:v>
                </c:pt>
                <c:pt idx="125">
                  <c:v>1.2499999999998224</c:v>
                </c:pt>
                <c:pt idx="126">
                  <c:v>1.5000000000001183</c:v>
                </c:pt>
                <c:pt idx="127">
                  <c:v>1.2500000000000444</c:v>
                </c:pt>
                <c:pt idx="128">
                  <c:v>1.9999999999996891</c:v>
                </c:pt>
                <c:pt idx="129">
                  <c:v>0.84615384615387135</c:v>
                </c:pt>
                <c:pt idx="130">
                  <c:v>1.6666666666666272</c:v>
                </c:pt>
                <c:pt idx="131">
                  <c:v>0.66666666666662722</c:v>
                </c:pt>
                <c:pt idx="132">
                  <c:v>0.58333333333334814</c:v>
                </c:pt>
                <c:pt idx="133">
                  <c:v>0.6250000000000222</c:v>
                </c:pt>
                <c:pt idx="134">
                  <c:v>0.64285714285713924</c:v>
                </c:pt>
                <c:pt idx="135">
                  <c:v>0.46666666666666112</c:v>
                </c:pt>
                <c:pt idx="136">
                  <c:v>0.33333333333332543</c:v>
                </c:pt>
                <c:pt idx="137">
                  <c:v>0.30000000000000238</c:v>
                </c:pt>
                <c:pt idx="138">
                  <c:v>0.30000000000000238</c:v>
                </c:pt>
                <c:pt idx="139">
                  <c:v>0.26666666666666311</c:v>
                </c:pt>
                <c:pt idx="140">
                  <c:v>0.13333333333333769</c:v>
                </c:pt>
                <c:pt idx="141">
                  <c:v>0.21428571428571308</c:v>
                </c:pt>
                <c:pt idx="142">
                  <c:v>0.18421052631578899</c:v>
                </c:pt>
                <c:pt idx="143">
                  <c:v>9.9999999999998229E-2</c:v>
                </c:pt>
                <c:pt idx="144">
                  <c:v>0.14000000000000057</c:v>
                </c:pt>
                <c:pt idx="145">
                  <c:v>9.9999999999997868E-2</c:v>
                </c:pt>
                <c:pt idx="146">
                  <c:v>0.10000000000000142</c:v>
                </c:pt>
                <c:pt idx="147">
                  <c:v>8.0000000000001847E-2</c:v>
                </c:pt>
                <c:pt idx="148">
                  <c:v>0.11999999999999744</c:v>
                </c:pt>
                <c:pt idx="149">
                  <c:v>6.0000000000000497E-2</c:v>
                </c:pt>
                <c:pt idx="150">
                  <c:v>6.0000000000000497E-2</c:v>
                </c:pt>
                <c:pt idx="151">
                  <c:v>5.4999999999999716E-2</c:v>
                </c:pt>
                <c:pt idx="152">
                  <c:v>4.4999999999999929E-2</c:v>
                </c:pt>
                <c:pt idx="153">
                  <c:v>3.5593220338983204E-2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2-4455-AB05-72A7D19D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08264"/>
        <c:axId val="699304544"/>
      </c:scatterChart>
      <c:valAx>
        <c:axId val="7032113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VNaOH[cm^3]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703206768"/>
        <c:crosses val="autoZero"/>
        <c:crossBetween val="midCat"/>
      </c:valAx>
      <c:valAx>
        <c:axId val="70320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ｐ</a:t>
                </a:r>
                <a:r>
                  <a:rPr lang="en-US" altLang="ja-JP"/>
                  <a:t>H[-]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211360"/>
        <c:crosses val="autoZero"/>
        <c:crossBetween val="midCat"/>
      </c:valAx>
      <c:valAx>
        <c:axId val="699304544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DpH/DV[-]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08264"/>
        <c:crosses val="max"/>
        <c:crossBetween val="midCat"/>
      </c:valAx>
      <c:valAx>
        <c:axId val="43590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3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一次微分曲線(第一当量点付近)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実験データ!$D$42:$D$82</c:f>
              <c:numCache>
                <c:formatCode>General</c:formatCode>
                <c:ptCount val="41"/>
                <c:pt idx="0">
                  <c:v>12.475</c:v>
                </c:pt>
                <c:pt idx="1">
                  <c:v>12.74</c:v>
                </c:pt>
                <c:pt idx="2">
                  <c:v>12.990000000000002</c:v>
                </c:pt>
                <c:pt idx="3">
                  <c:v>13.14</c:v>
                </c:pt>
                <c:pt idx="4">
                  <c:v>13.254999999999999</c:v>
                </c:pt>
                <c:pt idx="5">
                  <c:v>13.42</c:v>
                </c:pt>
                <c:pt idx="6">
                  <c:v>13.565000000000001</c:v>
                </c:pt>
                <c:pt idx="7">
                  <c:v>13.65</c:v>
                </c:pt>
                <c:pt idx="8">
                  <c:v>13.74</c:v>
                </c:pt>
                <c:pt idx="9">
                  <c:v>13.865</c:v>
                </c:pt>
                <c:pt idx="10">
                  <c:v>13.97</c:v>
                </c:pt>
                <c:pt idx="11">
                  <c:v>14.040000000000001</c:v>
                </c:pt>
                <c:pt idx="12">
                  <c:v>14.095000000000001</c:v>
                </c:pt>
                <c:pt idx="13">
                  <c:v>14.15</c:v>
                </c:pt>
                <c:pt idx="14">
                  <c:v>14.2</c:v>
                </c:pt>
                <c:pt idx="15">
                  <c:v>14.244999999999999</c:v>
                </c:pt>
                <c:pt idx="16">
                  <c:v>14.295</c:v>
                </c:pt>
                <c:pt idx="17">
                  <c:v>14.345000000000001</c:v>
                </c:pt>
                <c:pt idx="18">
                  <c:v>14.39</c:v>
                </c:pt>
                <c:pt idx="19">
                  <c:v>14.445</c:v>
                </c:pt>
                <c:pt idx="20">
                  <c:v>14.505000000000001</c:v>
                </c:pt>
                <c:pt idx="21">
                  <c:v>14.555000000000001</c:v>
                </c:pt>
                <c:pt idx="22">
                  <c:v>14.605</c:v>
                </c:pt>
                <c:pt idx="23">
                  <c:v>14.654999999999999</c:v>
                </c:pt>
                <c:pt idx="24">
                  <c:v>14.709999999999999</c:v>
                </c:pt>
                <c:pt idx="25">
                  <c:v>14.76</c:v>
                </c:pt>
                <c:pt idx="26">
                  <c:v>14.8</c:v>
                </c:pt>
                <c:pt idx="27">
                  <c:v>14.85</c:v>
                </c:pt>
                <c:pt idx="28">
                  <c:v>14.93</c:v>
                </c:pt>
                <c:pt idx="29">
                  <c:v>14.985000000000001</c:v>
                </c:pt>
                <c:pt idx="30">
                  <c:v>15.045000000000002</c:v>
                </c:pt>
                <c:pt idx="31">
                  <c:v>15.110000000000001</c:v>
                </c:pt>
                <c:pt idx="32">
                  <c:v>15.21</c:v>
                </c:pt>
                <c:pt idx="33">
                  <c:v>15.345000000000001</c:v>
                </c:pt>
                <c:pt idx="34">
                  <c:v>15.455</c:v>
                </c:pt>
                <c:pt idx="35">
                  <c:v>15.6</c:v>
                </c:pt>
                <c:pt idx="36">
                  <c:v>15.79</c:v>
                </c:pt>
                <c:pt idx="37">
                  <c:v>15.990000000000002</c:v>
                </c:pt>
                <c:pt idx="38">
                  <c:v>16.190000000000001</c:v>
                </c:pt>
                <c:pt idx="39">
                  <c:v>16.440000000000001</c:v>
                </c:pt>
                <c:pt idx="40">
                  <c:v>16.740000000000002</c:v>
                </c:pt>
              </c:numCache>
            </c:numRef>
          </c:xVal>
          <c:yVal>
            <c:numRef>
              <c:f>実験データ!$E$42:$E$82</c:f>
              <c:numCache>
                <c:formatCode>General</c:formatCode>
                <c:ptCount val="41"/>
                <c:pt idx="0">
                  <c:v>0.1739130434782607</c:v>
                </c:pt>
                <c:pt idx="1">
                  <c:v>0.29999999999999882</c:v>
                </c:pt>
                <c:pt idx="2">
                  <c:v>0.34999999999999731</c:v>
                </c:pt>
                <c:pt idx="3">
                  <c:v>0.30000000000000887</c:v>
                </c:pt>
                <c:pt idx="4">
                  <c:v>0.46153846153846551</c:v>
                </c:pt>
                <c:pt idx="5">
                  <c:v>0.44999999999999291</c:v>
                </c:pt>
                <c:pt idx="6">
                  <c:v>0.44444444444444553</c:v>
                </c:pt>
                <c:pt idx="7">
                  <c:v>0.25000000000000555</c:v>
                </c:pt>
                <c:pt idx="8">
                  <c:v>0</c:v>
                </c:pt>
                <c:pt idx="9">
                  <c:v>1.2000000000000124</c:v>
                </c:pt>
                <c:pt idx="10">
                  <c:v>1.6666666666665977</c:v>
                </c:pt>
                <c:pt idx="11">
                  <c:v>0.75000000000001665</c:v>
                </c:pt>
                <c:pt idx="12">
                  <c:v>1.9999999999999261</c:v>
                </c:pt>
                <c:pt idx="13">
                  <c:v>1.0000000000000222</c:v>
                </c:pt>
                <c:pt idx="14">
                  <c:v>4.0000000000000888</c:v>
                </c:pt>
                <c:pt idx="15">
                  <c:v>1.4285714285714177</c:v>
                </c:pt>
                <c:pt idx="16">
                  <c:v>3.3333333333332247</c:v>
                </c:pt>
                <c:pt idx="17">
                  <c:v>1.7142857142857089</c:v>
                </c:pt>
                <c:pt idx="18">
                  <c:v>8.5000000000001776</c:v>
                </c:pt>
                <c:pt idx="19">
                  <c:v>1.6666666666666634</c:v>
                </c:pt>
                <c:pt idx="20">
                  <c:v>3.9999999999998521</c:v>
                </c:pt>
                <c:pt idx="21">
                  <c:v>1.5714285714285696</c:v>
                </c:pt>
                <c:pt idx="22">
                  <c:v>2.3333333333335009</c:v>
                </c:pt>
                <c:pt idx="23">
                  <c:v>1.1428571428571392</c:v>
                </c:pt>
                <c:pt idx="24">
                  <c:v>1.5000000000000444</c:v>
                </c:pt>
                <c:pt idx="25">
                  <c:v>0.83333333333329884</c:v>
                </c:pt>
                <c:pt idx="26">
                  <c:v>3.5000000000000888</c:v>
                </c:pt>
                <c:pt idx="27">
                  <c:v>0.375</c:v>
                </c:pt>
                <c:pt idx="28">
                  <c:v>0.4999999999999889</c:v>
                </c:pt>
                <c:pt idx="29">
                  <c:v>1.9999999999999407</c:v>
                </c:pt>
                <c:pt idx="30">
                  <c:v>0.44444444444444553</c:v>
                </c:pt>
                <c:pt idx="31">
                  <c:v>1.2500000000000222</c:v>
                </c:pt>
                <c:pt idx="32">
                  <c:v>0.37499999999999722</c:v>
                </c:pt>
                <c:pt idx="33">
                  <c:v>0.54545454545455274</c:v>
                </c:pt>
                <c:pt idx="34">
                  <c:v>0.45454545454545525</c:v>
                </c:pt>
                <c:pt idx="35">
                  <c:v>0.22222222222222276</c:v>
                </c:pt>
                <c:pt idx="36">
                  <c:v>0.4500000000000009</c:v>
                </c:pt>
                <c:pt idx="37">
                  <c:v>0.24999999999999334</c:v>
                </c:pt>
                <c:pt idx="38">
                  <c:v>0.30000000000000887</c:v>
                </c:pt>
                <c:pt idx="39">
                  <c:v>0.29999999999999527</c:v>
                </c:pt>
                <c:pt idx="40">
                  <c:v>0.20000000000000059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9-4845-BEBC-68E65F80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9712"/>
        <c:axId val="417540040"/>
      </c:scatterChart>
      <c:valAx>
        <c:axId val="417539712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ja-JP" altLang="en-US"/>
                  <a:t>　</a:t>
                </a:r>
                <a:r>
                  <a:rPr lang="en-US" altLang="ja-JP"/>
                  <a:t>NaOH[</a:t>
                </a:r>
                <a:r>
                  <a:rPr lang="ja-JP" altLang="en-US"/>
                  <a:t>ｍ</a:t>
                </a:r>
                <a:r>
                  <a:rPr lang="en-US" altLang="ja-JP"/>
                  <a:t>L]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40040"/>
        <c:crosses val="autoZero"/>
        <c:crossBetween val="midCat"/>
      </c:valAx>
      <c:valAx>
        <c:axId val="4175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dpH/dV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pKa2(</a:t>
            </a:r>
            <a:r>
              <a:rPr lang="ja-JP" altLang="en-US"/>
              <a:t>最小二乗法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pKa2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実験データ!$H$71:$H$123</c:f>
              <c:numCache>
                <c:formatCode>General</c:formatCode>
                <c:ptCount val="53"/>
                <c:pt idx="0">
                  <c:v>-1.4942923438949145</c:v>
                </c:pt>
                <c:pt idx="1">
                  <c:v>-1.465382851448418</c:v>
                </c:pt>
                <c:pt idx="2">
                  <c:v>-1.3880657562716656</c:v>
                </c:pt>
                <c:pt idx="3">
                  <c:v>-1.3574019437604776</c:v>
                </c:pt>
                <c:pt idx="4">
                  <c:v>-1.2513297338336495</c:v>
                </c:pt>
                <c:pt idx="5">
                  <c:v>-1.1899032489250114</c:v>
                </c:pt>
                <c:pt idx="6">
                  <c:v>-1.1352759005631359</c:v>
                </c:pt>
                <c:pt idx="7">
                  <c:v>-1.0569599143475248</c:v>
                </c:pt>
                <c:pt idx="8">
                  <c:v>-0.98191059292650495</c:v>
                </c:pt>
                <c:pt idx="9">
                  <c:v>-0.91610578567222767</c:v>
                </c:pt>
                <c:pt idx="10">
                  <c:v>-0.85729581106378738</c:v>
                </c:pt>
                <c:pt idx="11">
                  <c:v>-0.77898397857685786</c:v>
                </c:pt>
                <c:pt idx="12">
                  <c:v>-0.7096320009895154</c:v>
                </c:pt>
                <c:pt idx="13">
                  <c:v>-0.64702559891369515</c:v>
                </c:pt>
                <c:pt idx="14">
                  <c:v>-0.58781955221335247</c:v>
                </c:pt>
                <c:pt idx="15">
                  <c:v>-0.53644322414330659</c:v>
                </c:pt>
                <c:pt idx="16">
                  <c:v>-0.4706110709096113</c:v>
                </c:pt>
                <c:pt idx="17">
                  <c:v>-0.40937586517680169</c:v>
                </c:pt>
                <c:pt idx="18">
                  <c:v>-0.35171732122322213</c:v>
                </c:pt>
                <c:pt idx="19">
                  <c:v>-0.29417972865293185</c:v>
                </c:pt>
                <c:pt idx="20">
                  <c:v>-0.24419549281445499</c:v>
                </c:pt>
                <c:pt idx="21">
                  <c:v>-0.19071405466160732</c:v>
                </c:pt>
                <c:pt idx="22">
                  <c:v>-0.1435339070210398</c:v>
                </c:pt>
                <c:pt idx="23">
                  <c:v>-9.4756961305065279E-2</c:v>
                </c:pt>
                <c:pt idx="24">
                  <c:v>-4.6568725015324677E-2</c:v>
                </c:pt>
                <c:pt idx="25">
                  <c:v>1.3345218421638928E-3</c:v>
                </c:pt>
                <c:pt idx="26">
                  <c:v>4.9245896455592783E-2</c:v>
                </c:pt>
                <c:pt idx="27">
                  <c:v>9.7458815759599859E-2</c:v>
                </c:pt>
                <c:pt idx="28">
                  <c:v>0.14627792705502993</c:v>
                </c:pt>
                <c:pt idx="29">
                  <c:v>0.19603110550835556</c:v>
                </c:pt>
                <c:pt idx="30">
                  <c:v>0.2470837517214132</c:v>
                </c:pt>
                <c:pt idx="31">
                  <c:v>0.30254947536314319</c:v>
                </c:pt>
                <c:pt idx="32">
                  <c:v>0.35485280433237215</c:v>
                </c:pt>
                <c:pt idx="33">
                  <c:v>0.41268857040649415</c:v>
                </c:pt>
                <c:pt idx="34">
                  <c:v>0.47415050411093607</c:v>
                </c:pt>
                <c:pt idx="35">
                  <c:v>0.54027582856759904</c:v>
                </c:pt>
                <c:pt idx="36">
                  <c:v>0.61248912198130945</c:v>
                </c:pt>
                <c:pt idx="37">
                  <c:v>0.67184397509733207</c:v>
                </c:pt>
                <c:pt idx="38">
                  <c:v>0.74619535021045325</c:v>
                </c:pt>
                <c:pt idx="39">
                  <c:v>0.78693883153559852</c:v>
                </c:pt>
                <c:pt idx="40">
                  <c:v>0.83869105053103454</c:v>
                </c:pt>
                <c:pt idx="41">
                  <c:v>0.89252568486676387</c:v>
                </c:pt>
                <c:pt idx="42">
                  <c:v>0.95539417938471127</c:v>
                </c:pt>
                <c:pt idx="43">
                  <c:v>0.97575631487305658</c:v>
                </c:pt>
                <c:pt idx="44">
                  <c:v>1.0459052036118111</c:v>
                </c:pt>
                <c:pt idx="45">
                  <c:v>1.1088398927252026</c:v>
                </c:pt>
                <c:pt idx="46">
                  <c:v>1.1654801204890033</c:v>
                </c:pt>
                <c:pt idx="47">
                  <c:v>1.2409143550564372</c:v>
                </c:pt>
                <c:pt idx="48">
                  <c:v>1.2709455794625584</c:v>
                </c:pt>
                <c:pt idx="49">
                  <c:v>1.3372787940194504</c:v>
                </c:pt>
                <c:pt idx="50">
                  <c:v>1.4060741414883529</c:v>
                </c:pt>
                <c:pt idx="51">
                  <c:v>1.4965926379496302</c:v>
                </c:pt>
                <c:pt idx="52">
                  <c:v>1.6092385759550825</c:v>
                </c:pt>
              </c:numCache>
            </c:numRef>
          </c:xVal>
          <c:yVal>
            <c:numRef>
              <c:f>実験データ!$C$71:$C$123</c:f>
              <c:numCache>
                <c:formatCode>General</c:formatCode>
                <c:ptCount val="53"/>
                <c:pt idx="0">
                  <c:v>5.35</c:v>
                </c:pt>
                <c:pt idx="1">
                  <c:v>5.41</c:v>
                </c:pt>
                <c:pt idx="2">
                  <c:v>5.45</c:v>
                </c:pt>
                <c:pt idx="3">
                  <c:v>5.5</c:v>
                </c:pt>
                <c:pt idx="4">
                  <c:v>5.56</c:v>
                </c:pt>
                <c:pt idx="5">
                  <c:v>5.62</c:v>
                </c:pt>
                <c:pt idx="6">
                  <c:v>5.67</c:v>
                </c:pt>
                <c:pt idx="7">
                  <c:v>5.71</c:v>
                </c:pt>
                <c:pt idx="8">
                  <c:v>5.8</c:v>
                </c:pt>
                <c:pt idx="9">
                  <c:v>5.85</c:v>
                </c:pt>
                <c:pt idx="10">
                  <c:v>5.91</c:v>
                </c:pt>
                <c:pt idx="11">
                  <c:v>6</c:v>
                </c:pt>
                <c:pt idx="12">
                  <c:v>6.06</c:v>
                </c:pt>
                <c:pt idx="13">
                  <c:v>6.13</c:v>
                </c:pt>
                <c:pt idx="14">
                  <c:v>6.2</c:v>
                </c:pt>
                <c:pt idx="15">
                  <c:v>6.24</c:v>
                </c:pt>
                <c:pt idx="16">
                  <c:v>6.31</c:v>
                </c:pt>
                <c:pt idx="17">
                  <c:v>6.37</c:v>
                </c:pt>
                <c:pt idx="18">
                  <c:v>6.41</c:v>
                </c:pt>
                <c:pt idx="19">
                  <c:v>6.48</c:v>
                </c:pt>
                <c:pt idx="20">
                  <c:v>6.52</c:v>
                </c:pt>
                <c:pt idx="21">
                  <c:v>6.58</c:v>
                </c:pt>
                <c:pt idx="22">
                  <c:v>6.62</c:v>
                </c:pt>
                <c:pt idx="23">
                  <c:v>6.67</c:v>
                </c:pt>
                <c:pt idx="24">
                  <c:v>6.71</c:v>
                </c:pt>
                <c:pt idx="25">
                  <c:v>6.77</c:v>
                </c:pt>
                <c:pt idx="26">
                  <c:v>6.82</c:v>
                </c:pt>
                <c:pt idx="27">
                  <c:v>6.87</c:v>
                </c:pt>
                <c:pt idx="28">
                  <c:v>6.91</c:v>
                </c:pt>
                <c:pt idx="29">
                  <c:v>6.96</c:v>
                </c:pt>
                <c:pt idx="30">
                  <c:v>7.01</c:v>
                </c:pt>
                <c:pt idx="31">
                  <c:v>7.07</c:v>
                </c:pt>
                <c:pt idx="32">
                  <c:v>7.12</c:v>
                </c:pt>
                <c:pt idx="33">
                  <c:v>7.18</c:v>
                </c:pt>
                <c:pt idx="34">
                  <c:v>7.23</c:v>
                </c:pt>
                <c:pt idx="35">
                  <c:v>7.3</c:v>
                </c:pt>
                <c:pt idx="36">
                  <c:v>7.38</c:v>
                </c:pt>
                <c:pt idx="37">
                  <c:v>7.43</c:v>
                </c:pt>
                <c:pt idx="38">
                  <c:v>7.51</c:v>
                </c:pt>
                <c:pt idx="39">
                  <c:v>7.58</c:v>
                </c:pt>
                <c:pt idx="40">
                  <c:v>7.6</c:v>
                </c:pt>
                <c:pt idx="41">
                  <c:v>7.67</c:v>
                </c:pt>
                <c:pt idx="42">
                  <c:v>7.74</c:v>
                </c:pt>
                <c:pt idx="43">
                  <c:v>7.77</c:v>
                </c:pt>
                <c:pt idx="44">
                  <c:v>7.84</c:v>
                </c:pt>
                <c:pt idx="45">
                  <c:v>7.91</c:v>
                </c:pt>
                <c:pt idx="46">
                  <c:v>7.99</c:v>
                </c:pt>
                <c:pt idx="47">
                  <c:v>8.0500000000000007</c:v>
                </c:pt>
                <c:pt idx="48">
                  <c:v>8.1</c:v>
                </c:pt>
                <c:pt idx="49">
                  <c:v>8.18</c:v>
                </c:pt>
                <c:pt idx="50">
                  <c:v>8.25</c:v>
                </c:pt>
                <c:pt idx="51">
                  <c:v>8.36</c:v>
                </c:pt>
                <c:pt idx="5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5-476A-94B5-F37AE68E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20832"/>
        <c:axId val="762719192"/>
      </c:scatterChart>
      <c:valAx>
        <c:axId val="7627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log([HPO42-]/[H2PO4-])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719192"/>
        <c:crosses val="autoZero"/>
        <c:crossBetween val="midCat"/>
      </c:valAx>
      <c:valAx>
        <c:axId val="7627191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72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一次微分曲線</a:t>
            </a:r>
            <a:r>
              <a:rPr lang="en-US" altLang="ja-JP"/>
              <a:t>(</a:t>
            </a:r>
            <a:r>
              <a:rPr lang="ja-JP" altLang="en-US"/>
              <a:t>第二当量点付近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実験データ!$D$110:$D$144</c:f>
              <c:numCache>
                <c:formatCode>General</c:formatCode>
                <c:ptCount val="35"/>
                <c:pt idx="0">
                  <c:v>27.1</c:v>
                </c:pt>
                <c:pt idx="1">
                  <c:v>27.295000000000002</c:v>
                </c:pt>
                <c:pt idx="2">
                  <c:v>27.490000000000002</c:v>
                </c:pt>
                <c:pt idx="3">
                  <c:v>27.62</c:v>
                </c:pt>
                <c:pt idx="4">
                  <c:v>27.745000000000001</c:v>
                </c:pt>
                <c:pt idx="5">
                  <c:v>27.915000000000003</c:v>
                </c:pt>
                <c:pt idx="6">
                  <c:v>28.05</c:v>
                </c:pt>
                <c:pt idx="7">
                  <c:v>28.18</c:v>
                </c:pt>
                <c:pt idx="8">
                  <c:v>28.274999999999999</c:v>
                </c:pt>
                <c:pt idx="9">
                  <c:v>28.349999999999998</c:v>
                </c:pt>
                <c:pt idx="10">
                  <c:v>28.445</c:v>
                </c:pt>
                <c:pt idx="11">
                  <c:v>28.540000000000003</c:v>
                </c:pt>
                <c:pt idx="12">
                  <c:v>28.64</c:v>
                </c:pt>
                <c:pt idx="13">
                  <c:v>28.709999999999997</c:v>
                </c:pt>
                <c:pt idx="14">
                  <c:v>28.759999999999998</c:v>
                </c:pt>
                <c:pt idx="15">
                  <c:v>28.815000000000001</c:v>
                </c:pt>
                <c:pt idx="16">
                  <c:v>28.865000000000002</c:v>
                </c:pt>
                <c:pt idx="17">
                  <c:v>28.905000000000001</c:v>
                </c:pt>
                <c:pt idx="18">
                  <c:v>28.965000000000003</c:v>
                </c:pt>
                <c:pt idx="19">
                  <c:v>29.050000000000004</c:v>
                </c:pt>
                <c:pt idx="20">
                  <c:v>29.12</c:v>
                </c:pt>
                <c:pt idx="21">
                  <c:v>29.17</c:v>
                </c:pt>
                <c:pt idx="22">
                  <c:v>29.220000000000002</c:v>
                </c:pt>
                <c:pt idx="23">
                  <c:v>29.27</c:v>
                </c:pt>
                <c:pt idx="24">
                  <c:v>29.310000000000002</c:v>
                </c:pt>
                <c:pt idx="25">
                  <c:v>29.395000000000003</c:v>
                </c:pt>
                <c:pt idx="26">
                  <c:v>29.475000000000001</c:v>
                </c:pt>
                <c:pt idx="27">
                  <c:v>29.520000000000003</c:v>
                </c:pt>
                <c:pt idx="28">
                  <c:v>29.610000000000003</c:v>
                </c:pt>
                <c:pt idx="29">
                  <c:v>29.71</c:v>
                </c:pt>
                <c:pt idx="30">
                  <c:v>29.82</c:v>
                </c:pt>
                <c:pt idx="31">
                  <c:v>29.965</c:v>
                </c:pt>
                <c:pt idx="32">
                  <c:v>30.115000000000002</c:v>
                </c:pt>
                <c:pt idx="33">
                  <c:v>30.340000000000003</c:v>
                </c:pt>
                <c:pt idx="34">
                  <c:v>30.64</c:v>
                </c:pt>
              </c:numCache>
            </c:numRef>
          </c:xVal>
          <c:yVal>
            <c:numRef>
              <c:f>実験データ!$E$110:$E$144</c:f>
              <c:numCache>
                <c:formatCode>General</c:formatCode>
                <c:ptCount val="35"/>
                <c:pt idx="0">
                  <c:v>9.9999999999996453E-2</c:v>
                </c:pt>
                <c:pt idx="1">
                  <c:v>0.36842105263158487</c:v>
                </c:pt>
                <c:pt idx="2">
                  <c:v>0.34999999999999643</c:v>
                </c:pt>
                <c:pt idx="3">
                  <c:v>0.50000000000002964</c:v>
                </c:pt>
                <c:pt idx="4">
                  <c:v>0.3684210526315711</c:v>
                </c:pt>
                <c:pt idx="5">
                  <c:v>0.466666666666673</c:v>
                </c:pt>
                <c:pt idx="6">
                  <c:v>0.66666666666668151</c:v>
                </c:pt>
                <c:pt idx="7">
                  <c:v>0.42857142857143038</c:v>
                </c:pt>
                <c:pt idx="8">
                  <c:v>1.0000000000000355</c:v>
                </c:pt>
                <c:pt idx="9">
                  <c:v>0.79999999999998939</c:v>
                </c:pt>
                <c:pt idx="10">
                  <c:v>0.77777777777775148</c:v>
                </c:pt>
                <c:pt idx="11">
                  <c:v>1.0999999999999788</c:v>
                </c:pt>
                <c:pt idx="12">
                  <c:v>1.4000000000000852</c:v>
                </c:pt>
                <c:pt idx="13">
                  <c:v>2.5000000000000444</c:v>
                </c:pt>
                <c:pt idx="14">
                  <c:v>1.6666666666665977</c:v>
                </c:pt>
                <c:pt idx="15">
                  <c:v>1.9999999999998579</c:v>
                </c:pt>
                <c:pt idx="16">
                  <c:v>2.8000000000001348</c:v>
                </c:pt>
                <c:pt idx="17">
                  <c:v>5.3333333333331359</c:v>
                </c:pt>
                <c:pt idx="18">
                  <c:v>3.2222222222221104</c:v>
                </c:pt>
                <c:pt idx="19">
                  <c:v>1.3750000000000222</c:v>
                </c:pt>
                <c:pt idx="20">
                  <c:v>2.0000000000001479</c:v>
                </c:pt>
                <c:pt idx="21">
                  <c:v>1.2499999999998224</c:v>
                </c:pt>
                <c:pt idx="22">
                  <c:v>1.5000000000001183</c:v>
                </c:pt>
                <c:pt idx="23">
                  <c:v>1.2500000000000444</c:v>
                </c:pt>
                <c:pt idx="24">
                  <c:v>1.9999999999996891</c:v>
                </c:pt>
                <c:pt idx="25">
                  <c:v>0.84615384615387135</c:v>
                </c:pt>
                <c:pt idx="26">
                  <c:v>1.6666666666666272</c:v>
                </c:pt>
                <c:pt idx="27">
                  <c:v>0.66666666666662722</c:v>
                </c:pt>
                <c:pt idx="28">
                  <c:v>0.58333333333334814</c:v>
                </c:pt>
                <c:pt idx="29">
                  <c:v>0.6250000000000222</c:v>
                </c:pt>
                <c:pt idx="30">
                  <c:v>0.64285714285713924</c:v>
                </c:pt>
                <c:pt idx="31">
                  <c:v>0.46666666666666112</c:v>
                </c:pt>
                <c:pt idx="32">
                  <c:v>0.33333333333332543</c:v>
                </c:pt>
                <c:pt idx="33">
                  <c:v>0.30000000000000238</c:v>
                </c:pt>
                <c:pt idx="34">
                  <c:v>0.30000000000000238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2-4785-B8A6-5CEE00A4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86040"/>
        <c:axId val="309682760"/>
      </c:scatterChart>
      <c:valAx>
        <c:axId val="3096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滴下量：</a:t>
                </a:r>
                <a:r>
                  <a:rPr lang="en-US" altLang="ja-JP"/>
                  <a:t>V_NaOH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682760"/>
        <c:crosses val="autoZero"/>
        <c:crossBetween val="midCat"/>
      </c:valAx>
      <c:valAx>
        <c:axId val="3096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dpH/dv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68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滴定曲線</a:t>
            </a:r>
          </a:p>
        </c:rich>
      </c:tx>
      <c:layout>
        <c:manualLayout>
          <c:xMode val="edge"/>
          <c:yMode val="edge"/>
          <c:x val="0.419444444444444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40185830429733"/>
          <c:w val="0.83129396325459315"/>
          <c:h val="0.677126334817903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実験データ!$B$6:$B$160</c:f>
              <c:numCache>
                <c:formatCode>General</c:formatCode>
                <c:ptCount val="155"/>
                <c:pt idx="0">
                  <c:v>0</c:v>
                </c:pt>
                <c:pt idx="1">
                  <c:v>0.39000000000000012</c:v>
                </c:pt>
                <c:pt idx="2">
                  <c:v>0.83000000000000007</c:v>
                </c:pt>
                <c:pt idx="3">
                  <c:v>1.21</c:v>
                </c:pt>
                <c:pt idx="4">
                  <c:v>1.6600000000000001</c:v>
                </c:pt>
                <c:pt idx="5">
                  <c:v>1.9900000000000002</c:v>
                </c:pt>
                <c:pt idx="6">
                  <c:v>2.38</c:v>
                </c:pt>
                <c:pt idx="7">
                  <c:v>2.8</c:v>
                </c:pt>
                <c:pt idx="8">
                  <c:v>3.37</c:v>
                </c:pt>
                <c:pt idx="9">
                  <c:v>3.71</c:v>
                </c:pt>
                <c:pt idx="10">
                  <c:v>4.09</c:v>
                </c:pt>
                <c:pt idx="11">
                  <c:v>4.5</c:v>
                </c:pt>
                <c:pt idx="12">
                  <c:v>4.8900000000000006</c:v>
                </c:pt>
                <c:pt idx="13">
                  <c:v>5.2900000000000009</c:v>
                </c:pt>
                <c:pt idx="14">
                  <c:v>5.6899999999999995</c:v>
                </c:pt>
                <c:pt idx="15">
                  <c:v>6.08</c:v>
                </c:pt>
                <c:pt idx="16">
                  <c:v>6.48</c:v>
                </c:pt>
                <c:pt idx="17">
                  <c:v>6.8900000000000006</c:v>
                </c:pt>
                <c:pt idx="18">
                  <c:v>7.2100000000000009</c:v>
                </c:pt>
                <c:pt idx="19">
                  <c:v>7.49</c:v>
                </c:pt>
                <c:pt idx="20">
                  <c:v>7.7900000000000009</c:v>
                </c:pt>
                <c:pt idx="21">
                  <c:v>8.18</c:v>
                </c:pt>
                <c:pt idx="22">
                  <c:v>8.52</c:v>
                </c:pt>
                <c:pt idx="23">
                  <c:v>8.7900000000000009</c:v>
                </c:pt>
                <c:pt idx="24">
                  <c:v>9.09</c:v>
                </c:pt>
                <c:pt idx="25">
                  <c:v>9.39</c:v>
                </c:pt>
                <c:pt idx="26">
                  <c:v>9.69</c:v>
                </c:pt>
                <c:pt idx="27">
                  <c:v>10.02</c:v>
                </c:pt>
                <c:pt idx="28">
                  <c:v>10.290000000000001</c:v>
                </c:pt>
                <c:pt idx="29">
                  <c:v>10.58</c:v>
                </c:pt>
                <c:pt idx="30">
                  <c:v>10.84</c:v>
                </c:pt>
                <c:pt idx="31">
                  <c:v>11.09</c:v>
                </c:pt>
                <c:pt idx="32">
                  <c:v>11.39</c:v>
                </c:pt>
                <c:pt idx="33">
                  <c:v>11.67</c:v>
                </c:pt>
                <c:pt idx="34">
                  <c:v>11.790000000000001</c:v>
                </c:pt>
                <c:pt idx="35">
                  <c:v>11.99</c:v>
                </c:pt>
                <c:pt idx="36">
                  <c:v>12.36</c:v>
                </c:pt>
                <c:pt idx="37">
                  <c:v>12.59</c:v>
                </c:pt>
                <c:pt idx="38">
                  <c:v>12.89</c:v>
                </c:pt>
                <c:pt idx="39">
                  <c:v>13.090000000000002</c:v>
                </c:pt>
                <c:pt idx="40">
                  <c:v>13.19</c:v>
                </c:pt>
                <c:pt idx="41">
                  <c:v>13.319999999999999</c:v>
                </c:pt>
                <c:pt idx="42">
                  <c:v>13.520000000000001</c:v>
                </c:pt>
                <c:pt idx="43">
                  <c:v>13.610000000000001</c:v>
                </c:pt>
                <c:pt idx="44">
                  <c:v>13.69</c:v>
                </c:pt>
                <c:pt idx="45">
                  <c:v>13.790000000000001</c:v>
                </c:pt>
                <c:pt idx="46">
                  <c:v>13.94</c:v>
                </c:pt>
                <c:pt idx="47">
                  <c:v>14.000000000000002</c:v>
                </c:pt>
                <c:pt idx="48">
                  <c:v>14.08</c:v>
                </c:pt>
                <c:pt idx="49">
                  <c:v>14.110000000000001</c:v>
                </c:pt>
                <c:pt idx="50">
                  <c:v>14.19</c:v>
                </c:pt>
                <c:pt idx="51">
                  <c:v>14.209999999999999</c:v>
                </c:pt>
                <c:pt idx="52">
                  <c:v>14.28</c:v>
                </c:pt>
                <c:pt idx="53">
                  <c:v>14.31</c:v>
                </c:pt>
                <c:pt idx="54">
                  <c:v>14.38</c:v>
                </c:pt>
                <c:pt idx="55">
                  <c:v>14.4</c:v>
                </c:pt>
                <c:pt idx="56">
                  <c:v>14.49</c:v>
                </c:pt>
                <c:pt idx="57">
                  <c:v>14.520000000000001</c:v>
                </c:pt>
                <c:pt idx="58">
                  <c:v>14.590000000000002</c:v>
                </c:pt>
                <c:pt idx="59">
                  <c:v>14.62</c:v>
                </c:pt>
                <c:pt idx="60">
                  <c:v>14.69</c:v>
                </c:pt>
                <c:pt idx="61">
                  <c:v>14.729999999999999</c:v>
                </c:pt>
                <c:pt idx="62">
                  <c:v>14.790000000000001</c:v>
                </c:pt>
                <c:pt idx="63">
                  <c:v>14.81</c:v>
                </c:pt>
                <c:pt idx="64">
                  <c:v>14.889999999999999</c:v>
                </c:pt>
                <c:pt idx="65">
                  <c:v>14.97</c:v>
                </c:pt>
                <c:pt idx="66">
                  <c:v>15.000000000000002</c:v>
                </c:pt>
                <c:pt idx="67">
                  <c:v>15.090000000000002</c:v>
                </c:pt>
                <c:pt idx="68">
                  <c:v>15.13</c:v>
                </c:pt>
                <c:pt idx="69">
                  <c:v>15.290000000000001</c:v>
                </c:pt>
                <c:pt idx="70">
                  <c:v>15.4</c:v>
                </c:pt>
                <c:pt idx="71">
                  <c:v>15.51</c:v>
                </c:pt>
                <c:pt idx="72">
                  <c:v>15.69</c:v>
                </c:pt>
                <c:pt idx="73">
                  <c:v>15.889999999999999</c:v>
                </c:pt>
                <c:pt idx="74">
                  <c:v>16.090000000000003</c:v>
                </c:pt>
                <c:pt idx="75">
                  <c:v>16.29</c:v>
                </c:pt>
                <c:pt idx="76">
                  <c:v>16.590000000000003</c:v>
                </c:pt>
                <c:pt idx="77">
                  <c:v>16.89</c:v>
                </c:pt>
                <c:pt idx="78">
                  <c:v>17.189999999999998</c:v>
                </c:pt>
                <c:pt idx="79">
                  <c:v>17.5</c:v>
                </c:pt>
                <c:pt idx="80">
                  <c:v>17.79</c:v>
                </c:pt>
                <c:pt idx="81">
                  <c:v>18.189999999999998</c:v>
                </c:pt>
                <c:pt idx="82">
                  <c:v>18.590000000000003</c:v>
                </c:pt>
                <c:pt idx="83">
                  <c:v>18.990000000000002</c:v>
                </c:pt>
                <c:pt idx="84">
                  <c:v>19.410000000000004</c:v>
                </c:pt>
                <c:pt idx="85">
                  <c:v>19.79</c:v>
                </c:pt>
                <c:pt idx="86">
                  <c:v>20.21</c:v>
                </c:pt>
                <c:pt idx="87">
                  <c:v>20.590000000000003</c:v>
                </c:pt>
                <c:pt idx="88">
                  <c:v>20.990000000000002</c:v>
                </c:pt>
                <c:pt idx="89">
                  <c:v>21.39</c:v>
                </c:pt>
                <c:pt idx="90">
                  <c:v>21.79</c:v>
                </c:pt>
                <c:pt idx="91">
                  <c:v>22.189999999999998</c:v>
                </c:pt>
                <c:pt idx="92">
                  <c:v>22.590000000000003</c:v>
                </c:pt>
                <c:pt idx="93">
                  <c:v>22.990000000000002</c:v>
                </c:pt>
                <c:pt idx="94">
                  <c:v>23.39</c:v>
                </c:pt>
                <c:pt idx="95">
                  <c:v>23.79</c:v>
                </c:pt>
                <c:pt idx="96">
                  <c:v>24.21</c:v>
                </c:pt>
                <c:pt idx="97">
                  <c:v>24.590000000000003</c:v>
                </c:pt>
                <c:pt idx="98">
                  <c:v>24.990000000000002</c:v>
                </c:pt>
                <c:pt idx="99">
                  <c:v>25.39</c:v>
                </c:pt>
                <c:pt idx="100">
                  <c:v>25.79</c:v>
                </c:pt>
                <c:pt idx="101">
                  <c:v>26.189999999999998</c:v>
                </c:pt>
                <c:pt idx="102">
                  <c:v>26.490000000000002</c:v>
                </c:pt>
                <c:pt idx="103">
                  <c:v>26.83</c:v>
                </c:pt>
                <c:pt idx="104">
                  <c:v>27</c:v>
                </c:pt>
                <c:pt idx="105">
                  <c:v>27.200000000000003</c:v>
                </c:pt>
                <c:pt idx="106">
                  <c:v>27.39</c:v>
                </c:pt>
                <c:pt idx="107">
                  <c:v>27.590000000000003</c:v>
                </c:pt>
                <c:pt idx="108">
                  <c:v>27.65</c:v>
                </c:pt>
                <c:pt idx="109">
                  <c:v>27.840000000000003</c:v>
                </c:pt>
                <c:pt idx="110">
                  <c:v>27.990000000000002</c:v>
                </c:pt>
                <c:pt idx="111">
                  <c:v>28.11</c:v>
                </c:pt>
                <c:pt idx="112">
                  <c:v>28.25</c:v>
                </c:pt>
                <c:pt idx="113">
                  <c:v>28.299999999999997</c:v>
                </c:pt>
                <c:pt idx="114">
                  <c:v>28.4</c:v>
                </c:pt>
                <c:pt idx="115">
                  <c:v>28.490000000000002</c:v>
                </c:pt>
                <c:pt idx="116">
                  <c:v>28.590000000000003</c:v>
                </c:pt>
                <c:pt idx="117">
                  <c:v>28.689999999999998</c:v>
                </c:pt>
                <c:pt idx="118">
                  <c:v>28.729999999999997</c:v>
                </c:pt>
                <c:pt idx="119">
                  <c:v>28.79</c:v>
                </c:pt>
                <c:pt idx="120">
                  <c:v>28.840000000000003</c:v>
                </c:pt>
                <c:pt idx="121">
                  <c:v>28.89</c:v>
                </c:pt>
                <c:pt idx="122">
                  <c:v>28.92</c:v>
                </c:pt>
                <c:pt idx="123">
                  <c:v>29.010000000000005</c:v>
                </c:pt>
                <c:pt idx="124">
                  <c:v>29.090000000000003</c:v>
                </c:pt>
                <c:pt idx="125">
                  <c:v>29.15</c:v>
                </c:pt>
                <c:pt idx="126">
                  <c:v>29.190000000000005</c:v>
                </c:pt>
                <c:pt idx="127">
                  <c:v>29.25</c:v>
                </c:pt>
                <c:pt idx="128">
                  <c:v>29.29</c:v>
                </c:pt>
                <c:pt idx="129">
                  <c:v>29.330000000000005</c:v>
                </c:pt>
                <c:pt idx="130">
                  <c:v>29.46</c:v>
                </c:pt>
                <c:pt idx="131">
                  <c:v>29.490000000000002</c:v>
                </c:pt>
                <c:pt idx="132">
                  <c:v>29.550000000000004</c:v>
                </c:pt>
                <c:pt idx="133">
                  <c:v>29.67</c:v>
                </c:pt>
                <c:pt idx="134">
                  <c:v>29.75</c:v>
                </c:pt>
                <c:pt idx="135">
                  <c:v>29.89</c:v>
                </c:pt>
                <c:pt idx="136">
                  <c:v>30.04</c:v>
                </c:pt>
                <c:pt idx="137">
                  <c:v>30.190000000000005</c:v>
                </c:pt>
                <c:pt idx="138">
                  <c:v>30.490000000000002</c:v>
                </c:pt>
                <c:pt idx="139">
                  <c:v>30.79</c:v>
                </c:pt>
                <c:pt idx="140">
                  <c:v>31.090000000000003</c:v>
                </c:pt>
                <c:pt idx="141">
                  <c:v>31.39</c:v>
                </c:pt>
                <c:pt idx="142">
                  <c:v>31.810000000000002</c:v>
                </c:pt>
                <c:pt idx="143">
                  <c:v>32.190000000000005</c:v>
                </c:pt>
                <c:pt idx="144">
                  <c:v>32.590000000000003</c:v>
                </c:pt>
                <c:pt idx="145">
                  <c:v>33.090000000000003</c:v>
                </c:pt>
                <c:pt idx="146">
                  <c:v>33.590000000000003</c:v>
                </c:pt>
                <c:pt idx="147">
                  <c:v>34.090000000000003</c:v>
                </c:pt>
                <c:pt idx="148">
                  <c:v>34.590000000000003</c:v>
                </c:pt>
                <c:pt idx="149">
                  <c:v>35.090000000000003</c:v>
                </c:pt>
                <c:pt idx="150">
                  <c:v>36.090000000000003</c:v>
                </c:pt>
                <c:pt idx="151">
                  <c:v>37.090000000000003</c:v>
                </c:pt>
                <c:pt idx="152">
                  <c:v>39.090000000000003</c:v>
                </c:pt>
                <c:pt idx="153">
                  <c:v>41.09</c:v>
                </c:pt>
                <c:pt idx="154">
                  <c:v>46.99</c:v>
                </c:pt>
              </c:numCache>
            </c:numRef>
          </c:xVal>
          <c:yVal>
            <c:numRef>
              <c:f>実験データ!$C$6:$C$160</c:f>
              <c:numCache>
                <c:formatCode>General</c:formatCode>
                <c:ptCount val="155"/>
                <c:pt idx="0">
                  <c:v>2.1</c:v>
                </c:pt>
                <c:pt idx="1">
                  <c:v>2.11</c:v>
                </c:pt>
                <c:pt idx="2">
                  <c:v>2.12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2.3199999999999998</c:v>
                </c:pt>
                <c:pt idx="12">
                  <c:v>2.34</c:v>
                </c:pt>
                <c:pt idx="13">
                  <c:v>2.37</c:v>
                </c:pt>
                <c:pt idx="14">
                  <c:v>2.39</c:v>
                </c:pt>
                <c:pt idx="15">
                  <c:v>2.41</c:v>
                </c:pt>
                <c:pt idx="16">
                  <c:v>2.42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2.52</c:v>
                </c:pt>
                <c:pt idx="21">
                  <c:v>2.56</c:v>
                </c:pt>
                <c:pt idx="22">
                  <c:v>2.59</c:v>
                </c:pt>
                <c:pt idx="23">
                  <c:v>2.6</c:v>
                </c:pt>
                <c:pt idx="24">
                  <c:v>2.62</c:v>
                </c:pt>
                <c:pt idx="25">
                  <c:v>2.66</c:v>
                </c:pt>
                <c:pt idx="26">
                  <c:v>2.7</c:v>
                </c:pt>
                <c:pt idx="27">
                  <c:v>2.72</c:v>
                </c:pt>
                <c:pt idx="28">
                  <c:v>2.75</c:v>
                </c:pt>
                <c:pt idx="29">
                  <c:v>2.79</c:v>
                </c:pt>
                <c:pt idx="30">
                  <c:v>2.82</c:v>
                </c:pt>
                <c:pt idx="31">
                  <c:v>2.86</c:v>
                </c:pt>
                <c:pt idx="32">
                  <c:v>2.9</c:v>
                </c:pt>
                <c:pt idx="33">
                  <c:v>2.95</c:v>
                </c:pt>
                <c:pt idx="34">
                  <c:v>2.97</c:v>
                </c:pt>
                <c:pt idx="35">
                  <c:v>3</c:v>
                </c:pt>
                <c:pt idx="36">
                  <c:v>3.08</c:v>
                </c:pt>
                <c:pt idx="37">
                  <c:v>3.12</c:v>
                </c:pt>
                <c:pt idx="38">
                  <c:v>3.21</c:v>
                </c:pt>
                <c:pt idx="39">
                  <c:v>3.28</c:v>
                </c:pt>
                <c:pt idx="40">
                  <c:v>3.31</c:v>
                </c:pt>
                <c:pt idx="41">
                  <c:v>3.37</c:v>
                </c:pt>
                <c:pt idx="42">
                  <c:v>3.46</c:v>
                </c:pt>
                <c:pt idx="43">
                  <c:v>3.5</c:v>
                </c:pt>
                <c:pt idx="44">
                  <c:v>3.52</c:v>
                </c:pt>
                <c:pt idx="45">
                  <c:v>3.52</c:v>
                </c:pt>
                <c:pt idx="46">
                  <c:v>3.7</c:v>
                </c:pt>
                <c:pt idx="47">
                  <c:v>3.8</c:v>
                </c:pt>
                <c:pt idx="48">
                  <c:v>3.86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4.18</c:v>
                </c:pt>
                <c:pt idx="53">
                  <c:v>4.28</c:v>
                </c:pt>
                <c:pt idx="54">
                  <c:v>4.4000000000000004</c:v>
                </c:pt>
                <c:pt idx="55">
                  <c:v>4.57</c:v>
                </c:pt>
                <c:pt idx="56">
                  <c:v>4.72</c:v>
                </c:pt>
                <c:pt idx="57">
                  <c:v>4.84</c:v>
                </c:pt>
                <c:pt idx="58">
                  <c:v>4.95</c:v>
                </c:pt>
                <c:pt idx="59">
                  <c:v>5.0199999999999996</c:v>
                </c:pt>
                <c:pt idx="60">
                  <c:v>5.0999999999999996</c:v>
                </c:pt>
                <c:pt idx="61">
                  <c:v>5.16</c:v>
                </c:pt>
                <c:pt idx="62">
                  <c:v>5.21</c:v>
                </c:pt>
                <c:pt idx="63">
                  <c:v>5.28</c:v>
                </c:pt>
                <c:pt idx="64">
                  <c:v>5.31</c:v>
                </c:pt>
                <c:pt idx="65">
                  <c:v>5.35</c:v>
                </c:pt>
                <c:pt idx="66">
                  <c:v>5.41</c:v>
                </c:pt>
                <c:pt idx="67">
                  <c:v>5.45</c:v>
                </c:pt>
                <c:pt idx="68">
                  <c:v>5.5</c:v>
                </c:pt>
                <c:pt idx="69">
                  <c:v>5.56</c:v>
                </c:pt>
                <c:pt idx="70">
                  <c:v>5.62</c:v>
                </c:pt>
                <c:pt idx="71">
                  <c:v>5.67</c:v>
                </c:pt>
                <c:pt idx="72">
                  <c:v>5.71</c:v>
                </c:pt>
                <c:pt idx="73">
                  <c:v>5.8</c:v>
                </c:pt>
                <c:pt idx="74">
                  <c:v>5.85</c:v>
                </c:pt>
                <c:pt idx="75">
                  <c:v>5.91</c:v>
                </c:pt>
                <c:pt idx="76">
                  <c:v>6</c:v>
                </c:pt>
                <c:pt idx="77">
                  <c:v>6.06</c:v>
                </c:pt>
                <c:pt idx="78">
                  <c:v>6.13</c:v>
                </c:pt>
                <c:pt idx="79">
                  <c:v>6.2</c:v>
                </c:pt>
                <c:pt idx="80">
                  <c:v>6.24</c:v>
                </c:pt>
                <c:pt idx="81">
                  <c:v>6.31</c:v>
                </c:pt>
                <c:pt idx="82">
                  <c:v>6.37</c:v>
                </c:pt>
                <c:pt idx="83">
                  <c:v>6.41</c:v>
                </c:pt>
                <c:pt idx="84">
                  <c:v>6.48</c:v>
                </c:pt>
                <c:pt idx="85">
                  <c:v>6.52</c:v>
                </c:pt>
                <c:pt idx="86">
                  <c:v>6.58</c:v>
                </c:pt>
                <c:pt idx="87">
                  <c:v>6.62</c:v>
                </c:pt>
                <c:pt idx="88">
                  <c:v>6.67</c:v>
                </c:pt>
                <c:pt idx="89">
                  <c:v>6.71</c:v>
                </c:pt>
                <c:pt idx="90">
                  <c:v>6.77</c:v>
                </c:pt>
                <c:pt idx="91">
                  <c:v>6.82</c:v>
                </c:pt>
                <c:pt idx="92">
                  <c:v>6.87</c:v>
                </c:pt>
                <c:pt idx="93">
                  <c:v>6.91</c:v>
                </c:pt>
                <c:pt idx="94">
                  <c:v>6.96</c:v>
                </c:pt>
                <c:pt idx="95">
                  <c:v>7.01</c:v>
                </c:pt>
                <c:pt idx="96">
                  <c:v>7.07</c:v>
                </c:pt>
                <c:pt idx="97">
                  <c:v>7.12</c:v>
                </c:pt>
                <c:pt idx="98">
                  <c:v>7.18</c:v>
                </c:pt>
                <c:pt idx="99">
                  <c:v>7.23</c:v>
                </c:pt>
                <c:pt idx="100">
                  <c:v>7.3</c:v>
                </c:pt>
                <c:pt idx="101">
                  <c:v>7.38</c:v>
                </c:pt>
                <c:pt idx="102">
                  <c:v>7.43</c:v>
                </c:pt>
                <c:pt idx="103">
                  <c:v>7.51</c:v>
                </c:pt>
                <c:pt idx="104">
                  <c:v>7.58</c:v>
                </c:pt>
                <c:pt idx="105">
                  <c:v>7.6</c:v>
                </c:pt>
                <c:pt idx="106">
                  <c:v>7.67</c:v>
                </c:pt>
                <c:pt idx="107">
                  <c:v>7.74</c:v>
                </c:pt>
                <c:pt idx="108">
                  <c:v>7.77</c:v>
                </c:pt>
                <c:pt idx="109">
                  <c:v>7.84</c:v>
                </c:pt>
                <c:pt idx="110">
                  <c:v>7.91</c:v>
                </c:pt>
                <c:pt idx="111">
                  <c:v>7.99</c:v>
                </c:pt>
                <c:pt idx="112">
                  <c:v>8.0500000000000007</c:v>
                </c:pt>
                <c:pt idx="113">
                  <c:v>8.1</c:v>
                </c:pt>
                <c:pt idx="114">
                  <c:v>8.18</c:v>
                </c:pt>
                <c:pt idx="115">
                  <c:v>8.25</c:v>
                </c:pt>
                <c:pt idx="116">
                  <c:v>8.36</c:v>
                </c:pt>
                <c:pt idx="117">
                  <c:v>8.5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8.94</c:v>
                </c:pt>
                <c:pt idx="122">
                  <c:v>9.1</c:v>
                </c:pt>
                <c:pt idx="123">
                  <c:v>9.39</c:v>
                </c:pt>
                <c:pt idx="124">
                  <c:v>9.5</c:v>
                </c:pt>
                <c:pt idx="125">
                  <c:v>9.6199999999999992</c:v>
                </c:pt>
                <c:pt idx="126">
                  <c:v>9.67</c:v>
                </c:pt>
                <c:pt idx="127">
                  <c:v>9.76</c:v>
                </c:pt>
                <c:pt idx="128">
                  <c:v>9.81</c:v>
                </c:pt>
                <c:pt idx="129">
                  <c:v>9.89</c:v>
                </c:pt>
                <c:pt idx="130">
                  <c:v>10</c:v>
                </c:pt>
                <c:pt idx="131">
                  <c:v>10.050000000000001</c:v>
                </c:pt>
                <c:pt idx="132">
                  <c:v>10.09</c:v>
                </c:pt>
                <c:pt idx="133">
                  <c:v>10.16</c:v>
                </c:pt>
                <c:pt idx="134">
                  <c:v>10.210000000000001</c:v>
                </c:pt>
                <c:pt idx="135">
                  <c:v>10.3</c:v>
                </c:pt>
                <c:pt idx="136">
                  <c:v>10.37</c:v>
                </c:pt>
                <c:pt idx="137">
                  <c:v>10.42</c:v>
                </c:pt>
                <c:pt idx="138">
                  <c:v>10.51</c:v>
                </c:pt>
                <c:pt idx="139">
                  <c:v>10.6</c:v>
                </c:pt>
                <c:pt idx="140">
                  <c:v>10.68</c:v>
                </c:pt>
                <c:pt idx="141">
                  <c:v>10.72</c:v>
                </c:pt>
                <c:pt idx="142">
                  <c:v>10.81</c:v>
                </c:pt>
                <c:pt idx="143">
                  <c:v>10.88</c:v>
                </c:pt>
                <c:pt idx="144">
                  <c:v>10.92</c:v>
                </c:pt>
                <c:pt idx="145">
                  <c:v>10.99</c:v>
                </c:pt>
                <c:pt idx="146">
                  <c:v>11.04</c:v>
                </c:pt>
                <c:pt idx="147">
                  <c:v>11.09</c:v>
                </c:pt>
                <c:pt idx="148">
                  <c:v>11.13</c:v>
                </c:pt>
                <c:pt idx="149">
                  <c:v>11.19</c:v>
                </c:pt>
                <c:pt idx="150">
                  <c:v>11.25</c:v>
                </c:pt>
                <c:pt idx="151">
                  <c:v>11.31</c:v>
                </c:pt>
                <c:pt idx="152">
                  <c:v>11.42</c:v>
                </c:pt>
                <c:pt idx="153">
                  <c:v>11.51</c:v>
                </c:pt>
                <c:pt idx="154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3-4585-AB92-7D396E92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55440"/>
        <c:axId val="583953800"/>
      </c:scatterChart>
      <c:valAx>
        <c:axId val="5839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滴下量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53800"/>
        <c:crosses val="autoZero"/>
        <c:crossBetween val="midCat"/>
      </c:valAx>
      <c:valAx>
        <c:axId val="5839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一次微分曲線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実験データ!$D$6:$D$159</c:f>
              <c:numCache>
                <c:formatCode>General</c:formatCode>
                <c:ptCount val="154"/>
                <c:pt idx="0">
                  <c:v>0.19500000000000006</c:v>
                </c:pt>
                <c:pt idx="1">
                  <c:v>0.6100000000000001</c:v>
                </c:pt>
                <c:pt idx="2">
                  <c:v>1.02</c:v>
                </c:pt>
                <c:pt idx="3">
                  <c:v>1.4350000000000001</c:v>
                </c:pt>
                <c:pt idx="4">
                  <c:v>1.8250000000000002</c:v>
                </c:pt>
                <c:pt idx="5">
                  <c:v>2.1850000000000001</c:v>
                </c:pt>
                <c:pt idx="6">
                  <c:v>2.59</c:v>
                </c:pt>
                <c:pt idx="7">
                  <c:v>3.085</c:v>
                </c:pt>
                <c:pt idx="8">
                  <c:v>3.54</c:v>
                </c:pt>
                <c:pt idx="9">
                  <c:v>3.9</c:v>
                </c:pt>
                <c:pt idx="10">
                  <c:v>4.2949999999999999</c:v>
                </c:pt>
                <c:pt idx="11">
                  <c:v>4.6950000000000003</c:v>
                </c:pt>
                <c:pt idx="12">
                  <c:v>5.0900000000000007</c:v>
                </c:pt>
                <c:pt idx="13">
                  <c:v>5.49</c:v>
                </c:pt>
                <c:pt idx="14">
                  <c:v>5.8849999999999998</c:v>
                </c:pt>
                <c:pt idx="15">
                  <c:v>6.28</c:v>
                </c:pt>
                <c:pt idx="16">
                  <c:v>6.6850000000000005</c:v>
                </c:pt>
                <c:pt idx="17">
                  <c:v>7.0500000000000007</c:v>
                </c:pt>
                <c:pt idx="18">
                  <c:v>7.3500000000000005</c:v>
                </c:pt>
                <c:pt idx="19">
                  <c:v>7.6400000000000006</c:v>
                </c:pt>
                <c:pt idx="20">
                  <c:v>7.9850000000000003</c:v>
                </c:pt>
                <c:pt idx="21">
                  <c:v>8.35</c:v>
                </c:pt>
                <c:pt idx="22">
                  <c:v>8.6550000000000011</c:v>
                </c:pt>
                <c:pt idx="23">
                  <c:v>8.9400000000000013</c:v>
                </c:pt>
                <c:pt idx="24">
                  <c:v>9.24</c:v>
                </c:pt>
                <c:pt idx="25">
                  <c:v>9.5399999999999991</c:v>
                </c:pt>
                <c:pt idx="26">
                  <c:v>9.8550000000000004</c:v>
                </c:pt>
                <c:pt idx="27">
                  <c:v>10.155000000000001</c:v>
                </c:pt>
                <c:pt idx="28">
                  <c:v>10.435</c:v>
                </c:pt>
                <c:pt idx="29">
                  <c:v>10.71</c:v>
                </c:pt>
                <c:pt idx="30">
                  <c:v>10.965</c:v>
                </c:pt>
                <c:pt idx="31">
                  <c:v>11.24</c:v>
                </c:pt>
                <c:pt idx="32">
                  <c:v>11.530000000000001</c:v>
                </c:pt>
                <c:pt idx="33">
                  <c:v>11.73</c:v>
                </c:pt>
                <c:pt idx="34">
                  <c:v>11.89</c:v>
                </c:pt>
                <c:pt idx="35">
                  <c:v>12.175000000000001</c:v>
                </c:pt>
                <c:pt idx="36">
                  <c:v>12.475</c:v>
                </c:pt>
                <c:pt idx="37">
                  <c:v>12.74</c:v>
                </c:pt>
                <c:pt idx="38">
                  <c:v>12.990000000000002</c:v>
                </c:pt>
                <c:pt idx="39">
                  <c:v>13.14</c:v>
                </c:pt>
                <c:pt idx="40">
                  <c:v>13.254999999999999</c:v>
                </c:pt>
                <c:pt idx="41">
                  <c:v>13.42</c:v>
                </c:pt>
                <c:pt idx="42">
                  <c:v>13.565000000000001</c:v>
                </c:pt>
                <c:pt idx="43">
                  <c:v>13.65</c:v>
                </c:pt>
                <c:pt idx="44">
                  <c:v>13.74</c:v>
                </c:pt>
                <c:pt idx="45">
                  <c:v>13.865</c:v>
                </c:pt>
                <c:pt idx="46">
                  <c:v>13.97</c:v>
                </c:pt>
                <c:pt idx="47">
                  <c:v>14.040000000000001</c:v>
                </c:pt>
                <c:pt idx="48">
                  <c:v>14.095000000000001</c:v>
                </c:pt>
                <c:pt idx="49">
                  <c:v>14.15</c:v>
                </c:pt>
                <c:pt idx="50">
                  <c:v>14.2</c:v>
                </c:pt>
                <c:pt idx="51">
                  <c:v>14.244999999999999</c:v>
                </c:pt>
                <c:pt idx="52">
                  <c:v>14.295</c:v>
                </c:pt>
                <c:pt idx="53">
                  <c:v>14.345000000000001</c:v>
                </c:pt>
                <c:pt idx="54">
                  <c:v>14.39</c:v>
                </c:pt>
                <c:pt idx="55">
                  <c:v>14.445</c:v>
                </c:pt>
                <c:pt idx="56">
                  <c:v>14.505000000000001</c:v>
                </c:pt>
                <c:pt idx="57">
                  <c:v>14.555000000000001</c:v>
                </c:pt>
                <c:pt idx="58">
                  <c:v>14.605</c:v>
                </c:pt>
                <c:pt idx="59">
                  <c:v>14.654999999999999</c:v>
                </c:pt>
                <c:pt idx="60">
                  <c:v>14.709999999999999</c:v>
                </c:pt>
                <c:pt idx="61">
                  <c:v>14.76</c:v>
                </c:pt>
                <c:pt idx="62">
                  <c:v>14.8</c:v>
                </c:pt>
                <c:pt idx="63">
                  <c:v>14.85</c:v>
                </c:pt>
                <c:pt idx="64">
                  <c:v>14.93</c:v>
                </c:pt>
                <c:pt idx="65">
                  <c:v>14.985000000000001</c:v>
                </c:pt>
                <c:pt idx="66">
                  <c:v>15.045000000000002</c:v>
                </c:pt>
                <c:pt idx="67">
                  <c:v>15.110000000000001</c:v>
                </c:pt>
                <c:pt idx="68">
                  <c:v>15.21</c:v>
                </c:pt>
                <c:pt idx="69">
                  <c:v>15.345000000000001</c:v>
                </c:pt>
                <c:pt idx="70">
                  <c:v>15.455</c:v>
                </c:pt>
                <c:pt idx="71">
                  <c:v>15.6</c:v>
                </c:pt>
                <c:pt idx="72">
                  <c:v>15.79</c:v>
                </c:pt>
                <c:pt idx="73">
                  <c:v>15.990000000000002</c:v>
                </c:pt>
                <c:pt idx="74">
                  <c:v>16.190000000000001</c:v>
                </c:pt>
                <c:pt idx="75">
                  <c:v>16.440000000000001</c:v>
                </c:pt>
                <c:pt idx="76">
                  <c:v>16.740000000000002</c:v>
                </c:pt>
                <c:pt idx="77">
                  <c:v>17.04</c:v>
                </c:pt>
                <c:pt idx="78">
                  <c:v>17.344999999999999</c:v>
                </c:pt>
                <c:pt idx="79">
                  <c:v>17.645</c:v>
                </c:pt>
                <c:pt idx="80">
                  <c:v>17.989999999999998</c:v>
                </c:pt>
                <c:pt idx="81">
                  <c:v>18.39</c:v>
                </c:pt>
                <c:pt idx="82">
                  <c:v>18.790000000000003</c:v>
                </c:pt>
                <c:pt idx="83">
                  <c:v>19.200000000000003</c:v>
                </c:pt>
                <c:pt idx="84">
                  <c:v>19.600000000000001</c:v>
                </c:pt>
                <c:pt idx="85">
                  <c:v>20</c:v>
                </c:pt>
                <c:pt idx="86">
                  <c:v>20.400000000000002</c:v>
                </c:pt>
                <c:pt idx="87">
                  <c:v>20.790000000000003</c:v>
                </c:pt>
                <c:pt idx="88">
                  <c:v>21.19</c:v>
                </c:pt>
                <c:pt idx="89">
                  <c:v>21.59</c:v>
                </c:pt>
                <c:pt idx="90">
                  <c:v>21.99</c:v>
                </c:pt>
                <c:pt idx="91">
                  <c:v>22.39</c:v>
                </c:pt>
                <c:pt idx="92">
                  <c:v>22.790000000000003</c:v>
                </c:pt>
                <c:pt idx="93">
                  <c:v>23.19</c:v>
                </c:pt>
                <c:pt idx="94">
                  <c:v>23.59</c:v>
                </c:pt>
                <c:pt idx="95">
                  <c:v>24</c:v>
                </c:pt>
                <c:pt idx="96">
                  <c:v>24.400000000000002</c:v>
                </c:pt>
                <c:pt idx="97">
                  <c:v>24.790000000000003</c:v>
                </c:pt>
                <c:pt idx="98">
                  <c:v>25.19</c:v>
                </c:pt>
                <c:pt idx="99">
                  <c:v>25.59</c:v>
                </c:pt>
                <c:pt idx="100">
                  <c:v>25.99</c:v>
                </c:pt>
                <c:pt idx="101">
                  <c:v>26.34</c:v>
                </c:pt>
                <c:pt idx="102">
                  <c:v>26.66</c:v>
                </c:pt>
                <c:pt idx="103">
                  <c:v>26.914999999999999</c:v>
                </c:pt>
                <c:pt idx="104">
                  <c:v>27.1</c:v>
                </c:pt>
                <c:pt idx="105">
                  <c:v>27.295000000000002</c:v>
                </c:pt>
                <c:pt idx="106">
                  <c:v>27.490000000000002</c:v>
                </c:pt>
                <c:pt idx="107">
                  <c:v>27.62</c:v>
                </c:pt>
                <c:pt idx="108">
                  <c:v>27.745000000000001</c:v>
                </c:pt>
                <c:pt idx="109">
                  <c:v>27.915000000000003</c:v>
                </c:pt>
                <c:pt idx="110">
                  <c:v>28.05</c:v>
                </c:pt>
                <c:pt idx="111">
                  <c:v>28.18</c:v>
                </c:pt>
                <c:pt idx="112">
                  <c:v>28.274999999999999</c:v>
                </c:pt>
                <c:pt idx="113">
                  <c:v>28.349999999999998</c:v>
                </c:pt>
                <c:pt idx="114">
                  <c:v>28.445</c:v>
                </c:pt>
                <c:pt idx="115">
                  <c:v>28.540000000000003</c:v>
                </c:pt>
                <c:pt idx="116">
                  <c:v>28.64</c:v>
                </c:pt>
                <c:pt idx="117">
                  <c:v>28.709999999999997</c:v>
                </c:pt>
                <c:pt idx="118">
                  <c:v>28.759999999999998</c:v>
                </c:pt>
                <c:pt idx="119">
                  <c:v>28.815000000000001</c:v>
                </c:pt>
                <c:pt idx="120">
                  <c:v>28.865000000000002</c:v>
                </c:pt>
                <c:pt idx="121">
                  <c:v>28.905000000000001</c:v>
                </c:pt>
                <c:pt idx="122">
                  <c:v>28.965000000000003</c:v>
                </c:pt>
                <c:pt idx="123">
                  <c:v>29.050000000000004</c:v>
                </c:pt>
                <c:pt idx="124">
                  <c:v>29.12</c:v>
                </c:pt>
                <c:pt idx="125">
                  <c:v>29.17</c:v>
                </c:pt>
                <c:pt idx="126">
                  <c:v>29.220000000000002</c:v>
                </c:pt>
                <c:pt idx="127">
                  <c:v>29.27</c:v>
                </c:pt>
                <c:pt idx="128">
                  <c:v>29.310000000000002</c:v>
                </c:pt>
                <c:pt idx="129">
                  <c:v>29.395000000000003</c:v>
                </c:pt>
                <c:pt idx="130">
                  <c:v>29.475000000000001</c:v>
                </c:pt>
                <c:pt idx="131">
                  <c:v>29.520000000000003</c:v>
                </c:pt>
                <c:pt idx="132">
                  <c:v>29.610000000000003</c:v>
                </c:pt>
                <c:pt idx="133">
                  <c:v>29.71</c:v>
                </c:pt>
                <c:pt idx="134">
                  <c:v>29.82</c:v>
                </c:pt>
                <c:pt idx="135">
                  <c:v>29.965</c:v>
                </c:pt>
                <c:pt idx="136">
                  <c:v>30.115000000000002</c:v>
                </c:pt>
                <c:pt idx="137">
                  <c:v>30.340000000000003</c:v>
                </c:pt>
                <c:pt idx="138">
                  <c:v>30.64</c:v>
                </c:pt>
                <c:pt idx="139">
                  <c:v>30.94</c:v>
                </c:pt>
                <c:pt idx="140">
                  <c:v>31.240000000000002</c:v>
                </c:pt>
                <c:pt idx="141">
                  <c:v>31.6</c:v>
                </c:pt>
                <c:pt idx="142">
                  <c:v>32</c:v>
                </c:pt>
                <c:pt idx="143">
                  <c:v>32.39</c:v>
                </c:pt>
                <c:pt idx="144">
                  <c:v>32.840000000000003</c:v>
                </c:pt>
                <c:pt idx="145">
                  <c:v>33.340000000000003</c:v>
                </c:pt>
                <c:pt idx="146">
                  <c:v>33.840000000000003</c:v>
                </c:pt>
                <c:pt idx="147">
                  <c:v>34.340000000000003</c:v>
                </c:pt>
                <c:pt idx="148">
                  <c:v>34.840000000000003</c:v>
                </c:pt>
                <c:pt idx="149">
                  <c:v>35.590000000000003</c:v>
                </c:pt>
                <c:pt idx="150">
                  <c:v>36.590000000000003</c:v>
                </c:pt>
                <c:pt idx="151">
                  <c:v>38.090000000000003</c:v>
                </c:pt>
                <c:pt idx="152">
                  <c:v>40.090000000000003</c:v>
                </c:pt>
                <c:pt idx="153">
                  <c:v>44.040000000000006</c:v>
                </c:pt>
              </c:numCache>
            </c:numRef>
          </c:xVal>
          <c:yVal>
            <c:numRef>
              <c:f>実験データ!$E$6:$E$159</c:f>
              <c:numCache>
                <c:formatCode>General</c:formatCode>
                <c:ptCount val="154"/>
                <c:pt idx="0">
                  <c:v>2.5641025641025085E-2</c:v>
                </c:pt>
                <c:pt idx="1">
                  <c:v>2.2727272727273255E-2</c:v>
                </c:pt>
                <c:pt idx="2">
                  <c:v>7.8947368421052141E-2</c:v>
                </c:pt>
                <c:pt idx="3">
                  <c:v>6.6666666666667193E-2</c:v>
                </c:pt>
                <c:pt idx="4">
                  <c:v>6.0606060606060649E-2</c:v>
                </c:pt>
                <c:pt idx="5">
                  <c:v>2.5641025641025116E-2</c:v>
                </c:pt>
                <c:pt idx="6">
                  <c:v>2.3809523809524363E-2</c:v>
                </c:pt>
                <c:pt idx="7">
                  <c:v>7.0175438596490475E-2</c:v>
                </c:pt>
                <c:pt idx="8">
                  <c:v>5.8823529411764781E-2</c:v>
                </c:pt>
                <c:pt idx="9">
                  <c:v>5.2631578947368481E-2</c:v>
                </c:pt>
                <c:pt idx="10">
                  <c:v>4.8780487804878078E-2</c:v>
                </c:pt>
                <c:pt idx="11">
                  <c:v>5.1282051282051253E-2</c:v>
                </c:pt>
                <c:pt idx="12">
                  <c:v>7.5000000000000552E-2</c:v>
                </c:pt>
                <c:pt idx="13">
                  <c:v>5.0000000000000225E-2</c:v>
                </c:pt>
                <c:pt idx="14">
                  <c:v>5.1282051282051253E-2</c:v>
                </c:pt>
                <c:pt idx="15">
                  <c:v>2.4999999999999446E-2</c:v>
                </c:pt>
                <c:pt idx="16">
                  <c:v>9.7560975609756156E-2</c:v>
                </c:pt>
                <c:pt idx="17">
                  <c:v>9.3750000000000694E-2</c:v>
                </c:pt>
                <c:pt idx="18">
                  <c:v>3.5714285714285032E-2</c:v>
                </c:pt>
                <c:pt idx="19">
                  <c:v>6.6666666666666569E-2</c:v>
                </c:pt>
                <c:pt idx="20">
                  <c:v>0.10256410256410298</c:v>
                </c:pt>
                <c:pt idx="21">
                  <c:v>8.8235294117646523E-2</c:v>
                </c:pt>
                <c:pt idx="22">
                  <c:v>3.7037037037037708E-2</c:v>
                </c:pt>
                <c:pt idx="23">
                  <c:v>6.6666666666666957E-2</c:v>
                </c:pt>
                <c:pt idx="24">
                  <c:v>0.13333333333333314</c:v>
                </c:pt>
                <c:pt idx="25">
                  <c:v>0.13333333333333391</c:v>
                </c:pt>
                <c:pt idx="26">
                  <c:v>6.0606060606060649E-2</c:v>
                </c:pt>
                <c:pt idx="27">
                  <c:v>0.11111111111110983</c:v>
                </c:pt>
                <c:pt idx="28">
                  <c:v>0.13793103448275915</c:v>
                </c:pt>
                <c:pt idx="29">
                  <c:v>0.11538461538461472</c:v>
                </c:pt>
                <c:pt idx="30">
                  <c:v>0.16000000000000014</c:v>
                </c:pt>
                <c:pt idx="31">
                  <c:v>0.13333333333333314</c:v>
                </c:pt>
                <c:pt idx="32">
                  <c:v>0.17857142857142994</c:v>
                </c:pt>
                <c:pt idx="33">
                  <c:v>0.16666666666666544</c:v>
                </c:pt>
                <c:pt idx="34">
                  <c:v>0.14999999999999955</c:v>
                </c:pt>
                <c:pt idx="35">
                  <c:v>0.21621621621621687</c:v>
                </c:pt>
                <c:pt idx="36">
                  <c:v>0.1739130434782607</c:v>
                </c:pt>
                <c:pt idx="37">
                  <c:v>0.29999999999999882</c:v>
                </c:pt>
                <c:pt idx="38">
                  <c:v>0.34999999999999731</c:v>
                </c:pt>
                <c:pt idx="39">
                  <c:v>0.30000000000000887</c:v>
                </c:pt>
                <c:pt idx="40">
                  <c:v>0.46153846153846551</c:v>
                </c:pt>
                <c:pt idx="41">
                  <c:v>0.44999999999999291</c:v>
                </c:pt>
                <c:pt idx="42">
                  <c:v>0.44444444444444553</c:v>
                </c:pt>
                <c:pt idx="43">
                  <c:v>0.25000000000000555</c:v>
                </c:pt>
                <c:pt idx="44">
                  <c:v>0</c:v>
                </c:pt>
                <c:pt idx="45">
                  <c:v>1.2000000000000124</c:v>
                </c:pt>
                <c:pt idx="46">
                  <c:v>1.6666666666665977</c:v>
                </c:pt>
                <c:pt idx="47">
                  <c:v>0.75000000000001665</c:v>
                </c:pt>
                <c:pt idx="48">
                  <c:v>1.9999999999999261</c:v>
                </c:pt>
                <c:pt idx="49">
                  <c:v>1.0000000000000222</c:v>
                </c:pt>
                <c:pt idx="50">
                  <c:v>4.0000000000000888</c:v>
                </c:pt>
                <c:pt idx="51">
                  <c:v>1.4285714285714177</c:v>
                </c:pt>
                <c:pt idx="52">
                  <c:v>3.3333333333332247</c:v>
                </c:pt>
                <c:pt idx="53">
                  <c:v>1.7142857142857089</c:v>
                </c:pt>
                <c:pt idx="54">
                  <c:v>8.5000000000001776</c:v>
                </c:pt>
                <c:pt idx="55">
                  <c:v>1.6666666666666634</c:v>
                </c:pt>
                <c:pt idx="56">
                  <c:v>3.9999999999998521</c:v>
                </c:pt>
                <c:pt idx="57">
                  <c:v>1.5714285714285696</c:v>
                </c:pt>
                <c:pt idx="58">
                  <c:v>2.3333333333335009</c:v>
                </c:pt>
                <c:pt idx="59">
                  <c:v>1.1428571428571392</c:v>
                </c:pt>
                <c:pt idx="60">
                  <c:v>1.5000000000000444</c:v>
                </c:pt>
                <c:pt idx="61">
                  <c:v>0.83333333333329884</c:v>
                </c:pt>
                <c:pt idx="62">
                  <c:v>3.5000000000000888</c:v>
                </c:pt>
                <c:pt idx="63">
                  <c:v>0.375</c:v>
                </c:pt>
                <c:pt idx="64">
                  <c:v>0.4999999999999889</c:v>
                </c:pt>
                <c:pt idx="65">
                  <c:v>1.9999999999999407</c:v>
                </c:pt>
                <c:pt idx="66">
                  <c:v>0.44444444444444553</c:v>
                </c:pt>
                <c:pt idx="67">
                  <c:v>1.2500000000000222</c:v>
                </c:pt>
                <c:pt idx="68">
                  <c:v>0.37499999999999722</c:v>
                </c:pt>
                <c:pt idx="69">
                  <c:v>0.54545454545455274</c:v>
                </c:pt>
                <c:pt idx="70">
                  <c:v>0.45454545454545525</c:v>
                </c:pt>
                <c:pt idx="71">
                  <c:v>0.22222222222222276</c:v>
                </c:pt>
                <c:pt idx="72">
                  <c:v>0.4500000000000009</c:v>
                </c:pt>
                <c:pt idx="73">
                  <c:v>0.24999999999999334</c:v>
                </c:pt>
                <c:pt idx="74">
                  <c:v>0.30000000000000887</c:v>
                </c:pt>
                <c:pt idx="75">
                  <c:v>0.29999999999999527</c:v>
                </c:pt>
                <c:pt idx="76">
                  <c:v>0.20000000000000059</c:v>
                </c:pt>
                <c:pt idx="77">
                  <c:v>0.2333333333333365</c:v>
                </c:pt>
                <c:pt idx="78">
                  <c:v>0.2258064516129025</c:v>
                </c:pt>
                <c:pt idx="79">
                  <c:v>0.13793103448275915</c:v>
                </c:pt>
                <c:pt idx="80">
                  <c:v>0.1749999999999991</c:v>
                </c:pt>
                <c:pt idx="81">
                  <c:v>0.14999999999999911</c:v>
                </c:pt>
                <c:pt idx="82">
                  <c:v>0.10000000000000045</c:v>
                </c:pt>
                <c:pt idx="83">
                  <c:v>0.16666666666666666</c:v>
                </c:pt>
                <c:pt idx="84">
                  <c:v>0.10526315789473586</c:v>
                </c:pt>
                <c:pt idx="85">
                  <c:v>0.14285714285714346</c:v>
                </c:pt>
                <c:pt idx="86">
                  <c:v>0.10526315789473623</c:v>
                </c:pt>
                <c:pt idx="87">
                  <c:v>0.125</c:v>
                </c:pt>
                <c:pt idx="88">
                  <c:v>0.10000000000000045</c:v>
                </c:pt>
                <c:pt idx="89">
                  <c:v>0.14999999999999955</c:v>
                </c:pt>
                <c:pt idx="90">
                  <c:v>0.12500000000000222</c:v>
                </c:pt>
                <c:pt idx="91">
                  <c:v>0.12499999999999778</c:v>
                </c:pt>
                <c:pt idx="92">
                  <c:v>0.10000000000000045</c:v>
                </c:pt>
                <c:pt idx="93">
                  <c:v>0.125</c:v>
                </c:pt>
                <c:pt idx="94">
                  <c:v>0.125</c:v>
                </c:pt>
                <c:pt idx="95">
                  <c:v>0.14285714285714346</c:v>
                </c:pt>
                <c:pt idx="96">
                  <c:v>0.13157894736841971</c:v>
                </c:pt>
                <c:pt idx="97">
                  <c:v>0.14999999999999955</c:v>
                </c:pt>
                <c:pt idx="98">
                  <c:v>0.12500000000000222</c:v>
                </c:pt>
                <c:pt idx="99">
                  <c:v>0.1749999999999991</c:v>
                </c:pt>
                <c:pt idx="100">
                  <c:v>0.2000000000000009</c:v>
                </c:pt>
                <c:pt idx="101">
                  <c:v>0.16666666666666372</c:v>
                </c:pt>
                <c:pt idx="102">
                  <c:v>0.2352941176470616</c:v>
                </c:pt>
                <c:pt idx="103">
                  <c:v>0.41176470588235048</c:v>
                </c:pt>
                <c:pt idx="104">
                  <c:v>9.9999999999996453E-2</c:v>
                </c:pt>
                <c:pt idx="105">
                  <c:v>0.36842105263158487</c:v>
                </c:pt>
                <c:pt idx="106">
                  <c:v>0.34999999999999643</c:v>
                </c:pt>
                <c:pt idx="107">
                  <c:v>0.50000000000002964</c:v>
                </c:pt>
                <c:pt idx="108">
                  <c:v>0.3684210526315711</c:v>
                </c:pt>
                <c:pt idx="109">
                  <c:v>0.466666666666673</c:v>
                </c:pt>
                <c:pt idx="110">
                  <c:v>0.66666666666668151</c:v>
                </c:pt>
                <c:pt idx="111">
                  <c:v>0.42857142857143038</c:v>
                </c:pt>
                <c:pt idx="112">
                  <c:v>1.0000000000000355</c:v>
                </c:pt>
                <c:pt idx="113">
                  <c:v>0.79999999999998939</c:v>
                </c:pt>
                <c:pt idx="114">
                  <c:v>0.77777777777775148</c:v>
                </c:pt>
                <c:pt idx="115">
                  <c:v>1.0999999999999788</c:v>
                </c:pt>
                <c:pt idx="116">
                  <c:v>1.4000000000000852</c:v>
                </c:pt>
                <c:pt idx="117">
                  <c:v>2.5000000000000444</c:v>
                </c:pt>
                <c:pt idx="118">
                  <c:v>1.6666666666665977</c:v>
                </c:pt>
                <c:pt idx="119">
                  <c:v>1.9999999999998579</c:v>
                </c:pt>
                <c:pt idx="120">
                  <c:v>2.8000000000001348</c:v>
                </c:pt>
                <c:pt idx="121">
                  <c:v>5.3333333333331359</c:v>
                </c:pt>
                <c:pt idx="122">
                  <c:v>3.2222222222221104</c:v>
                </c:pt>
                <c:pt idx="123">
                  <c:v>1.3750000000000222</c:v>
                </c:pt>
                <c:pt idx="124">
                  <c:v>2.0000000000001479</c:v>
                </c:pt>
                <c:pt idx="125">
                  <c:v>1.2499999999998224</c:v>
                </c:pt>
                <c:pt idx="126">
                  <c:v>1.5000000000001183</c:v>
                </c:pt>
                <c:pt idx="127">
                  <c:v>1.2500000000000444</c:v>
                </c:pt>
                <c:pt idx="128">
                  <c:v>1.9999999999996891</c:v>
                </c:pt>
                <c:pt idx="129">
                  <c:v>0.84615384615387135</c:v>
                </c:pt>
                <c:pt idx="130">
                  <c:v>1.6666666666666272</c:v>
                </c:pt>
                <c:pt idx="131">
                  <c:v>0.66666666666662722</c:v>
                </c:pt>
                <c:pt idx="132">
                  <c:v>0.58333333333334814</c:v>
                </c:pt>
                <c:pt idx="133">
                  <c:v>0.6250000000000222</c:v>
                </c:pt>
                <c:pt idx="134">
                  <c:v>0.64285714285713924</c:v>
                </c:pt>
                <c:pt idx="135">
                  <c:v>0.46666666666666112</c:v>
                </c:pt>
                <c:pt idx="136">
                  <c:v>0.33333333333332543</c:v>
                </c:pt>
                <c:pt idx="137">
                  <c:v>0.30000000000000238</c:v>
                </c:pt>
                <c:pt idx="138">
                  <c:v>0.30000000000000238</c:v>
                </c:pt>
                <c:pt idx="139">
                  <c:v>0.26666666666666311</c:v>
                </c:pt>
                <c:pt idx="140">
                  <c:v>0.13333333333333769</c:v>
                </c:pt>
                <c:pt idx="141">
                  <c:v>0.21428571428571308</c:v>
                </c:pt>
                <c:pt idx="142">
                  <c:v>0.18421052631578899</c:v>
                </c:pt>
                <c:pt idx="143">
                  <c:v>9.9999999999998229E-2</c:v>
                </c:pt>
                <c:pt idx="144">
                  <c:v>0.14000000000000057</c:v>
                </c:pt>
                <c:pt idx="145">
                  <c:v>9.9999999999997868E-2</c:v>
                </c:pt>
                <c:pt idx="146">
                  <c:v>0.10000000000000142</c:v>
                </c:pt>
                <c:pt idx="147">
                  <c:v>8.0000000000001847E-2</c:v>
                </c:pt>
                <c:pt idx="148">
                  <c:v>0.11999999999999744</c:v>
                </c:pt>
                <c:pt idx="149">
                  <c:v>6.0000000000000497E-2</c:v>
                </c:pt>
                <c:pt idx="150">
                  <c:v>6.0000000000000497E-2</c:v>
                </c:pt>
                <c:pt idx="151">
                  <c:v>5.4999999999999716E-2</c:v>
                </c:pt>
                <c:pt idx="152">
                  <c:v>4.4999999999999929E-2</c:v>
                </c:pt>
                <c:pt idx="153">
                  <c:v>3.5593220338983204E-2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2-4811-A0FA-A2F3178B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45416"/>
        <c:axId val="552941808"/>
      </c:scatterChart>
      <c:valAx>
        <c:axId val="55294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滴下量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941808"/>
        <c:crosses val="autoZero"/>
        <c:crossBetween val="midCat"/>
      </c:valAx>
      <c:valAx>
        <c:axId val="552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傾き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94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ｎH -ｐH拡大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実験データ!$C$83:$C$107</c:f>
              <c:numCache>
                <c:formatCode>General</c:formatCode>
                <c:ptCount val="25"/>
                <c:pt idx="0">
                  <c:v>6.06</c:v>
                </c:pt>
                <c:pt idx="1">
                  <c:v>6.13</c:v>
                </c:pt>
                <c:pt idx="2">
                  <c:v>6.2</c:v>
                </c:pt>
                <c:pt idx="3">
                  <c:v>6.24</c:v>
                </c:pt>
                <c:pt idx="4">
                  <c:v>6.31</c:v>
                </c:pt>
                <c:pt idx="5">
                  <c:v>6.37</c:v>
                </c:pt>
                <c:pt idx="6">
                  <c:v>6.41</c:v>
                </c:pt>
                <c:pt idx="7">
                  <c:v>6.48</c:v>
                </c:pt>
                <c:pt idx="8">
                  <c:v>6.52</c:v>
                </c:pt>
                <c:pt idx="9">
                  <c:v>6.58</c:v>
                </c:pt>
                <c:pt idx="10">
                  <c:v>6.62</c:v>
                </c:pt>
                <c:pt idx="11">
                  <c:v>6.67</c:v>
                </c:pt>
                <c:pt idx="12">
                  <c:v>6.71</c:v>
                </c:pt>
                <c:pt idx="13">
                  <c:v>6.77</c:v>
                </c:pt>
                <c:pt idx="14">
                  <c:v>6.82</c:v>
                </c:pt>
                <c:pt idx="15">
                  <c:v>6.87</c:v>
                </c:pt>
                <c:pt idx="16">
                  <c:v>6.91</c:v>
                </c:pt>
                <c:pt idx="17">
                  <c:v>6.96</c:v>
                </c:pt>
                <c:pt idx="18">
                  <c:v>7.01</c:v>
                </c:pt>
                <c:pt idx="19">
                  <c:v>7.07</c:v>
                </c:pt>
                <c:pt idx="20">
                  <c:v>7.12</c:v>
                </c:pt>
                <c:pt idx="21">
                  <c:v>7.18</c:v>
                </c:pt>
                <c:pt idx="22">
                  <c:v>7.23</c:v>
                </c:pt>
                <c:pt idx="23">
                  <c:v>7.3</c:v>
                </c:pt>
                <c:pt idx="24">
                  <c:v>7.38</c:v>
                </c:pt>
              </c:numCache>
            </c:numRef>
          </c:xVal>
          <c:yVal>
            <c:numRef>
              <c:f>実験データ!$M$83:$M$114</c:f>
              <c:numCache>
                <c:formatCode>General</c:formatCode>
                <c:ptCount val="32"/>
                <c:pt idx="0">
                  <c:v>1.83664781758113</c:v>
                </c:pt>
                <c:pt idx="1">
                  <c:v>1.8159954565181795</c:v>
                </c:pt>
                <c:pt idx="2">
                  <c:v>1.7946528995767919</c:v>
                </c:pt>
                <c:pt idx="3">
                  <c:v>1.7746836002038342</c:v>
                </c:pt>
                <c:pt idx="4">
                  <c:v>1.7471404857342507</c:v>
                </c:pt>
                <c:pt idx="5">
                  <c:v>1.7195956525676512</c:v>
                </c:pt>
                <c:pt idx="6">
                  <c:v>1.6920488299484471</c:v>
                </c:pt>
                <c:pt idx="7">
                  <c:v>1.6631261522068215</c:v>
                </c:pt>
                <c:pt idx="8">
                  <c:v>1.6369561967625521</c:v>
                </c:pt>
                <c:pt idx="9">
                  <c:v>1.6080320659386813</c:v>
                </c:pt>
                <c:pt idx="10">
                  <c:v>1.5818616650071309</c:v>
                </c:pt>
                <c:pt idx="11">
                  <c:v>1.5543140262054258</c:v>
                </c:pt>
                <c:pt idx="12">
                  <c:v>1.5267658159751933</c:v>
                </c:pt>
                <c:pt idx="13">
                  <c:v>1.4992181297847167</c:v>
                </c:pt>
                <c:pt idx="14">
                  <c:v>1.4716699151420201</c:v>
                </c:pt>
                <c:pt idx="15">
                  <c:v>1.4441215478112888</c:v>
                </c:pt>
                <c:pt idx="16">
                  <c:v>1.4165728147069134</c:v>
                </c:pt>
                <c:pt idx="17">
                  <c:v>1.3890242130838555</c:v>
                </c:pt>
                <c:pt idx="18">
                  <c:v>1.3614755000726764</c:v>
                </c:pt>
                <c:pt idx="19">
                  <c:v>1.3325493678835652</c:v>
                </c:pt>
                <c:pt idx="20">
                  <c:v>1.3063779342434878</c:v>
                </c:pt>
                <c:pt idx="21">
                  <c:v>1.2788290684428598</c:v>
                </c:pt>
                <c:pt idx="22">
                  <c:v>1.2512799909362722</c:v>
                </c:pt>
                <c:pt idx="23">
                  <c:v>1.2237310563523311</c:v>
                </c:pt>
                <c:pt idx="24">
                  <c:v>1.1961821055685711</c:v>
                </c:pt>
                <c:pt idx="25">
                  <c:v>1.1755202447711042</c:v>
                </c:pt>
                <c:pt idx="26">
                  <c:v>1.1521035789218277</c:v>
                </c:pt>
                <c:pt idx="27">
                  <c:v>1.1403953905622828</c:v>
                </c:pt>
                <c:pt idx="28">
                  <c:v>1.1266206642302181</c:v>
                </c:pt>
                <c:pt idx="29">
                  <c:v>1.1135349299239972</c:v>
                </c:pt>
                <c:pt idx="30">
                  <c:v>1.0997604157513563</c:v>
                </c:pt>
                <c:pt idx="31">
                  <c:v>1.0956280934010814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5-4BD9-946D-E849A17B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7512"/>
        <c:axId val="561958496"/>
      </c:scatterChart>
      <c:valAx>
        <c:axId val="56195751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958496"/>
        <c:crosses val="autoZero"/>
        <c:crossBetween val="midCat"/>
      </c:valAx>
      <c:valAx>
        <c:axId val="5619584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95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525780</xdr:colOff>
      <xdr:row>19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E2606E-555B-4910-8534-B4278796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17</xdr:col>
      <xdr:colOff>251460</xdr:colOff>
      <xdr:row>20</xdr:row>
      <xdr:rowOff>140970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E2F5AD-EF3C-46A0-9AD8-53331429C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7</xdr:col>
      <xdr:colOff>304800</xdr:colOff>
      <xdr:row>59</xdr:row>
      <xdr:rowOff>129540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91EF1B1-CA42-4B0E-A904-34C91BA4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37</xdr:row>
      <xdr:rowOff>144780</xdr:rowOff>
    </xdr:from>
    <xdr:to>
      <xdr:col>17</xdr:col>
      <xdr:colOff>320040</xdr:colOff>
      <xdr:row>54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CD4E255-1CDC-4D6C-AD0A-3E244C8C0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35</xdr:row>
      <xdr:rowOff>83820</xdr:rowOff>
    </xdr:from>
    <xdr:to>
      <xdr:col>15</xdr:col>
      <xdr:colOff>510540</xdr:colOff>
      <xdr:row>60</xdr:row>
      <xdr:rowOff>95250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13A310-C81E-4130-862A-03383A69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78</xdr:row>
      <xdr:rowOff>60960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5BABC1F-5D6A-43FA-ACFA-F66B4F261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510540</xdr:colOff>
      <xdr:row>70</xdr:row>
      <xdr:rowOff>114300</xdr:rowOff>
    </xdr:from>
    <xdr:to>
      <xdr:col>16</xdr:col>
      <xdr:colOff>205740</xdr:colOff>
      <xdr:row>90</xdr:row>
      <xdr:rowOff>41910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B5B4AC-66BA-4960-AE78-126BAF6B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251460</xdr:colOff>
      <xdr:row>71</xdr:row>
      <xdr:rowOff>129540</xdr:rowOff>
    </xdr:from>
    <xdr:to>
      <xdr:col>16</xdr:col>
      <xdr:colOff>533400</xdr:colOff>
      <xdr:row>88</xdr:row>
      <xdr:rowOff>57150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4A3B005-3601-4A84-B235-DB4CF134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251460</xdr:colOff>
      <xdr:row>89</xdr:row>
      <xdr:rowOff>76200</xdr:rowOff>
    </xdr:from>
    <xdr:to>
      <xdr:col>15</xdr:col>
      <xdr:colOff>556260</xdr:colOff>
      <xdr:row>105</xdr:row>
      <xdr:rowOff>137160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AB37AE9-B49E-4B79-BF62-CDBDD9ADD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topLeftCell="A80" workbookViewId="0">
      <selection activeCell="L88" sqref="L88"/>
    </sheetView>
  </sheetViews>
  <sheetFormatPr defaultColWidth="8.77734375" defaultRowHeight="13.2" x14ac:dyDescent="0.2"/>
  <cols>
    <col min="2" max="2" width="13.109375" customWidth="1"/>
    <col min="7" max="7" width="11.109375" customWidth="1"/>
  </cols>
  <sheetData>
    <row r="1" spans="1:13" x14ac:dyDescent="0.2">
      <c r="A1" t="s">
        <v>10</v>
      </c>
    </row>
    <row r="2" spans="1:13" x14ac:dyDescent="0.2">
      <c r="B2" t="s">
        <v>9</v>
      </c>
    </row>
    <row r="3" spans="1:13" x14ac:dyDescent="0.2">
      <c r="B3" s="1" t="s">
        <v>6</v>
      </c>
      <c r="C3" s="2">
        <v>1.5100000000000001E-2</v>
      </c>
      <c r="D3" t="s">
        <v>7</v>
      </c>
    </row>
    <row r="4" spans="1:13" x14ac:dyDescent="0.2">
      <c r="B4" s="1" t="s">
        <v>8</v>
      </c>
      <c r="C4" s="3">
        <v>0.104</v>
      </c>
      <c r="D4" t="s">
        <v>7</v>
      </c>
      <c r="G4" t="s">
        <v>12</v>
      </c>
      <c r="H4" t="s">
        <v>13</v>
      </c>
    </row>
    <row r="5" spans="1:13" x14ac:dyDescent="0.2">
      <c r="A5" t="s">
        <v>0</v>
      </c>
      <c r="B5" t="s">
        <v>2</v>
      </c>
      <c r="C5" t="s">
        <v>1</v>
      </c>
      <c r="D5" t="s">
        <v>3</v>
      </c>
      <c r="E5" t="s">
        <v>4</v>
      </c>
      <c r="F5" t="s">
        <v>5</v>
      </c>
      <c r="G5" t="s">
        <v>11</v>
      </c>
      <c r="H5" t="s">
        <v>11</v>
      </c>
    </row>
    <row r="6" spans="1:13" x14ac:dyDescent="0.2">
      <c r="A6">
        <v>3.01</v>
      </c>
      <c r="B6">
        <f>A6-$A$6</f>
        <v>0</v>
      </c>
      <c r="C6">
        <v>2.1</v>
      </c>
      <c r="D6">
        <f>(B6+B7)/2</f>
        <v>0.19500000000000006</v>
      </c>
      <c r="E6">
        <f>(C7-C6)/(B7-B6)</f>
        <v>2.5641025641025085E-2</v>
      </c>
      <c r="F6">
        <f>3+((100+B6)*(10^(C6-14)-10^(-C6))-B6*$C$4)/(100*$C$3)</f>
        <v>2.473954811524246</v>
      </c>
      <c r="G6">
        <f>LOG10(($C$4*B6+(10^(-C6)*(100+B6)))/($C$3*100-$C$4*B6-(10^(-C6))*(100+B6)))</f>
        <v>4.5286116259348655E-2</v>
      </c>
      <c r="H6" t="e">
        <f>LOG10(($C$4*B6-$C$3*100)/(2*$C$3*100-$C$4*B6))</f>
        <v>#NUM!</v>
      </c>
      <c r="I6">
        <f>3-($C$4*B6+10^(-C6)*(100+B6))/($C$3*100)</f>
        <v>2.4739548114408736</v>
      </c>
      <c r="J6">
        <f>3-($C$4*$B6+($B6+100)*(10^(-$C6))-10^($C6-14))/($C$3*100)</f>
        <v>2.4739548114417071</v>
      </c>
      <c r="M6">
        <f>3-($C$4*$B6+($B6+100)*(10^(-$C6))-10^($C6-14))/($C$3*100)</f>
        <v>2.4739548114417071</v>
      </c>
    </row>
    <row r="7" spans="1:13" x14ac:dyDescent="0.2">
      <c r="A7">
        <v>3.4</v>
      </c>
      <c r="B7">
        <f t="shared" ref="B7:B70" si="0">A7-$A$6</f>
        <v>0.39000000000000012</v>
      </c>
      <c r="C7">
        <v>2.11</v>
      </c>
      <c r="D7">
        <f t="shared" ref="D7:D70" si="1">(B7+B8)/2</f>
        <v>0.6100000000000001</v>
      </c>
      <c r="E7">
        <f t="shared" ref="E7:E70" si="2">(C8-C7)/(B8-B7)</f>
        <v>2.2727272727273255E-2</v>
      </c>
      <c r="F7">
        <f>3+((100+B7)*(10^(C7-14)-10^(-C7))-B7*$C$4)/(100*$C$3)</f>
        <v>2.4570632581097906</v>
      </c>
      <c r="G7">
        <f t="shared" ref="G7:G70" si="3">LOG10(($C$4*B7+(10^(-C7)*(100+B7)))/($C$3*100-$C$4*B7-(10^(-C7))*(100+B7)))</f>
        <v>7.4772921483026708E-2</v>
      </c>
      <c r="H7" t="e">
        <f t="shared" ref="H7:H70" si="4">LOG10(($C$4*B7-$C$3*100)/(2*$C$3*100-$C$4*B7))</f>
        <v>#NUM!</v>
      </c>
      <c r="I7">
        <f t="shared" ref="I7:I70" si="5">3-($C$4*B7+10^(-C7)*(100+B7))/($C$3*100)</f>
        <v>2.4570632580241432</v>
      </c>
      <c r="J7">
        <f t="shared" ref="J7:J70" si="6">3-($C$4*$B7+($B7+100)*(10^(-$C7))-10^($C7-14))/($C$3*100)</f>
        <v>2.4570632580249967</v>
      </c>
      <c r="M7">
        <f t="shared" ref="M7:M70" si="7">3-($C$4*$B7+($B7+100)*(10^(-$C7))-10^($C7-14))/($C$3*100)</f>
        <v>2.4570632580249967</v>
      </c>
    </row>
    <row r="8" spans="1:13" x14ac:dyDescent="0.2">
      <c r="A8">
        <v>3.84</v>
      </c>
      <c r="B8">
        <f t="shared" si="0"/>
        <v>0.83000000000000007</v>
      </c>
      <c r="C8">
        <v>2.12</v>
      </c>
      <c r="D8">
        <f t="shared" si="1"/>
        <v>1.02</v>
      </c>
      <c r="E8">
        <f t="shared" si="2"/>
        <v>7.8947368421052141E-2</v>
      </c>
      <c r="F8">
        <f t="shared" ref="F8:F71" si="8">3+((100+B8)*(10^(C8-14)-10^(-C8))-B8*$C$4)/(100*$C$3)</f>
        <v>2.4362955173715197</v>
      </c>
      <c r="G8">
        <f t="shared" si="3"/>
        <v>0.11127073759744763</v>
      </c>
      <c r="H8" t="e">
        <f t="shared" si="4"/>
        <v>#NUM!</v>
      </c>
      <c r="I8">
        <f t="shared" si="5"/>
        <v>2.4362955172834933</v>
      </c>
      <c r="J8">
        <f t="shared" si="6"/>
        <v>2.4362955172843663</v>
      </c>
      <c r="M8">
        <f t="shared" si="7"/>
        <v>2.4362955172843663</v>
      </c>
    </row>
    <row r="9" spans="1:13" x14ac:dyDescent="0.2">
      <c r="A9">
        <v>4.22</v>
      </c>
      <c r="B9">
        <f t="shared" si="0"/>
        <v>1.21</v>
      </c>
      <c r="C9">
        <v>2.15</v>
      </c>
      <c r="D9">
        <f t="shared" si="1"/>
        <v>1.4350000000000001</v>
      </c>
      <c r="E9">
        <f t="shared" si="2"/>
        <v>6.6666666666667193E-2</v>
      </c>
      <c r="F9">
        <f t="shared" si="8"/>
        <v>2.4421510409058125</v>
      </c>
      <c r="G9">
        <f t="shared" si="3"/>
        <v>0.10094597545765302</v>
      </c>
      <c r="H9" t="e">
        <f t="shared" si="4"/>
        <v>#NUM!</v>
      </c>
      <c r="I9">
        <f t="shared" si="5"/>
        <v>2.4421510408111353</v>
      </c>
      <c r="J9">
        <f t="shared" si="6"/>
        <v>2.4421510408120706</v>
      </c>
      <c r="M9">
        <f t="shared" si="7"/>
        <v>2.4421510408120706</v>
      </c>
    </row>
    <row r="10" spans="1:13" x14ac:dyDescent="0.2">
      <c r="A10">
        <v>4.67</v>
      </c>
      <c r="B10">
        <f t="shared" si="0"/>
        <v>1.6600000000000001</v>
      </c>
      <c r="C10">
        <v>2.1800000000000002</v>
      </c>
      <c r="D10">
        <f t="shared" si="1"/>
        <v>1.8250000000000002</v>
      </c>
      <c r="E10">
        <f t="shared" si="2"/>
        <v>6.0606060606060649E-2</v>
      </c>
      <c r="F10">
        <f t="shared" si="8"/>
        <v>2.4408602919929452</v>
      </c>
      <c r="G10">
        <f t="shared" si="3"/>
        <v>0.10321935154114754</v>
      </c>
      <c r="H10" t="e">
        <f t="shared" si="4"/>
        <v>#NUM!</v>
      </c>
      <c r="I10">
        <f t="shared" si="5"/>
        <v>2.4408602918910454</v>
      </c>
      <c r="J10">
        <f t="shared" si="6"/>
        <v>2.4408602918920477</v>
      </c>
      <c r="M10">
        <f t="shared" si="7"/>
        <v>2.4408602918920477</v>
      </c>
    </row>
    <row r="11" spans="1:13" x14ac:dyDescent="0.2">
      <c r="A11">
        <v>5</v>
      </c>
      <c r="B11">
        <f t="shared" si="0"/>
        <v>1.9900000000000002</v>
      </c>
      <c r="C11">
        <v>2.2000000000000002</v>
      </c>
      <c r="D11">
        <f t="shared" si="1"/>
        <v>2.1850000000000001</v>
      </c>
      <c r="E11">
        <f t="shared" si="2"/>
        <v>2.5641025641025116E-2</v>
      </c>
      <c r="F11">
        <f t="shared" si="8"/>
        <v>2.4367725857790035</v>
      </c>
      <c r="G11">
        <f t="shared" si="3"/>
        <v>0.1104284135775868</v>
      </c>
      <c r="H11" t="e">
        <f t="shared" si="4"/>
        <v>#NUM!</v>
      </c>
      <c r="I11">
        <f t="shared" si="5"/>
        <v>2.4367725856719549</v>
      </c>
      <c r="J11">
        <f t="shared" si="6"/>
        <v>2.4367725856730043</v>
      </c>
      <c r="M11">
        <f t="shared" si="7"/>
        <v>2.4367725856730043</v>
      </c>
    </row>
    <row r="12" spans="1:13" x14ac:dyDescent="0.2">
      <c r="A12">
        <v>5.39</v>
      </c>
      <c r="B12">
        <f t="shared" si="0"/>
        <v>2.38</v>
      </c>
      <c r="C12">
        <v>2.21</v>
      </c>
      <c r="D12">
        <f t="shared" si="1"/>
        <v>2.59</v>
      </c>
      <c r="E12">
        <f t="shared" si="2"/>
        <v>2.3809523809524363E-2</v>
      </c>
      <c r="F12">
        <f t="shared" si="8"/>
        <v>2.4180198922253351</v>
      </c>
      <c r="G12">
        <f t="shared" si="3"/>
        <v>0.14371119185847173</v>
      </c>
      <c r="H12" t="e">
        <f t="shared" si="4"/>
        <v>#NUM!</v>
      </c>
      <c r="I12">
        <f t="shared" si="5"/>
        <v>2.4180198921153742</v>
      </c>
      <c r="J12">
        <f t="shared" si="6"/>
        <v>2.418019892116448</v>
      </c>
      <c r="M12">
        <f t="shared" si="7"/>
        <v>2.418019892116448</v>
      </c>
    </row>
    <row r="13" spans="1:13" x14ac:dyDescent="0.2">
      <c r="A13">
        <v>5.81</v>
      </c>
      <c r="B13">
        <f t="shared" si="0"/>
        <v>2.8</v>
      </c>
      <c r="C13">
        <v>2.2200000000000002</v>
      </c>
      <c r="D13">
        <f t="shared" si="1"/>
        <v>3.085</v>
      </c>
      <c r="E13">
        <f t="shared" si="2"/>
        <v>7.0175438596490475E-2</v>
      </c>
      <c r="F13">
        <f t="shared" si="8"/>
        <v>2.3969329441630238</v>
      </c>
      <c r="G13">
        <f t="shared" si="3"/>
        <v>0.18164845936349316</v>
      </c>
      <c r="H13" t="e">
        <f t="shared" si="4"/>
        <v>#NUM!</v>
      </c>
      <c r="I13">
        <f t="shared" si="5"/>
        <v>2.3969329440500404</v>
      </c>
      <c r="J13">
        <f t="shared" si="6"/>
        <v>2.3969329440511395</v>
      </c>
      <c r="M13">
        <f t="shared" si="7"/>
        <v>2.3969329440511395</v>
      </c>
    </row>
    <row r="14" spans="1:13" x14ac:dyDescent="0.2">
      <c r="A14">
        <v>6.38</v>
      </c>
      <c r="B14">
        <f t="shared" si="0"/>
        <v>3.37</v>
      </c>
      <c r="C14">
        <v>2.2599999999999998</v>
      </c>
      <c r="D14">
        <f t="shared" si="1"/>
        <v>3.54</v>
      </c>
      <c r="E14">
        <f t="shared" si="2"/>
        <v>5.8823529411764781E-2</v>
      </c>
      <c r="F14">
        <f t="shared" si="8"/>
        <v>2.3916950985970038</v>
      </c>
      <c r="G14">
        <f t="shared" si="3"/>
        <v>0.19117317890255572</v>
      </c>
      <c r="H14" t="e">
        <f t="shared" si="4"/>
        <v>#NUM!</v>
      </c>
      <c r="I14">
        <f t="shared" si="5"/>
        <v>2.3916950984724328</v>
      </c>
      <c r="J14">
        <f t="shared" si="6"/>
        <v>2.3916950984736376</v>
      </c>
      <c r="M14">
        <f t="shared" si="7"/>
        <v>2.3916950984736376</v>
      </c>
    </row>
    <row r="15" spans="1:13" x14ac:dyDescent="0.2">
      <c r="A15">
        <v>6.72</v>
      </c>
      <c r="B15">
        <f t="shared" si="0"/>
        <v>3.71</v>
      </c>
      <c r="C15">
        <v>2.2799999999999998</v>
      </c>
      <c r="D15">
        <f t="shared" si="1"/>
        <v>3.9</v>
      </c>
      <c r="E15">
        <f t="shared" si="2"/>
        <v>5.2631578947368481E-2</v>
      </c>
      <c r="F15">
        <f t="shared" si="8"/>
        <v>2.3840279358758787</v>
      </c>
      <c r="G15">
        <f t="shared" si="3"/>
        <v>0.20519819850731916</v>
      </c>
      <c r="H15" t="e">
        <f t="shared" si="4"/>
        <v>#NUM!</v>
      </c>
      <c r="I15">
        <f t="shared" si="5"/>
        <v>2.3840279357450074</v>
      </c>
      <c r="J15">
        <f t="shared" si="6"/>
        <v>2.3840279357462695</v>
      </c>
      <c r="M15">
        <f t="shared" si="7"/>
        <v>2.3840279357462695</v>
      </c>
    </row>
    <row r="16" spans="1:13" x14ac:dyDescent="0.2">
      <c r="A16">
        <v>7.1</v>
      </c>
      <c r="B16">
        <f t="shared" si="0"/>
        <v>4.09</v>
      </c>
      <c r="C16">
        <v>2.2999999999999998</v>
      </c>
      <c r="D16">
        <f t="shared" si="1"/>
        <v>4.2949999999999999</v>
      </c>
      <c r="E16">
        <f t="shared" si="2"/>
        <v>4.8780487804878078E-2</v>
      </c>
      <c r="F16">
        <f t="shared" si="8"/>
        <v>2.3728173567715625</v>
      </c>
      <c r="G16">
        <f t="shared" si="3"/>
        <v>0.22589790831565892</v>
      </c>
      <c r="H16" t="e">
        <f t="shared" si="4"/>
        <v>#NUM!</v>
      </c>
      <c r="I16">
        <f t="shared" si="5"/>
        <v>2.3728173566340214</v>
      </c>
      <c r="J16">
        <f t="shared" si="6"/>
        <v>2.372817356635343</v>
      </c>
      <c r="M16">
        <f t="shared" si="7"/>
        <v>2.372817356635343</v>
      </c>
    </row>
    <row r="17" spans="1:13" x14ac:dyDescent="0.2">
      <c r="A17">
        <v>7.51</v>
      </c>
      <c r="B17">
        <f t="shared" si="0"/>
        <v>4.5</v>
      </c>
      <c r="C17">
        <v>2.3199999999999998</v>
      </c>
      <c r="D17">
        <f t="shared" si="1"/>
        <v>4.6950000000000003</v>
      </c>
      <c r="E17">
        <f t="shared" si="2"/>
        <v>5.1282051282051253E-2</v>
      </c>
      <c r="F17">
        <f t="shared" si="8"/>
        <v>2.3588288435372018</v>
      </c>
      <c r="G17">
        <f t="shared" si="3"/>
        <v>0.25208663192617736</v>
      </c>
      <c r="H17" t="e">
        <f t="shared" si="4"/>
        <v>#NUM!</v>
      </c>
      <c r="I17">
        <f t="shared" si="5"/>
        <v>2.3588288433926112</v>
      </c>
      <c r="J17">
        <f t="shared" si="6"/>
        <v>2.358828843393995</v>
      </c>
      <c r="M17">
        <f t="shared" si="7"/>
        <v>2.358828843393995</v>
      </c>
    </row>
    <row r="18" spans="1:13" x14ac:dyDescent="0.2">
      <c r="A18">
        <v>7.9</v>
      </c>
      <c r="B18">
        <f t="shared" si="0"/>
        <v>4.8900000000000006</v>
      </c>
      <c r="C18">
        <v>2.34</v>
      </c>
      <c r="D18">
        <f t="shared" si="1"/>
        <v>5.0900000000000007</v>
      </c>
      <c r="E18">
        <f t="shared" si="2"/>
        <v>7.5000000000000552E-2</v>
      </c>
      <c r="F18">
        <f t="shared" si="8"/>
        <v>2.345695495458564</v>
      </c>
      <c r="G18">
        <f t="shared" si="3"/>
        <v>0.27708618992895356</v>
      </c>
      <c r="H18" t="e">
        <f t="shared" si="4"/>
        <v>#NUM!</v>
      </c>
      <c r="I18">
        <f t="shared" si="5"/>
        <v>2.3456954953065945</v>
      </c>
      <c r="J18">
        <f t="shared" si="6"/>
        <v>2.3456954953080436</v>
      </c>
      <c r="M18">
        <f t="shared" si="7"/>
        <v>2.3456954953080436</v>
      </c>
    </row>
    <row r="19" spans="1:13" x14ac:dyDescent="0.2">
      <c r="A19">
        <v>8.3000000000000007</v>
      </c>
      <c r="B19">
        <f t="shared" si="0"/>
        <v>5.2900000000000009</v>
      </c>
      <c r="C19">
        <v>2.37</v>
      </c>
      <c r="D19">
        <f t="shared" si="1"/>
        <v>5.49</v>
      </c>
      <c r="E19">
        <f t="shared" si="2"/>
        <v>5.0000000000000225E-2</v>
      </c>
      <c r="F19">
        <f t="shared" si="8"/>
        <v>2.3382082284110113</v>
      </c>
      <c r="G19">
        <f t="shared" si="3"/>
        <v>0.29153719383465942</v>
      </c>
      <c r="H19" t="e">
        <f t="shared" si="4"/>
        <v>#NUM!</v>
      </c>
      <c r="I19">
        <f t="shared" si="5"/>
        <v>2.3382082282475518</v>
      </c>
      <c r="J19">
        <f t="shared" si="6"/>
        <v>2.3382082282491043</v>
      </c>
      <c r="M19">
        <f t="shared" si="7"/>
        <v>2.3382082282491043</v>
      </c>
    </row>
    <row r="20" spans="1:13" x14ac:dyDescent="0.2">
      <c r="A20">
        <v>8.6999999999999993</v>
      </c>
      <c r="B20">
        <f t="shared" si="0"/>
        <v>5.6899999999999995</v>
      </c>
      <c r="C20">
        <v>2.39</v>
      </c>
      <c r="D20">
        <f t="shared" si="1"/>
        <v>5.8849999999999998</v>
      </c>
      <c r="E20">
        <f t="shared" si="2"/>
        <v>5.1282051282051253E-2</v>
      </c>
      <c r="F20">
        <f t="shared" si="8"/>
        <v>2.3229667448001803</v>
      </c>
      <c r="G20">
        <f t="shared" si="3"/>
        <v>0.32145219541038539</v>
      </c>
      <c r="H20" t="e">
        <f t="shared" si="4"/>
        <v>#NUM!</v>
      </c>
      <c r="I20">
        <f t="shared" si="5"/>
        <v>2.3229667446283671</v>
      </c>
      <c r="J20">
        <f t="shared" si="6"/>
        <v>2.3229667446299924</v>
      </c>
      <c r="M20">
        <f t="shared" si="7"/>
        <v>2.3229667446299924</v>
      </c>
    </row>
    <row r="21" spans="1:13" x14ac:dyDescent="0.2">
      <c r="A21">
        <v>9.09</v>
      </c>
      <c r="B21">
        <f t="shared" si="0"/>
        <v>6.08</v>
      </c>
      <c r="C21">
        <v>2.41</v>
      </c>
      <c r="D21">
        <f t="shared" si="1"/>
        <v>6.28</v>
      </c>
      <c r="E21">
        <f t="shared" si="2"/>
        <v>2.4999999999999446E-2</v>
      </c>
      <c r="F21">
        <f t="shared" si="8"/>
        <v>2.3079343777898909</v>
      </c>
      <c r="G21">
        <f t="shared" si="3"/>
        <v>0.35168910068371667</v>
      </c>
      <c r="H21" t="e">
        <f t="shared" si="4"/>
        <v>#NUM!</v>
      </c>
      <c r="I21">
        <f t="shared" si="5"/>
        <v>2.3079343776093162</v>
      </c>
      <c r="J21">
        <f t="shared" si="6"/>
        <v>2.3079343776110184</v>
      </c>
      <c r="M21">
        <f t="shared" si="7"/>
        <v>2.3079343776110184</v>
      </c>
    </row>
    <row r="22" spans="1:13" x14ac:dyDescent="0.2">
      <c r="A22">
        <v>9.49</v>
      </c>
      <c r="B22">
        <f t="shared" si="0"/>
        <v>6.48</v>
      </c>
      <c r="C22">
        <v>2.42</v>
      </c>
      <c r="D22">
        <f t="shared" si="1"/>
        <v>6.6850000000000005</v>
      </c>
      <c r="E22">
        <f t="shared" si="2"/>
        <v>9.7560975609756156E-2</v>
      </c>
      <c r="F22">
        <f t="shared" si="8"/>
        <v>2.2855988947536008</v>
      </c>
      <c r="G22">
        <f t="shared" si="3"/>
        <v>0.39818559575047424</v>
      </c>
      <c r="H22" t="e">
        <f t="shared" si="4"/>
        <v>#NUM!</v>
      </c>
      <c r="I22">
        <f t="shared" si="5"/>
        <v>2.2855988945681234</v>
      </c>
      <c r="J22">
        <f t="shared" si="6"/>
        <v>2.2855988945698655</v>
      </c>
      <c r="M22">
        <f t="shared" si="7"/>
        <v>2.2855988945698655</v>
      </c>
    </row>
    <row r="23" spans="1:13" x14ac:dyDescent="0.2">
      <c r="A23">
        <v>9.9</v>
      </c>
      <c r="B23">
        <f t="shared" si="0"/>
        <v>6.8900000000000006</v>
      </c>
      <c r="C23">
        <v>2.46</v>
      </c>
      <c r="D23">
        <f t="shared" si="1"/>
        <v>7.0500000000000007</v>
      </c>
      <c r="E23">
        <f t="shared" si="2"/>
        <v>9.3750000000000694E-2</v>
      </c>
      <c r="F23">
        <f t="shared" si="8"/>
        <v>2.2800085965957373</v>
      </c>
      <c r="G23">
        <f t="shared" si="3"/>
        <v>0.41015594658504778</v>
      </c>
      <c r="H23" t="e">
        <f t="shared" si="4"/>
        <v>#NUM!</v>
      </c>
      <c r="I23">
        <f t="shared" si="5"/>
        <v>2.2800085963915824</v>
      </c>
      <c r="J23">
        <f t="shared" si="6"/>
        <v>2.2800085963934924</v>
      </c>
      <c r="M23">
        <f t="shared" si="7"/>
        <v>2.2800085963934924</v>
      </c>
    </row>
    <row r="24" spans="1:13" x14ac:dyDescent="0.2">
      <c r="A24">
        <v>10.220000000000001</v>
      </c>
      <c r="B24">
        <f t="shared" si="0"/>
        <v>7.2100000000000009</v>
      </c>
      <c r="C24">
        <v>2.4900000000000002</v>
      </c>
      <c r="D24">
        <f t="shared" si="1"/>
        <v>7.3500000000000005</v>
      </c>
      <c r="E24">
        <f t="shared" si="2"/>
        <v>3.5714285714285032E-2</v>
      </c>
      <c r="F24">
        <f t="shared" si="8"/>
        <v>2.2736657223424213</v>
      </c>
      <c r="G24">
        <f t="shared" si="3"/>
        <v>0.42391613683808543</v>
      </c>
      <c r="H24" t="e">
        <f t="shared" si="4"/>
        <v>#NUM!</v>
      </c>
      <c r="I24">
        <f t="shared" si="5"/>
        <v>2.2736657221230105</v>
      </c>
      <c r="J24">
        <f t="shared" si="6"/>
        <v>2.2736657221250569</v>
      </c>
      <c r="M24">
        <f t="shared" si="7"/>
        <v>2.2736657221250569</v>
      </c>
    </row>
    <row r="25" spans="1:13" x14ac:dyDescent="0.2">
      <c r="A25">
        <v>10.5</v>
      </c>
      <c r="B25">
        <f t="shared" si="0"/>
        <v>7.49</v>
      </c>
      <c r="C25">
        <v>2.5</v>
      </c>
      <c r="D25">
        <f t="shared" si="1"/>
        <v>7.6400000000000006</v>
      </c>
      <c r="E25">
        <f t="shared" si="2"/>
        <v>6.6666666666666569E-2</v>
      </c>
      <c r="F25">
        <f t="shared" si="8"/>
        <v>2.2590243540717978</v>
      </c>
      <c r="G25">
        <f t="shared" si="3"/>
        <v>0.45646333513971454</v>
      </c>
      <c r="H25" t="e">
        <f t="shared" si="4"/>
        <v>#NUM!</v>
      </c>
      <c r="I25">
        <f t="shared" si="5"/>
        <v>2.2590243538466899</v>
      </c>
      <c r="J25">
        <f t="shared" si="6"/>
        <v>2.2590243538487842</v>
      </c>
      <c r="M25">
        <f t="shared" si="7"/>
        <v>2.2590243538487842</v>
      </c>
    </row>
    <row r="26" spans="1:13" x14ac:dyDescent="0.2">
      <c r="A26">
        <v>10.8</v>
      </c>
      <c r="B26">
        <f t="shared" si="0"/>
        <v>7.7900000000000009</v>
      </c>
      <c r="C26">
        <v>2.52</v>
      </c>
      <c r="D26">
        <f t="shared" si="1"/>
        <v>7.9850000000000003</v>
      </c>
      <c r="E26">
        <f t="shared" si="2"/>
        <v>0.10256410256410298</v>
      </c>
      <c r="F26">
        <f t="shared" si="8"/>
        <v>2.2478936453078102</v>
      </c>
      <c r="G26">
        <f t="shared" si="3"/>
        <v>0.48201386480308561</v>
      </c>
      <c r="H26" t="e">
        <f t="shared" si="4"/>
        <v>#NUM!</v>
      </c>
      <c r="I26">
        <f t="shared" si="5"/>
        <v>2.2478936450714349</v>
      </c>
      <c r="J26">
        <f t="shared" si="6"/>
        <v>2.2478936450736278</v>
      </c>
      <c r="M26">
        <f t="shared" si="7"/>
        <v>2.2478936450736278</v>
      </c>
    </row>
    <row r="27" spans="1:13" x14ac:dyDescent="0.2">
      <c r="A27">
        <v>11.19</v>
      </c>
      <c r="B27">
        <f t="shared" si="0"/>
        <v>8.18</v>
      </c>
      <c r="C27">
        <v>2.56</v>
      </c>
      <c r="D27">
        <f t="shared" si="1"/>
        <v>8.35</v>
      </c>
      <c r="E27">
        <f t="shared" si="2"/>
        <v>8.8235294117646523E-2</v>
      </c>
      <c r="F27">
        <f t="shared" si="8"/>
        <v>2.2392897611030831</v>
      </c>
      <c r="G27">
        <f t="shared" si="3"/>
        <v>0.50229514625229199</v>
      </c>
      <c r="H27" t="e">
        <f t="shared" si="4"/>
        <v>#NUM!</v>
      </c>
      <c r="I27">
        <f t="shared" si="5"/>
        <v>2.2392897608429649</v>
      </c>
      <c r="J27">
        <f t="shared" si="6"/>
        <v>2.2392897608453697</v>
      </c>
      <c r="M27">
        <f t="shared" si="7"/>
        <v>2.2392897608453697</v>
      </c>
    </row>
    <row r="28" spans="1:13" x14ac:dyDescent="0.2">
      <c r="A28">
        <v>11.53</v>
      </c>
      <c r="B28">
        <f t="shared" si="0"/>
        <v>8.52</v>
      </c>
      <c r="C28">
        <v>2.59</v>
      </c>
      <c r="D28">
        <f t="shared" si="1"/>
        <v>8.6550000000000011</v>
      </c>
      <c r="E28">
        <f t="shared" si="2"/>
        <v>3.7037037037037708E-2</v>
      </c>
      <c r="F28">
        <f t="shared" si="8"/>
        <v>2.2284640066729238</v>
      </c>
      <c r="G28">
        <f t="shared" si="3"/>
        <v>0.52853840312141809</v>
      </c>
      <c r="H28" t="e">
        <f t="shared" si="4"/>
        <v>#NUM!</v>
      </c>
      <c r="I28">
        <f t="shared" si="5"/>
        <v>2.2284640063933265</v>
      </c>
      <c r="J28">
        <f t="shared" si="6"/>
        <v>2.2284640063959031</v>
      </c>
      <c r="M28">
        <f t="shared" si="7"/>
        <v>2.2284640063959031</v>
      </c>
    </row>
    <row r="29" spans="1:13" x14ac:dyDescent="0.2">
      <c r="A29">
        <v>11.8</v>
      </c>
      <c r="B29">
        <f t="shared" si="0"/>
        <v>8.7900000000000009</v>
      </c>
      <c r="C29">
        <v>2.6</v>
      </c>
      <c r="D29">
        <f t="shared" si="1"/>
        <v>8.9400000000000013</v>
      </c>
      <c r="E29">
        <f t="shared" si="2"/>
        <v>6.6666666666666957E-2</v>
      </c>
      <c r="F29">
        <f t="shared" si="8"/>
        <v>2.213623758641837</v>
      </c>
      <c r="G29">
        <f t="shared" si="3"/>
        <v>0.56598083243369124</v>
      </c>
      <c r="H29" t="e">
        <f t="shared" si="4"/>
        <v>#NUM!</v>
      </c>
      <c r="I29">
        <f t="shared" si="5"/>
        <v>2.2136237583550153</v>
      </c>
      <c r="J29">
        <f t="shared" si="6"/>
        <v>2.2136237583576515</v>
      </c>
      <c r="M29">
        <f t="shared" si="7"/>
        <v>2.2136237583576515</v>
      </c>
    </row>
    <row r="30" spans="1:13" x14ac:dyDescent="0.2">
      <c r="A30">
        <v>12.1</v>
      </c>
      <c r="B30">
        <f t="shared" si="0"/>
        <v>9.09</v>
      </c>
      <c r="C30">
        <v>2.62</v>
      </c>
      <c r="D30">
        <f t="shared" si="1"/>
        <v>9.24</v>
      </c>
      <c r="E30">
        <f t="shared" si="2"/>
        <v>0.13333333333333314</v>
      </c>
      <c r="F30">
        <f t="shared" si="8"/>
        <v>2.2006300114694879</v>
      </c>
      <c r="G30">
        <f t="shared" si="3"/>
        <v>0.60035194195566899</v>
      </c>
      <c r="H30" t="e">
        <f t="shared" si="4"/>
        <v>#NUM!</v>
      </c>
      <c r="I30">
        <f t="shared" si="5"/>
        <v>2.2006300111683204</v>
      </c>
      <c r="J30">
        <f t="shared" si="6"/>
        <v>2.2006300111710813</v>
      </c>
      <c r="M30">
        <f t="shared" si="7"/>
        <v>2.2006300111710813</v>
      </c>
    </row>
    <row r="31" spans="1:13" x14ac:dyDescent="0.2">
      <c r="A31">
        <v>12.4</v>
      </c>
      <c r="B31">
        <f t="shared" si="0"/>
        <v>9.39</v>
      </c>
      <c r="C31">
        <v>2.66</v>
      </c>
      <c r="D31">
        <f t="shared" si="1"/>
        <v>9.5399999999999991</v>
      </c>
      <c r="E31">
        <f t="shared" si="2"/>
        <v>0.13333333333333391</v>
      </c>
      <c r="F31">
        <f t="shared" si="8"/>
        <v>2.1947819579179919</v>
      </c>
      <c r="G31">
        <f t="shared" si="3"/>
        <v>0.61636477126212819</v>
      </c>
      <c r="H31" t="e">
        <f t="shared" si="4"/>
        <v>#NUM!</v>
      </c>
      <c r="I31">
        <f t="shared" si="5"/>
        <v>2.1947819575868603</v>
      </c>
      <c r="J31">
        <f t="shared" si="6"/>
        <v>2.1947819575898873</v>
      </c>
      <c r="M31">
        <f t="shared" si="7"/>
        <v>2.1947819575898873</v>
      </c>
    </row>
    <row r="32" spans="1:13" x14ac:dyDescent="0.2">
      <c r="A32">
        <v>12.7</v>
      </c>
      <c r="B32">
        <f t="shared" si="0"/>
        <v>9.69</v>
      </c>
      <c r="C32">
        <v>2.7</v>
      </c>
      <c r="D32">
        <f t="shared" si="1"/>
        <v>9.8550000000000004</v>
      </c>
      <c r="E32">
        <f t="shared" si="2"/>
        <v>6.0606060606060649E-2</v>
      </c>
      <c r="F32">
        <f t="shared" si="8"/>
        <v>2.1876686604111364</v>
      </c>
      <c r="G32">
        <f t="shared" si="3"/>
        <v>0.63634145560225996</v>
      </c>
      <c r="H32" t="e">
        <f t="shared" si="4"/>
        <v>#NUM!</v>
      </c>
      <c r="I32">
        <f t="shared" si="5"/>
        <v>2.1876686600470623</v>
      </c>
      <c r="J32">
        <f t="shared" si="6"/>
        <v>2.187668660050381</v>
      </c>
      <c r="M32">
        <f t="shared" si="7"/>
        <v>2.187668660050381</v>
      </c>
    </row>
    <row r="33" spans="1:13" x14ac:dyDescent="0.2">
      <c r="A33">
        <v>13.03</v>
      </c>
      <c r="B33">
        <f t="shared" si="0"/>
        <v>10.02</v>
      </c>
      <c r="C33">
        <v>2.72</v>
      </c>
      <c r="D33">
        <f t="shared" si="1"/>
        <v>10.155000000000001</v>
      </c>
      <c r="E33">
        <f t="shared" si="2"/>
        <v>0.11111111111110983</v>
      </c>
      <c r="F33">
        <f t="shared" si="8"/>
        <v>2.1710471605212431</v>
      </c>
      <c r="G33">
        <f t="shared" si="3"/>
        <v>0.68541395563172747</v>
      </c>
      <c r="H33" t="e">
        <f t="shared" si="4"/>
        <v>#NUM!</v>
      </c>
      <c r="I33">
        <f t="shared" si="5"/>
        <v>2.1710471601388637</v>
      </c>
      <c r="J33">
        <f t="shared" si="6"/>
        <v>2.1710471601423391</v>
      </c>
      <c r="M33">
        <f t="shared" si="7"/>
        <v>2.1710471601423391</v>
      </c>
    </row>
    <row r="34" spans="1:13" x14ac:dyDescent="0.2">
      <c r="A34">
        <v>13.3</v>
      </c>
      <c r="B34">
        <f t="shared" si="0"/>
        <v>10.290000000000001</v>
      </c>
      <c r="C34">
        <v>2.75</v>
      </c>
      <c r="D34">
        <f t="shared" si="1"/>
        <v>10.435</v>
      </c>
      <c r="E34">
        <f t="shared" si="2"/>
        <v>0.13793103448275915</v>
      </c>
      <c r="F34">
        <f t="shared" si="8"/>
        <v>2.1613997115808035</v>
      </c>
      <c r="G34">
        <f t="shared" si="3"/>
        <v>0.71565225444395009</v>
      </c>
      <c r="H34" t="e">
        <f t="shared" si="4"/>
        <v>#NUM!</v>
      </c>
      <c r="I34">
        <f t="shared" si="5"/>
        <v>2.1613997111700711</v>
      </c>
      <c r="J34">
        <f t="shared" si="6"/>
        <v>2.1613997111737953</v>
      </c>
      <c r="M34">
        <f t="shared" si="7"/>
        <v>2.1613997111737953</v>
      </c>
    </row>
    <row r="35" spans="1:13" x14ac:dyDescent="0.2">
      <c r="A35">
        <v>13.59</v>
      </c>
      <c r="B35">
        <f t="shared" si="0"/>
        <v>10.58</v>
      </c>
      <c r="C35">
        <v>2.79</v>
      </c>
      <c r="D35">
        <f t="shared" si="1"/>
        <v>10.71</v>
      </c>
      <c r="E35">
        <f t="shared" si="2"/>
        <v>0.11538461538461472</v>
      </c>
      <c r="F35">
        <f t="shared" si="8"/>
        <v>2.1525432053747551</v>
      </c>
      <c r="G35">
        <f t="shared" si="3"/>
        <v>0.74472469965076538</v>
      </c>
      <c r="H35" t="e">
        <f t="shared" si="4"/>
        <v>#NUM!</v>
      </c>
      <c r="I35">
        <f t="shared" si="5"/>
        <v>2.1525432049232118</v>
      </c>
      <c r="J35">
        <f t="shared" si="6"/>
        <v>2.1525432049272952</v>
      </c>
      <c r="M35">
        <f t="shared" si="7"/>
        <v>2.1525432049272952</v>
      </c>
    </row>
    <row r="36" spans="1:13" x14ac:dyDescent="0.2">
      <c r="A36">
        <v>13.85</v>
      </c>
      <c r="B36">
        <f t="shared" si="0"/>
        <v>10.84</v>
      </c>
      <c r="C36">
        <v>2.82</v>
      </c>
      <c r="D36">
        <f t="shared" si="1"/>
        <v>10.965</v>
      </c>
      <c r="E36">
        <f t="shared" si="2"/>
        <v>0.16000000000000014</v>
      </c>
      <c r="F36">
        <f t="shared" si="8"/>
        <v>2.1423025642090354</v>
      </c>
      <c r="G36">
        <f t="shared" si="3"/>
        <v>0.78012138753232763</v>
      </c>
      <c r="H36" t="e">
        <f t="shared" si="4"/>
        <v>#NUM!</v>
      </c>
      <c r="I36">
        <f t="shared" si="5"/>
        <v>2.1423025637240602</v>
      </c>
      <c r="J36">
        <f t="shared" si="6"/>
        <v>2.1423025637284354</v>
      </c>
      <c r="M36">
        <f t="shared" si="7"/>
        <v>2.1423025637284354</v>
      </c>
    </row>
    <row r="37" spans="1:13" x14ac:dyDescent="0.2">
      <c r="A37">
        <v>14.1</v>
      </c>
      <c r="B37">
        <f t="shared" si="0"/>
        <v>11.09</v>
      </c>
      <c r="C37">
        <v>2.86</v>
      </c>
      <c r="D37">
        <f t="shared" si="1"/>
        <v>11.24</v>
      </c>
      <c r="E37">
        <f t="shared" si="2"/>
        <v>0.13333333333333314</v>
      </c>
      <c r="F37">
        <f t="shared" si="8"/>
        <v>2.1346312005629415</v>
      </c>
      <c r="G37">
        <f t="shared" si="3"/>
        <v>0.80805551620349159</v>
      </c>
      <c r="H37" t="e">
        <f t="shared" si="4"/>
        <v>#NUM!</v>
      </c>
      <c r="I37">
        <f t="shared" si="5"/>
        <v>2.1346312000299772</v>
      </c>
      <c r="J37">
        <f t="shared" si="6"/>
        <v>2.1346312000347751</v>
      </c>
      <c r="M37">
        <f t="shared" si="7"/>
        <v>2.1346312000347751</v>
      </c>
    </row>
    <row r="38" spans="1:13" x14ac:dyDescent="0.2">
      <c r="A38">
        <v>14.4</v>
      </c>
      <c r="B38">
        <f t="shared" si="0"/>
        <v>11.39</v>
      </c>
      <c r="C38">
        <v>2.9</v>
      </c>
      <c r="D38">
        <f t="shared" si="1"/>
        <v>11.530000000000001</v>
      </c>
      <c r="E38">
        <f t="shared" si="2"/>
        <v>0.17857142857142994</v>
      </c>
      <c r="F38">
        <f t="shared" si="8"/>
        <v>2.1226545028245365</v>
      </c>
      <c r="G38">
        <f t="shared" si="3"/>
        <v>0.85448715743315029</v>
      </c>
      <c r="H38" t="e">
        <f t="shared" si="4"/>
        <v>#NUM!</v>
      </c>
      <c r="I38">
        <f t="shared" si="5"/>
        <v>2.1226545022385745</v>
      </c>
      <c r="J38">
        <f t="shared" si="6"/>
        <v>2.1226545022438348</v>
      </c>
      <c r="M38">
        <f t="shared" si="7"/>
        <v>2.1226545022438348</v>
      </c>
    </row>
    <row r="39" spans="1:13" x14ac:dyDescent="0.2">
      <c r="A39">
        <v>14.68</v>
      </c>
      <c r="B39">
        <f t="shared" si="0"/>
        <v>11.67</v>
      </c>
      <c r="C39">
        <v>2.95</v>
      </c>
      <c r="D39">
        <f t="shared" si="1"/>
        <v>11.73</v>
      </c>
      <c r="E39">
        <f t="shared" si="2"/>
        <v>0.16666666666666544</v>
      </c>
      <c r="F39">
        <f t="shared" si="8"/>
        <v>2.1132610597373245</v>
      </c>
      <c r="G39">
        <f t="shared" si="3"/>
        <v>0.89371516252084349</v>
      </c>
      <c r="H39" t="e">
        <f t="shared" si="4"/>
        <v>#NUM!</v>
      </c>
      <c r="I39">
        <f t="shared" si="5"/>
        <v>2.1132610590782122</v>
      </c>
      <c r="J39">
        <f t="shared" si="6"/>
        <v>2.1132610590841141</v>
      </c>
      <c r="M39">
        <f t="shared" si="7"/>
        <v>2.1132610590841141</v>
      </c>
    </row>
    <row r="40" spans="1:13" x14ac:dyDescent="0.2">
      <c r="A40">
        <v>14.8</v>
      </c>
      <c r="B40">
        <f t="shared" si="0"/>
        <v>11.790000000000001</v>
      </c>
      <c r="C40">
        <v>2.97</v>
      </c>
      <c r="D40">
        <f t="shared" si="1"/>
        <v>11.89</v>
      </c>
      <c r="E40">
        <f t="shared" si="2"/>
        <v>0.14999999999999955</v>
      </c>
      <c r="F40">
        <f t="shared" si="8"/>
        <v>2.1086456012654127</v>
      </c>
      <c r="G40">
        <f t="shared" si="3"/>
        <v>0.91403826738735772</v>
      </c>
      <c r="H40" t="e">
        <f t="shared" si="4"/>
        <v>#NUM!</v>
      </c>
      <c r="I40">
        <f t="shared" si="5"/>
        <v>2.1086456005744951</v>
      </c>
      <c r="J40">
        <f t="shared" si="6"/>
        <v>2.108645600580676</v>
      </c>
      <c r="M40">
        <f t="shared" si="7"/>
        <v>2.108645600580676</v>
      </c>
    </row>
    <row r="41" spans="1:13" x14ac:dyDescent="0.2">
      <c r="A41">
        <v>15</v>
      </c>
      <c r="B41">
        <f t="shared" si="0"/>
        <v>11.99</v>
      </c>
      <c r="C41">
        <v>3</v>
      </c>
      <c r="D41">
        <f t="shared" si="1"/>
        <v>12.175000000000001</v>
      </c>
      <c r="E41">
        <f t="shared" si="2"/>
        <v>0.21621621621621687</v>
      </c>
      <c r="F41">
        <f t="shared" si="8"/>
        <v>2.1000331133244368</v>
      </c>
      <c r="G41">
        <f t="shared" si="3"/>
        <v>0.95408274837149076</v>
      </c>
      <c r="H41" t="e">
        <f t="shared" si="4"/>
        <v>#NUM!</v>
      </c>
      <c r="I41">
        <f t="shared" si="5"/>
        <v>2.1000331125827811</v>
      </c>
      <c r="J41">
        <f t="shared" si="6"/>
        <v>2.1000331125894038</v>
      </c>
      <c r="M41">
        <f t="shared" si="7"/>
        <v>2.1000331125894038</v>
      </c>
    </row>
    <row r="42" spans="1:13" x14ac:dyDescent="0.2">
      <c r="A42">
        <v>15.37</v>
      </c>
      <c r="B42">
        <f t="shared" si="0"/>
        <v>12.36</v>
      </c>
      <c r="C42">
        <v>3.08</v>
      </c>
      <c r="D42">
        <f t="shared" si="1"/>
        <v>12.475</v>
      </c>
      <c r="E42">
        <f t="shared" si="2"/>
        <v>0.1739130434782607</v>
      </c>
      <c r="F42">
        <f t="shared" si="8"/>
        <v>2.0868231947217009</v>
      </c>
      <c r="G42">
        <f t="shared" si="3"/>
        <v>1.0219191147906104</v>
      </c>
      <c r="H42" t="e">
        <f t="shared" si="4"/>
        <v>#NUM!</v>
      </c>
      <c r="I42">
        <f t="shared" si="5"/>
        <v>2.0868231938270889</v>
      </c>
      <c r="J42">
        <f t="shared" si="6"/>
        <v>2.086823193835051</v>
      </c>
      <c r="M42">
        <f t="shared" si="7"/>
        <v>2.086823193835051</v>
      </c>
    </row>
    <row r="43" spans="1:13" x14ac:dyDescent="0.2">
      <c r="A43">
        <v>15.6</v>
      </c>
      <c r="B43">
        <f t="shared" si="0"/>
        <v>12.59</v>
      </c>
      <c r="C43">
        <v>3.12</v>
      </c>
      <c r="D43">
        <f t="shared" si="1"/>
        <v>12.74</v>
      </c>
      <c r="E43">
        <f t="shared" si="2"/>
        <v>0.29999999999999882</v>
      </c>
      <c r="F43">
        <f t="shared" si="8"/>
        <v>2.0763124187494633</v>
      </c>
      <c r="G43">
        <f t="shared" si="3"/>
        <v>1.0829298918451276</v>
      </c>
      <c r="H43" t="e">
        <f t="shared" si="4"/>
        <v>#NUM!</v>
      </c>
      <c r="I43">
        <f t="shared" si="5"/>
        <v>2.0763124177665326</v>
      </c>
      <c r="J43">
        <f t="shared" si="6"/>
        <v>2.076312417775263</v>
      </c>
      <c r="M43">
        <f t="shared" si="7"/>
        <v>2.076312417775263</v>
      </c>
    </row>
    <row r="44" spans="1:13" x14ac:dyDescent="0.2">
      <c r="A44">
        <v>15.9</v>
      </c>
      <c r="B44">
        <f t="shared" si="0"/>
        <v>12.89</v>
      </c>
      <c r="C44">
        <v>3.21</v>
      </c>
      <c r="D44">
        <f t="shared" si="1"/>
        <v>12.990000000000002</v>
      </c>
      <c r="E44">
        <f t="shared" si="2"/>
        <v>0.34999999999999731</v>
      </c>
      <c r="F44">
        <f t="shared" si="8"/>
        <v>2.0661142993845818</v>
      </c>
      <c r="G44">
        <f t="shared" si="3"/>
        <v>1.1499983341280804</v>
      </c>
      <c r="H44" t="e">
        <f t="shared" si="4"/>
        <v>#NUM!</v>
      </c>
      <c r="I44">
        <f t="shared" si="5"/>
        <v>2.0661142981720908</v>
      </c>
      <c r="J44">
        <f t="shared" si="6"/>
        <v>2.0661142981828315</v>
      </c>
      <c r="M44">
        <f t="shared" si="7"/>
        <v>2.0661142981828315</v>
      </c>
    </row>
    <row r="45" spans="1:13" x14ac:dyDescent="0.2">
      <c r="A45">
        <v>16.100000000000001</v>
      </c>
      <c r="B45">
        <f t="shared" si="0"/>
        <v>13.090000000000002</v>
      </c>
      <c r="C45">
        <v>3.28</v>
      </c>
      <c r="D45">
        <f t="shared" si="1"/>
        <v>13.14</v>
      </c>
      <c r="E45">
        <f t="shared" si="2"/>
        <v>0.30000000000000887</v>
      </c>
      <c r="F45">
        <f t="shared" si="8"/>
        <v>2.0591321367385689</v>
      </c>
      <c r="G45">
        <f t="shared" si="3"/>
        <v>1.2017050734479464</v>
      </c>
      <c r="H45" t="e">
        <f t="shared" si="4"/>
        <v>#NUM!</v>
      </c>
      <c r="I45">
        <f t="shared" si="5"/>
        <v>2.0591321353114922</v>
      </c>
      <c r="J45">
        <f t="shared" si="6"/>
        <v>2.059132135324111</v>
      </c>
      <c r="M45">
        <f t="shared" si="7"/>
        <v>2.059132135324111</v>
      </c>
    </row>
    <row r="46" spans="1:13" x14ac:dyDescent="0.2">
      <c r="A46">
        <v>16.2</v>
      </c>
      <c r="B46">
        <f t="shared" si="0"/>
        <v>13.19</v>
      </c>
      <c r="C46">
        <v>3.31</v>
      </c>
      <c r="D46">
        <f t="shared" si="1"/>
        <v>13.254999999999999</v>
      </c>
      <c r="E46">
        <f t="shared" si="2"/>
        <v>0.46153846153846551</v>
      </c>
      <c r="F46">
        <f t="shared" si="8"/>
        <v>2.054835720362072</v>
      </c>
      <c r="G46">
        <f t="shared" si="3"/>
        <v>1.2364437598572584</v>
      </c>
      <c r="H46" t="e">
        <f t="shared" si="4"/>
        <v>#NUM!</v>
      </c>
      <c r="I46">
        <f t="shared" si="5"/>
        <v>2.0548357188315798</v>
      </c>
      <c r="J46">
        <f t="shared" si="6"/>
        <v>2.0548357188451014</v>
      </c>
      <c r="M46">
        <f t="shared" si="7"/>
        <v>2.0548357188451014</v>
      </c>
    </row>
    <row r="47" spans="1:13" x14ac:dyDescent="0.2">
      <c r="A47">
        <v>16.329999999999998</v>
      </c>
      <c r="B47">
        <f t="shared" si="0"/>
        <v>13.319999999999999</v>
      </c>
      <c r="C47">
        <v>3.37</v>
      </c>
      <c r="D47">
        <f t="shared" si="1"/>
        <v>13.42</v>
      </c>
      <c r="E47">
        <f t="shared" si="2"/>
        <v>0.44999999999999291</v>
      </c>
      <c r="F47">
        <f t="shared" si="8"/>
        <v>2.0505827891297246</v>
      </c>
      <c r="G47">
        <f t="shared" si="3"/>
        <v>1.2734543435569106</v>
      </c>
      <c r="H47" t="e">
        <f t="shared" si="4"/>
        <v>#NUM!</v>
      </c>
      <c r="I47">
        <f t="shared" si="5"/>
        <v>2.0505827873704661</v>
      </c>
      <c r="J47">
        <f t="shared" si="6"/>
        <v>2.050582787385991</v>
      </c>
      <c r="M47">
        <f t="shared" si="7"/>
        <v>2.050582787385991</v>
      </c>
    </row>
    <row r="48" spans="1:13" x14ac:dyDescent="0.2">
      <c r="A48">
        <v>16.53</v>
      </c>
      <c r="B48">
        <f t="shared" si="0"/>
        <v>13.520000000000001</v>
      </c>
      <c r="C48">
        <v>3.46</v>
      </c>
      <c r="D48">
        <f t="shared" si="1"/>
        <v>13.565000000000001</v>
      </c>
      <c r="E48">
        <f t="shared" si="2"/>
        <v>0.44444444444444553</v>
      </c>
      <c r="F48">
        <f t="shared" si="8"/>
        <v>2.0427539311328351</v>
      </c>
      <c r="G48">
        <f t="shared" si="3"/>
        <v>1.3500475611575404</v>
      </c>
      <c r="H48" t="e">
        <f t="shared" si="4"/>
        <v>#NUM!</v>
      </c>
      <c r="I48">
        <f t="shared" si="5"/>
        <v>2.0427539289646548</v>
      </c>
      <c r="J48">
        <f t="shared" si="6"/>
        <v>2.0427539289837542</v>
      </c>
      <c r="M48">
        <f t="shared" si="7"/>
        <v>2.0427539289837542</v>
      </c>
    </row>
    <row r="49" spans="1:13" x14ac:dyDescent="0.2">
      <c r="A49">
        <v>16.62</v>
      </c>
      <c r="B49">
        <f t="shared" si="0"/>
        <v>13.610000000000001</v>
      </c>
      <c r="C49">
        <v>3.5</v>
      </c>
      <c r="D49">
        <f t="shared" si="1"/>
        <v>13.65</v>
      </c>
      <c r="E49">
        <f t="shared" si="2"/>
        <v>0.25000000000000555</v>
      </c>
      <c r="F49">
        <f t="shared" si="8"/>
        <v>2.0388300444340999</v>
      </c>
      <c r="G49">
        <f t="shared" si="3"/>
        <v>1.3936323272505142</v>
      </c>
      <c r="H49" t="e">
        <f t="shared" si="4"/>
        <v>#NUM!</v>
      </c>
      <c r="I49">
        <f t="shared" si="5"/>
        <v>2.0388300420548524</v>
      </c>
      <c r="J49">
        <f t="shared" si="6"/>
        <v>2.0388300420757943</v>
      </c>
      <c r="M49">
        <f t="shared" si="7"/>
        <v>2.0388300420757943</v>
      </c>
    </row>
    <row r="50" spans="1:13" x14ac:dyDescent="0.2">
      <c r="A50">
        <v>16.7</v>
      </c>
      <c r="B50">
        <f t="shared" si="0"/>
        <v>13.69</v>
      </c>
      <c r="C50">
        <v>3.52</v>
      </c>
      <c r="D50">
        <f t="shared" si="1"/>
        <v>13.74</v>
      </c>
      <c r="E50">
        <f t="shared" si="2"/>
        <v>0</v>
      </c>
      <c r="F50">
        <f t="shared" si="8"/>
        <v>2.0343749487783969</v>
      </c>
      <c r="G50">
        <f t="shared" si="3"/>
        <v>1.4485664970587098</v>
      </c>
      <c r="H50" t="e">
        <f t="shared" si="4"/>
        <v>#NUM!</v>
      </c>
      <c r="I50">
        <f t="shared" si="5"/>
        <v>2.0343749462852645</v>
      </c>
      <c r="J50">
        <f t="shared" si="6"/>
        <v>2.0343749463071941</v>
      </c>
      <c r="M50">
        <f t="shared" si="7"/>
        <v>2.0343749463071941</v>
      </c>
    </row>
    <row r="51" spans="1:13" x14ac:dyDescent="0.2">
      <c r="A51">
        <v>16.8</v>
      </c>
      <c r="B51">
        <f t="shared" si="0"/>
        <v>13.790000000000001</v>
      </c>
      <c r="C51">
        <v>3.52</v>
      </c>
      <c r="D51">
        <f t="shared" si="1"/>
        <v>13.865</v>
      </c>
      <c r="E51">
        <f t="shared" si="2"/>
        <v>1.2000000000000124</v>
      </c>
      <c r="F51">
        <f t="shared" si="8"/>
        <v>2.0274675318817792</v>
      </c>
      <c r="G51">
        <f t="shared" si="3"/>
        <v>1.5490845125067008</v>
      </c>
      <c r="H51" t="e">
        <f t="shared" si="4"/>
        <v>#NUM!</v>
      </c>
      <c r="I51">
        <f t="shared" si="5"/>
        <v>2.0274675293864539</v>
      </c>
      <c r="J51">
        <f t="shared" si="6"/>
        <v>2.027467529408383</v>
      </c>
      <c r="M51">
        <f t="shared" si="7"/>
        <v>2.027467529408383</v>
      </c>
    </row>
    <row r="52" spans="1:13" x14ac:dyDescent="0.2">
      <c r="A52">
        <v>16.95</v>
      </c>
      <c r="B52">
        <f t="shared" si="0"/>
        <v>13.94</v>
      </c>
      <c r="C52">
        <v>3.7</v>
      </c>
      <c r="D52">
        <f t="shared" si="1"/>
        <v>13.97</v>
      </c>
      <c r="E52">
        <f t="shared" si="2"/>
        <v>1.6666666666665977</v>
      </c>
      <c r="F52">
        <f t="shared" si="8"/>
        <v>2.0248384019164054</v>
      </c>
      <c r="G52">
        <f t="shared" si="3"/>
        <v>1.5939530079834243</v>
      </c>
      <c r="H52" t="e">
        <f t="shared" si="4"/>
        <v>#NUM!</v>
      </c>
      <c r="I52">
        <f t="shared" si="5"/>
        <v>2.024838398134599</v>
      </c>
      <c r="J52">
        <f t="shared" si="6"/>
        <v>2.0248383981677902</v>
      </c>
      <c r="M52">
        <f t="shared" si="7"/>
        <v>2.0248383981677902</v>
      </c>
    </row>
    <row r="53" spans="1:13" x14ac:dyDescent="0.2">
      <c r="A53">
        <v>17.010000000000002</v>
      </c>
      <c r="B53">
        <f t="shared" si="0"/>
        <v>14.000000000000002</v>
      </c>
      <c r="C53">
        <v>3.8</v>
      </c>
      <c r="D53">
        <f t="shared" si="1"/>
        <v>14.040000000000001</v>
      </c>
      <c r="E53">
        <f t="shared" si="2"/>
        <v>0.75000000000001665</v>
      </c>
      <c r="F53">
        <f t="shared" si="8"/>
        <v>2.0237961753634814</v>
      </c>
      <c r="G53">
        <f t="shared" si="3"/>
        <v>1.6130334331345386</v>
      </c>
      <c r="H53" t="e">
        <f t="shared" si="4"/>
        <v>#NUM!</v>
      </c>
      <c r="I53">
        <f t="shared" si="5"/>
        <v>2.0237961705999625</v>
      </c>
      <c r="J53">
        <f t="shared" si="6"/>
        <v>2.0237961706417478</v>
      </c>
      <c r="M53">
        <f t="shared" si="7"/>
        <v>2.0237961706417478</v>
      </c>
    </row>
    <row r="54" spans="1:13" x14ac:dyDescent="0.2">
      <c r="A54">
        <v>17.09</v>
      </c>
      <c r="B54">
        <f t="shared" si="0"/>
        <v>14.08</v>
      </c>
      <c r="C54">
        <v>3.86</v>
      </c>
      <c r="D54">
        <f t="shared" si="1"/>
        <v>14.095000000000001</v>
      </c>
      <c r="E54">
        <f t="shared" si="2"/>
        <v>1.9999999999999261</v>
      </c>
      <c r="F54">
        <f t="shared" si="8"/>
        <v>2.0198229036912423</v>
      </c>
      <c r="G54">
        <f t="shared" si="3"/>
        <v>1.6941374015442461</v>
      </c>
      <c r="H54" t="e">
        <f t="shared" si="4"/>
        <v>#NUM!</v>
      </c>
      <c r="I54">
        <f t="shared" si="5"/>
        <v>2.0198228982181528</v>
      </c>
      <c r="J54">
        <f t="shared" si="6"/>
        <v>2.0198228982661286</v>
      </c>
      <c r="M54">
        <f t="shared" si="7"/>
        <v>2.0198228982661286</v>
      </c>
    </row>
    <row r="55" spans="1:13" x14ac:dyDescent="0.2">
      <c r="A55">
        <v>17.12</v>
      </c>
      <c r="B55">
        <f t="shared" si="0"/>
        <v>14.110000000000001</v>
      </c>
      <c r="C55">
        <v>3.92</v>
      </c>
      <c r="D55">
        <f t="shared" si="1"/>
        <v>14.15</v>
      </c>
      <c r="E55">
        <f t="shared" si="2"/>
        <v>1.0000000000000222</v>
      </c>
      <c r="F55">
        <f t="shared" si="8"/>
        <v>2.0190999801508855</v>
      </c>
      <c r="G55">
        <f t="shared" si="3"/>
        <v>1.7105919731071979</v>
      </c>
      <c r="H55" t="e">
        <f t="shared" si="4"/>
        <v>#NUM!</v>
      </c>
      <c r="I55">
        <f t="shared" si="5"/>
        <v>2.0190999738652851</v>
      </c>
      <c r="J55">
        <f t="shared" si="6"/>
        <v>2.019099973920369</v>
      </c>
      <c r="M55">
        <f t="shared" si="7"/>
        <v>2.019099973920369</v>
      </c>
    </row>
    <row r="56" spans="1:13" x14ac:dyDescent="0.2">
      <c r="A56">
        <v>17.2</v>
      </c>
      <c r="B56">
        <f t="shared" si="0"/>
        <v>14.19</v>
      </c>
      <c r="C56">
        <v>4</v>
      </c>
      <c r="D56">
        <f t="shared" si="1"/>
        <v>14.2</v>
      </c>
      <c r="E56">
        <f t="shared" si="2"/>
        <v>4.0000000000000888</v>
      </c>
      <c r="F56">
        <f t="shared" si="8"/>
        <v>2.0151132525953641</v>
      </c>
      <c r="G56">
        <f t="shared" si="3"/>
        <v>1.8140285732928503</v>
      </c>
      <c r="H56" t="e">
        <f t="shared" si="4"/>
        <v>#NUM!</v>
      </c>
      <c r="I56">
        <f t="shared" si="5"/>
        <v>2.0151132450331124</v>
      </c>
      <c r="J56">
        <f t="shared" si="6"/>
        <v>2.0151132450993376</v>
      </c>
      <c r="M56">
        <f t="shared" si="7"/>
        <v>2.0151132450993376</v>
      </c>
    </row>
    <row r="57" spans="1:13" x14ac:dyDescent="0.2">
      <c r="A57">
        <v>17.22</v>
      </c>
      <c r="B57">
        <f t="shared" si="0"/>
        <v>14.209999999999999</v>
      </c>
      <c r="C57">
        <v>4.08</v>
      </c>
      <c r="D57">
        <f t="shared" si="1"/>
        <v>14.244999999999999</v>
      </c>
      <c r="E57">
        <f t="shared" si="2"/>
        <v>1.4285714285714177</v>
      </c>
      <c r="F57">
        <f t="shared" si="8"/>
        <v>2.0150069137094695</v>
      </c>
      <c r="G57">
        <f t="shared" si="3"/>
        <v>1.8171420640158005</v>
      </c>
      <c r="H57" t="e">
        <f t="shared" si="4"/>
        <v>#NUM!</v>
      </c>
      <c r="I57">
        <f t="shared" si="5"/>
        <v>2.0150069046160506</v>
      </c>
      <c r="J57">
        <f t="shared" si="6"/>
        <v>2.0150069046956709</v>
      </c>
      <c r="M57">
        <f t="shared" si="7"/>
        <v>2.0150069046956709</v>
      </c>
    </row>
    <row r="58" spans="1:13" x14ac:dyDescent="0.2">
      <c r="A58">
        <v>17.29</v>
      </c>
      <c r="B58">
        <f t="shared" si="0"/>
        <v>14.28</v>
      </c>
      <c r="C58">
        <v>4.18</v>
      </c>
      <c r="D58">
        <f t="shared" si="1"/>
        <v>14.295</v>
      </c>
      <c r="E58">
        <f t="shared" si="2"/>
        <v>3.3333333333332247</v>
      </c>
      <c r="F58">
        <f t="shared" si="8"/>
        <v>2.0114765646179782</v>
      </c>
      <c r="G58">
        <f t="shared" si="3"/>
        <v>1.9351755020105736</v>
      </c>
      <c r="H58" t="e">
        <f t="shared" si="4"/>
        <v>#NUM!</v>
      </c>
      <c r="I58">
        <f t="shared" si="5"/>
        <v>2.0114765531630261</v>
      </c>
      <c r="J58">
        <f t="shared" si="6"/>
        <v>2.0114765532632619</v>
      </c>
      <c r="M58">
        <f t="shared" si="7"/>
        <v>2.0114765532632619</v>
      </c>
    </row>
    <row r="59" spans="1:13" x14ac:dyDescent="0.2">
      <c r="A59">
        <v>17.32</v>
      </c>
      <c r="B59">
        <f t="shared" si="0"/>
        <v>14.31</v>
      </c>
      <c r="C59">
        <v>4.28</v>
      </c>
      <c r="D59">
        <f t="shared" si="1"/>
        <v>14.345000000000001</v>
      </c>
      <c r="E59">
        <f t="shared" si="2"/>
        <v>1.7142857142857089</v>
      </c>
      <c r="F59">
        <f t="shared" si="8"/>
        <v>2.0104377137107328</v>
      </c>
      <c r="G59">
        <f t="shared" si="3"/>
        <v>1.9768383611348521</v>
      </c>
      <c r="H59" t="e">
        <f t="shared" si="4"/>
        <v>#NUM!</v>
      </c>
      <c r="I59">
        <f t="shared" si="5"/>
        <v>2.0104376992860167</v>
      </c>
      <c r="J59">
        <f t="shared" si="6"/>
        <v>2.010437699412206</v>
      </c>
      <c r="M59">
        <f t="shared" si="7"/>
        <v>2.010437699412206</v>
      </c>
    </row>
    <row r="60" spans="1:13" x14ac:dyDescent="0.2">
      <c r="A60">
        <v>17.39</v>
      </c>
      <c r="B60">
        <f t="shared" si="0"/>
        <v>14.38</v>
      </c>
      <c r="C60">
        <v>4.4000000000000004</v>
      </c>
      <c r="D60">
        <f t="shared" si="1"/>
        <v>14.39</v>
      </c>
      <c r="E60">
        <f t="shared" si="2"/>
        <v>8.5000000000001776</v>
      </c>
      <c r="F60">
        <f t="shared" si="8"/>
        <v>2.0065738270954743</v>
      </c>
      <c r="G60">
        <f t="shared" si="3"/>
        <v>2.1793185860061155</v>
      </c>
      <c r="H60" t="e">
        <f t="shared" si="4"/>
        <v>#NUM!</v>
      </c>
      <c r="I60">
        <f t="shared" si="5"/>
        <v>2.0065738080683504</v>
      </c>
      <c r="J60">
        <f t="shared" si="6"/>
        <v>2.0065738082347004</v>
      </c>
      <c r="M60">
        <f t="shared" si="7"/>
        <v>2.0065738082347004</v>
      </c>
    </row>
    <row r="61" spans="1:13" x14ac:dyDescent="0.2">
      <c r="A61">
        <v>17.41</v>
      </c>
      <c r="B61">
        <f t="shared" si="0"/>
        <v>14.4</v>
      </c>
      <c r="C61">
        <v>4.57</v>
      </c>
      <c r="D61">
        <f t="shared" si="1"/>
        <v>14.445</v>
      </c>
      <c r="E61">
        <f t="shared" si="2"/>
        <v>1.6666666666666634</v>
      </c>
      <c r="F61">
        <f t="shared" si="8"/>
        <v>2.0061727991310847</v>
      </c>
      <c r="G61">
        <f t="shared" si="3"/>
        <v>2.2068307269999412</v>
      </c>
      <c r="H61" t="e">
        <f t="shared" si="4"/>
        <v>#NUM!</v>
      </c>
      <c r="I61">
        <f t="shared" si="5"/>
        <v>2.0061727709829853</v>
      </c>
      <c r="J61">
        <f t="shared" si="6"/>
        <v>2.0061727712290347</v>
      </c>
      <c r="M61">
        <f t="shared" si="7"/>
        <v>2.0061727712290347</v>
      </c>
    </row>
    <row r="62" spans="1:13" x14ac:dyDescent="0.2">
      <c r="A62">
        <v>17.5</v>
      </c>
      <c r="B62">
        <f t="shared" si="0"/>
        <v>14.49</v>
      </c>
      <c r="C62">
        <v>4.72</v>
      </c>
      <c r="D62">
        <f t="shared" si="1"/>
        <v>14.505000000000001</v>
      </c>
      <c r="E62">
        <f t="shared" si="2"/>
        <v>3.9999999999998521</v>
      </c>
      <c r="F62">
        <f t="shared" si="8"/>
        <v>2.0005685417941788</v>
      </c>
      <c r="G62">
        <f t="shared" si="3"/>
        <v>3.245021033602157</v>
      </c>
      <c r="H62" t="e">
        <f t="shared" si="4"/>
        <v>#NUM!</v>
      </c>
      <c r="I62">
        <f t="shared" si="5"/>
        <v>2.0005685020026518</v>
      </c>
      <c r="J62">
        <f t="shared" si="6"/>
        <v>2.0005685023502062</v>
      </c>
      <c r="M62">
        <f t="shared" si="7"/>
        <v>2.0005685023502062</v>
      </c>
    </row>
    <row r="63" spans="1:13" x14ac:dyDescent="0.2">
      <c r="A63">
        <v>17.53</v>
      </c>
      <c r="B63">
        <f t="shared" si="0"/>
        <v>14.520000000000001</v>
      </c>
      <c r="C63">
        <v>4.84</v>
      </c>
      <c r="D63">
        <f t="shared" si="1"/>
        <v>14.555000000000001</v>
      </c>
      <c r="E63">
        <f t="shared" si="2"/>
        <v>1.5714285714285696</v>
      </c>
      <c r="F63">
        <f t="shared" si="8"/>
        <v>1.9988508354986918</v>
      </c>
      <c r="G63" t="e">
        <f t="shared" si="3"/>
        <v>#NUM!</v>
      </c>
      <c r="H63">
        <f t="shared" si="4"/>
        <v>-4.275863950712087</v>
      </c>
      <c r="I63">
        <f t="shared" si="5"/>
        <v>1.9988507830294977</v>
      </c>
      <c r="J63">
        <f t="shared" si="6"/>
        <v>1.9988507834876639</v>
      </c>
      <c r="M63">
        <f t="shared" si="7"/>
        <v>1.9988507834876639</v>
      </c>
    </row>
    <row r="64" spans="1:13" x14ac:dyDescent="0.2">
      <c r="A64">
        <v>17.600000000000001</v>
      </c>
      <c r="B64">
        <f t="shared" si="0"/>
        <v>14.590000000000002</v>
      </c>
      <c r="C64">
        <v>4.95</v>
      </c>
      <c r="D64">
        <f t="shared" si="1"/>
        <v>14.605</v>
      </c>
      <c r="E64">
        <f t="shared" si="2"/>
        <v>2.3333333333335009</v>
      </c>
      <c r="F64">
        <f t="shared" si="8"/>
        <v>1.9942744246236161</v>
      </c>
      <c r="G64" t="e">
        <f t="shared" si="3"/>
        <v>#NUM!</v>
      </c>
      <c r="H64">
        <f t="shared" si="4"/>
        <v>-2.3099771311592217</v>
      </c>
      <c r="I64">
        <f t="shared" si="5"/>
        <v>1.9942743569888843</v>
      </c>
      <c r="J64">
        <f t="shared" si="6"/>
        <v>1.9942743575791166</v>
      </c>
      <c r="M64">
        <f t="shared" si="7"/>
        <v>1.9942743575791166</v>
      </c>
    </row>
    <row r="65" spans="1:13" x14ac:dyDescent="0.2">
      <c r="A65">
        <v>17.63</v>
      </c>
      <c r="B65">
        <f t="shared" si="0"/>
        <v>14.62</v>
      </c>
      <c r="C65">
        <v>5.0199999999999996</v>
      </c>
      <c r="D65">
        <f t="shared" si="1"/>
        <v>14.654999999999999</v>
      </c>
      <c r="E65">
        <f t="shared" si="2"/>
        <v>1.1428571428571392</v>
      </c>
      <c r="F65">
        <f t="shared" si="8"/>
        <v>1.992334773191905</v>
      </c>
      <c r="G65" t="e">
        <f t="shared" si="3"/>
        <v>#NUM!</v>
      </c>
      <c r="H65">
        <f t="shared" si="4"/>
        <v>-2.1555909799331494</v>
      </c>
      <c r="I65">
        <f t="shared" si="5"/>
        <v>1.9923346937072202</v>
      </c>
      <c r="J65">
        <f t="shared" si="6"/>
        <v>1.9923346944006828</v>
      </c>
      <c r="M65">
        <f t="shared" si="7"/>
        <v>1.9923346944006828</v>
      </c>
    </row>
    <row r="66" spans="1:13" x14ac:dyDescent="0.2">
      <c r="A66">
        <v>17.7</v>
      </c>
      <c r="B66">
        <f t="shared" si="0"/>
        <v>14.69</v>
      </c>
      <c r="C66">
        <v>5.0999999999999996</v>
      </c>
      <c r="D66">
        <f t="shared" si="1"/>
        <v>14.709999999999999</v>
      </c>
      <c r="E66">
        <f t="shared" si="2"/>
        <v>1.5000000000000444</v>
      </c>
      <c r="F66">
        <f t="shared" si="8"/>
        <v>1.9876351849892386</v>
      </c>
      <c r="G66" t="e">
        <f t="shared" si="3"/>
        <v>#NUM!</v>
      </c>
      <c r="H66">
        <f t="shared" si="4"/>
        <v>-1.9243957157781157</v>
      </c>
      <c r="I66">
        <f t="shared" si="5"/>
        <v>1.9876350893692682</v>
      </c>
      <c r="J66">
        <f t="shared" si="6"/>
        <v>1.9876350902029936</v>
      </c>
      <c r="M66">
        <f t="shared" si="7"/>
        <v>1.9876350902029936</v>
      </c>
    </row>
    <row r="67" spans="1:13" x14ac:dyDescent="0.2">
      <c r="A67">
        <v>17.739999999999998</v>
      </c>
      <c r="B67">
        <f t="shared" si="0"/>
        <v>14.729999999999999</v>
      </c>
      <c r="C67">
        <v>5.16</v>
      </c>
      <c r="D67">
        <f t="shared" si="1"/>
        <v>14.76</v>
      </c>
      <c r="E67">
        <f t="shared" si="2"/>
        <v>0.83333333333329884</v>
      </c>
      <c r="F67">
        <f t="shared" si="8"/>
        <v>1.9849578994452781</v>
      </c>
      <c r="G67" t="e">
        <f t="shared" si="3"/>
        <v>#NUM!</v>
      </c>
      <c r="H67">
        <f t="shared" si="4"/>
        <v>-1.8317857299355844</v>
      </c>
      <c r="I67">
        <f t="shared" si="5"/>
        <v>1.9849577896205728</v>
      </c>
      <c r="J67">
        <f t="shared" si="6"/>
        <v>1.9849577905778177</v>
      </c>
      <c r="M67">
        <f t="shared" si="7"/>
        <v>1.9849577905778177</v>
      </c>
    </row>
    <row r="68" spans="1:13" x14ac:dyDescent="0.2">
      <c r="A68">
        <v>17.8</v>
      </c>
      <c r="B68">
        <f t="shared" si="0"/>
        <v>14.790000000000001</v>
      </c>
      <c r="C68">
        <v>5.21</v>
      </c>
      <c r="D68">
        <f t="shared" si="1"/>
        <v>14.8</v>
      </c>
      <c r="E68">
        <f t="shared" si="2"/>
        <v>3.5000000000000888</v>
      </c>
      <c r="F68">
        <f t="shared" si="8"/>
        <v>1.9808823819635393</v>
      </c>
      <c r="G68" t="e">
        <f t="shared" si="3"/>
        <v>#NUM!</v>
      </c>
      <c r="H68">
        <f t="shared" si="4"/>
        <v>-1.7211686632485619</v>
      </c>
      <c r="I68">
        <f t="shared" si="5"/>
        <v>1.9808822586737505</v>
      </c>
      <c r="J68">
        <f t="shared" si="6"/>
        <v>1.9808822597477969</v>
      </c>
      <c r="M68">
        <f t="shared" si="7"/>
        <v>1.9808822597477969</v>
      </c>
    </row>
    <row r="69" spans="1:13" x14ac:dyDescent="0.2">
      <c r="A69">
        <v>17.82</v>
      </c>
      <c r="B69">
        <f t="shared" si="0"/>
        <v>14.81</v>
      </c>
      <c r="C69">
        <v>5.28</v>
      </c>
      <c r="D69">
        <f t="shared" si="1"/>
        <v>14.85</v>
      </c>
      <c r="E69">
        <f t="shared" si="2"/>
        <v>0.375</v>
      </c>
      <c r="F69">
        <f t="shared" si="8"/>
        <v>1.9795746273647896</v>
      </c>
      <c r="G69" t="e">
        <f t="shared" si="3"/>
        <v>#NUM!</v>
      </c>
      <c r="H69">
        <f t="shared" si="4"/>
        <v>-1.6896094967227429</v>
      </c>
      <c r="I69">
        <f t="shared" si="5"/>
        <v>1.9795744824866803</v>
      </c>
      <c r="J69">
        <f t="shared" si="6"/>
        <v>1.9795744837485747</v>
      </c>
      <c r="M69">
        <f t="shared" si="7"/>
        <v>1.9795744837485747</v>
      </c>
    </row>
    <row r="70" spans="1:13" x14ac:dyDescent="0.2">
      <c r="A70">
        <v>17.899999999999999</v>
      </c>
      <c r="B70">
        <f t="shared" si="0"/>
        <v>14.889999999999999</v>
      </c>
      <c r="C70">
        <v>5.31</v>
      </c>
      <c r="D70">
        <f t="shared" si="1"/>
        <v>14.93</v>
      </c>
      <c r="E70">
        <f t="shared" si="2"/>
        <v>0.4999999999999889</v>
      </c>
      <c r="F70">
        <f t="shared" si="8"/>
        <v>1.974091077940199</v>
      </c>
      <c r="G70" t="e">
        <f t="shared" si="3"/>
        <v>#NUM!</v>
      </c>
      <c r="H70">
        <f t="shared" si="4"/>
        <v>-1.5816055326080505</v>
      </c>
      <c r="I70">
        <f t="shared" si="5"/>
        <v>1.9740909225923362</v>
      </c>
      <c r="J70">
        <f t="shared" si="6"/>
        <v>1.9740909239444806</v>
      </c>
      <c r="M70">
        <f t="shared" si="7"/>
        <v>1.9740909239444806</v>
      </c>
    </row>
    <row r="71" spans="1:13" x14ac:dyDescent="0.2">
      <c r="A71">
        <v>17.98</v>
      </c>
      <c r="B71">
        <f t="shared" ref="B71:B134" si="9">A71-$A$6</f>
        <v>14.97</v>
      </c>
      <c r="C71">
        <v>5.35</v>
      </c>
      <c r="D71">
        <f t="shared" ref="D71:D134" si="10">(B71+B72)/2</f>
        <v>14.985000000000001</v>
      </c>
      <c r="E71">
        <f t="shared" ref="E71:E134" si="11">(C72-C71)/(B72-B71)</f>
        <v>1.9999999999999407</v>
      </c>
      <c r="F71">
        <f t="shared" si="8"/>
        <v>1.9686137120926313</v>
      </c>
      <c r="G71" t="e">
        <f t="shared" ref="G71:G134" si="12">LOG10(($C$4*B71+(10^(-C71)*(100+B71)))/($C$3*100-$C$4*B71-(10^(-C71))*(100+B71)))</f>
        <v>#NUM!</v>
      </c>
      <c r="H71">
        <f t="shared" ref="H71:H134" si="13">LOG10(($C$4*B71-$C$3*100)/(2*$C$3*100-$C$4*B71))</f>
        <v>-1.4942923438949145</v>
      </c>
      <c r="I71">
        <f t="shared" ref="I71:I134" si="14">3-($C$4*B71+10^(-C71)*(100+B71))/($C$3*100)</f>
        <v>1.9686135416384796</v>
      </c>
      <c r="J71">
        <f t="shared" ref="J71:J134" si="15">3-($C$4*$B71+($B71+100)*(10^(-$C71))-10^($C71-14))/($C$3*100)</f>
        <v>1.9686135431210763</v>
      </c>
      <c r="M71">
        <f t="shared" ref="M71:M134" si="16">3-($C$4*$B71+($B71+100)*(10^(-$C71))-10^($C71-14))/($C$3*100)</f>
        <v>1.9686135431210763</v>
      </c>
    </row>
    <row r="72" spans="1:13" x14ac:dyDescent="0.2">
      <c r="A72">
        <v>18.010000000000002</v>
      </c>
      <c r="B72">
        <f t="shared" si="9"/>
        <v>15.000000000000002</v>
      </c>
      <c r="C72">
        <v>5.41</v>
      </c>
      <c r="D72">
        <f t="shared" si="10"/>
        <v>15.045000000000002</v>
      </c>
      <c r="E72">
        <f t="shared" si="11"/>
        <v>0.44444444444444553</v>
      </c>
      <c r="F72">
        <f t="shared" ref="F72:F135" si="17">3+((100+B72)*(10^(C72-14)-10^(-C72))-B72*$C$4)/(100*$C$3)</f>
        <v>1.9665913203170673</v>
      </c>
      <c r="G72" t="e">
        <f t="shared" si="12"/>
        <v>#NUM!</v>
      </c>
      <c r="H72">
        <f t="shared" si="13"/>
        <v>-1.465382851448418</v>
      </c>
      <c r="I72">
        <f t="shared" si="14"/>
        <v>1.966591124558448</v>
      </c>
      <c r="J72">
        <f t="shared" si="15"/>
        <v>1.9665911262606968</v>
      </c>
      <c r="M72">
        <f t="shared" si="16"/>
        <v>1.9665911262606968</v>
      </c>
    </row>
    <row r="73" spans="1:13" x14ac:dyDescent="0.2">
      <c r="A73">
        <v>18.100000000000001</v>
      </c>
      <c r="B73">
        <f t="shared" si="9"/>
        <v>15.090000000000002</v>
      </c>
      <c r="C73">
        <v>5.45</v>
      </c>
      <c r="D73">
        <f t="shared" si="10"/>
        <v>15.110000000000001</v>
      </c>
      <c r="E73">
        <f t="shared" si="11"/>
        <v>1.2500000000000222</v>
      </c>
      <c r="F73">
        <f t="shared" si="17"/>
        <v>1.9604185229390878</v>
      </c>
      <c r="G73" t="e">
        <f t="shared" si="12"/>
        <v>#NUM!</v>
      </c>
      <c r="H73">
        <f t="shared" si="13"/>
        <v>-1.3880657562716656</v>
      </c>
      <c r="I73">
        <f t="shared" si="14"/>
        <v>1.9604183081260471</v>
      </c>
      <c r="J73">
        <f t="shared" si="15"/>
        <v>1.9604183099925256</v>
      </c>
      <c r="M73">
        <f t="shared" si="16"/>
        <v>1.9604183099925256</v>
      </c>
    </row>
    <row r="74" spans="1:13" x14ac:dyDescent="0.2">
      <c r="A74">
        <v>18.14</v>
      </c>
      <c r="B74">
        <f t="shared" si="9"/>
        <v>15.13</v>
      </c>
      <c r="C74">
        <v>5.5</v>
      </c>
      <c r="D74">
        <f t="shared" si="10"/>
        <v>15.21</v>
      </c>
      <c r="E74">
        <f t="shared" si="11"/>
        <v>0.37499999999999722</v>
      </c>
      <c r="F74">
        <f t="shared" si="17"/>
        <v>1.9576929079774914</v>
      </c>
      <c r="G74" t="e">
        <f t="shared" si="12"/>
        <v>#NUM!</v>
      </c>
      <c r="H74">
        <f t="shared" si="13"/>
        <v>-1.3574019437604776</v>
      </c>
      <c r="I74">
        <f t="shared" si="14"/>
        <v>1.9576926668695265</v>
      </c>
      <c r="J74">
        <f t="shared" si="15"/>
        <v>1.9576926689637499</v>
      </c>
      <c r="M74">
        <f t="shared" si="16"/>
        <v>1.9576926689637499</v>
      </c>
    </row>
    <row r="75" spans="1:13" x14ac:dyDescent="0.2">
      <c r="A75">
        <v>18.3</v>
      </c>
      <c r="B75">
        <f t="shared" si="9"/>
        <v>15.290000000000001</v>
      </c>
      <c r="C75">
        <v>5.56</v>
      </c>
      <c r="D75">
        <f t="shared" si="10"/>
        <v>15.345000000000001</v>
      </c>
      <c r="E75">
        <f t="shared" si="11"/>
        <v>0.54545454545455274</v>
      </c>
      <c r="F75">
        <f t="shared" si="17"/>
        <v>1.9467038964009811</v>
      </c>
      <c r="G75" t="e">
        <f t="shared" si="12"/>
        <v>#NUM!</v>
      </c>
      <c r="H75">
        <f t="shared" si="13"/>
        <v>-1.2513297338336495</v>
      </c>
      <c r="I75">
        <f t="shared" si="14"/>
        <v>1.9467036191872795</v>
      </c>
      <c r="J75">
        <f t="shared" si="15"/>
        <v>1.9467036215917701</v>
      </c>
      <c r="M75">
        <f t="shared" si="16"/>
        <v>1.9467036215917701</v>
      </c>
    </row>
    <row r="76" spans="1:13" x14ac:dyDescent="0.2">
      <c r="A76">
        <v>18.41</v>
      </c>
      <c r="B76">
        <f t="shared" si="9"/>
        <v>15.4</v>
      </c>
      <c r="C76">
        <v>5.62</v>
      </c>
      <c r="D76">
        <f t="shared" si="10"/>
        <v>15.455</v>
      </c>
      <c r="E76">
        <f t="shared" si="11"/>
        <v>0.45454545454545525</v>
      </c>
      <c r="F76">
        <f t="shared" si="17"/>
        <v>1.9391547389062342</v>
      </c>
      <c r="G76" t="e">
        <f t="shared" si="12"/>
        <v>#NUM!</v>
      </c>
      <c r="H76">
        <f t="shared" si="13"/>
        <v>-1.1899032489250114</v>
      </c>
      <c r="I76">
        <f t="shared" si="14"/>
        <v>1.9391544203186393</v>
      </c>
      <c r="J76">
        <f t="shared" si="15"/>
        <v>1.9391544230793636</v>
      </c>
      <c r="M76">
        <f t="shared" si="16"/>
        <v>1.9391544230793636</v>
      </c>
    </row>
    <row r="77" spans="1:13" x14ac:dyDescent="0.2">
      <c r="A77">
        <v>18.52</v>
      </c>
      <c r="B77">
        <f t="shared" si="9"/>
        <v>15.51</v>
      </c>
      <c r="C77">
        <v>5.67</v>
      </c>
      <c r="D77">
        <f t="shared" si="10"/>
        <v>15.6</v>
      </c>
      <c r="E77">
        <f t="shared" si="11"/>
        <v>0.22222222222222276</v>
      </c>
      <c r="F77">
        <f t="shared" si="17"/>
        <v>1.9315984001853665</v>
      </c>
      <c r="G77" t="e">
        <f t="shared" si="12"/>
        <v>#NUM!</v>
      </c>
      <c r="H77">
        <f t="shared" si="13"/>
        <v>-1.1352759005631359</v>
      </c>
      <c r="I77">
        <f t="shared" si="14"/>
        <v>1.9315980423834713</v>
      </c>
      <c r="J77">
        <f t="shared" si="15"/>
        <v>1.9315980454810551</v>
      </c>
      <c r="M77">
        <f t="shared" si="16"/>
        <v>1.9315980454810551</v>
      </c>
    </row>
    <row r="78" spans="1:13" x14ac:dyDescent="0.2">
      <c r="A78">
        <v>18.7</v>
      </c>
      <c r="B78">
        <f t="shared" si="9"/>
        <v>15.69</v>
      </c>
      <c r="C78">
        <v>5.71</v>
      </c>
      <c r="D78">
        <f t="shared" si="10"/>
        <v>15.79</v>
      </c>
      <c r="E78">
        <f t="shared" si="11"/>
        <v>0.4500000000000009</v>
      </c>
      <c r="F78">
        <f t="shared" si="17"/>
        <v>1.9192152422566815</v>
      </c>
      <c r="G78" t="e">
        <f t="shared" si="12"/>
        <v>#NUM!</v>
      </c>
      <c r="H78">
        <f t="shared" si="13"/>
        <v>-1.0569599143475248</v>
      </c>
      <c r="I78">
        <f t="shared" si="14"/>
        <v>1.9192148493233472</v>
      </c>
      <c r="J78">
        <f t="shared" si="15"/>
        <v>1.9192148527197801</v>
      </c>
      <c r="M78">
        <f t="shared" si="16"/>
        <v>1.9192148527197801</v>
      </c>
    </row>
    <row r="79" spans="1:13" x14ac:dyDescent="0.2">
      <c r="A79">
        <v>18.899999999999999</v>
      </c>
      <c r="B79">
        <f t="shared" si="9"/>
        <v>15.889999999999999</v>
      </c>
      <c r="C79">
        <v>5.8</v>
      </c>
      <c r="D79">
        <f t="shared" si="10"/>
        <v>15.990000000000002</v>
      </c>
      <c r="E79">
        <f t="shared" si="11"/>
        <v>0.24999999999999334</v>
      </c>
      <c r="F79">
        <f t="shared" si="17"/>
        <v>1.9054682502942994</v>
      </c>
      <c r="G79" t="e">
        <f t="shared" si="12"/>
        <v>#NUM!</v>
      </c>
      <c r="H79">
        <f t="shared" si="13"/>
        <v>-0.98191059292650495</v>
      </c>
      <c r="I79">
        <f t="shared" si="14"/>
        <v>1.9054677660449839</v>
      </c>
      <c r="J79">
        <f t="shared" si="15"/>
        <v>1.9054677702235094</v>
      </c>
      <c r="M79">
        <f t="shared" si="16"/>
        <v>1.9054677702235094</v>
      </c>
    </row>
    <row r="80" spans="1:13" x14ac:dyDescent="0.2">
      <c r="A80">
        <v>19.100000000000001</v>
      </c>
      <c r="B80">
        <f t="shared" si="9"/>
        <v>16.090000000000003</v>
      </c>
      <c r="C80">
        <v>5.85</v>
      </c>
      <c r="D80">
        <f t="shared" si="10"/>
        <v>16.190000000000001</v>
      </c>
      <c r="E80">
        <f t="shared" si="11"/>
        <v>0.30000000000000887</v>
      </c>
      <c r="F80">
        <f t="shared" si="17"/>
        <v>1.8917065168017919</v>
      </c>
      <c r="G80" t="e">
        <f t="shared" si="12"/>
        <v>#NUM!</v>
      </c>
      <c r="H80">
        <f t="shared" si="13"/>
        <v>-0.91610578567222767</v>
      </c>
      <c r="I80">
        <f t="shared" si="14"/>
        <v>1.8917059725274468</v>
      </c>
      <c r="J80">
        <f t="shared" si="15"/>
        <v>1.8917059772158296</v>
      </c>
      <c r="M80">
        <f t="shared" si="16"/>
        <v>1.8917059772158296</v>
      </c>
    </row>
    <row r="81" spans="1:13" x14ac:dyDescent="0.2">
      <c r="A81">
        <v>19.3</v>
      </c>
      <c r="B81">
        <f t="shared" si="9"/>
        <v>16.29</v>
      </c>
      <c r="C81">
        <v>5.91</v>
      </c>
      <c r="D81">
        <f t="shared" si="10"/>
        <v>16.440000000000001</v>
      </c>
      <c r="E81">
        <f t="shared" si="11"/>
        <v>0.29999999999999527</v>
      </c>
      <c r="F81">
        <f t="shared" si="17"/>
        <v>1.8779456140961919</v>
      </c>
      <c r="G81" t="e">
        <f t="shared" si="12"/>
        <v>#NUM!</v>
      </c>
      <c r="H81">
        <f t="shared" si="13"/>
        <v>-0.85729581106378738</v>
      </c>
      <c r="I81">
        <f t="shared" si="14"/>
        <v>1.8779449881090347</v>
      </c>
      <c r="J81">
        <f t="shared" si="15"/>
        <v>1.8779449934920183</v>
      </c>
      <c r="M81">
        <f t="shared" si="16"/>
        <v>1.8779449934920183</v>
      </c>
    </row>
    <row r="82" spans="1:13" x14ac:dyDescent="0.2">
      <c r="A82">
        <v>19.600000000000001</v>
      </c>
      <c r="B82">
        <f t="shared" si="9"/>
        <v>16.590000000000003</v>
      </c>
      <c r="C82">
        <v>6</v>
      </c>
      <c r="D82">
        <f t="shared" si="10"/>
        <v>16.740000000000002</v>
      </c>
      <c r="E82">
        <f t="shared" si="11"/>
        <v>0.20000000000000059</v>
      </c>
      <c r="F82">
        <f t="shared" si="17"/>
        <v>1.8573010436423838</v>
      </c>
      <c r="G82" t="e">
        <f t="shared" si="12"/>
        <v>#NUM!</v>
      </c>
      <c r="H82">
        <f t="shared" si="13"/>
        <v>-0.77898397857685786</v>
      </c>
      <c r="I82">
        <f t="shared" si="14"/>
        <v>1.8573002715231788</v>
      </c>
      <c r="J82">
        <f t="shared" si="15"/>
        <v>1.8573002781456951</v>
      </c>
      <c r="M82">
        <f t="shared" si="16"/>
        <v>1.8573002781456951</v>
      </c>
    </row>
    <row r="83" spans="1:13" x14ac:dyDescent="0.2">
      <c r="A83">
        <v>19.899999999999999</v>
      </c>
      <c r="B83">
        <f t="shared" si="9"/>
        <v>16.89</v>
      </c>
      <c r="C83">
        <v>6.06</v>
      </c>
      <c r="D83">
        <f t="shared" si="10"/>
        <v>17.04</v>
      </c>
      <c r="E83">
        <f t="shared" si="11"/>
        <v>0.2333333333333365</v>
      </c>
      <c r="F83">
        <f t="shared" si="17"/>
        <v>1.8366486987700255</v>
      </c>
      <c r="G83" t="e">
        <f t="shared" si="12"/>
        <v>#NUM!</v>
      </c>
      <c r="H83">
        <f t="shared" si="13"/>
        <v>-0.7096320009895154</v>
      </c>
      <c r="I83">
        <f t="shared" si="14"/>
        <v>1.8366478099774637</v>
      </c>
      <c r="J83">
        <f t="shared" si="15"/>
        <v>1.83664781758113</v>
      </c>
      <c r="M83">
        <f t="shared" si="16"/>
        <v>1.83664781758113</v>
      </c>
    </row>
    <row r="84" spans="1:13" x14ac:dyDescent="0.2">
      <c r="A84">
        <v>20.2</v>
      </c>
      <c r="B84">
        <f t="shared" si="9"/>
        <v>17.189999999999998</v>
      </c>
      <c r="C84">
        <v>6.13</v>
      </c>
      <c r="D84">
        <f t="shared" si="10"/>
        <v>17.344999999999999</v>
      </c>
      <c r="E84">
        <f t="shared" si="11"/>
        <v>0.2258064516129025</v>
      </c>
      <c r="F84">
        <f t="shared" si="17"/>
        <v>1.815996494504917</v>
      </c>
      <c r="G84" t="e">
        <f t="shared" si="12"/>
        <v>#NUM!</v>
      </c>
      <c r="H84">
        <f t="shared" si="13"/>
        <v>-0.64702559891369515</v>
      </c>
      <c r="I84">
        <f t="shared" si="14"/>
        <v>1.8159954475846507</v>
      </c>
      <c r="J84">
        <f t="shared" si="15"/>
        <v>1.8159954565181795</v>
      </c>
      <c r="M84">
        <f t="shared" si="16"/>
        <v>1.8159954565181795</v>
      </c>
    </row>
    <row r="85" spans="1:13" x14ac:dyDescent="0.2">
      <c r="A85">
        <v>20.51</v>
      </c>
      <c r="B85">
        <f t="shared" si="9"/>
        <v>17.5</v>
      </c>
      <c r="C85">
        <v>6.2</v>
      </c>
      <c r="D85">
        <f t="shared" si="10"/>
        <v>17.645</v>
      </c>
      <c r="E85">
        <f t="shared" si="11"/>
        <v>0.13793103448275915</v>
      </c>
      <c r="F85">
        <f t="shared" si="17"/>
        <v>1.7946541223586259</v>
      </c>
      <c r="G85" t="e">
        <f t="shared" si="12"/>
        <v>#NUM!</v>
      </c>
      <c r="H85">
        <f t="shared" si="13"/>
        <v>-0.58781955221335247</v>
      </c>
      <c r="I85">
        <f t="shared" si="14"/>
        <v>1.7946528890808104</v>
      </c>
      <c r="J85">
        <f t="shared" si="15"/>
        <v>1.7946528995767919</v>
      </c>
      <c r="M85">
        <f t="shared" si="16"/>
        <v>1.7946528995767919</v>
      </c>
    </row>
    <row r="86" spans="1:13" x14ac:dyDescent="0.2">
      <c r="A86">
        <v>20.8</v>
      </c>
      <c r="B86">
        <f t="shared" si="9"/>
        <v>17.79</v>
      </c>
      <c r="C86">
        <v>6.24</v>
      </c>
      <c r="D86">
        <f t="shared" si="10"/>
        <v>17.989999999999998</v>
      </c>
      <c r="E86">
        <f t="shared" si="11"/>
        <v>0.1749999999999991</v>
      </c>
      <c r="F86">
        <f t="shared" si="17"/>
        <v>1.7746849442949519</v>
      </c>
      <c r="G86" t="e">
        <f t="shared" si="12"/>
        <v>#NUM!</v>
      </c>
      <c r="H86">
        <f t="shared" si="13"/>
        <v>-0.53644322414330659</v>
      </c>
      <c r="I86">
        <f t="shared" si="14"/>
        <v>1.7746835886952192</v>
      </c>
      <c r="J86">
        <f t="shared" si="15"/>
        <v>1.7746836002038342</v>
      </c>
      <c r="M86">
        <f t="shared" si="16"/>
        <v>1.7746836002038342</v>
      </c>
    </row>
    <row r="87" spans="1:13" x14ac:dyDescent="0.2">
      <c r="A87">
        <v>21.2</v>
      </c>
      <c r="B87">
        <f t="shared" si="9"/>
        <v>18.189999999999998</v>
      </c>
      <c r="C87">
        <v>6.31</v>
      </c>
      <c r="D87">
        <f t="shared" si="10"/>
        <v>18.39</v>
      </c>
      <c r="E87">
        <f t="shared" si="11"/>
        <v>0.14999999999999911</v>
      </c>
      <c r="F87">
        <f t="shared" si="17"/>
        <v>1.747142070312196</v>
      </c>
      <c r="G87" t="e">
        <f t="shared" si="12"/>
        <v>#NUM!</v>
      </c>
      <c r="H87">
        <f t="shared" si="13"/>
        <v>-0.4706110709096113</v>
      </c>
      <c r="I87">
        <f t="shared" si="14"/>
        <v>1.7471404722128074</v>
      </c>
      <c r="J87">
        <f t="shared" si="15"/>
        <v>1.7471404857342507</v>
      </c>
      <c r="M87">
        <f t="shared" si="16"/>
        <v>1.7471404857342507</v>
      </c>
    </row>
    <row r="88" spans="1:13" x14ac:dyDescent="0.2">
      <c r="A88">
        <v>21.6</v>
      </c>
      <c r="B88">
        <f t="shared" si="9"/>
        <v>18.590000000000003</v>
      </c>
      <c r="C88">
        <v>6.37</v>
      </c>
      <c r="D88">
        <f t="shared" si="10"/>
        <v>18.790000000000003</v>
      </c>
      <c r="E88">
        <f t="shared" si="11"/>
        <v>0.10000000000000045</v>
      </c>
      <c r="F88">
        <f t="shared" si="17"/>
        <v>1.7195974781164352</v>
      </c>
      <c r="G88" t="e">
        <f t="shared" si="12"/>
        <v>#NUM!</v>
      </c>
      <c r="H88">
        <f t="shared" si="13"/>
        <v>-0.40937586517680169</v>
      </c>
      <c r="I88">
        <f t="shared" si="14"/>
        <v>1.719595637042957</v>
      </c>
      <c r="J88">
        <f t="shared" si="15"/>
        <v>1.7195956525676512</v>
      </c>
      <c r="M88">
        <f t="shared" si="16"/>
        <v>1.7195956525676512</v>
      </c>
    </row>
    <row r="89" spans="1:13" x14ac:dyDescent="0.2">
      <c r="A89">
        <v>22</v>
      </c>
      <c r="B89">
        <f t="shared" si="9"/>
        <v>18.990000000000002</v>
      </c>
      <c r="C89">
        <v>6.41</v>
      </c>
      <c r="D89">
        <f t="shared" si="10"/>
        <v>19.200000000000003</v>
      </c>
      <c r="E89">
        <f t="shared" si="11"/>
        <v>0.16666666666666666</v>
      </c>
      <c r="F89">
        <f t="shared" si="17"/>
        <v>1.6920508384318802</v>
      </c>
      <c r="G89" t="e">
        <f t="shared" si="12"/>
        <v>#NUM!</v>
      </c>
      <c r="H89">
        <f t="shared" si="13"/>
        <v>-0.35171732122322213</v>
      </c>
      <c r="I89">
        <f t="shared" si="14"/>
        <v>1.6920488129259583</v>
      </c>
      <c r="J89">
        <f t="shared" si="15"/>
        <v>1.6920488299484471</v>
      </c>
      <c r="M89">
        <f t="shared" si="16"/>
        <v>1.6920488299484471</v>
      </c>
    </row>
    <row r="90" spans="1:13" x14ac:dyDescent="0.2">
      <c r="A90">
        <v>22.42</v>
      </c>
      <c r="B90">
        <f t="shared" si="9"/>
        <v>19.410000000000004</v>
      </c>
      <c r="C90">
        <v>6.48</v>
      </c>
      <c r="D90">
        <f t="shared" si="10"/>
        <v>19.600000000000001</v>
      </c>
      <c r="E90">
        <f t="shared" si="11"/>
        <v>0.10526315789473586</v>
      </c>
      <c r="F90">
        <f t="shared" si="17"/>
        <v>1.6631285203689619</v>
      </c>
      <c r="G90" t="e">
        <f t="shared" si="12"/>
        <v>#NUM!</v>
      </c>
      <c r="H90">
        <f t="shared" si="13"/>
        <v>-0.29417972865293185</v>
      </c>
      <c r="I90">
        <f t="shared" si="14"/>
        <v>1.6631261322071411</v>
      </c>
      <c r="J90">
        <f t="shared" si="15"/>
        <v>1.6631261522068215</v>
      </c>
      <c r="M90">
        <f t="shared" si="16"/>
        <v>1.6631261522068215</v>
      </c>
    </row>
    <row r="91" spans="1:13" x14ac:dyDescent="0.2">
      <c r="A91">
        <v>22.8</v>
      </c>
      <c r="B91">
        <f t="shared" si="9"/>
        <v>19.79</v>
      </c>
      <c r="C91">
        <v>6.52</v>
      </c>
      <c r="D91">
        <f t="shared" si="10"/>
        <v>20</v>
      </c>
      <c r="E91">
        <f t="shared" si="11"/>
        <v>0.14285714285714346</v>
      </c>
      <c r="F91">
        <f t="shared" si="17"/>
        <v>1.636958801733805</v>
      </c>
      <c r="G91" t="e">
        <f t="shared" si="12"/>
        <v>#NUM!</v>
      </c>
      <c r="H91">
        <f t="shared" si="13"/>
        <v>-0.24419549281445499</v>
      </c>
      <c r="I91">
        <f t="shared" si="14"/>
        <v>1.6369561748333386</v>
      </c>
      <c r="J91">
        <f t="shared" si="15"/>
        <v>1.6369561967625521</v>
      </c>
      <c r="M91">
        <f t="shared" si="16"/>
        <v>1.6369561967625521</v>
      </c>
    </row>
    <row r="92" spans="1:13" x14ac:dyDescent="0.2">
      <c r="A92">
        <v>23.22</v>
      </c>
      <c r="B92">
        <f t="shared" si="9"/>
        <v>20.21</v>
      </c>
      <c r="C92">
        <v>6.58</v>
      </c>
      <c r="D92">
        <f t="shared" si="10"/>
        <v>20.400000000000002</v>
      </c>
      <c r="E92">
        <f t="shared" si="11"/>
        <v>0.10526315789473623</v>
      </c>
      <c r="F92">
        <f t="shared" si="17"/>
        <v>1.608035067420664</v>
      </c>
      <c r="G92" t="e">
        <f t="shared" si="12"/>
        <v>#NUM!</v>
      </c>
      <c r="H92">
        <f t="shared" si="13"/>
        <v>-0.19071405466160732</v>
      </c>
      <c r="I92">
        <f t="shared" si="14"/>
        <v>1.6080320407605755</v>
      </c>
      <c r="J92">
        <f t="shared" si="15"/>
        <v>1.6080320659386813</v>
      </c>
      <c r="M92">
        <f t="shared" si="16"/>
        <v>1.6080320659386813</v>
      </c>
    </row>
    <row r="93" spans="1:13" x14ac:dyDescent="0.2">
      <c r="A93">
        <v>23.6</v>
      </c>
      <c r="B93">
        <f t="shared" si="9"/>
        <v>20.590000000000003</v>
      </c>
      <c r="C93">
        <v>6.62</v>
      </c>
      <c r="D93">
        <f t="shared" si="10"/>
        <v>20.790000000000003</v>
      </c>
      <c r="E93">
        <f t="shared" si="11"/>
        <v>0.125</v>
      </c>
      <c r="F93">
        <f t="shared" si="17"/>
        <v>1.5818649665574336</v>
      </c>
      <c r="G93" t="e">
        <f t="shared" si="12"/>
        <v>#NUM!</v>
      </c>
      <c r="H93">
        <f t="shared" si="13"/>
        <v>-0.1435339070210398</v>
      </c>
      <c r="I93">
        <f t="shared" si="14"/>
        <v>1.5818616373998871</v>
      </c>
      <c r="J93">
        <f t="shared" si="15"/>
        <v>1.5818616650071309</v>
      </c>
      <c r="M93">
        <f t="shared" si="16"/>
        <v>1.5818616650071309</v>
      </c>
    </row>
    <row r="94" spans="1:13" x14ac:dyDescent="0.2">
      <c r="A94">
        <v>24</v>
      </c>
      <c r="B94">
        <f t="shared" si="9"/>
        <v>20.990000000000002</v>
      </c>
      <c r="C94">
        <v>6.67</v>
      </c>
      <c r="D94">
        <f t="shared" si="10"/>
        <v>21.19</v>
      </c>
      <c r="E94">
        <f t="shared" si="11"/>
        <v>0.10000000000000045</v>
      </c>
      <c r="F94">
        <f t="shared" si="17"/>
        <v>1.5543177429961281</v>
      </c>
      <c r="G94" t="e">
        <f t="shared" si="12"/>
        <v>#NUM!</v>
      </c>
      <c r="H94">
        <f t="shared" si="13"/>
        <v>-9.4756961305065279E-2</v>
      </c>
      <c r="I94">
        <f t="shared" si="14"/>
        <v>1.5543139952295886</v>
      </c>
      <c r="J94">
        <f t="shared" si="15"/>
        <v>1.5543140262054258</v>
      </c>
      <c r="M94">
        <f t="shared" si="16"/>
        <v>1.5543140262054258</v>
      </c>
    </row>
    <row r="95" spans="1:13" x14ac:dyDescent="0.2">
      <c r="A95">
        <v>24.4</v>
      </c>
      <c r="B95">
        <f t="shared" si="9"/>
        <v>21.39</v>
      </c>
      <c r="C95">
        <v>6.71</v>
      </c>
      <c r="D95">
        <f t="shared" si="10"/>
        <v>21.59</v>
      </c>
      <c r="E95">
        <f t="shared" si="11"/>
        <v>0.14999999999999955</v>
      </c>
      <c r="F95">
        <f t="shared" si="17"/>
        <v>1.52676990494089</v>
      </c>
      <c r="G95" t="e">
        <f t="shared" si="12"/>
        <v>#NUM!</v>
      </c>
      <c r="H95">
        <f t="shared" si="13"/>
        <v>-4.6568725015324677E-2</v>
      </c>
      <c r="I95">
        <f t="shared" si="14"/>
        <v>1.5267657820108633</v>
      </c>
      <c r="J95">
        <f t="shared" si="15"/>
        <v>1.5267658159751933</v>
      </c>
      <c r="M95">
        <f t="shared" si="16"/>
        <v>1.5267658159751933</v>
      </c>
    </row>
    <row r="96" spans="1:13" x14ac:dyDescent="0.2">
      <c r="A96">
        <v>24.8</v>
      </c>
      <c r="B96">
        <f t="shared" si="9"/>
        <v>21.79</v>
      </c>
      <c r="C96">
        <v>6.77</v>
      </c>
      <c r="D96">
        <f t="shared" si="10"/>
        <v>21.99</v>
      </c>
      <c r="E96">
        <f t="shared" si="11"/>
        <v>0.12500000000000222</v>
      </c>
      <c r="F96">
        <f t="shared" si="17"/>
        <v>1.4992228401439971</v>
      </c>
      <c r="G96" t="e">
        <f t="shared" si="12"/>
        <v>#NUM!</v>
      </c>
      <c r="H96">
        <f t="shared" si="13"/>
        <v>1.3345218421638928E-3</v>
      </c>
      <c r="I96">
        <f t="shared" si="14"/>
        <v>1.4992180907884483</v>
      </c>
      <c r="J96">
        <f t="shared" si="15"/>
        <v>1.4992181297847167</v>
      </c>
      <c r="M96">
        <f t="shared" si="16"/>
        <v>1.4992181297847167</v>
      </c>
    </row>
    <row r="97" spans="1:13" x14ac:dyDescent="0.2">
      <c r="A97">
        <v>25.2</v>
      </c>
      <c r="B97">
        <f t="shared" si="9"/>
        <v>22.189999999999998</v>
      </c>
      <c r="C97">
        <v>6.82</v>
      </c>
      <c r="D97">
        <f t="shared" si="10"/>
        <v>22.39</v>
      </c>
      <c r="E97">
        <f t="shared" si="11"/>
        <v>0.12499999999999778</v>
      </c>
      <c r="F97">
        <f t="shared" si="17"/>
        <v>1.4716752177538721</v>
      </c>
      <c r="G97" t="e">
        <f t="shared" si="12"/>
        <v>#NUM!</v>
      </c>
      <c r="H97">
        <f t="shared" si="13"/>
        <v>4.9245896455592783E-2</v>
      </c>
      <c r="I97">
        <f t="shared" si="14"/>
        <v>1.4716698713874872</v>
      </c>
      <c r="J97">
        <f t="shared" si="15"/>
        <v>1.4716699151420201</v>
      </c>
      <c r="M97">
        <f t="shared" si="16"/>
        <v>1.4716699151420201</v>
      </c>
    </row>
    <row r="98" spans="1:13" x14ac:dyDescent="0.2">
      <c r="A98">
        <v>25.6</v>
      </c>
      <c r="B98">
        <f t="shared" si="9"/>
        <v>22.590000000000003</v>
      </c>
      <c r="C98">
        <v>6.87</v>
      </c>
      <c r="D98">
        <f t="shared" si="10"/>
        <v>22.790000000000003</v>
      </c>
      <c r="E98">
        <f t="shared" si="11"/>
        <v>0.10000000000000045</v>
      </c>
      <c r="F98">
        <f t="shared" si="17"/>
        <v>1.4441275170770003</v>
      </c>
      <c r="G98" t="e">
        <f t="shared" si="12"/>
        <v>#NUM!</v>
      </c>
      <c r="H98">
        <f t="shared" si="13"/>
        <v>9.7458815759599859E-2</v>
      </c>
      <c r="I98">
        <f t="shared" si="14"/>
        <v>1.4441214987178954</v>
      </c>
      <c r="J98">
        <f t="shared" si="15"/>
        <v>1.4441215478112888</v>
      </c>
      <c r="M98">
        <f t="shared" si="16"/>
        <v>1.4441215478112888</v>
      </c>
    </row>
    <row r="99" spans="1:13" x14ac:dyDescent="0.2">
      <c r="A99">
        <v>26</v>
      </c>
      <c r="B99">
        <f t="shared" si="9"/>
        <v>22.990000000000002</v>
      </c>
      <c r="C99">
        <v>6.91</v>
      </c>
      <c r="D99">
        <f t="shared" si="10"/>
        <v>23.19</v>
      </c>
      <c r="E99">
        <f t="shared" si="11"/>
        <v>0.125</v>
      </c>
      <c r="F99">
        <f t="shared" si="17"/>
        <v>1.416579381408547</v>
      </c>
      <c r="G99" t="e">
        <f t="shared" si="12"/>
        <v>#NUM!</v>
      </c>
      <c r="H99">
        <f t="shared" si="13"/>
        <v>0.14627792705502993</v>
      </c>
      <c r="I99">
        <f t="shared" si="14"/>
        <v>1.416572760877078</v>
      </c>
      <c r="J99">
        <f t="shared" si="15"/>
        <v>1.4165728147069134</v>
      </c>
      <c r="M99">
        <f t="shared" si="16"/>
        <v>1.4165728147069134</v>
      </c>
    </row>
    <row r="100" spans="1:13" x14ac:dyDescent="0.2">
      <c r="A100">
        <v>26.4</v>
      </c>
      <c r="B100">
        <f t="shared" si="9"/>
        <v>23.39</v>
      </c>
      <c r="C100">
        <v>6.96</v>
      </c>
      <c r="D100">
        <f t="shared" si="10"/>
        <v>23.59</v>
      </c>
      <c r="E100">
        <f t="shared" si="11"/>
        <v>0.125</v>
      </c>
      <c r="F100">
        <f t="shared" si="17"/>
        <v>1.3890316052034999</v>
      </c>
      <c r="G100" t="e">
        <f t="shared" si="12"/>
        <v>#NUM!</v>
      </c>
      <c r="H100">
        <f t="shared" si="13"/>
        <v>0.19603110550835556</v>
      </c>
      <c r="I100">
        <f t="shared" si="14"/>
        <v>1.3890241526857867</v>
      </c>
      <c r="J100">
        <f t="shared" si="15"/>
        <v>1.3890242130838555</v>
      </c>
      <c r="M100">
        <f t="shared" si="16"/>
        <v>1.3890242130838555</v>
      </c>
    </row>
    <row r="101" spans="1:13" x14ac:dyDescent="0.2">
      <c r="A101">
        <v>26.8</v>
      </c>
      <c r="B101">
        <f t="shared" si="9"/>
        <v>23.79</v>
      </c>
      <c r="C101">
        <v>7.01</v>
      </c>
      <c r="D101">
        <f t="shared" si="10"/>
        <v>24</v>
      </c>
      <c r="E101">
        <f t="shared" si="11"/>
        <v>0.14285714285714346</v>
      </c>
      <c r="F101">
        <f t="shared" si="17"/>
        <v>1.3614838212744325</v>
      </c>
      <c r="G101" t="e">
        <f t="shared" si="12"/>
        <v>#NUM!</v>
      </c>
      <c r="H101">
        <f t="shared" si="13"/>
        <v>0.2470837517214132</v>
      </c>
      <c r="I101">
        <f t="shared" si="14"/>
        <v>1.3614754323049285</v>
      </c>
      <c r="J101">
        <f t="shared" si="15"/>
        <v>1.3614755000726764</v>
      </c>
      <c r="M101">
        <f t="shared" si="16"/>
        <v>1.3614755000726764</v>
      </c>
    </row>
    <row r="102" spans="1:13" x14ac:dyDescent="0.2">
      <c r="A102">
        <v>27.22</v>
      </c>
      <c r="B102">
        <f t="shared" si="9"/>
        <v>24.21</v>
      </c>
      <c r="C102">
        <v>7.07</v>
      </c>
      <c r="D102">
        <f t="shared" si="10"/>
        <v>24.400000000000002</v>
      </c>
      <c r="E102">
        <f t="shared" si="11"/>
        <v>0.13157894736841971</v>
      </c>
      <c r="F102">
        <f t="shared" si="17"/>
        <v>1.3325589545807663</v>
      </c>
      <c r="G102" t="e">
        <f t="shared" si="12"/>
        <v>#NUM!</v>
      </c>
      <c r="H102">
        <f t="shared" si="13"/>
        <v>0.30254947536314319</v>
      </c>
      <c r="I102">
        <f t="shared" si="14"/>
        <v>1.3325492900757798</v>
      </c>
      <c r="J102">
        <f t="shared" si="15"/>
        <v>1.3325493678835652</v>
      </c>
      <c r="M102">
        <f t="shared" si="16"/>
        <v>1.3325493678835652</v>
      </c>
    </row>
    <row r="103" spans="1:13" x14ac:dyDescent="0.2">
      <c r="A103">
        <v>27.6</v>
      </c>
      <c r="B103">
        <f t="shared" si="9"/>
        <v>24.590000000000003</v>
      </c>
      <c r="C103">
        <v>7.12</v>
      </c>
      <c r="D103">
        <f t="shared" si="10"/>
        <v>24.790000000000003</v>
      </c>
      <c r="E103">
        <f t="shared" si="11"/>
        <v>0.14999999999999955</v>
      </c>
      <c r="F103">
        <f t="shared" si="17"/>
        <v>1.3063887238693366</v>
      </c>
      <c r="G103" t="e">
        <f t="shared" si="12"/>
        <v>#NUM!</v>
      </c>
      <c r="H103">
        <f t="shared" si="13"/>
        <v>0.35485280433237215</v>
      </c>
      <c r="I103">
        <f t="shared" si="14"/>
        <v>1.3063778469417169</v>
      </c>
      <c r="J103">
        <f t="shared" si="15"/>
        <v>1.3063779342434878</v>
      </c>
      <c r="M103">
        <f t="shared" si="16"/>
        <v>1.3063779342434878</v>
      </c>
    </row>
    <row r="104" spans="1:13" x14ac:dyDescent="0.2">
      <c r="A104">
        <v>28</v>
      </c>
      <c r="B104">
        <f t="shared" si="9"/>
        <v>24.990000000000002</v>
      </c>
      <c r="C104">
        <v>7.18</v>
      </c>
      <c r="D104">
        <f t="shared" si="10"/>
        <v>25.19</v>
      </c>
      <c r="E104">
        <f t="shared" si="11"/>
        <v>0.12500000000000222</v>
      </c>
      <c r="F104">
        <f t="shared" si="17"/>
        <v>1.2788414966851906</v>
      </c>
      <c r="G104" t="e">
        <f t="shared" si="12"/>
        <v>#NUM!</v>
      </c>
      <c r="H104">
        <f t="shared" si="13"/>
        <v>0.41268857040649415</v>
      </c>
      <c r="I104">
        <f t="shared" si="14"/>
        <v>1.2788289682070155</v>
      </c>
      <c r="J104">
        <f t="shared" si="15"/>
        <v>1.2788290684428598</v>
      </c>
      <c r="M104">
        <f t="shared" si="16"/>
        <v>1.2788290684428598</v>
      </c>
    </row>
    <row r="105" spans="1:13" x14ac:dyDescent="0.2">
      <c r="A105">
        <v>28.4</v>
      </c>
      <c r="B105">
        <f t="shared" si="9"/>
        <v>25.39</v>
      </c>
      <c r="C105">
        <v>7.23</v>
      </c>
      <c r="D105">
        <f t="shared" si="10"/>
        <v>25.59</v>
      </c>
      <c r="E105">
        <f t="shared" si="11"/>
        <v>0.1749999999999991</v>
      </c>
      <c r="F105">
        <f t="shared" si="17"/>
        <v>1.2512939806401084</v>
      </c>
      <c r="G105" t="e">
        <f t="shared" si="12"/>
        <v>#NUM!</v>
      </c>
      <c r="H105">
        <f t="shared" si="13"/>
        <v>0.47415050411093607</v>
      </c>
      <c r="I105">
        <f t="shared" si="14"/>
        <v>1.2512798784698052</v>
      </c>
      <c r="J105">
        <f t="shared" si="15"/>
        <v>1.2512799909362722</v>
      </c>
      <c r="M105">
        <f t="shared" si="16"/>
        <v>1.2512799909362722</v>
      </c>
    </row>
    <row r="106" spans="1:13" x14ac:dyDescent="0.2">
      <c r="A106">
        <v>28.8</v>
      </c>
      <c r="B106">
        <f t="shared" si="9"/>
        <v>25.79</v>
      </c>
      <c r="C106">
        <v>7.3</v>
      </c>
      <c r="D106">
        <f t="shared" si="10"/>
        <v>25.99</v>
      </c>
      <c r="E106">
        <f t="shared" si="11"/>
        <v>0.2000000000000009</v>
      </c>
      <c r="F106">
        <f t="shared" si="17"/>
        <v>1.2237475456757938</v>
      </c>
      <c r="G106" t="e">
        <f t="shared" si="12"/>
        <v>#NUM!</v>
      </c>
      <c r="H106">
        <f t="shared" si="13"/>
        <v>0.54027582856759904</v>
      </c>
      <c r="I106">
        <f t="shared" si="14"/>
        <v>1.2237309242157539</v>
      </c>
      <c r="J106">
        <f t="shared" si="15"/>
        <v>1.2237310563523311</v>
      </c>
      <c r="M106">
        <f t="shared" si="16"/>
        <v>1.2237310563523311</v>
      </c>
    </row>
    <row r="107" spans="1:13" x14ac:dyDescent="0.2">
      <c r="A107">
        <v>29.2</v>
      </c>
      <c r="B107">
        <f t="shared" si="9"/>
        <v>26.189999999999998</v>
      </c>
      <c r="C107">
        <v>7.38</v>
      </c>
      <c r="D107">
        <f t="shared" si="10"/>
        <v>26.34</v>
      </c>
      <c r="E107">
        <f t="shared" si="11"/>
        <v>0.16666666666666372</v>
      </c>
      <c r="F107">
        <f t="shared" si="17"/>
        <v>1.1962019936409638</v>
      </c>
      <c r="G107" t="e">
        <f t="shared" si="12"/>
        <v>#NUM!</v>
      </c>
      <c r="H107">
        <f t="shared" si="13"/>
        <v>0.61248912198130945</v>
      </c>
      <c r="I107">
        <f t="shared" si="14"/>
        <v>1.196181946705464</v>
      </c>
      <c r="J107">
        <f t="shared" si="15"/>
        <v>1.1961821055685711</v>
      </c>
      <c r="M107">
        <f t="shared" si="16"/>
        <v>1.1961821055685711</v>
      </c>
    </row>
    <row r="108" spans="1:13" x14ac:dyDescent="0.2">
      <c r="A108">
        <v>29.5</v>
      </c>
      <c r="B108">
        <f t="shared" si="9"/>
        <v>26.490000000000002</v>
      </c>
      <c r="C108">
        <v>7.43</v>
      </c>
      <c r="D108">
        <f t="shared" si="10"/>
        <v>26.66</v>
      </c>
      <c r="E108">
        <f t="shared" si="11"/>
        <v>0.2352941176470616</v>
      </c>
      <c r="F108">
        <f t="shared" si="17"/>
        <v>1.1755426130295508</v>
      </c>
      <c r="G108" t="e">
        <f t="shared" si="12"/>
        <v>#NUM!</v>
      </c>
      <c r="H108">
        <f t="shared" si="13"/>
        <v>0.67184397509733207</v>
      </c>
      <c r="I108">
        <f t="shared" si="14"/>
        <v>1.1755200665237662</v>
      </c>
      <c r="J108">
        <f t="shared" si="15"/>
        <v>1.1755202447711042</v>
      </c>
      <c r="M108">
        <f t="shared" si="16"/>
        <v>1.1755202447711042</v>
      </c>
    </row>
    <row r="109" spans="1:13" x14ac:dyDescent="0.2">
      <c r="A109">
        <v>29.84</v>
      </c>
      <c r="B109">
        <f t="shared" si="9"/>
        <v>26.83</v>
      </c>
      <c r="C109">
        <v>7.51</v>
      </c>
      <c r="D109">
        <f t="shared" si="10"/>
        <v>26.914999999999999</v>
      </c>
      <c r="E109">
        <f t="shared" si="11"/>
        <v>0.41176470588235048</v>
      </c>
      <c r="F109">
        <f t="shared" si="17"/>
        <v>1.1521305443455703</v>
      </c>
      <c r="G109" t="e">
        <f t="shared" si="12"/>
        <v>#NUM!</v>
      </c>
      <c r="H109">
        <f t="shared" si="13"/>
        <v>0.74619535021045325</v>
      </c>
      <c r="I109">
        <f t="shared" si="14"/>
        <v>1.1521033646213927</v>
      </c>
      <c r="J109">
        <f t="shared" si="15"/>
        <v>1.1521035789218277</v>
      </c>
      <c r="M109">
        <f t="shared" si="16"/>
        <v>1.1521035789218277</v>
      </c>
    </row>
    <row r="110" spans="1:13" x14ac:dyDescent="0.2">
      <c r="A110">
        <v>30.01</v>
      </c>
      <c r="B110">
        <f t="shared" si="9"/>
        <v>27</v>
      </c>
      <c r="C110">
        <v>7.58</v>
      </c>
      <c r="D110">
        <f t="shared" si="10"/>
        <v>27.1</v>
      </c>
      <c r="E110">
        <f t="shared" si="11"/>
        <v>9.9999999999996453E-2</v>
      </c>
      <c r="F110">
        <f t="shared" si="17"/>
        <v>1.1404271149754854</v>
      </c>
      <c r="G110" t="e">
        <f t="shared" si="12"/>
        <v>#NUM!</v>
      </c>
      <c r="H110">
        <f t="shared" si="13"/>
        <v>0.78693883153559852</v>
      </c>
      <c r="I110">
        <f t="shared" si="14"/>
        <v>1.1403951387812254</v>
      </c>
      <c r="J110">
        <f t="shared" si="15"/>
        <v>1.1403953905622828</v>
      </c>
      <c r="M110">
        <f t="shared" si="16"/>
        <v>1.1403953905622828</v>
      </c>
    </row>
    <row r="111" spans="1:13" x14ac:dyDescent="0.2">
      <c r="A111">
        <v>30.21</v>
      </c>
      <c r="B111">
        <f t="shared" si="9"/>
        <v>27.200000000000003</v>
      </c>
      <c r="C111">
        <v>7.6</v>
      </c>
      <c r="D111">
        <f t="shared" si="10"/>
        <v>27.295000000000002</v>
      </c>
      <c r="E111">
        <f t="shared" si="11"/>
        <v>0.36842105263158487</v>
      </c>
      <c r="F111">
        <f t="shared" si="17"/>
        <v>1.1266539364983796</v>
      </c>
      <c r="G111" t="e">
        <f t="shared" si="12"/>
        <v>#NUM!</v>
      </c>
      <c r="H111">
        <f t="shared" si="13"/>
        <v>0.83869105053103454</v>
      </c>
      <c r="I111">
        <f t="shared" si="14"/>
        <v>1.1266204005830853</v>
      </c>
      <c r="J111">
        <f t="shared" si="15"/>
        <v>1.1266206642302181</v>
      </c>
      <c r="M111">
        <f t="shared" si="16"/>
        <v>1.1266206642302181</v>
      </c>
    </row>
    <row r="112" spans="1:13" x14ac:dyDescent="0.2">
      <c r="A112">
        <v>30.4</v>
      </c>
      <c r="B112">
        <f t="shared" si="9"/>
        <v>27.39</v>
      </c>
      <c r="C112">
        <v>7.67</v>
      </c>
      <c r="D112">
        <f t="shared" si="10"/>
        <v>27.490000000000002</v>
      </c>
      <c r="E112">
        <f t="shared" si="11"/>
        <v>0.34999999999999643</v>
      </c>
      <c r="F112">
        <f t="shared" si="17"/>
        <v>1.1135740802845979</v>
      </c>
      <c r="G112" t="e">
        <f t="shared" si="12"/>
        <v>#NUM!</v>
      </c>
      <c r="H112">
        <f t="shared" si="13"/>
        <v>0.89252568486676387</v>
      </c>
      <c r="I112">
        <f t="shared" si="14"/>
        <v>1.1135346201656255</v>
      </c>
      <c r="J112">
        <f t="shared" si="15"/>
        <v>1.1135349299239972</v>
      </c>
      <c r="M112">
        <f t="shared" si="16"/>
        <v>1.1135349299239972</v>
      </c>
    </row>
    <row r="113" spans="1:13" x14ac:dyDescent="0.2">
      <c r="A113">
        <v>30.6</v>
      </c>
      <c r="B113">
        <f t="shared" si="9"/>
        <v>27.590000000000003</v>
      </c>
      <c r="C113">
        <v>7.74</v>
      </c>
      <c r="D113">
        <f t="shared" si="10"/>
        <v>27.62</v>
      </c>
      <c r="E113">
        <f t="shared" si="11"/>
        <v>0.50000000000002964</v>
      </c>
      <c r="F113">
        <f t="shared" si="17"/>
        <v>1.0998064862011718</v>
      </c>
      <c r="G113" t="e">
        <f t="shared" si="12"/>
        <v>#NUM!</v>
      </c>
      <c r="H113">
        <f t="shared" si="13"/>
        <v>0.95539417938471127</v>
      </c>
      <c r="I113">
        <f t="shared" si="14"/>
        <v>1.0997600518170028</v>
      </c>
      <c r="J113">
        <f t="shared" si="15"/>
        <v>1.0997604157513563</v>
      </c>
      <c r="M113">
        <f t="shared" si="16"/>
        <v>1.0997604157513563</v>
      </c>
    </row>
    <row r="114" spans="1:13" x14ac:dyDescent="0.2">
      <c r="A114">
        <v>30.66</v>
      </c>
      <c r="B114">
        <f t="shared" si="9"/>
        <v>27.65</v>
      </c>
      <c r="C114">
        <v>7.77</v>
      </c>
      <c r="D114">
        <f t="shared" si="10"/>
        <v>27.745000000000001</v>
      </c>
      <c r="E114">
        <f t="shared" si="11"/>
        <v>0.3684210526315711</v>
      </c>
      <c r="F114">
        <f t="shared" si="17"/>
        <v>1.0956774821752211</v>
      </c>
      <c r="G114" t="e">
        <f t="shared" si="12"/>
        <v>#NUM!</v>
      </c>
      <c r="H114">
        <f t="shared" si="13"/>
        <v>0.97575631487305658</v>
      </c>
      <c r="I114">
        <f t="shared" si="14"/>
        <v>1.0956277034383959</v>
      </c>
      <c r="J114">
        <f t="shared" si="15"/>
        <v>1.0956280934010814</v>
      </c>
      <c r="M114">
        <f t="shared" si="16"/>
        <v>1.0956280934010814</v>
      </c>
    </row>
    <row r="115" spans="1:13" x14ac:dyDescent="0.2">
      <c r="A115">
        <v>30.85</v>
      </c>
      <c r="B115">
        <f t="shared" si="9"/>
        <v>27.840000000000003</v>
      </c>
      <c r="C115">
        <v>7.84</v>
      </c>
      <c r="D115">
        <f t="shared" si="10"/>
        <v>27.915000000000003</v>
      </c>
      <c r="E115">
        <f t="shared" si="11"/>
        <v>0.466666666666673</v>
      </c>
      <c r="F115">
        <f t="shared" si="17"/>
        <v>1.0826003945835225</v>
      </c>
      <c r="G115" t="e">
        <f t="shared" si="12"/>
        <v>#NUM!</v>
      </c>
      <c r="H115">
        <f t="shared" si="13"/>
        <v>1.0459052036118111</v>
      </c>
      <c r="I115">
        <f t="shared" si="14"/>
        <v>1.0825418226157595</v>
      </c>
      <c r="J115">
        <f t="shared" si="15"/>
        <v>1.0825422807819653</v>
      </c>
      <c r="M115">
        <f t="shared" si="16"/>
        <v>1.0825422807819653</v>
      </c>
    </row>
    <row r="116" spans="1:13" x14ac:dyDescent="0.2">
      <c r="A116">
        <v>31</v>
      </c>
      <c r="B116">
        <f t="shared" si="9"/>
        <v>27.990000000000002</v>
      </c>
      <c r="C116">
        <v>7.91</v>
      </c>
      <c r="D116">
        <f t="shared" si="10"/>
        <v>28.05</v>
      </c>
      <c r="E116">
        <f t="shared" si="11"/>
        <v>0.66666666666668151</v>
      </c>
      <c r="F116">
        <f t="shared" si="17"/>
        <v>1.0722797745409034</v>
      </c>
      <c r="G116" t="e">
        <f t="shared" si="12"/>
        <v>#NUM!</v>
      </c>
      <c r="H116">
        <f t="shared" si="13"/>
        <v>1.1088398927252026</v>
      </c>
      <c r="I116">
        <f t="shared" si="14"/>
        <v>1.072210877734437</v>
      </c>
      <c r="J116">
        <f t="shared" si="15"/>
        <v>1.0722114160327922</v>
      </c>
      <c r="M116">
        <f t="shared" si="16"/>
        <v>1.0722114160327922</v>
      </c>
    </row>
    <row r="117" spans="1:13" x14ac:dyDescent="0.2">
      <c r="A117">
        <v>31.12</v>
      </c>
      <c r="B117">
        <f t="shared" si="9"/>
        <v>28.11</v>
      </c>
      <c r="C117">
        <v>7.99</v>
      </c>
      <c r="D117">
        <f t="shared" si="10"/>
        <v>28.18</v>
      </c>
      <c r="E117">
        <f t="shared" si="11"/>
        <v>0.42857142857143038</v>
      </c>
      <c r="F117">
        <f t="shared" si="17"/>
        <v>1.0640290615362413</v>
      </c>
      <c r="G117" t="e">
        <f t="shared" si="12"/>
        <v>#NUM!</v>
      </c>
      <c r="H117">
        <f t="shared" si="13"/>
        <v>1.1654801204890033</v>
      </c>
      <c r="I117">
        <f t="shared" si="14"/>
        <v>1.0639461516949322</v>
      </c>
      <c r="J117">
        <f t="shared" si="15"/>
        <v>1.0639467988718998</v>
      </c>
      <c r="M117">
        <f t="shared" si="16"/>
        <v>1.0639467988718998</v>
      </c>
    </row>
    <row r="118" spans="1:13" x14ac:dyDescent="0.2">
      <c r="A118">
        <v>31.26</v>
      </c>
      <c r="B118">
        <f t="shared" si="9"/>
        <v>28.25</v>
      </c>
      <c r="C118">
        <v>8.0500000000000007</v>
      </c>
      <c r="D118">
        <f t="shared" si="10"/>
        <v>28.274999999999999</v>
      </c>
      <c r="E118">
        <f t="shared" si="11"/>
        <v>1.0000000000000355</v>
      </c>
      <c r="F118">
        <f t="shared" si="17"/>
        <v>1.0543991760512823</v>
      </c>
      <c r="G118" t="e">
        <f t="shared" si="12"/>
        <v>#NUM!</v>
      </c>
      <c r="H118">
        <f t="shared" si="13"/>
        <v>1.2409143550564372</v>
      </c>
      <c r="I118">
        <f t="shared" si="14"/>
        <v>1.0543038787885246</v>
      </c>
      <c r="J118">
        <f t="shared" si="15"/>
        <v>1.0543046218471035</v>
      </c>
      <c r="M118">
        <f t="shared" si="16"/>
        <v>1.0543046218471035</v>
      </c>
    </row>
    <row r="119" spans="1:13" x14ac:dyDescent="0.2">
      <c r="A119">
        <v>31.31</v>
      </c>
      <c r="B119">
        <f t="shared" si="9"/>
        <v>28.299999999999997</v>
      </c>
      <c r="C119">
        <v>8.1</v>
      </c>
      <c r="D119">
        <f t="shared" si="10"/>
        <v>28.349999999999998</v>
      </c>
      <c r="E119">
        <f t="shared" si="11"/>
        <v>0.79999999999998939</v>
      </c>
      <c r="F119">
        <f t="shared" si="17"/>
        <v>1.0509672192100716</v>
      </c>
      <c r="G119" t="e">
        <f t="shared" si="12"/>
        <v>#NUM!</v>
      </c>
      <c r="H119">
        <f t="shared" si="13"/>
        <v>1.2709455794625584</v>
      </c>
      <c r="I119">
        <f t="shared" si="14"/>
        <v>1.0508602522363413</v>
      </c>
      <c r="J119">
        <f t="shared" si="15"/>
        <v>1.0508610859617797</v>
      </c>
      <c r="M119">
        <f t="shared" si="16"/>
        <v>1.0508610859617797</v>
      </c>
    </row>
    <row r="120" spans="1:13" x14ac:dyDescent="0.2">
      <c r="A120">
        <v>31.41</v>
      </c>
      <c r="B120">
        <f t="shared" si="9"/>
        <v>28.4</v>
      </c>
      <c r="C120">
        <v>8.18</v>
      </c>
      <c r="D120">
        <f t="shared" si="10"/>
        <v>28.445</v>
      </c>
      <c r="E120">
        <f t="shared" si="11"/>
        <v>0.77777777777775148</v>
      </c>
      <c r="F120">
        <f t="shared" si="17"/>
        <v>1.0441016509496106</v>
      </c>
      <c r="G120" t="e">
        <f t="shared" si="12"/>
        <v>#NUM!</v>
      </c>
      <c r="H120">
        <f t="shared" si="13"/>
        <v>1.3372787940194504</v>
      </c>
      <c r="I120">
        <f t="shared" si="14"/>
        <v>1.0439729481255715</v>
      </c>
      <c r="J120">
        <f t="shared" si="15"/>
        <v>1.0439739504840142</v>
      </c>
      <c r="M120">
        <f t="shared" si="16"/>
        <v>1.0439739504840142</v>
      </c>
    </row>
    <row r="121" spans="1:13" x14ac:dyDescent="0.2">
      <c r="A121">
        <v>31.5</v>
      </c>
      <c r="B121">
        <f t="shared" si="9"/>
        <v>28.490000000000002</v>
      </c>
      <c r="C121">
        <v>8.25</v>
      </c>
      <c r="D121">
        <f t="shared" si="10"/>
        <v>28.540000000000003</v>
      </c>
      <c r="E121">
        <f t="shared" si="11"/>
        <v>1.0999999999999788</v>
      </c>
      <c r="F121">
        <f t="shared" si="17"/>
        <v>1.0379256745490246</v>
      </c>
      <c r="G121" t="e">
        <f t="shared" si="12"/>
        <v>#NUM!</v>
      </c>
      <c r="H121">
        <f t="shared" si="13"/>
        <v>1.4060741414883529</v>
      </c>
      <c r="I121">
        <f t="shared" si="14"/>
        <v>1.0377743559255836</v>
      </c>
      <c r="J121">
        <f t="shared" si="15"/>
        <v>1.037775533594067</v>
      </c>
      <c r="M121">
        <f t="shared" si="16"/>
        <v>1.037775533594067</v>
      </c>
    </row>
    <row r="122" spans="1:13" x14ac:dyDescent="0.2">
      <c r="A122">
        <v>31.6</v>
      </c>
      <c r="B122">
        <f t="shared" si="9"/>
        <v>28.590000000000003</v>
      </c>
      <c r="C122">
        <v>8.36</v>
      </c>
      <c r="D122">
        <f t="shared" si="10"/>
        <v>28.64</v>
      </c>
      <c r="E122">
        <f t="shared" si="11"/>
        <v>1.4000000000000852</v>
      </c>
      <c r="F122">
        <f t="shared" si="17"/>
        <v>1.0310821333481859</v>
      </c>
      <c r="G122" t="e">
        <f t="shared" si="12"/>
        <v>#NUM!</v>
      </c>
      <c r="H122">
        <f t="shared" si="13"/>
        <v>1.4965926379496302</v>
      </c>
      <c r="I122">
        <f t="shared" si="14"/>
        <v>1.0308870454862857</v>
      </c>
      <c r="J122">
        <f t="shared" si="15"/>
        <v>1.0308885626171818</v>
      </c>
      <c r="M122">
        <f t="shared" si="16"/>
        <v>1.0308885626171818</v>
      </c>
    </row>
    <row r="123" spans="1:13" x14ac:dyDescent="0.2">
      <c r="A123">
        <v>31.7</v>
      </c>
      <c r="B123">
        <f t="shared" si="9"/>
        <v>28.689999999999998</v>
      </c>
      <c r="C123">
        <v>8.5</v>
      </c>
      <c r="D123">
        <f t="shared" si="10"/>
        <v>28.709999999999997</v>
      </c>
      <c r="E123">
        <f t="shared" si="11"/>
        <v>2.5000000000000444</v>
      </c>
      <c r="F123">
        <f t="shared" si="17"/>
        <v>1.0242692361315069</v>
      </c>
      <c r="G123" t="e">
        <f t="shared" si="12"/>
        <v>#NUM!</v>
      </c>
      <c r="H123">
        <f t="shared" si="13"/>
        <v>1.6092385759550825</v>
      </c>
      <c r="I123">
        <f t="shared" si="14"/>
        <v>1.0239997304943629</v>
      </c>
      <c r="J123">
        <f t="shared" si="15"/>
        <v>1.024001824717979</v>
      </c>
      <c r="M123">
        <f t="shared" si="16"/>
        <v>1.024001824717979</v>
      </c>
    </row>
    <row r="124" spans="1:13" x14ac:dyDescent="0.2">
      <c r="A124">
        <v>31.74</v>
      </c>
      <c r="B124">
        <f t="shared" si="9"/>
        <v>28.729999999999997</v>
      </c>
      <c r="C124">
        <v>8.6</v>
      </c>
      <c r="D124">
        <f t="shared" si="10"/>
        <v>28.759999999999998</v>
      </c>
      <c r="E124">
        <f t="shared" si="11"/>
        <v>1.6666666666665977</v>
      </c>
      <c r="F124">
        <f t="shared" si="17"/>
        <v>1.0215842119241814</v>
      </c>
      <c r="G124" t="e">
        <f t="shared" si="12"/>
        <v>#NUM!</v>
      </c>
      <c r="H124">
        <f t="shared" si="13"/>
        <v>1.6634165666666518</v>
      </c>
      <c r="I124">
        <f t="shared" si="14"/>
        <v>1.021244818970106</v>
      </c>
      <c r="J124">
        <f t="shared" si="15"/>
        <v>1.0212474554414344</v>
      </c>
      <c r="M124">
        <f t="shared" si="16"/>
        <v>1.0212474554414344</v>
      </c>
    </row>
    <row r="125" spans="1:13" x14ac:dyDescent="0.2">
      <c r="A125">
        <v>31.8</v>
      </c>
      <c r="B125">
        <f t="shared" si="9"/>
        <v>28.79</v>
      </c>
      <c r="C125">
        <v>8.6999999999999993</v>
      </c>
      <c r="D125">
        <f t="shared" si="10"/>
        <v>28.815000000000001</v>
      </c>
      <c r="E125">
        <f t="shared" si="11"/>
        <v>1.9999999999998579</v>
      </c>
      <c r="F125">
        <f t="shared" si="17"/>
        <v>1.0175398821644734</v>
      </c>
      <c r="G125" t="e">
        <f t="shared" si="12"/>
        <v>#NUM!</v>
      </c>
      <c r="H125">
        <f t="shared" si="13"/>
        <v>1.7591882132988266</v>
      </c>
      <c r="I125">
        <f t="shared" si="14"/>
        <v>1.0171124126027593</v>
      </c>
      <c r="J125">
        <f t="shared" si="15"/>
        <v>1.0171157317235118</v>
      </c>
      <c r="M125">
        <f t="shared" si="16"/>
        <v>1.0171157317235118</v>
      </c>
    </row>
    <row r="126" spans="1:13" x14ac:dyDescent="0.2">
      <c r="A126">
        <v>31.85</v>
      </c>
      <c r="B126">
        <f t="shared" si="9"/>
        <v>28.840000000000003</v>
      </c>
      <c r="C126">
        <v>8.8000000000000007</v>
      </c>
      <c r="D126">
        <f t="shared" si="10"/>
        <v>28.865000000000002</v>
      </c>
      <c r="E126">
        <f t="shared" si="11"/>
        <v>2.8000000000001348</v>
      </c>
      <c r="F126">
        <f t="shared" si="17"/>
        <v>1.0142071001622444</v>
      </c>
      <c r="G126" t="e">
        <f t="shared" si="12"/>
        <v>#NUM!</v>
      </c>
      <c r="H126">
        <f t="shared" si="13"/>
        <v>1.8582899927865362</v>
      </c>
      <c r="I126">
        <f t="shared" si="14"/>
        <v>1.013668738941961</v>
      </c>
      <c r="J126">
        <f t="shared" si="15"/>
        <v>1.0136729174674208</v>
      </c>
      <c r="M126">
        <f t="shared" si="16"/>
        <v>1.0136729174674208</v>
      </c>
    </row>
    <row r="127" spans="1:13" x14ac:dyDescent="0.2">
      <c r="A127">
        <v>31.9</v>
      </c>
      <c r="B127">
        <f t="shared" si="9"/>
        <v>28.89</v>
      </c>
      <c r="C127">
        <v>8.94</v>
      </c>
      <c r="D127">
        <f t="shared" si="10"/>
        <v>28.905000000000001</v>
      </c>
      <c r="E127">
        <f t="shared" si="11"/>
        <v>5.3333333333331359</v>
      </c>
      <c r="F127">
        <f t="shared" si="17"/>
        <v>1.0109685013149496</v>
      </c>
      <c r="G127" t="e">
        <f t="shared" si="12"/>
        <v>#NUM!</v>
      </c>
      <c r="H127">
        <f t="shared" si="13"/>
        <v>1.9858660587358106</v>
      </c>
      <c r="I127">
        <f t="shared" si="14"/>
        <v>1.0102250675592581</v>
      </c>
      <c r="J127">
        <f t="shared" si="15"/>
        <v>1.0102308355300524</v>
      </c>
      <c r="M127">
        <f t="shared" si="16"/>
        <v>1.0102308355300524</v>
      </c>
    </row>
    <row r="128" spans="1:13" x14ac:dyDescent="0.2">
      <c r="A128">
        <v>31.93</v>
      </c>
      <c r="B128">
        <f t="shared" si="9"/>
        <v>28.92</v>
      </c>
      <c r="C128">
        <v>9.1</v>
      </c>
      <c r="D128">
        <f t="shared" si="10"/>
        <v>28.965000000000003</v>
      </c>
      <c r="E128">
        <f t="shared" si="11"/>
        <v>3.2222222222221104</v>
      </c>
      <c r="F128">
        <f t="shared" si="17"/>
        <v>1.0092337114146284</v>
      </c>
      <c r="G128" t="e">
        <f t="shared" si="12"/>
        <v>#NUM!</v>
      </c>
      <c r="H128">
        <f t="shared" si="13"/>
        <v>2.0848083224375595</v>
      </c>
      <c r="I128">
        <f t="shared" si="14"/>
        <v>1.0081588725796051</v>
      </c>
      <c r="J128">
        <f t="shared" si="15"/>
        <v>1.0081672098339878</v>
      </c>
      <c r="M128">
        <f t="shared" si="16"/>
        <v>1.0081672098339878</v>
      </c>
    </row>
    <row r="129" spans="1:13" x14ac:dyDescent="0.2">
      <c r="A129">
        <v>32.020000000000003</v>
      </c>
      <c r="B129">
        <f t="shared" si="9"/>
        <v>29.010000000000005</v>
      </c>
      <c r="C129">
        <v>9.39</v>
      </c>
      <c r="D129">
        <f t="shared" si="10"/>
        <v>29.050000000000004</v>
      </c>
      <c r="E129">
        <f t="shared" si="11"/>
        <v>1.3750000000000222</v>
      </c>
      <c r="F129">
        <f t="shared" si="17"/>
        <v>1.0040574618648972</v>
      </c>
      <c r="G129" t="e">
        <f t="shared" si="12"/>
        <v>#NUM!</v>
      </c>
      <c r="H129">
        <f t="shared" si="13"/>
        <v>2.7068330684944879</v>
      </c>
      <c r="I129">
        <f t="shared" si="14"/>
        <v>1.0019602300952779</v>
      </c>
      <c r="J129">
        <f t="shared" si="15"/>
        <v>1.001976486445713</v>
      </c>
      <c r="M129">
        <f t="shared" si="16"/>
        <v>1.001976486445713</v>
      </c>
    </row>
    <row r="130" spans="1:13" x14ac:dyDescent="0.2">
      <c r="A130">
        <v>32.1</v>
      </c>
      <c r="B130">
        <f t="shared" si="9"/>
        <v>29.090000000000003</v>
      </c>
      <c r="C130">
        <v>9.5</v>
      </c>
      <c r="D130">
        <f t="shared" si="10"/>
        <v>29.12</v>
      </c>
      <c r="E130">
        <f t="shared" si="11"/>
        <v>2.0000000000001479</v>
      </c>
      <c r="F130">
        <f t="shared" si="17"/>
        <v>0.99915373735739665</v>
      </c>
      <c r="G130" t="e">
        <f t="shared" si="12"/>
        <v>#NUM!</v>
      </c>
      <c r="H130" t="e">
        <f t="shared" si="13"/>
        <v>#NUM!</v>
      </c>
      <c r="I130">
        <f t="shared" si="14"/>
        <v>0.99645030409149493</v>
      </c>
      <c r="J130">
        <f t="shared" si="15"/>
        <v>0.99647124632765527</v>
      </c>
      <c r="M130">
        <f t="shared" si="16"/>
        <v>0.99647124632765527</v>
      </c>
    </row>
    <row r="131" spans="1:13" x14ac:dyDescent="0.2">
      <c r="A131">
        <v>32.159999999999997</v>
      </c>
      <c r="B131">
        <f t="shared" si="9"/>
        <v>29.15</v>
      </c>
      <c r="C131">
        <v>9.6199999999999992</v>
      </c>
      <c r="D131">
        <f t="shared" si="10"/>
        <v>29.17</v>
      </c>
      <c r="E131">
        <f t="shared" si="11"/>
        <v>1.2499999999998224</v>
      </c>
      <c r="F131">
        <f t="shared" si="17"/>
        <v>0.99588333583218036</v>
      </c>
      <c r="G131" t="e">
        <f t="shared" si="12"/>
        <v>#NUM!</v>
      </c>
      <c r="H131" t="e">
        <f t="shared" si="13"/>
        <v>#NUM!</v>
      </c>
      <c r="I131">
        <f t="shared" si="14"/>
        <v>0.99231786027753177</v>
      </c>
      <c r="J131">
        <f t="shared" si="15"/>
        <v>0.99234546752147024</v>
      </c>
      <c r="M131">
        <f t="shared" si="16"/>
        <v>0.99234546752147024</v>
      </c>
    </row>
    <row r="132" spans="1:13" x14ac:dyDescent="0.2">
      <c r="A132">
        <v>32.200000000000003</v>
      </c>
      <c r="B132">
        <f t="shared" si="9"/>
        <v>29.190000000000005</v>
      </c>
      <c r="C132">
        <v>9.67</v>
      </c>
      <c r="D132">
        <f t="shared" si="10"/>
        <v>29.220000000000002</v>
      </c>
      <c r="E132">
        <f t="shared" si="11"/>
        <v>1.5000000000001183</v>
      </c>
      <c r="F132">
        <f t="shared" si="17"/>
        <v>0.99356466401983923</v>
      </c>
      <c r="G132" t="e">
        <f t="shared" si="12"/>
        <v>#NUM!</v>
      </c>
      <c r="H132" t="e">
        <f t="shared" si="13"/>
        <v>#NUM!</v>
      </c>
      <c r="I132">
        <f t="shared" si="14"/>
        <v>0.9895628956156739</v>
      </c>
      <c r="J132">
        <f t="shared" si="15"/>
        <v>0.98959387145284516</v>
      </c>
      <c r="M132">
        <f t="shared" si="16"/>
        <v>0.98959387145284516</v>
      </c>
    </row>
    <row r="133" spans="1:13" x14ac:dyDescent="0.2">
      <c r="A133">
        <v>32.26</v>
      </c>
      <c r="B133">
        <f t="shared" si="9"/>
        <v>29.25</v>
      </c>
      <c r="C133">
        <v>9.76</v>
      </c>
      <c r="D133">
        <f t="shared" si="10"/>
        <v>29.27</v>
      </c>
      <c r="E133">
        <f t="shared" si="11"/>
        <v>1.2500000000000444</v>
      </c>
      <c r="F133">
        <f t="shared" si="17"/>
        <v>0.9903559859132498</v>
      </c>
      <c r="G133" t="e">
        <f t="shared" si="12"/>
        <v>#NUM!</v>
      </c>
      <c r="H133" t="e">
        <f t="shared" si="13"/>
        <v>#NUM!</v>
      </c>
      <c r="I133">
        <f t="shared" si="14"/>
        <v>0.98543044870127439</v>
      </c>
      <c r="J133">
        <f t="shared" si="15"/>
        <v>0.98546855730639615</v>
      </c>
      <c r="M133">
        <f t="shared" si="16"/>
        <v>0.98546855730639615</v>
      </c>
    </row>
    <row r="134" spans="1:13" x14ac:dyDescent="0.2">
      <c r="A134">
        <v>32.299999999999997</v>
      </c>
      <c r="B134">
        <f t="shared" si="9"/>
        <v>29.29</v>
      </c>
      <c r="C134">
        <v>9.81</v>
      </c>
      <c r="D134">
        <f t="shared" si="10"/>
        <v>29.310000000000002</v>
      </c>
      <c r="E134">
        <f t="shared" si="11"/>
        <v>1.9999999999996891</v>
      </c>
      <c r="F134">
        <f t="shared" si="17"/>
        <v>0.98820373741890011</v>
      </c>
      <c r="G134" t="e">
        <f t="shared" si="12"/>
        <v>#NUM!</v>
      </c>
      <c r="H134" t="e">
        <f t="shared" si="13"/>
        <v>#NUM!</v>
      </c>
      <c r="I134">
        <f t="shared" si="14"/>
        <v>0.98267548342738431</v>
      </c>
      <c r="J134">
        <f t="shared" si="15"/>
        <v>0.98271824198559843</v>
      </c>
      <c r="M134">
        <f t="shared" si="16"/>
        <v>0.98271824198559843</v>
      </c>
    </row>
    <row r="135" spans="1:13" x14ac:dyDescent="0.2">
      <c r="A135">
        <v>32.340000000000003</v>
      </c>
      <c r="B135">
        <f t="shared" ref="B135:B160" si="18">A135-$A$6</f>
        <v>29.330000000000005</v>
      </c>
      <c r="C135">
        <v>9.89</v>
      </c>
      <c r="D135">
        <f t="shared" ref="D135:D159" si="19">(B135+B136)/2</f>
        <v>29.395000000000003</v>
      </c>
      <c r="E135">
        <f t="shared" ref="E135:E159" si="20">(C136-C135)/(B136-B135)</f>
        <v>0.84615384615387135</v>
      </c>
      <c r="F135">
        <f t="shared" si="17"/>
        <v>0.98656899821087851</v>
      </c>
      <c r="G135" t="e">
        <f t="shared" ref="G135:G160" si="21">LOG10(($C$4*B135+(10^(-C135)*(100+B135)))/($C$3*100-$C$4*B135-(10^(-C135))*(100+B135)))</f>
        <v>#NUM!</v>
      </c>
      <c r="H135" t="e">
        <f t="shared" ref="H135:H159" si="22">LOG10(($C$4*B135-$C$3*100)/(2*$C$3*100-$C$4*B135))</f>
        <v>#NUM!</v>
      </c>
      <c r="I135">
        <f t="shared" ref="I135:I158" si="23">3-($C$4*B135+10^(-C135)*(100+B135))/($C$3*100)</f>
        <v>0.97992051876759501</v>
      </c>
      <c r="J135">
        <f t="shared" ref="J135:J159" si="24">3-($C$4*$B135+($B135+100)*(10^(-$C135))-10^($C135-14))/($C$3*100)</f>
        <v>0.97997192586141146</v>
      </c>
      <c r="M135">
        <f t="shared" ref="M135:M160" si="25">3-($C$4*$B135+($B135+100)*(10^(-$C135))-10^($C135-14))/($C$3*100)</f>
        <v>0.97997192586141146</v>
      </c>
    </row>
    <row r="136" spans="1:13" x14ac:dyDescent="0.2">
      <c r="A136">
        <v>32.47</v>
      </c>
      <c r="B136">
        <f t="shared" si="18"/>
        <v>29.46</v>
      </c>
      <c r="C136">
        <v>10</v>
      </c>
      <c r="D136">
        <f t="shared" si="19"/>
        <v>29.475000000000001</v>
      </c>
      <c r="E136">
        <f t="shared" si="20"/>
        <v>1.6666666666666272</v>
      </c>
      <c r="F136">
        <f t="shared" ref="F136:F160" si="26">3+((100+B136)*(10^(C136-14)-10^(-C136))-B136*$C$4)/(100*$C$3)</f>
        <v>0.97954038877748362</v>
      </c>
      <c r="G136" t="e">
        <f t="shared" si="21"/>
        <v>#NUM!</v>
      </c>
      <c r="H136" t="e">
        <f t="shared" si="22"/>
        <v>#NUM!</v>
      </c>
      <c r="I136">
        <f t="shared" si="23"/>
        <v>0.97096687884370869</v>
      </c>
      <c r="J136">
        <f t="shared" si="24"/>
        <v>0.97103310400927167</v>
      </c>
      <c r="M136">
        <f t="shared" si="25"/>
        <v>0.97103310400927167</v>
      </c>
    </row>
    <row r="137" spans="1:13" x14ac:dyDescent="0.2">
      <c r="A137">
        <v>32.5</v>
      </c>
      <c r="B137">
        <f t="shared" si="18"/>
        <v>29.490000000000002</v>
      </c>
      <c r="C137">
        <v>10.050000000000001</v>
      </c>
      <c r="D137">
        <f t="shared" si="19"/>
        <v>29.520000000000003</v>
      </c>
      <c r="E137">
        <f t="shared" si="20"/>
        <v>0.66666666666662722</v>
      </c>
      <c r="F137">
        <f t="shared" si="26"/>
        <v>0.97852252014830965</v>
      </c>
      <c r="G137" t="e">
        <f t="shared" si="21"/>
        <v>#NUM!</v>
      </c>
      <c r="H137" t="e">
        <f t="shared" si="22"/>
        <v>#NUM!</v>
      </c>
      <c r="I137">
        <f t="shared" si="23"/>
        <v>0.9689006546087362</v>
      </c>
      <c r="J137">
        <f t="shared" si="24"/>
        <v>0.96897496046663711</v>
      </c>
      <c r="M137">
        <f t="shared" si="25"/>
        <v>0.96897496046663711</v>
      </c>
    </row>
    <row r="138" spans="1:13" x14ac:dyDescent="0.2">
      <c r="A138">
        <v>32.56</v>
      </c>
      <c r="B138">
        <f t="shared" si="18"/>
        <v>29.550000000000004</v>
      </c>
      <c r="C138">
        <v>10.09</v>
      </c>
      <c r="D138">
        <f t="shared" si="19"/>
        <v>29.610000000000003</v>
      </c>
      <c r="E138">
        <f t="shared" si="20"/>
        <v>0.58333333333334814</v>
      </c>
      <c r="F138">
        <f t="shared" si="26"/>
        <v>0.97532325920242036</v>
      </c>
      <c r="G138" t="e">
        <f t="shared" si="21"/>
        <v>#NUM!</v>
      </c>
      <c r="H138" t="e">
        <f t="shared" si="22"/>
        <v>#NUM!</v>
      </c>
      <c r="I138">
        <f t="shared" si="23"/>
        <v>0.96476820494687443</v>
      </c>
      <c r="J138">
        <f t="shared" si="24"/>
        <v>0.96484967969990842</v>
      </c>
      <c r="M138">
        <f t="shared" si="25"/>
        <v>0.96484967969990842</v>
      </c>
    </row>
    <row r="139" spans="1:13" x14ac:dyDescent="0.2">
      <c r="A139">
        <v>32.68</v>
      </c>
      <c r="B139">
        <f t="shared" si="18"/>
        <v>29.67</v>
      </c>
      <c r="C139">
        <v>10.16</v>
      </c>
      <c r="D139">
        <f t="shared" si="19"/>
        <v>29.71</v>
      </c>
      <c r="E139">
        <f t="shared" si="20"/>
        <v>0.6250000000000222</v>
      </c>
      <c r="F139">
        <f t="shared" si="26"/>
        <v>0.96891589969290726</v>
      </c>
      <c r="G139" t="e">
        <f t="shared" si="21"/>
        <v>#NUM!</v>
      </c>
      <c r="H139" t="e">
        <f t="shared" si="22"/>
        <v>#NUM!</v>
      </c>
      <c r="I139">
        <f t="shared" si="23"/>
        <v>0.95650330531723693</v>
      </c>
      <c r="J139">
        <f t="shared" si="24"/>
        <v>0.95659902980536593</v>
      </c>
      <c r="M139">
        <f t="shared" si="25"/>
        <v>0.95659902980536593</v>
      </c>
    </row>
    <row r="140" spans="1:13" x14ac:dyDescent="0.2">
      <c r="A140">
        <v>32.76</v>
      </c>
      <c r="B140">
        <f t="shared" si="18"/>
        <v>29.75</v>
      </c>
      <c r="C140">
        <v>10.210000000000001</v>
      </c>
      <c r="D140">
        <f t="shared" si="19"/>
        <v>29.82</v>
      </c>
      <c r="E140">
        <f t="shared" si="20"/>
        <v>0.64285714285713924</v>
      </c>
      <c r="F140">
        <f t="shared" si="26"/>
        <v>0.9649291245118623</v>
      </c>
      <c r="G140" t="e">
        <f t="shared" si="21"/>
        <v>#NUM!</v>
      </c>
      <c r="H140" t="e">
        <f t="shared" si="22"/>
        <v>#NUM!</v>
      </c>
      <c r="I140">
        <f t="shared" si="23"/>
        <v>0.95099337218521862</v>
      </c>
      <c r="J140">
        <f t="shared" si="24"/>
        <v>0.951100776827428</v>
      </c>
      <c r="M140">
        <f t="shared" si="25"/>
        <v>0.951100776827428</v>
      </c>
    </row>
    <row r="141" spans="1:13" x14ac:dyDescent="0.2">
      <c r="A141">
        <v>32.9</v>
      </c>
      <c r="B141">
        <f t="shared" si="18"/>
        <v>29.89</v>
      </c>
      <c r="C141">
        <v>10.3</v>
      </c>
      <c r="D141">
        <f t="shared" si="19"/>
        <v>29.965</v>
      </c>
      <c r="E141">
        <f t="shared" si="20"/>
        <v>0.46666666666666112</v>
      </c>
      <c r="F141">
        <f t="shared" si="26"/>
        <v>0.95851420907232443</v>
      </c>
      <c r="G141" t="e">
        <f t="shared" si="21"/>
        <v>#NUM!</v>
      </c>
      <c r="H141" t="e">
        <f t="shared" si="22"/>
        <v>#NUM!</v>
      </c>
      <c r="I141">
        <f t="shared" si="23"/>
        <v>0.94135098906627768</v>
      </c>
      <c r="J141">
        <f t="shared" si="24"/>
        <v>0.94148312564342795</v>
      </c>
      <c r="M141">
        <f t="shared" si="25"/>
        <v>0.94148312564342795</v>
      </c>
    </row>
    <row r="142" spans="1:13" x14ac:dyDescent="0.2">
      <c r="A142">
        <v>33.049999999999997</v>
      </c>
      <c r="B142">
        <f t="shared" si="18"/>
        <v>30.04</v>
      </c>
      <c r="C142">
        <v>10.37</v>
      </c>
      <c r="D142">
        <f t="shared" si="19"/>
        <v>30.115000000000002</v>
      </c>
      <c r="E142">
        <f t="shared" si="20"/>
        <v>0.33333333333332543</v>
      </c>
      <c r="F142">
        <f t="shared" si="26"/>
        <v>0.95120817613720554</v>
      </c>
      <c r="G142" t="e">
        <f t="shared" si="21"/>
        <v>#NUM!</v>
      </c>
      <c r="H142" t="e">
        <f t="shared" si="22"/>
        <v>#NUM!</v>
      </c>
      <c r="I142">
        <f t="shared" si="23"/>
        <v>0.93101986387600011</v>
      </c>
      <c r="J142">
        <f t="shared" si="24"/>
        <v>0.93117511081741178</v>
      </c>
      <c r="M142">
        <f t="shared" si="25"/>
        <v>0.93117511081741178</v>
      </c>
    </row>
    <row r="143" spans="1:13" x14ac:dyDescent="0.2">
      <c r="A143">
        <v>33.200000000000003</v>
      </c>
      <c r="B143">
        <f t="shared" si="18"/>
        <v>30.190000000000005</v>
      </c>
      <c r="C143">
        <v>10.42</v>
      </c>
      <c r="D143">
        <f t="shared" si="19"/>
        <v>30.340000000000003</v>
      </c>
      <c r="E143">
        <f t="shared" si="20"/>
        <v>0.30000000000000238</v>
      </c>
      <c r="F143">
        <f t="shared" si="26"/>
        <v>0.9433665258521855</v>
      </c>
      <c r="G143" t="e">
        <f t="shared" si="21"/>
        <v>#NUM!</v>
      </c>
      <c r="H143" t="e">
        <f t="shared" si="22"/>
        <v>#NUM!</v>
      </c>
      <c r="I143">
        <f t="shared" si="23"/>
        <v>0.92068873844391685</v>
      </c>
      <c r="J143">
        <f t="shared" si="24"/>
        <v>0.92086292837715478</v>
      </c>
      <c r="M143">
        <f t="shared" si="25"/>
        <v>0.92086292837715478</v>
      </c>
    </row>
    <row r="144" spans="1:13" x14ac:dyDescent="0.2">
      <c r="A144">
        <v>33.5</v>
      </c>
      <c r="B144">
        <f t="shared" si="18"/>
        <v>30.490000000000002</v>
      </c>
      <c r="C144">
        <v>10.51</v>
      </c>
      <c r="D144">
        <f t="shared" si="19"/>
        <v>30.64</v>
      </c>
      <c r="E144">
        <f t="shared" si="20"/>
        <v>0.30000000000000238</v>
      </c>
      <c r="F144">
        <f t="shared" si="26"/>
        <v>0.92799055116570894</v>
      </c>
      <c r="G144" t="e">
        <f t="shared" si="21"/>
        <v>#NUM!</v>
      </c>
      <c r="H144" t="e">
        <f t="shared" si="22"/>
        <v>#NUM!</v>
      </c>
      <c r="I144">
        <f t="shared" si="23"/>
        <v>0.90002648739567803</v>
      </c>
      <c r="J144">
        <f t="shared" si="24"/>
        <v>0.90024078783073058</v>
      </c>
      <c r="M144">
        <f t="shared" si="25"/>
        <v>0.90024078783073058</v>
      </c>
    </row>
    <row r="145" spans="1:13" x14ac:dyDescent="0.2">
      <c r="A145">
        <v>33.799999999999997</v>
      </c>
      <c r="B145">
        <f t="shared" si="18"/>
        <v>30.79</v>
      </c>
      <c r="C145">
        <v>10.6</v>
      </c>
      <c r="D145">
        <f t="shared" si="19"/>
        <v>30.94</v>
      </c>
      <c r="E145">
        <f t="shared" si="20"/>
        <v>0.26666666666666311</v>
      </c>
      <c r="F145">
        <f t="shared" si="26"/>
        <v>0.91384664473602362</v>
      </c>
      <c r="G145" t="e">
        <f t="shared" si="21"/>
        <v>#NUM!</v>
      </c>
      <c r="H145" t="e">
        <f t="shared" si="22"/>
        <v>#NUM!</v>
      </c>
      <c r="I145">
        <f t="shared" si="23"/>
        <v>0.87936423623490301</v>
      </c>
      <c r="J145">
        <f t="shared" si="24"/>
        <v>0.87962788336772002</v>
      </c>
      <c r="M145">
        <f t="shared" si="25"/>
        <v>0.87962788336772002</v>
      </c>
    </row>
    <row r="146" spans="1:13" x14ac:dyDescent="0.2">
      <c r="A146">
        <v>34.1</v>
      </c>
      <c r="B146">
        <f t="shared" si="18"/>
        <v>31.090000000000003</v>
      </c>
      <c r="C146">
        <v>10.68</v>
      </c>
      <c r="D146">
        <f t="shared" si="19"/>
        <v>31.240000000000002</v>
      </c>
      <c r="E146">
        <f t="shared" si="20"/>
        <v>0.13333333333333769</v>
      </c>
      <c r="F146">
        <f t="shared" si="26"/>
        <v>0.90025405037332185</v>
      </c>
      <c r="G146" t="e">
        <f t="shared" si="21"/>
        <v>#NUM!</v>
      </c>
      <c r="H146" t="e">
        <f t="shared" si="22"/>
        <v>#NUM!</v>
      </c>
      <c r="I146">
        <f t="shared" si="23"/>
        <v>0.85870198494115302</v>
      </c>
      <c r="J146">
        <f t="shared" si="24"/>
        <v>0.85901895851222765</v>
      </c>
      <c r="M146">
        <f t="shared" si="25"/>
        <v>0.85901895851222765</v>
      </c>
    </row>
    <row r="147" spans="1:13" x14ac:dyDescent="0.2">
      <c r="A147">
        <v>34.4</v>
      </c>
      <c r="B147">
        <f t="shared" si="18"/>
        <v>31.39</v>
      </c>
      <c r="C147">
        <v>10.72</v>
      </c>
      <c r="D147">
        <f t="shared" si="19"/>
        <v>31.6</v>
      </c>
      <c r="E147">
        <f t="shared" si="20"/>
        <v>0.21428571428571308</v>
      </c>
      <c r="F147">
        <f t="shared" si="26"/>
        <v>0.88370493357525337</v>
      </c>
      <c r="G147" t="e">
        <f t="shared" si="21"/>
        <v>#NUM!</v>
      </c>
      <c r="H147" t="e">
        <f t="shared" si="22"/>
        <v>#NUM!</v>
      </c>
      <c r="I147">
        <f t="shared" si="23"/>
        <v>0.83803973344133453</v>
      </c>
      <c r="J147">
        <f t="shared" si="24"/>
        <v>0.83838728805077167</v>
      </c>
      <c r="M147">
        <f t="shared" si="25"/>
        <v>0.83838728805077167</v>
      </c>
    </row>
    <row r="148" spans="1:13" x14ac:dyDescent="0.2">
      <c r="A148">
        <v>34.82</v>
      </c>
      <c r="B148">
        <f t="shared" si="18"/>
        <v>31.810000000000002</v>
      </c>
      <c r="C148">
        <v>10.81</v>
      </c>
      <c r="D148">
        <f t="shared" si="19"/>
        <v>32</v>
      </c>
      <c r="E148">
        <f t="shared" si="20"/>
        <v>0.18421052631578899</v>
      </c>
      <c r="F148">
        <f t="shared" si="26"/>
        <v>0.86547263701163102</v>
      </c>
      <c r="G148" t="e">
        <f t="shared" si="21"/>
        <v>#NUM!</v>
      </c>
      <c r="H148" t="e">
        <f t="shared" si="22"/>
        <v>#NUM!</v>
      </c>
      <c r="I148">
        <f t="shared" si="23"/>
        <v>0.80911258142947329</v>
      </c>
      <c r="J148">
        <f t="shared" si="24"/>
        <v>0.80954016701161535</v>
      </c>
      <c r="M148">
        <f t="shared" si="25"/>
        <v>0.80954016701161535</v>
      </c>
    </row>
    <row r="149" spans="1:13" x14ac:dyDescent="0.2">
      <c r="A149">
        <v>35.200000000000003</v>
      </c>
      <c r="B149">
        <f t="shared" si="18"/>
        <v>32.190000000000005</v>
      </c>
      <c r="C149">
        <v>10.88</v>
      </c>
      <c r="D149">
        <f t="shared" si="19"/>
        <v>32.39</v>
      </c>
      <c r="E149">
        <f t="shared" si="20"/>
        <v>9.9999999999998229E-2</v>
      </c>
      <c r="F149">
        <f t="shared" si="26"/>
        <v>0.84934858801357871</v>
      </c>
      <c r="G149" t="e">
        <f t="shared" si="21"/>
        <v>#NUM!</v>
      </c>
      <c r="H149" t="e">
        <f t="shared" si="22"/>
        <v>#NUM!</v>
      </c>
      <c r="I149">
        <f t="shared" si="23"/>
        <v>0.78294039619695122</v>
      </c>
      <c r="J149">
        <f t="shared" si="24"/>
        <v>0.78344276545193736</v>
      </c>
      <c r="M149">
        <f t="shared" si="25"/>
        <v>0.78344276545193736</v>
      </c>
    </row>
    <row r="150" spans="1:13" x14ac:dyDescent="0.2">
      <c r="A150">
        <v>35.6</v>
      </c>
      <c r="B150">
        <f t="shared" si="18"/>
        <v>32.590000000000003</v>
      </c>
      <c r="C150">
        <v>10.92</v>
      </c>
      <c r="D150">
        <f t="shared" si="19"/>
        <v>32.840000000000003</v>
      </c>
      <c r="E150">
        <f t="shared" si="20"/>
        <v>0.14000000000000057</v>
      </c>
      <c r="F150">
        <f t="shared" si="26"/>
        <v>0.82842619656716554</v>
      </c>
      <c r="G150" t="e">
        <f t="shared" si="21"/>
        <v>#NUM!</v>
      </c>
      <c r="H150" t="e">
        <f t="shared" si="22"/>
        <v>#NUM!</v>
      </c>
      <c r="I150">
        <f t="shared" si="23"/>
        <v>0.75539072742113733</v>
      </c>
      <c r="J150">
        <f t="shared" si="24"/>
        <v>0.75594156435564264</v>
      </c>
      <c r="M150">
        <f t="shared" si="25"/>
        <v>0.75594156435564264</v>
      </c>
    </row>
    <row r="151" spans="1:13" x14ac:dyDescent="0.2">
      <c r="A151">
        <v>36.1</v>
      </c>
      <c r="B151">
        <f t="shared" si="18"/>
        <v>33.090000000000003</v>
      </c>
      <c r="C151">
        <v>10.99</v>
      </c>
      <c r="D151">
        <f t="shared" si="19"/>
        <v>33.340000000000003</v>
      </c>
      <c r="E151">
        <f t="shared" si="20"/>
        <v>9.9999999999997868E-2</v>
      </c>
      <c r="F151">
        <f t="shared" si="26"/>
        <v>0.80708642408947551</v>
      </c>
      <c r="G151" t="e">
        <f t="shared" si="21"/>
        <v>#NUM!</v>
      </c>
      <c r="H151" t="e">
        <f t="shared" si="22"/>
        <v>#NUM!</v>
      </c>
      <c r="I151">
        <f t="shared" si="23"/>
        <v>0.72095364148218444</v>
      </c>
      <c r="J151">
        <f t="shared" si="24"/>
        <v>0.72160081844970536</v>
      </c>
      <c r="M151">
        <f t="shared" si="25"/>
        <v>0.72160081844970536</v>
      </c>
    </row>
    <row r="152" spans="1:13" x14ac:dyDescent="0.2">
      <c r="A152">
        <v>36.6</v>
      </c>
      <c r="B152">
        <f t="shared" si="18"/>
        <v>33.590000000000003</v>
      </c>
      <c r="C152">
        <v>11.04</v>
      </c>
      <c r="D152">
        <f t="shared" si="19"/>
        <v>33.840000000000003</v>
      </c>
      <c r="E152">
        <f t="shared" si="20"/>
        <v>0.10000000000000142</v>
      </c>
      <c r="F152">
        <f t="shared" si="26"/>
        <v>0.78352219934067069</v>
      </c>
      <c r="G152" t="e">
        <f t="shared" si="21"/>
        <v>#NUM!</v>
      </c>
      <c r="H152" t="e">
        <f t="shared" si="22"/>
        <v>#NUM!</v>
      </c>
      <c r="I152">
        <f t="shared" si="23"/>
        <v>0.68651655548453316</v>
      </c>
      <c r="J152">
        <f t="shared" si="24"/>
        <v>0.68724269998529008</v>
      </c>
      <c r="M152">
        <f t="shared" si="25"/>
        <v>0.68724269998529008</v>
      </c>
    </row>
    <row r="153" spans="1:13" x14ac:dyDescent="0.2">
      <c r="A153">
        <v>37.1</v>
      </c>
      <c r="B153">
        <f t="shared" si="18"/>
        <v>34.090000000000003</v>
      </c>
      <c r="C153">
        <v>11.09</v>
      </c>
      <c r="D153">
        <f t="shared" si="19"/>
        <v>34.340000000000003</v>
      </c>
      <c r="E153">
        <f t="shared" si="20"/>
        <v>8.0000000000001847E-2</v>
      </c>
      <c r="F153">
        <f t="shared" si="26"/>
        <v>0.76132896582007126</v>
      </c>
      <c r="G153" t="e">
        <f t="shared" si="21"/>
        <v>#NUM!</v>
      </c>
      <c r="H153" t="e">
        <f t="shared" si="22"/>
        <v>#NUM!</v>
      </c>
      <c r="I153">
        <f t="shared" si="23"/>
        <v>0.65207946947687123</v>
      </c>
      <c r="J153">
        <f t="shared" si="24"/>
        <v>0.65289421700721029</v>
      </c>
      <c r="M153">
        <f t="shared" si="25"/>
        <v>0.65289421700721029</v>
      </c>
    </row>
    <row r="154" spans="1:13" x14ac:dyDescent="0.2">
      <c r="A154">
        <v>37.6</v>
      </c>
      <c r="B154">
        <f t="shared" si="18"/>
        <v>34.590000000000003</v>
      </c>
      <c r="C154">
        <v>11.13</v>
      </c>
      <c r="D154">
        <f t="shared" si="19"/>
        <v>34.840000000000003</v>
      </c>
      <c r="E154">
        <f t="shared" si="20"/>
        <v>0.11999999999999744</v>
      </c>
      <c r="F154">
        <f t="shared" si="26"/>
        <v>0.73787875057634533</v>
      </c>
      <c r="G154" t="e">
        <f t="shared" si="21"/>
        <v>#NUM!</v>
      </c>
      <c r="H154" t="e">
        <f t="shared" si="22"/>
        <v>#NUM!</v>
      </c>
      <c r="I154">
        <f t="shared" si="23"/>
        <v>0.61764238344521205</v>
      </c>
      <c r="J154">
        <f t="shared" si="24"/>
        <v>0.61853573634759096</v>
      </c>
      <c r="M154">
        <f t="shared" si="25"/>
        <v>0.61853573634759096</v>
      </c>
    </row>
    <row r="155" spans="1:13" x14ac:dyDescent="0.2">
      <c r="A155">
        <v>38.1</v>
      </c>
      <c r="B155">
        <f t="shared" si="18"/>
        <v>35.090000000000003</v>
      </c>
      <c r="C155">
        <v>11.19</v>
      </c>
      <c r="D155">
        <f t="shared" si="19"/>
        <v>35.590000000000003</v>
      </c>
      <c r="E155">
        <f t="shared" si="20"/>
        <v>6.0000000000000497E-2</v>
      </c>
      <c r="F155">
        <f t="shared" si="26"/>
        <v>0.72176797097792855</v>
      </c>
      <c r="G155" t="e">
        <f t="shared" si="21"/>
        <v>#NUM!</v>
      </c>
      <c r="H155" t="e">
        <f t="shared" si="22"/>
        <v>#NUM!</v>
      </c>
      <c r="I155">
        <f t="shared" si="23"/>
        <v>0.58320529743561966</v>
      </c>
      <c r="J155">
        <f t="shared" si="24"/>
        <v>0.58423100380576054</v>
      </c>
      <c r="M155">
        <f t="shared" si="25"/>
        <v>0.58423100380576054</v>
      </c>
    </row>
    <row r="156" spans="1:13" x14ac:dyDescent="0.2">
      <c r="A156">
        <v>39.1</v>
      </c>
      <c r="B156">
        <f t="shared" si="18"/>
        <v>36.090000000000003</v>
      </c>
      <c r="C156">
        <v>11.25</v>
      </c>
      <c r="D156">
        <f t="shared" si="19"/>
        <v>36.590000000000003</v>
      </c>
      <c r="E156">
        <f t="shared" si="20"/>
        <v>6.0000000000000497E-2</v>
      </c>
      <c r="F156">
        <f t="shared" si="26"/>
        <v>0.67460002923636164</v>
      </c>
      <c r="G156" t="e">
        <f t="shared" si="21"/>
        <v>#NUM!</v>
      </c>
      <c r="H156" t="e">
        <f t="shared" si="22"/>
        <v>#NUM!</v>
      </c>
      <c r="I156">
        <f t="shared" si="23"/>
        <v>0.51433112532099967</v>
      </c>
      <c r="J156">
        <f t="shared" si="24"/>
        <v>0.5155087938044689</v>
      </c>
      <c r="M156">
        <f t="shared" si="25"/>
        <v>0.5155087938044689</v>
      </c>
    </row>
    <row r="157" spans="1:13" x14ac:dyDescent="0.2">
      <c r="A157">
        <v>40.1</v>
      </c>
      <c r="B157">
        <f t="shared" si="18"/>
        <v>37.090000000000003</v>
      </c>
      <c r="C157">
        <v>11.31</v>
      </c>
      <c r="D157">
        <f t="shared" si="19"/>
        <v>38.090000000000003</v>
      </c>
      <c r="E157">
        <f t="shared" si="20"/>
        <v>5.4999999999999716E-2</v>
      </c>
      <c r="F157">
        <f t="shared" si="26"/>
        <v>0.63082241997570065</v>
      </c>
      <c r="G157" t="e">
        <f t="shared" si="21"/>
        <v>#NUM!</v>
      </c>
      <c r="H157" t="e">
        <f t="shared" si="22"/>
        <v>#NUM!</v>
      </c>
      <c r="I157">
        <f t="shared" si="23"/>
        <v>0.44545695319772305</v>
      </c>
      <c r="J157">
        <f t="shared" si="24"/>
        <v>0.44680909753194165</v>
      </c>
      <c r="M157">
        <f t="shared" si="25"/>
        <v>0.44680909753194165</v>
      </c>
    </row>
    <row r="158" spans="1:13" x14ac:dyDescent="0.2">
      <c r="A158">
        <v>42.1</v>
      </c>
      <c r="B158">
        <f t="shared" si="18"/>
        <v>39.090000000000003</v>
      </c>
      <c r="C158">
        <v>11.42</v>
      </c>
      <c r="D158">
        <f t="shared" si="19"/>
        <v>40.090000000000003</v>
      </c>
      <c r="E158">
        <f t="shared" si="20"/>
        <v>4.4999999999999929E-2</v>
      </c>
      <c r="F158">
        <f t="shared" si="26"/>
        <v>0.54998938706220057</v>
      </c>
      <c r="G158" t="e">
        <f t="shared" si="21"/>
        <v>#NUM!</v>
      </c>
      <c r="H158" t="e">
        <f t="shared" si="22"/>
        <v>#NUM!</v>
      </c>
      <c r="I158">
        <f t="shared" si="23"/>
        <v>0.30770860892132079</v>
      </c>
      <c r="J158">
        <f t="shared" si="24"/>
        <v>0.30945050825370179</v>
      </c>
      <c r="M158">
        <f t="shared" si="25"/>
        <v>0.30945050825370179</v>
      </c>
    </row>
    <row r="159" spans="1:13" x14ac:dyDescent="0.2">
      <c r="A159">
        <v>44.1</v>
      </c>
      <c r="B159">
        <f t="shared" si="18"/>
        <v>41.09</v>
      </c>
      <c r="C159">
        <v>11.51</v>
      </c>
      <c r="D159">
        <f t="shared" si="19"/>
        <v>44.040000000000006</v>
      </c>
      <c r="E159">
        <f t="shared" si="20"/>
        <v>3.5593220338983204E-2</v>
      </c>
      <c r="F159">
        <f t="shared" si="26"/>
        <v>0.4723167484278159</v>
      </c>
      <c r="G159" t="e">
        <f t="shared" si="21"/>
        <v>#NUM!</v>
      </c>
      <c r="H159" t="e">
        <f t="shared" si="22"/>
        <v>#NUM!</v>
      </c>
      <c r="J159">
        <f t="shared" si="24"/>
        <v>0.1721032689624411</v>
      </c>
      <c r="M159">
        <f t="shared" si="25"/>
        <v>0.1721032689624411</v>
      </c>
    </row>
    <row r="160" spans="1:13" x14ac:dyDescent="0.2">
      <c r="A160">
        <v>50</v>
      </c>
      <c r="B160">
        <f t="shared" si="18"/>
        <v>46.99</v>
      </c>
      <c r="C160">
        <v>11.72</v>
      </c>
      <c r="F160">
        <f t="shared" si="26"/>
        <v>0.27447316923248888</v>
      </c>
      <c r="G160" t="e">
        <f t="shared" si="21"/>
        <v>#NUM!</v>
      </c>
      <c r="H160" t="e">
        <f>LOG(((100+B160)*10^(-G160)+B160*0.104)/((100*0.0151)-(100+B160)*10^(-G160)-(B160*0.104)))</f>
        <v>#NUM!</v>
      </c>
      <c r="I160">
        <v>11.72</v>
      </c>
      <c r="J160" t="e">
        <f t="shared" ref="J160" si="27">LOG((B160*0.104-100*0.0151)/(200*0.0151-B160*0.104))</f>
        <v>#NUM!</v>
      </c>
      <c r="K160">
        <v>11.72</v>
      </c>
      <c r="M160">
        <f t="shared" si="25"/>
        <v>-0.23292180508449434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scale="7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86BF-5275-4B69-AC18-4F4E68AE56CC}">
  <dimension ref="A1"/>
  <sheetViews>
    <sheetView tabSelected="1" workbookViewId="0">
      <selection activeCell="S65" sqref="S65"/>
    </sheetView>
  </sheetViews>
  <sheetFormatPr defaultRowHeight="13.2" x14ac:dyDescent="0.2"/>
  <sheetData>
    <row r="1" spans="1:1" x14ac:dyDescent="0.2">
      <c r="A1" t="s">
        <v>22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89FB-F9A5-4A07-ADF3-E975FB98E697}">
  <dimension ref="B1:F10"/>
  <sheetViews>
    <sheetView showGridLines="0" workbookViewId="0"/>
  </sheetViews>
  <sheetFormatPr defaultRowHeight="13.2" x14ac:dyDescent="0.2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ht="26.4" x14ac:dyDescent="0.2">
      <c r="B1" s="4" t="s">
        <v>14</v>
      </c>
      <c r="C1" s="4"/>
      <c r="D1" s="8"/>
      <c r="E1" s="8"/>
      <c r="F1" s="8"/>
    </row>
    <row r="2" spans="2:6" x14ac:dyDescent="0.2">
      <c r="B2" s="4" t="s">
        <v>15</v>
      </c>
      <c r="C2" s="4"/>
      <c r="D2" s="8"/>
      <c r="E2" s="8"/>
      <c r="F2" s="8"/>
    </row>
    <row r="3" spans="2:6" x14ac:dyDescent="0.2">
      <c r="B3" s="5"/>
      <c r="C3" s="5"/>
      <c r="D3" s="9"/>
      <c r="E3" s="9"/>
      <c r="F3" s="9"/>
    </row>
    <row r="4" spans="2:6" ht="39.6" x14ac:dyDescent="0.2">
      <c r="B4" s="5" t="s">
        <v>16</v>
      </c>
      <c r="C4" s="5"/>
      <c r="D4" s="9"/>
      <c r="E4" s="9"/>
      <c r="F4" s="9"/>
    </row>
    <row r="5" spans="2:6" x14ac:dyDescent="0.2">
      <c r="B5" s="5"/>
      <c r="C5" s="5"/>
      <c r="D5" s="9"/>
      <c r="E5" s="9"/>
      <c r="F5" s="9"/>
    </row>
    <row r="6" spans="2:6" x14ac:dyDescent="0.2">
      <c r="B6" s="4" t="s">
        <v>17</v>
      </c>
      <c r="C6" s="4"/>
      <c r="D6" s="8"/>
      <c r="E6" s="8" t="s">
        <v>18</v>
      </c>
      <c r="F6" s="8" t="s">
        <v>19</v>
      </c>
    </row>
    <row r="7" spans="2:6" ht="13.8" thickBot="1" x14ac:dyDescent="0.25">
      <c r="B7" s="5"/>
      <c r="C7" s="5"/>
      <c r="D7" s="9"/>
      <c r="E7" s="9"/>
      <c r="F7" s="9"/>
    </row>
    <row r="8" spans="2:6" ht="66.599999999999994" thickBot="1" x14ac:dyDescent="0.25">
      <c r="B8" s="6" t="s">
        <v>20</v>
      </c>
      <c r="C8" s="7"/>
      <c r="D8" s="10"/>
      <c r="E8" s="10">
        <v>1</v>
      </c>
      <c r="F8" s="11" t="s">
        <v>21</v>
      </c>
    </row>
    <row r="9" spans="2:6" x14ac:dyDescent="0.2">
      <c r="B9" s="5"/>
      <c r="C9" s="5"/>
      <c r="D9" s="9"/>
      <c r="E9" s="9"/>
      <c r="F9" s="9"/>
    </row>
    <row r="10" spans="2:6" x14ac:dyDescent="0.2">
      <c r="B10" s="5"/>
      <c r="C10" s="5"/>
      <c r="D10" s="9"/>
      <c r="E10" s="9"/>
      <c r="F10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実験データ</vt:lpstr>
      <vt:lpstr>Sheet2</vt:lpstr>
      <vt:lpstr>Sheet1</vt:lpstr>
    </vt:vector>
  </TitlesOfParts>
  <Company>Tohoku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appms3</dc:creator>
  <cp:lastModifiedBy>io</cp:lastModifiedBy>
  <cp:lastPrinted>2002-04-24T01:43:15Z</cp:lastPrinted>
  <dcterms:created xsi:type="dcterms:W3CDTF">2001-06-07T05:00:35Z</dcterms:created>
  <dcterms:modified xsi:type="dcterms:W3CDTF">2020-06-16T23:37:21Z</dcterms:modified>
</cp:coreProperties>
</file>