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R/drive-download-20201022T071249Z-001/"/>
    </mc:Choice>
  </mc:AlternateContent>
  <xr:revisionPtr revIDLastSave="0" documentId="13_ncr:1_{E137E71F-5EB2-BE46-8957-7033B3BDF97E}" xr6:coauthVersionLast="45" xr6:coauthVersionMax="45" xr10:uidLastSave="{00000000-0000-0000-0000-000000000000}"/>
  <bookViews>
    <workbookView xWindow="4580" yWindow="1600" windowWidth="21700" windowHeight="16400" firstSheet="2" activeTab="7" xr2:uid="{00000000-000D-0000-FFFF-FFFF00000000}"/>
  </bookViews>
  <sheets>
    <sheet name="15℃" sheetId="6" r:id="rId1"/>
    <sheet name="Sheet1" sheetId="10" r:id="rId2"/>
    <sheet name="Sheet2" sheetId="11" r:id="rId3"/>
    <sheet name="回分まとめ" sheetId="4" r:id="rId4"/>
    <sheet name="35℃" sheetId="1" r:id="rId5"/>
    <sheet name="25℃" sheetId="7" r:id="rId6"/>
    <sheet name="1槽" sheetId="8" r:id="rId7"/>
    <sheet name="3槽" sheetId="9" r:id="rId8"/>
  </sheets>
  <definedNames>
    <definedName name="solver_adj" localSheetId="6" hidden="1">'1槽'!$F$9</definedName>
    <definedName name="solver_adj" localSheetId="7" hidden="1">'3槽'!$F$9</definedName>
    <definedName name="solver_cvg" localSheetId="6" hidden="1">0.0001</definedName>
    <definedName name="solver_cvg" localSheetId="7" hidden="1">0.0001</definedName>
    <definedName name="solver_drv" localSheetId="6" hidden="1">1</definedName>
    <definedName name="solver_drv" localSheetId="7" hidden="1">1</definedName>
    <definedName name="solver_est" localSheetId="6" hidden="1">1</definedName>
    <definedName name="solver_est" localSheetId="7" hidden="1">1</definedName>
    <definedName name="solver_itr" localSheetId="6" hidden="1">100</definedName>
    <definedName name="solver_itr" localSheetId="7" hidden="1">100</definedName>
    <definedName name="solver_lin" localSheetId="6" hidden="1">2</definedName>
    <definedName name="solver_lin" localSheetId="7" hidden="1">2</definedName>
    <definedName name="solver_neg" localSheetId="6" hidden="1">2</definedName>
    <definedName name="solver_neg" localSheetId="7" hidden="1">2</definedName>
    <definedName name="solver_num" localSheetId="6" hidden="1">0</definedName>
    <definedName name="solver_num" localSheetId="7" hidden="1">0</definedName>
    <definedName name="solver_nwt" localSheetId="6" hidden="1">1</definedName>
    <definedName name="solver_nwt" localSheetId="7" hidden="1">1</definedName>
    <definedName name="solver_opt" localSheetId="6" hidden="1">'1槽'!$F$10</definedName>
    <definedName name="solver_opt" localSheetId="7" hidden="1">'3槽'!$F$10</definedName>
    <definedName name="solver_pre" localSheetId="6" hidden="1">0.000001</definedName>
    <definedName name="solver_pre" localSheetId="7" hidden="1">0.000001</definedName>
    <definedName name="solver_scl" localSheetId="6" hidden="1">2</definedName>
    <definedName name="solver_scl" localSheetId="7" hidden="1">2</definedName>
    <definedName name="solver_sho" localSheetId="6" hidden="1">2</definedName>
    <definedName name="solver_sho" localSheetId="7" hidden="1">2</definedName>
    <definedName name="solver_tim" localSheetId="6" hidden="1">100</definedName>
    <definedName name="solver_tim" localSheetId="7" hidden="1">100</definedName>
    <definedName name="solver_tol" localSheetId="6" hidden="1">0.05</definedName>
    <definedName name="solver_tol" localSheetId="7" hidden="1">0.05</definedName>
    <definedName name="solver_typ" localSheetId="6" hidden="1">2</definedName>
    <definedName name="solver_typ" localSheetId="7" hidden="1">2</definedName>
    <definedName name="solver_val" localSheetId="6" hidden="1">0</definedName>
    <definedName name="solver_val" localSheetId="7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7" i="7"/>
  <c r="H7" i="6"/>
  <c r="F15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J74" i="9"/>
  <c r="K74" i="9"/>
  <c r="J75" i="9"/>
  <c r="K75" i="9"/>
  <c r="J76" i="9"/>
  <c r="K76" i="9"/>
  <c r="J77" i="9"/>
  <c r="K77" i="9"/>
  <c r="J78" i="9"/>
  <c r="K78" i="9"/>
  <c r="J79" i="9"/>
  <c r="K79" i="9"/>
  <c r="J80" i="9"/>
  <c r="K80" i="9"/>
  <c r="J81" i="9"/>
  <c r="K81" i="9"/>
  <c r="J82" i="9"/>
  <c r="K82" i="9"/>
  <c r="J83" i="9"/>
  <c r="K83" i="9"/>
  <c r="J84" i="9"/>
  <c r="K84" i="9"/>
  <c r="J85" i="9"/>
  <c r="K85" i="9"/>
  <c r="J86" i="9"/>
  <c r="K86" i="9"/>
  <c r="J87" i="9"/>
  <c r="K87" i="9"/>
  <c r="J88" i="9"/>
  <c r="K88" i="9"/>
  <c r="J89" i="9"/>
  <c r="K89" i="9"/>
  <c r="J90" i="9"/>
  <c r="K90" i="9"/>
  <c r="J91" i="9"/>
  <c r="K91" i="9"/>
  <c r="J92" i="9"/>
  <c r="K92" i="9"/>
  <c r="J93" i="9"/>
  <c r="K93" i="9"/>
  <c r="J94" i="9"/>
  <c r="K94" i="9"/>
  <c r="J95" i="9"/>
  <c r="K95" i="9"/>
  <c r="J96" i="9"/>
  <c r="K96" i="9"/>
  <c r="J97" i="9"/>
  <c r="K97" i="9"/>
  <c r="J98" i="9"/>
  <c r="K98" i="9"/>
  <c r="J99" i="9"/>
  <c r="K99" i="9"/>
  <c r="J100" i="9"/>
  <c r="K100" i="9"/>
  <c r="J101" i="9"/>
  <c r="K101" i="9"/>
  <c r="J102" i="9"/>
  <c r="K102" i="9"/>
  <c r="J103" i="9"/>
  <c r="K103" i="9"/>
  <c r="J104" i="9"/>
  <c r="K104" i="9"/>
  <c r="J105" i="9"/>
  <c r="K105" i="9"/>
  <c r="J106" i="9"/>
  <c r="K106" i="9"/>
  <c r="J107" i="9"/>
  <c r="K107" i="9"/>
  <c r="J108" i="9"/>
  <c r="K108" i="9"/>
  <c r="J109" i="9"/>
  <c r="K109" i="9"/>
  <c r="J110" i="9"/>
  <c r="K110" i="9"/>
  <c r="J111" i="9"/>
  <c r="K111" i="9"/>
  <c r="J112" i="9"/>
  <c r="K112" i="9"/>
  <c r="J113" i="9"/>
  <c r="K113" i="9"/>
  <c r="J114" i="9"/>
  <c r="K114" i="9"/>
  <c r="J115" i="9"/>
  <c r="K115" i="9"/>
  <c r="J116" i="9"/>
  <c r="K116" i="9"/>
  <c r="J117" i="9"/>
  <c r="K117" i="9"/>
  <c r="J118" i="9"/>
  <c r="K118" i="9"/>
  <c r="J119" i="9"/>
  <c r="K119" i="9"/>
  <c r="J120" i="9"/>
  <c r="K120" i="9"/>
  <c r="J121" i="9"/>
  <c r="K121" i="9"/>
  <c r="J122" i="9"/>
  <c r="K122" i="9"/>
  <c r="J123" i="9"/>
  <c r="K123" i="9"/>
  <c r="J124" i="9"/>
  <c r="K124" i="9"/>
  <c r="J125" i="9"/>
  <c r="K125" i="9"/>
  <c r="J126" i="9"/>
  <c r="K126" i="9"/>
  <c r="J127" i="9"/>
  <c r="K127" i="9"/>
  <c r="J128" i="9"/>
  <c r="K128" i="9"/>
  <c r="J129" i="9"/>
  <c r="K129" i="9"/>
  <c r="J130" i="9"/>
  <c r="K130" i="9"/>
  <c r="J131" i="9"/>
  <c r="K131" i="9"/>
  <c r="J132" i="9"/>
  <c r="K132" i="9"/>
  <c r="J133" i="9"/>
  <c r="K133" i="9"/>
  <c r="J134" i="9"/>
  <c r="K134" i="9"/>
  <c r="J135" i="9"/>
  <c r="K135" i="9"/>
  <c r="J136" i="9"/>
  <c r="K136" i="9"/>
  <c r="J137" i="9"/>
  <c r="K137" i="9"/>
  <c r="J138" i="9"/>
  <c r="K138" i="9"/>
  <c r="J139" i="9"/>
  <c r="K139" i="9"/>
  <c r="J140" i="9"/>
  <c r="K140" i="9"/>
  <c r="J141" i="9"/>
  <c r="K141" i="9"/>
  <c r="J142" i="9"/>
  <c r="K142" i="9"/>
  <c r="J143" i="9"/>
  <c r="K143" i="9"/>
  <c r="J144" i="9"/>
  <c r="K144" i="9"/>
  <c r="J145" i="9"/>
  <c r="K145" i="9"/>
  <c r="J146" i="9"/>
  <c r="K146" i="9"/>
  <c r="J147" i="9"/>
  <c r="K147" i="9"/>
  <c r="J148" i="9"/>
  <c r="K148" i="9"/>
  <c r="J149" i="9"/>
  <c r="K149" i="9"/>
  <c r="J150" i="9"/>
  <c r="K150" i="9"/>
  <c r="J151" i="9"/>
  <c r="K151" i="9"/>
  <c r="J152" i="9"/>
  <c r="K152" i="9"/>
  <c r="J153" i="9"/>
  <c r="K153" i="9"/>
  <c r="J154" i="9"/>
  <c r="K154" i="9"/>
  <c r="J155" i="9"/>
  <c r="K155" i="9"/>
  <c r="J156" i="9"/>
  <c r="K156" i="9"/>
  <c r="J157" i="9"/>
  <c r="K157" i="9"/>
  <c r="J158" i="9"/>
  <c r="K158" i="9"/>
  <c r="J159" i="9"/>
  <c r="K159" i="9"/>
  <c r="J160" i="9"/>
  <c r="K160" i="9"/>
  <c r="J161" i="9"/>
  <c r="K161" i="9"/>
  <c r="J162" i="9"/>
  <c r="K162" i="9"/>
  <c r="J163" i="9"/>
  <c r="K163" i="9"/>
  <c r="J164" i="9"/>
  <c r="K164" i="9"/>
  <c r="J165" i="9"/>
  <c r="K165" i="9"/>
  <c r="J166" i="9"/>
  <c r="K166" i="9"/>
  <c r="J167" i="9"/>
  <c r="K167" i="9"/>
  <c r="J168" i="9"/>
  <c r="K168" i="9"/>
  <c r="J169" i="9"/>
  <c r="K169" i="9"/>
  <c r="J170" i="9"/>
  <c r="K170" i="9"/>
  <c r="J171" i="9"/>
  <c r="K171" i="9"/>
  <c r="J172" i="9"/>
  <c r="K172" i="9"/>
  <c r="J173" i="9"/>
  <c r="K173" i="9"/>
  <c r="J174" i="9"/>
  <c r="K174" i="9"/>
  <c r="J175" i="9"/>
  <c r="K175" i="9"/>
  <c r="J176" i="9"/>
  <c r="K176" i="9"/>
  <c r="J177" i="9"/>
  <c r="K177" i="9"/>
  <c r="J178" i="9"/>
  <c r="K178" i="9"/>
  <c r="J179" i="9"/>
  <c r="K179" i="9"/>
  <c r="J180" i="9"/>
  <c r="K180" i="9"/>
  <c r="J181" i="9"/>
  <c r="K181" i="9"/>
  <c r="J182" i="9"/>
  <c r="K182" i="9"/>
  <c r="K3" i="9"/>
  <c r="J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D4" i="9"/>
  <c r="D5" i="9"/>
  <c r="D6" i="9"/>
  <c r="D7" i="9"/>
  <c r="H7" i="9" s="1"/>
  <c r="D8" i="9"/>
  <c r="D9" i="9"/>
  <c r="D10" i="9"/>
  <c r="D11" i="9"/>
  <c r="H11" i="9" s="1"/>
  <c r="D12" i="9"/>
  <c r="D13" i="9"/>
  <c r="D14" i="9"/>
  <c r="D15" i="9"/>
  <c r="H15" i="9" s="1"/>
  <c r="D16" i="9"/>
  <c r="D17" i="9"/>
  <c r="D18" i="9"/>
  <c r="D19" i="9"/>
  <c r="H19" i="9" s="1"/>
  <c r="D20" i="9"/>
  <c r="D21" i="9"/>
  <c r="D22" i="9"/>
  <c r="D23" i="9"/>
  <c r="H23" i="9" s="1"/>
  <c r="D24" i="9"/>
  <c r="D25" i="9"/>
  <c r="D26" i="9"/>
  <c r="D27" i="9"/>
  <c r="H27" i="9" s="1"/>
  <c r="D28" i="9"/>
  <c r="D29" i="9"/>
  <c r="D30" i="9"/>
  <c r="D31" i="9"/>
  <c r="H31" i="9" s="1"/>
  <c r="D32" i="9"/>
  <c r="D33" i="9"/>
  <c r="D34" i="9"/>
  <c r="D35" i="9"/>
  <c r="H35" i="9" s="1"/>
  <c r="D36" i="9"/>
  <c r="D37" i="9"/>
  <c r="D38" i="9"/>
  <c r="D39" i="9"/>
  <c r="H39" i="9" s="1"/>
  <c r="D40" i="9"/>
  <c r="D41" i="9"/>
  <c r="D42" i="9"/>
  <c r="D43" i="9"/>
  <c r="H43" i="9" s="1"/>
  <c r="D44" i="9"/>
  <c r="D45" i="9"/>
  <c r="D46" i="9"/>
  <c r="D47" i="9"/>
  <c r="H47" i="9" s="1"/>
  <c r="D48" i="9"/>
  <c r="D49" i="9"/>
  <c r="D50" i="9"/>
  <c r="D51" i="9"/>
  <c r="H51" i="9" s="1"/>
  <c r="D52" i="9"/>
  <c r="D53" i="9"/>
  <c r="D54" i="9"/>
  <c r="D55" i="9"/>
  <c r="H55" i="9" s="1"/>
  <c r="D56" i="9"/>
  <c r="D57" i="9"/>
  <c r="D58" i="9"/>
  <c r="D59" i="9"/>
  <c r="H59" i="9" s="1"/>
  <c r="D60" i="9"/>
  <c r="D61" i="9"/>
  <c r="D62" i="9"/>
  <c r="D63" i="9"/>
  <c r="H63" i="9" s="1"/>
  <c r="D64" i="9"/>
  <c r="D65" i="9"/>
  <c r="D66" i="9"/>
  <c r="D67" i="9"/>
  <c r="H67" i="9" s="1"/>
  <c r="D68" i="9"/>
  <c r="D69" i="9"/>
  <c r="D70" i="9"/>
  <c r="D71" i="9"/>
  <c r="H71" i="9" s="1"/>
  <c r="D72" i="9"/>
  <c r="D73" i="9"/>
  <c r="D74" i="9"/>
  <c r="D75" i="9"/>
  <c r="H75" i="9" s="1"/>
  <c r="D76" i="9"/>
  <c r="D77" i="9"/>
  <c r="D78" i="9"/>
  <c r="D79" i="9"/>
  <c r="H79" i="9" s="1"/>
  <c r="D80" i="9"/>
  <c r="D81" i="9"/>
  <c r="D82" i="9"/>
  <c r="D83" i="9"/>
  <c r="H83" i="9" s="1"/>
  <c r="D84" i="9"/>
  <c r="D85" i="9"/>
  <c r="D86" i="9"/>
  <c r="D87" i="9"/>
  <c r="H87" i="9" s="1"/>
  <c r="D88" i="9"/>
  <c r="D89" i="9"/>
  <c r="D90" i="9"/>
  <c r="D91" i="9"/>
  <c r="H91" i="9" s="1"/>
  <c r="D92" i="9"/>
  <c r="D93" i="9"/>
  <c r="D94" i="9"/>
  <c r="D95" i="9"/>
  <c r="H95" i="9" s="1"/>
  <c r="D96" i="9"/>
  <c r="D97" i="9"/>
  <c r="D98" i="9"/>
  <c r="D99" i="9"/>
  <c r="H99" i="9" s="1"/>
  <c r="D100" i="9"/>
  <c r="D101" i="9"/>
  <c r="D102" i="9"/>
  <c r="D103" i="9"/>
  <c r="H103" i="9" s="1"/>
  <c r="D104" i="9"/>
  <c r="D105" i="9"/>
  <c r="D106" i="9"/>
  <c r="D107" i="9"/>
  <c r="H107" i="9" s="1"/>
  <c r="D108" i="9"/>
  <c r="D109" i="9"/>
  <c r="D110" i="9"/>
  <c r="D111" i="9"/>
  <c r="H111" i="9" s="1"/>
  <c r="D112" i="9"/>
  <c r="D113" i="9"/>
  <c r="D114" i="9"/>
  <c r="D115" i="9"/>
  <c r="H115" i="9" s="1"/>
  <c r="D116" i="9"/>
  <c r="D117" i="9"/>
  <c r="D118" i="9"/>
  <c r="D119" i="9"/>
  <c r="H119" i="9" s="1"/>
  <c r="D120" i="9"/>
  <c r="D121" i="9"/>
  <c r="D122" i="9"/>
  <c r="D123" i="9"/>
  <c r="H123" i="9" s="1"/>
  <c r="D124" i="9"/>
  <c r="D125" i="9"/>
  <c r="D126" i="9"/>
  <c r="D127" i="9"/>
  <c r="H127" i="9" s="1"/>
  <c r="D128" i="9"/>
  <c r="D129" i="9"/>
  <c r="D130" i="9"/>
  <c r="D131" i="9"/>
  <c r="H131" i="9" s="1"/>
  <c r="D132" i="9"/>
  <c r="D133" i="9"/>
  <c r="D134" i="9"/>
  <c r="D135" i="9"/>
  <c r="H135" i="9" s="1"/>
  <c r="D136" i="9"/>
  <c r="D137" i="9"/>
  <c r="D138" i="9"/>
  <c r="D139" i="9"/>
  <c r="H139" i="9" s="1"/>
  <c r="D140" i="9"/>
  <c r="D141" i="9"/>
  <c r="D142" i="9"/>
  <c r="D143" i="9"/>
  <c r="H143" i="9" s="1"/>
  <c r="D144" i="9"/>
  <c r="D145" i="9"/>
  <c r="D146" i="9"/>
  <c r="D147" i="9"/>
  <c r="H147" i="9" s="1"/>
  <c r="D148" i="9"/>
  <c r="D149" i="9"/>
  <c r="D150" i="9"/>
  <c r="D151" i="9"/>
  <c r="H151" i="9" s="1"/>
  <c r="D152" i="9"/>
  <c r="D153" i="9"/>
  <c r="D154" i="9"/>
  <c r="D155" i="9"/>
  <c r="H155" i="9" s="1"/>
  <c r="D156" i="9"/>
  <c r="D157" i="9"/>
  <c r="D158" i="9"/>
  <c r="D159" i="9"/>
  <c r="H159" i="9" s="1"/>
  <c r="D160" i="9"/>
  <c r="D161" i="9"/>
  <c r="D162" i="9"/>
  <c r="D163" i="9"/>
  <c r="H163" i="9" s="1"/>
  <c r="D164" i="9"/>
  <c r="D165" i="9"/>
  <c r="D166" i="9"/>
  <c r="D167" i="9"/>
  <c r="H167" i="9" s="1"/>
  <c r="D168" i="9"/>
  <c r="D169" i="9"/>
  <c r="D170" i="9"/>
  <c r="D171" i="9"/>
  <c r="H171" i="9" s="1"/>
  <c r="D172" i="9"/>
  <c r="D173" i="9"/>
  <c r="D174" i="9"/>
  <c r="D175" i="9"/>
  <c r="H175" i="9" s="1"/>
  <c r="D176" i="9"/>
  <c r="D177" i="9"/>
  <c r="D178" i="9"/>
  <c r="D179" i="9"/>
  <c r="H179" i="9" s="1"/>
  <c r="D180" i="9"/>
  <c r="D181" i="9"/>
  <c r="D182" i="9"/>
  <c r="H4" i="9"/>
  <c r="H5" i="9"/>
  <c r="H6" i="9"/>
  <c r="H8" i="9"/>
  <c r="H9" i="9"/>
  <c r="H10" i="9"/>
  <c r="H12" i="9"/>
  <c r="H13" i="9"/>
  <c r="H14" i="9"/>
  <c r="H16" i="9"/>
  <c r="H17" i="9"/>
  <c r="H18" i="9"/>
  <c r="H20" i="9"/>
  <c r="H21" i="9"/>
  <c r="H22" i="9"/>
  <c r="H24" i="9"/>
  <c r="H25" i="9"/>
  <c r="H26" i="9"/>
  <c r="H28" i="9"/>
  <c r="H29" i="9"/>
  <c r="H30" i="9"/>
  <c r="H32" i="9"/>
  <c r="H33" i="9"/>
  <c r="H34" i="9"/>
  <c r="H36" i="9"/>
  <c r="H37" i="9"/>
  <c r="H38" i="9"/>
  <c r="H40" i="9"/>
  <c r="H41" i="9"/>
  <c r="H42" i="9"/>
  <c r="H44" i="9"/>
  <c r="H45" i="9"/>
  <c r="H46" i="9"/>
  <c r="H48" i="9"/>
  <c r="H49" i="9"/>
  <c r="H50" i="9"/>
  <c r="H52" i="9"/>
  <c r="H53" i="9"/>
  <c r="H54" i="9"/>
  <c r="H56" i="9"/>
  <c r="H57" i="9"/>
  <c r="H58" i="9"/>
  <c r="H60" i="9"/>
  <c r="H61" i="9"/>
  <c r="H62" i="9"/>
  <c r="H64" i="9"/>
  <c r="H65" i="9"/>
  <c r="H66" i="9"/>
  <c r="H68" i="9"/>
  <c r="H69" i="9"/>
  <c r="H70" i="9"/>
  <c r="H72" i="9"/>
  <c r="H73" i="9"/>
  <c r="H74" i="9"/>
  <c r="H76" i="9"/>
  <c r="H77" i="9"/>
  <c r="H78" i="9"/>
  <c r="H80" i="9"/>
  <c r="H81" i="9"/>
  <c r="H82" i="9"/>
  <c r="H84" i="9"/>
  <c r="H85" i="9"/>
  <c r="H86" i="9"/>
  <c r="H88" i="9"/>
  <c r="H89" i="9"/>
  <c r="H90" i="9"/>
  <c r="H92" i="9"/>
  <c r="H93" i="9"/>
  <c r="H94" i="9"/>
  <c r="H96" i="9"/>
  <c r="H97" i="9"/>
  <c r="H98" i="9"/>
  <c r="H100" i="9"/>
  <c r="H101" i="9"/>
  <c r="H102" i="9"/>
  <c r="H104" i="9"/>
  <c r="H105" i="9"/>
  <c r="H106" i="9"/>
  <c r="H108" i="9"/>
  <c r="H109" i="9"/>
  <c r="H110" i="9"/>
  <c r="H112" i="9"/>
  <c r="H113" i="9"/>
  <c r="H114" i="9"/>
  <c r="H116" i="9"/>
  <c r="H117" i="9"/>
  <c r="H118" i="9"/>
  <c r="H120" i="9"/>
  <c r="H121" i="9"/>
  <c r="H122" i="9"/>
  <c r="H124" i="9"/>
  <c r="H125" i="9"/>
  <c r="H126" i="9"/>
  <c r="H128" i="9"/>
  <c r="H129" i="9"/>
  <c r="H130" i="9"/>
  <c r="H132" i="9"/>
  <c r="H133" i="9"/>
  <c r="H134" i="9"/>
  <c r="H136" i="9"/>
  <c r="H137" i="9"/>
  <c r="H138" i="9"/>
  <c r="H140" i="9"/>
  <c r="H141" i="9"/>
  <c r="H142" i="9"/>
  <c r="H144" i="9"/>
  <c r="H145" i="9"/>
  <c r="H146" i="9"/>
  <c r="H148" i="9"/>
  <c r="H149" i="9"/>
  <c r="H150" i="9"/>
  <c r="H152" i="9"/>
  <c r="H153" i="9"/>
  <c r="H154" i="9"/>
  <c r="H156" i="9"/>
  <c r="H157" i="9"/>
  <c r="H158" i="9"/>
  <c r="H160" i="9"/>
  <c r="H161" i="9"/>
  <c r="H162" i="9"/>
  <c r="H164" i="9"/>
  <c r="H165" i="9"/>
  <c r="H166" i="9"/>
  <c r="H168" i="9"/>
  <c r="H169" i="9"/>
  <c r="H170" i="9"/>
  <c r="H172" i="9"/>
  <c r="H173" i="9"/>
  <c r="H174" i="9"/>
  <c r="H176" i="9"/>
  <c r="H177" i="9"/>
  <c r="H178" i="9"/>
  <c r="H180" i="9"/>
  <c r="H181" i="9"/>
  <c r="H182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3" i="9"/>
  <c r="G3" i="8"/>
  <c r="F10" i="9"/>
  <c r="F11" i="9"/>
  <c r="F9" i="9"/>
  <c r="F8" i="9"/>
  <c r="F5" i="9"/>
  <c r="F18" i="9"/>
  <c r="F20" i="9" s="1"/>
  <c r="F4" i="9"/>
  <c r="D3" i="9"/>
  <c r="F15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H3" i="8"/>
  <c r="I4" i="8"/>
  <c r="H7" i="8"/>
  <c r="H8" i="8"/>
  <c r="H11" i="8"/>
  <c r="H12" i="8"/>
  <c r="H15" i="8"/>
  <c r="H16" i="8"/>
  <c r="H19" i="8"/>
  <c r="H20" i="8"/>
  <c r="H23" i="8"/>
  <c r="H24" i="8"/>
  <c r="H27" i="8"/>
  <c r="H28" i="8"/>
  <c r="H31" i="8"/>
  <c r="H32" i="8"/>
  <c r="H35" i="8"/>
  <c r="H36" i="8"/>
  <c r="H39" i="8"/>
  <c r="H40" i="8"/>
  <c r="H43" i="8"/>
  <c r="H44" i="8"/>
  <c r="H47" i="8"/>
  <c r="H48" i="8"/>
  <c r="H51" i="8"/>
  <c r="H52" i="8"/>
  <c r="H55" i="8"/>
  <c r="H56" i="8"/>
  <c r="H59" i="8"/>
  <c r="H60" i="8"/>
  <c r="H63" i="8"/>
  <c r="H64" i="8"/>
  <c r="H67" i="8"/>
  <c r="H68" i="8"/>
  <c r="H71" i="8"/>
  <c r="H72" i="8"/>
  <c r="H75" i="8"/>
  <c r="H76" i="8"/>
  <c r="H79" i="8"/>
  <c r="H80" i="8"/>
  <c r="H83" i="8"/>
  <c r="H84" i="8"/>
  <c r="H87" i="8"/>
  <c r="H88" i="8"/>
  <c r="H91" i="8"/>
  <c r="H92" i="8"/>
  <c r="H95" i="8"/>
  <c r="H96" i="8"/>
  <c r="H99" i="8"/>
  <c r="H100" i="8"/>
  <c r="H103" i="8"/>
  <c r="H104" i="8"/>
  <c r="H107" i="8"/>
  <c r="H108" i="8"/>
  <c r="H111" i="8"/>
  <c r="H112" i="8"/>
  <c r="H115" i="8"/>
  <c r="H116" i="8"/>
  <c r="H119" i="8"/>
  <c r="H120" i="8"/>
  <c r="H123" i="8"/>
  <c r="H124" i="8"/>
  <c r="H127" i="8"/>
  <c r="H128" i="8"/>
  <c r="H131" i="8"/>
  <c r="H132" i="8"/>
  <c r="H135" i="8"/>
  <c r="H136" i="8"/>
  <c r="H139" i="8"/>
  <c r="H140" i="8"/>
  <c r="H143" i="8"/>
  <c r="H144" i="8"/>
  <c r="H147" i="8"/>
  <c r="H148" i="8"/>
  <c r="H151" i="8"/>
  <c r="H152" i="8"/>
  <c r="H155" i="8"/>
  <c r="H156" i="8"/>
  <c r="H159" i="8"/>
  <c r="H160" i="8"/>
  <c r="H163" i="8"/>
  <c r="H164" i="8"/>
  <c r="H167" i="8"/>
  <c r="H168" i="8"/>
  <c r="H171" i="8"/>
  <c r="H172" i="8"/>
  <c r="H175" i="8"/>
  <c r="H176" i="8"/>
  <c r="H179" i="8"/>
  <c r="H180" i="8"/>
  <c r="F8" i="8"/>
  <c r="I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E3" i="7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F10" i="8"/>
  <c r="F5" i="8"/>
  <c r="F11" i="8"/>
  <c r="F9" i="8"/>
  <c r="D4" i="8"/>
  <c r="H4" i="8" s="1"/>
  <c r="D5" i="8"/>
  <c r="H5" i="8" s="1"/>
  <c r="D6" i="8"/>
  <c r="H6" i="8" s="1"/>
  <c r="D7" i="8"/>
  <c r="D8" i="8"/>
  <c r="D9" i="8"/>
  <c r="H9" i="8" s="1"/>
  <c r="D10" i="8"/>
  <c r="H10" i="8" s="1"/>
  <c r="D11" i="8"/>
  <c r="D12" i="8"/>
  <c r="D13" i="8"/>
  <c r="H13" i="8" s="1"/>
  <c r="D14" i="8"/>
  <c r="H14" i="8" s="1"/>
  <c r="D15" i="8"/>
  <c r="D16" i="8"/>
  <c r="D17" i="8"/>
  <c r="H17" i="8" s="1"/>
  <c r="D18" i="8"/>
  <c r="H18" i="8" s="1"/>
  <c r="D19" i="8"/>
  <c r="D20" i="8"/>
  <c r="D21" i="8"/>
  <c r="H21" i="8" s="1"/>
  <c r="D22" i="8"/>
  <c r="H22" i="8" s="1"/>
  <c r="D23" i="8"/>
  <c r="D24" i="8"/>
  <c r="D25" i="8"/>
  <c r="H25" i="8" s="1"/>
  <c r="D26" i="8"/>
  <c r="H26" i="8" s="1"/>
  <c r="D27" i="8"/>
  <c r="D28" i="8"/>
  <c r="D29" i="8"/>
  <c r="H29" i="8" s="1"/>
  <c r="D30" i="8"/>
  <c r="H30" i="8" s="1"/>
  <c r="D31" i="8"/>
  <c r="D32" i="8"/>
  <c r="D33" i="8"/>
  <c r="H33" i="8" s="1"/>
  <c r="D34" i="8"/>
  <c r="H34" i="8" s="1"/>
  <c r="D35" i="8"/>
  <c r="D36" i="8"/>
  <c r="D37" i="8"/>
  <c r="H37" i="8" s="1"/>
  <c r="D38" i="8"/>
  <c r="H38" i="8" s="1"/>
  <c r="D39" i="8"/>
  <c r="D40" i="8"/>
  <c r="D41" i="8"/>
  <c r="H41" i="8" s="1"/>
  <c r="D42" i="8"/>
  <c r="H42" i="8" s="1"/>
  <c r="D43" i="8"/>
  <c r="D44" i="8"/>
  <c r="D45" i="8"/>
  <c r="H45" i="8" s="1"/>
  <c r="D46" i="8"/>
  <c r="H46" i="8" s="1"/>
  <c r="D47" i="8"/>
  <c r="D48" i="8"/>
  <c r="D49" i="8"/>
  <c r="H49" i="8" s="1"/>
  <c r="D50" i="8"/>
  <c r="H50" i="8" s="1"/>
  <c r="D51" i="8"/>
  <c r="D52" i="8"/>
  <c r="D53" i="8"/>
  <c r="H53" i="8" s="1"/>
  <c r="D54" i="8"/>
  <c r="H54" i="8" s="1"/>
  <c r="D55" i="8"/>
  <c r="D56" i="8"/>
  <c r="D57" i="8"/>
  <c r="H57" i="8" s="1"/>
  <c r="D58" i="8"/>
  <c r="H58" i="8" s="1"/>
  <c r="D59" i="8"/>
  <c r="D60" i="8"/>
  <c r="D61" i="8"/>
  <c r="H61" i="8" s="1"/>
  <c r="D62" i="8"/>
  <c r="H62" i="8" s="1"/>
  <c r="D63" i="8"/>
  <c r="D64" i="8"/>
  <c r="D65" i="8"/>
  <c r="H65" i="8" s="1"/>
  <c r="D66" i="8"/>
  <c r="H66" i="8" s="1"/>
  <c r="D67" i="8"/>
  <c r="D68" i="8"/>
  <c r="D69" i="8"/>
  <c r="H69" i="8" s="1"/>
  <c r="D70" i="8"/>
  <c r="H70" i="8" s="1"/>
  <c r="D71" i="8"/>
  <c r="D72" i="8"/>
  <c r="D73" i="8"/>
  <c r="H73" i="8" s="1"/>
  <c r="D74" i="8"/>
  <c r="H74" i="8" s="1"/>
  <c r="D75" i="8"/>
  <c r="D76" i="8"/>
  <c r="D77" i="8"/>
  <c r="H77" i="8" s="1"/>
  <c r="D78" i="8"/>
  <c r="H78" i="8" s="1"/>
  <c r="D79" i="8"/>
  <c r="D80" i="8"/>
  <c r="D81" i="8"/>
  <c r="H81" i="8" s="1"/>
  <c r="D82" i="8"/>
  <c r="H82" i="8" s="1"/>
  <c r="D83" i="8"/>
  <c r="D84" i="8"/>
  <c r="D85" i="8"/>
  <c r="H85" i="8" s="1"/>
  <c r="D86" i="8"/>
  <c r="H86" i="8" s="1"/>
  <c r="D87" i="8"/>
  <c r="D88" i="8"/>
  <c r="D89" i="8"/>
  <c r="H89" i="8" s="1"/>
  <c r="D90" i="8"/>
  <c r="H90" i="8" s="1"/>
  <c r="D91" i="8"/>
  <c r="D92" i="8"/>
  <c r="D93" i="8"/>
  <c r="H93" i="8" s="1"/>
  <c r="D94" i="8"/>
  <c r="H94" i="8" s="1"/>
  <c r="D95" i="8"/>
  <c r="D96" i="8"/>
  <c r="D97" i="8"/>
  <c r="H97" i="8" s="1"/>
  <c r="D98" i="8"/>
  <c r="H98" i="8" s="1"/>
  <c r="D99" i="8"/>
  <c r="D100" i="8"/>
  <c r="D101" i="8"/>
  <c r="H101" i="8" s="1"/>
  <c r="D102" i="8"/>
  <c r="H102" i="8" s="1"/>
  <c r="D103" i="8"/>
  <c r="D104" i="8"/>
  <c r="D105" i="8"/>
  <c r="H105" i="8" s="1"/>
  <c r="D106" i="8"/>
  <c r="H106" i="8" s="1"/>
  <c r="D107" i="8"/>
  <c r="D108" i="8"/>
  <c r="D109" i="8"/>
  <c r="H109" i="8" s="1"/>
  <c r="D110" i="8"/>
  <c r="H110" i="8" s="1"/>
  <c r="D111" i="8"/>
  <c r="D112" i="8"/>
  <c r="D113" i="8"/>
  <c r="H113" i="8" s="1"/>
  <c r="D114" i="8"/>
  <c r="H114" i="8" s="1"/>
  <c r="D115" i="8"/>
  <c r="D116" i="8"/>
  <c r="D117" i="8"/>
  <c r="H117" i="8" s="1"/>
  <c r="D118" i="8"/>
  <c r="H118" i="8" s="1"/>
  <c r="D119" i="8"/>
  <c r="D120" i="8"/>
  <c r="D121" i="8"/>
  <c r="H121" i="8" s="1"/>
  <c r="D122" i="8"/>
  <c r="H122" i="8" s="1"/>
  <c r="D123" i="8"/>
  <c r="D124" i="8"/>
  <c r="D125" i="8"/>
  <c r="H125" i="8" s="1"/>
  <c r="D126" i="8"/>
  <c r="H126" i="8" s="1"/>
  <c r="D127" i="8"/>
  <c r="D128" i="8"/>
  <c r="D129" i="8"/>
  <c r="H129" i="8" s="1"/>
  <c r="D130" i="8"/>
  <c r="H130" i="8" s="1"/>
  <c r="D131" i="8"/>
  <c r="D132" i="8"/>
  <c r="D133" i="8"/>
  <c r="H133" i="8" s="1"/>
  <c r="D134" i="8"/>
  <c r="H134" i="8" s="1"/>
  <c r="D135" i="8"/>
  <c r="D136" i="8"/>
  <c r="D137" i="8"/>
  <c r="H137" i="8" s="1"/>
  <c r="D138" i="8"/>
  <c r="H138" i="8" s="1"/>
  <c r="D139" i="8"/>
  <c r="D140" i="8"/>
  <c r="D141" i="8"/>
  <c r="H141" i="8" s="1"/>
  <c r="D142" i="8"/>
  <c r="H142" i="8" s="1"/>
  <c r="D143" i="8"/>
  <c r="D144" i="8"/>
  <c r="D145" i="8"/>
  <c r="H145" i="8" s="1"/>
  <c r="D146" i="8"/>
  <c r="H146" i="8" s="1"/>
  <c r="D147" i="8"/>
  <c r="D148" i="8"/>
  <c r="D149" i="8"/>
  <c r="H149" i="8" s="1"/>
  <c r="D150" i="8"/>
  <c r="H150" i="8" s="1"/>
  <c r="D151" i="8"/>
  <c r="D152" i="8"/>
  <c r="D153" i="8"/>
  <c r="H153" i="8" s="1"/>
  <c r="D154" i="8"/>
  <c r="H154" i="8" s="1"/>
  <c r="D155" i="8"/>
  <c r="D156" i="8"/>
  <c r="D157" i="8"/>
  <c r="H157" i="8" s="1"/>
  <c r="D158" i="8"/>
  <c r="H158" i="8" s="1"/>
  <c r="D159" i="8"/>
  <c r="D160" i="8"/>
  <c r="D161" i="8"/>
  <c r="H161" i="8" s="1"/>
  <c r="D162" i="8"/>
  <c r="H162" i="8" s="1"/>
  <c r="D163" i="8"/>
  <c r="D164" i="8"/>
  <c r="D165" i="8"/>
  <c r="H165" i="8" s="1"/>
  <c r="D166" i="8"/>
  <c r="H166" i="8" s="1"/>
  <c r="D167" i="8"/>
  <c r="D168" i="8"/>
  <c r="D169" i="8"/>
  <c r="H169" i="8" s="1"/>
  <c r="D170" i="8"/>
  <c r="H170" i="8" s="1"/>
  <c r="D171" i="8"/>
  <c r="D172" i="8"/>
  <c r="D173" i="8"/>
  <c r="H173" i="8" s="1"/>
  <c r="D174" i="8"/>
  <c r="H174" i="8" s="1"/>
  <c r="D175" i="8"/>
  <c r="D176" i="8"/>
  <c r="D177" i="8"/>
  <c r="H177" i="8" s="1"/>
  <c r="D178" i="8"/>
  <c r="H178" i="8" s="1"/>
  <c r="D179" i="8"/>
  <c r="D180" i="8"/>
  <c r="D181" i="8"/>
  <c r="H181" i="8" s="1"/>
  <c r="D182" i="8"/>
  <c r="H182" i="8" s="1"/>
  <c r="D3" i="8"/>
  <c r="H6" i="1"/>
  <c r="F18" i="8"/>
  <c r="F20" i="8" s="1"/>
  <c r="F4" i="8"/>
  <c r="B9" i="4"/>
  <c r="B11" i="4" s="1"/>
  <c r="A5" i="4"/>
  <c r="C5" i="4" s="1"/>
  <c r="D4" i="4"/>
  <c r="D3" i="4"/>
  <c r="C3" i="4"/>
  <c r="A4" i="4"/>
  <c r="A3" i="4"/>
  <c r="B8" i="4"/>
  <c r="D5" i="4"/>
  <c r="C4" i="4"/>
  <c r="H3" i="1"/>
  <c r="F177" i="1" s="1"/>
  <c r="D183" i="1"/>
  <c r="E183" i="1" s="1"/>
  <c r="D182" i="1"/>
  <c r="E182" i="1" s="1"/>
  <c r="E181" i="1"/>
  <c r="D181" i="1"/>
  <c r="D180" i="1"/>
  <c r="E180" i="1" s="1"/>
  <c r="D179" i="1"/>
  <c r="E179" i="1" s="1"/>
  <c r="D178" i="1"/>
  <c r="E178" i="1" s="1"/>
  <c r="E177" i="1"/>
  <c r="D177" i="1"/>
  <c r="D176" i="1"/>
  <c r="E176" i="1" s="1"/>
  <c r="D175" i="1"/>
  <c r="E175" i="1" s="1"/>
  <c r="D174" i="1"/>
  <c r="E174" i="1" s="1"/>
  <c r="E173" i="1"/>
  <c r="D173" i="1"/>
  <c r="D172" i="1"/>
  <c r="E172" i="1" s="1"/>
  <c r="D171" i="1"/>
  <c r="E171" i="1" s="1"/>
  <c r="D170" i="1"/>
  <c r="E170" i="1" s="1"/>
  <c r="E169" i="1"/>
  <c r="D169" i="1"/>
  <c r="D168" i="1"/>
  <c r="E168" i="1" s="1"/>
  <c r="D167" i="1"/>
  <c r="E167" i="1" s="1"/>
  <c r="D166" i="1"/>
  <c r="E166" i="1" s="1"/>
  <c r="E165" i="1"/>
  <c r="D165" i="1"/>
  <c r="D164" i="1"/>
  <c r="E164" i="1" s="1"/>
  <c r="D163" i="1"/>
  <c r="E163" i="1" s="1"/>
  <c r="D162" i="1"/>
  <c r="E162" i="1" s="1"/>
  <c r="E161" i="1"/>
  <c r="D161" i="1"/>
  <c r="D160" i="1"/>
  <c r="E160" i="1" s="1"/>
  <c r="D159" i="1"/>
  <c r="E159" i="1" s="1"/>
  <c r="D158" i="1"/>
  <c r="E158" i="1" s="1"/>
  <c r="E157" i="1"/>
  <c r="D157" i="1"/>
  <c r="D156" i="1"/>
  <c r="E156" i="1" s="1"/>
  <c r="D155" i="1"/>
  <c r="E155" i="1" s="1"/>
  <c r="D154" i="1"/>
  <c r="E154" i="1" s="1"/>
  <c r="E153" i="1"/>
  <c r="D153" i="1"/>
  <c r="D152" i="1"/>
  <c r="E152" i="1" s="1"/>
  <c r="D151" i="1"/>
  <c r="E151" i="1" s="1"/>
  <c r="D150" i="1"/>
  <c r="E150" i="1" s="1"/>
  <c r="E149" i="1"/>
  <c r="D149" i="1"/>
  <c r="D148" i="1"/>
  <c r="E148" i="1" s="1"/>
  <c r="D147" i="1"/>
  <c r="E147" i="1" s="1"/>
  <c r="D146" i="1"/>
  <c r="E146" i="1" s="1"/>
  <c r="E145" i="1"/>
  <c r="D145" i="1"/>
  <c r="D144" i="1"/>
  <c r="E144" i="1" s="1"/>
  <c r="D143" i="1"/>
  <c r="E143" i="1" s="1"/>
  <c r="D142" i="1"/>
  <c r="E142" i="1" s="1"/>
  <c r="E141" i="1"/>
  <c r="D141" i="1"/>
  <c r="D140" i="1"/>
  <c r="E140" i="1" s="1"/>
  <c r="D139" i="1"/>
  <c r="E139" i="1" s="1"/>
  <c r="D138" i="1"/>
  <c r="E138" i="1" s="1"/>
  <c r="E137" i="1"/>
  <c r="D137" i="1"/>
  <c r="D136" i="1"/>
  <c r="E136" i="1" s="1"/>
  <c r="D135" i="1"/>
  <c r="E135" i="1" s="1"/>
  <c r="D134" i="1"/>
  <c r="E134" i="1" s="1"/>
  <c r="E133" i="1"/>
  <c r="D133" i="1"/>
  <c r="D132" i="1"/>
  <c r="E132" i="1" s="1"/>
  <c r="D131" i="1"/>
  <c r="E131" i="1" s="1"/>
  <c r="D130" i="1"/>
  <c r="E130" i="1" s="1"/>
  <c r="E129" i="1"/>
  <c r="D129" i="1"/>
  <c r="D128" i="1"/>
  <c r="E128" i="1" s="1"/>
  <c r="D127" i="1"/>
  <c r="E127" i="1" s="1"/>
  <c r="D126" i="1"/>
  <c r="E126" i="1" s="1"/>
  <c r="E125" i="1"/>
  <c r="D125" i="1"/>
  <c r="D124" i="1"/>
  <c r="E124" i="1" s="1"/>
  <c r="D123" i="1"/>
  <c r="E123" i="1" s="1"/>
  <c r="D122" i="1"/>
  <c r="E122" i="1" s="1"/>
  <c r="E121" i="1"/>
  <c r="D121" i="1"/>
  <c r="D120" i="1"/>
  <c r="E120" i="1" s="1"/>
  <c r="D119" i="1"/>
  <c r="E119" i="1" s="1"/>
  <c r="D118" i="1"/>
  <c r="E118" i="1" s="1"/>
  <c r="E117" i="1"/>
  <c r="D117" i="1"/>
  <c r="D116" i="1"/>
  <c r="E116" i="1" s="1"/>
  <c r="D115" i="1"/>
  <c r="E115" i="1" s="1"/>
  <c r="D114" i="1"/>
  <c r="E114" i="1" s="1"/>
  <c r="E113" i="1"/>
  <c r="D113" i="1"/>
  <c r="D112" i="1"/>
  <c r="E112" i="1" s="1"/>
  <c r="D111" i="1"/>
  <c r="E111" i="1" s="1"/>
  <c r="D110" i="1"/>
  <c r="E110" i="1" s="1"/>
  <c r="E109" i="1"/>
  <c r="D109" i="1"/>
  <c r="D108" i="1"/>
  <c r="E108" i="1" s="1"/>
  <c r="D107" i="1"/>
  <c r="E107" i="1" s="1"/>
  <c r="D106" i="1"/>
  <c r="E106" i="1" s="1"/>
  <c r="E105" i="1"/>
  <c r="D105" i="1"/>
  <c r="D104" i="1"/>
  <c r="E104" i="1" s="1"/>
  <c r="D103" i="1"/>
  <c r="E103" i="1" s="1"/>
  <c r="D102" i="1"/>
  <c r="E102" i="1" s="1"/>
  <c r="E101" i="1"/>
  <c r="D101" i="1"/>
  <c r="D100" i="1"/>
  <c r="E100" i="1" s="1"/>
  <c r="D99" i="1"/>
  <c r="E99" i="1" s="1"/>
  <c r="D98" i="1"/>
  <c r="E98" i="1" s="1"/>
  <c r="E97" i="1"/>
  <c r="D97" i="1"/>
  <c r="D96" i="1"/>
  <c r="E96" i="1" s="1"/>
  <c r="D95" i="1"/>
  <c r="E95" i="1" s="1"/>
  <c r="D94" i="1"/>
  <c r="E94" i="1" s="1"/>
  <c r="E93" i="1"/>
  <c r="D93" i="1"/>
  <c r="D92" i="1"/>
  <c r="E92" i="1" s="1"/>
  <c r="D91" i="1"/>
  <c r="E91" i="1" s="1"/>
  <c r="D90" i="1"/>
  <c r="E90" i="1" s="1"/>
  <c r="E89" i="1"/>
  <c r="D89" i="1"/>
  <c r="D88" i="1"/>
  <c r="E88" i="1" s="1"/>
  <c r="D87" i="1"/>
  <c r="E87" i="1" s="1"/>
  <c r="D86" i="1"/>
  <c r="E86" i="1" s="1"/>
  <c r="E85" i="1"/>
  <c r="D85" i="1"/>
  <c r="D84" i="1"/>
  <c r="E84" i="1" s="1"/>
  <c r="D83" i="1"/>
  <c r="E83" i="1" s="1"/>
  <c r="D82" i="1"/>
  <c r="E82" i="1" s="1"/>
  <c r="E81" i="1"/>
  <c r="D81" i="1"/>
  <c r="D80" i="1"/>
  <c r="E80" i="1" s="1"/>
  <c r="D79" i="1"/>
  <c r="E79" i="1" s="1"/>
  <c r="D78" i="1"/>
  <c r="E78" i="1" s="1"/>
  <c r="E77" i="1"/>
  <c r="D77" i="1"/>
  <c r="D76" i="1"/>
  <c r="E76" i="1" s="1"/>
  <c r="D75" i="1"/>
  <c r="E75" i="1" s="1"/>
  <c r="D74" i="1"/>
  <c r="E74" i="1" s="1"/>
  <c r="E73" i="1"/>
  <c r="D73" i="1"/>
  <c r="D72" i="1"/>
  <c r="E72" i="1" s="1"/>
  <c r="D71" i="1"/>
  <c r="E71" i="1" s="1"/>
  <c r="D70" i="1"/>
  <c r="E70" i="1" s="1"/>
  <c r="E69" i="1"/>
  <c r="D69" i="1"/>
  <c r="D68" i="1"/>
  <c r="E68" i="1" s="1"/>
  <c r="D67" i="1"/>
  <c r="E67" i="1" s="1"/>
  <c r="D66" i="1"/>
  <c r="E66" i="1" s="1"/>
  <c r="E65" i="1"/>
  <c r="D65" i="1"/>
  <c r="D64" i="1"/>
  <c r="E64" i="1" s="1"/>
  <c r="D63" i="1"/>
  <c r="E63" i="1" s="1"/>
  <c r="D62" i="1"/>
  <c r="E62" i="1" s="1"/>
  <c r="E61" i="1"/>
  <c r="D61" i="1"/>
  <c r="D60" i="1"/>
  <c r="E60" i="1" s="1"/>
  <c r="D59" i="1"/>
  <c r="E59" i="1" s="1"/>
  <c r="D58" i="1"/>
  <c r="E58" i="1" s="1"/>
  <c r="E57" i="1"/>
  <c r="D57" i="1"/>
  <c r="D56" i="1"/>
  <c r="E56" i="1" s="1"/>
  <c r="D55" i="1"/>
  <c r="E55" i="1" s="1"/>
  <c r="D54" i="1"/>
  <c r="E54" i="1" s="1"/>
  <c r="E53" i="1"/>
  <c r="D53" i="1"/>
  <c r="D52" i="1"/>
  <c r="E52" i="1" s="1"/>
  <c r="D51" i="1"/>
  <c r="E51" i="1" s="1"/>
  <c r="D50" i="1"/>
  <c r="E50" i="1" s="1"/>
  <c r="E49" i="1"/>
  <c r="D49" i="1"/>
  <c r="D48" i="1"/>
  <c r="E48" i="1" s="1"/>
  <c r="D47" i="1"/>
  <c r="E47" i="1" s="1"/>
  <c r="D46" i="1"/>
  <c r="E46" i="1" s="1"/>
  <c r="E45" i="1"/>
  <c r="D45" i="1"/>
  <c r="D44" i="1"/>
  <c r="E44" i="1" s="1"/>
  <c r="D43" i="1"/>
  <c r="E43" i="1" s="1"/>
  <c r="D42" i="1"/>
  <c r="E42" i="1" s="1"/>
  <c r="E41" i="1"/>
  <c r="D41" i="1"/>
  <c r="D40" i="1"/>
  <c r="E40" i="1" s="1"/>
  <c r="D39" i="1"/>
  <c r="E39" i="1" s="1"/>
  <c r="D38" i="1"/>
  <c r="E38" i="1" s="1"/>
  <c r="E37" i="1"/>
  <c r="D37" i="1"/>
  <c r="D36" i="1"/>
  <c r="E36" i="1" s="1"/>
  <c r="D35" i="1"/>
  <c r="E35" i="1" s="1"/>
  <c r="D34" i="1"/>
  <c r="E34" i="1" s="1"/>
  <c r="E33" i="1"/>
  <c r="D33" i="1"/>
  <c r="E32" i="1"/>
  <c r="D32" i="1"/>
  <c r="D31" i="1"/>
  <c r="E31" i="1" s="1"/>
  <c r="D30" i="1"/>
  <c r="E30" i="1" s="1"/>
  <c r="E29" i="1"/>
  <c r="D29" i="1"/>
  <c r="D28" i="1"/>
  <c r="E28" i="1" s="1"/>
  <c r="D27" i="1"/>
  <c r="E27" i="1" s="1"/>
  <c r="D26" i="1"/>
  <c r="E26" i="1" s="1"/>
  <c r="E25" i="1"/>
  <c r="D25" i="1"/>
  <c r="D24" i="1"/>
  <c r="E24" i="1" s="1"/>
  <c r="D23" i="1"/>
  <c r="E23" i="1" s="1"/>
  <c r="D22" i="1"/>
  <c r="E22" i="1" s="1"/>
  <c r="E21" i="1"/>
  <c r="D21" i="1"/>
  <c r="D20" i="1"/>
  <c r="E20" i="1" s="1"/>
  <c r="D19" i="1"/>
  <c r="E19" i="1" s="1"/>
  <c r="D18" i="1"/>
  <c r="E18" i="1" s="1"/>
  <c r="E17" i="1"/>
  <c r="D17" i="1"/>
  <c r="E16" i="1"/>
  <c r="D16" i="1"/>
  <c r="D15" i="1"/>
  <c r="E15" i="1" s="1"/>
  <c r="D14" i="1"/>
  <c r="E14" i="1" s="1"/>
  <c r="D13" i="1"/>
  <c r="E13" i="1" s="1"/>
  <c r="E12" i="1"/>
  <c r="D12" i="1"/>
  <c r="D11" i="1"/>
  <c r="E11" i="1" s="1"/>
  <c r="D10" i="1"/>
  <c r="E10" i="1" s="1"/>
  <c r="D9" i="1"/>
  <c r="E9" i="1" s="1"/>
  <c r="E8" i="1"/>
  <c r="D8" i="1"/>
  <c r="E7" i="1"/>
  <c r="D7" i="1"/>
  <c r="E6" i="1"/>
  <c r="D6" i="1"/>
  <c r="D5" i="1"/>
  <c r="E5" i="1" s="1"/>
  <c r="D4" i="1"/>
  <c r="E4" i="1" s="1"/>
  <c r="D3" i="1"/>
  <c r="E3" i="1" s="1"/>
  <c r="H3" i="7"/>
  <c r="H6" i="7" s="1"/>
  <c r="D183" i="7"/>
  <c r="E183" i="7" s="1"/>
  <c r="E182" i="7"/>
  <c r="D182" i="7"/>
  <c r="E181" i="7"/>
  <c r="D181" i="7"/>
  <c r="D180" i="7"/>
  <c r="E180" i="7" s="1"/>
  <c r="E179" i="7"/>
  <c r="D179" i="7"/>
  <c r="E178" i="7"/>
  <c r="D178" i="7"/>
  <c r="D177" i="7"/>
  <c r="E177" i="7" s="1"/>
  <c r="D176" i="7"/>
  <c r="E176" i="7" s="1"/>
  <c r="E175" i="7"/>
  <c r="D175" i="7"/>
  <c r="E174" i="7"/>
  <c r="D174" i="7"/>
  <c r="D173" i="7"/>
  <c r="E173" i="7" s="1"/>
  <c r="D172" i="7"/>
  <c r="E172" i="7" s="1"/>
  <c r="E171" i="7"/>
  <c r="D171" i="7"/>
  <c r="E170" i="7"/>
  <c r="D170" i="7"/>
  <c r="E169" i="7"/>
  <c r="D169" i="7"/>
  <c r="D168" i="7"/>
  <c r="E168" i="7" s="1"/>
  <c r="E167" i="7"/>
  <c r="D167" i="7"/>
  <c r="E166" i="7"/>
  <c r="D166" i="7"/>
  <c r="E165" i="7"/>
  <c r="D165" i="7"/>
  <c r="D164" i="7"/>
  <c r="E164" i="7" s="1"/>
  <c r="E163" i="7"/>
  <c r="D163" i="7"/>
  <c r="E162" i="7"/>
  <c r="D162" i="7"/>
  <c r="D161" i="7"/>
  <c r="E161" i="7" s="1"/>
  <c r="D160" i="7"/>
  <c r="E160" i="7" s="1"/>
  <c r="E159" i="7"/>
  <c r="D159" i="7"/>
  <c r="E158" i="7"/>
  <c r="D158" i="7"/>
  <c r="D157" i="7"/>
  <c r="E157" i="7" s="1"/>
  <c r="D156" i="7"/>
  <c r="E156" i="7" s="1"/>
  <c r="E155" i="7"/>
  <c r="D155" i="7"/>
  <c r="E154" i="7"/>
  <c r="D154" i="7"/>
  <c r="E153" i="7"/>
  <c r="D153" i="7"/>
  <c r="D152" i="7"/>
  <c r="E152" i="7" s="1"/>
  <c r="E151" i="7"/>
  <c r="D151" i="7"/>
  <c r="E150" i="7"/>
  <c r="D150" i="7"/>
  <c r="D149" i="7"/>
  <c r="E149" i="7" s="1"/>
  <c r="D148" i="7"/>
  <c r="E148" i="7" s="1"/>
  <c r="E147" i="7"/>
  <c r="D147" i="7"/>
  <c r="D146" i="7"/>
  <c r="E146" i="7" s="1"/>
  <c r="D145" i="7"/>
  <c r="E145" i="7" s="1"/>
  <c r="D144" i="7"/>
  <c r="E144" i="7" s="1"/>
  <c r="E143" i="7"/>
  <c r="D143" i="7"/>
  <c r="D142" i="7"/>
  <c r="E142" i="7" s="1"/>
  <c r="D141" i="7"/>
  <c r="E141" i="7" s="1"/>
  <c r="D140" i="7"/>
  <c r="E140" i="7" s="1"/>
  <c r="E139" i="7"/>
  <c r="D139" i="7"/>
  <c r="D138" i="7"/>
  <c r="E138" i="7" s="1"/>
  <c r="D137" i="7"/>
  <c r="E137" i="7" s="1"/>
  <c r="D136" i="7"/>
  <c r="E136" i="7" s="1"/>
  <c r="E135" i="7"/>
  <c r="D135" i="7"/>
  <c r="D134" i="7"/>
  <c r="E134" i="7" s="1"/>
  <c r="D133" i="7"/>
  <c r="E133" i="7" s="1"/>
  <c r="D132" i="7"/>
  <c r="E132" i="7" s="1"/>
  <c r="E131" i="7"/>
  <c r="D131" i="7"/>
  <c r="D130" i="7"/>
  <c r="E130" i="7" s="1"/>
  <c r="D129" i="7"/>
  <c r="E129" i="7" s="1"/>
  <c r="D128" i="7"/>
  <c r="E128" i="7" s="1"/>
  <c r="E127" i="7"/>
  <c r="D127" i="7"/>
  <c r="D126" i="7"/>
  <c r="E126" i="7" s="1"/>
  <c r="D125" i="7"/>
  <c r="E125" i="7" s="1"/>
  <c r="D124" i="7"/>
  <c r="E124" i="7" s="1"/>
  <c r="E123" i="7"/>
  <c r="D123" i="7"/>
  <c r="D122" i="7"/>
  <c r="E122" i="7" s="1"/>
  <c r="D121" i="7"/>
  <c r="E121" i="7" s="1"/>
  <c r="D120" i="7"/>
  <c r="E120" i="7" s="1"/>
  <c r="E119" i="7"/>
  <c r="D119" i="7"/>
  <c r="D118" i="7"/>
  <c r="E118" i="7" s="1"/>
  <c r="D117" i="7"/>
  <c r="E117" i="7" s="1"/>
  <c r="D116" i="7"/>
  <c r="E116" i="7" s="1"/>
  <c r="E115" i="7"/>
  <c r="D115" i="7"/>
  <c r="D114" i="7"/>
  <c r="E114" i="7" s="1"/>
  <c r="D113" i="7"/>
  <c r="E113" i="7" s="1"/>
  <c r="D112" i="7"/>
  <c r="E112" i="7" s="1"/>
  <c r="E111" i="7"/>
  <c r="D111" i="7"/>
  <c r="D110" i="7"/>
  <c r="E110" i="7" s="1"/>
  <c r="D109" i="7"/>
  <c r="E109" i="7" s="1"/>
  <c r="D108" i="7"/>
  <c r="E108" i="7" s="1"/>
  <c r="E107" i="7"/>
  <c r="D107" i="7"/>
  <c r="D106" i="7"/>
  <c r="E106" i="7" s="1"/>
  <c r="D105" i="7"/>
  <c r="E105" i="7" s="1"/>
  <c r="D104" i="7"/>
  <c r="E104" i="7" s="1"/>
  <c r="E103" i="7"/>
  <c r="D103" i="7"/>
  <c r="D102" i="7"/>
  <c r="E102" i="7" s="1"/>
  <c r="E101" i="7"/>
  <c r="D101" i="7"/>
  <c r="D100" i="7"/>
  <c r="E100" i="7" s="1"/>
  <c r="E99" i="7"/>
  <c r="D99" i="7"/>
  <c r="E98" i="7"/>
  <c r="D98" i="7"/>
  <c r="D97" i="7"/>
  <c r="E97" i="7" s="1"/>
  <c r="D96" i="7"/>
  <c r="E96" i="7" s="1"/>
  <c r="E95" i="7"/>
  <c r="D95" i="7"/>
  <c r="D94" i="7"/>
  <c r="E94" i="7" s="1"/>
  <c r="E93" i="7"/>
  <c r="D93" i="7"/>
  <c r="D92" i="7"/>
  <c r="E92" i="7" s="1"/>
  <c r="E91" i="7"/>
  <c r="D91" i="7"/>
  <c r="E90" i="7"/>
  <c r="D90" i="7"/>
  <c r="D89" i="7"/>
  <c r="E89" i="7" s="1"/>
  <c r="D88" i="7"/>
  <c r="E88" i="7" s="1"/>
  <c r="E87" i="7"/>
  <c r="D87" i="7"/>
  <c r="D86" i="7"/>
  <c r="E86" i="7" s="1"/>
  <c r="E85" i="7"/>
  <c r="D85" i="7"/>
  <c r="D84" i="7"/>
  <c r="E84" i="7" s="1"/>
  <c r="E83" i="7"/>
  <c r="D83" i="7"/>
  <c r="E82" i="7"/>
  <c r="D82" i="7"/>
  <c r="D81" i="7"/>
  <c r="E81" i="7" s="1"/>
  <c r="D80" i="7"/>
  <c r="E80" i="7" s="1"/>
  <c r="E79" i="7"/>
  <c r="D79" i="7"/>
  <c r="D78" i="7"/>
  <c r="E78" i="7" s="1"/>
  <c r="E77" i="7"/>
  <c r="D77" i="7"/>
  <c r="D76" i="7"/>
  <c r="E76" i="7" s="1"/>
  <c r="E75" i="7"/>
  <c r="D75" i="7"/>
  <c r="E74" i="7"/>
  <c r="D74" i="7"/>
  <c r="D73" i="7"/>
  <c r="E73" i="7" s="1"/>
  <c r="D72" i="7"/>
  <c r="E72" i="7" s="1"/>
  <c r="E71" i="7"/>
  <c r="D71" i="7"/>
  <c r="D70" i="7"/>
  <c r="E70" i="7" s="1"/>
  <c r="E69" i="7"/>
  <c r="D69" i="7"/>
  <c r="D68" i="7"/>
  <c r="E68" i="7" s="1"/>
  <c r="E67" i="7"/>
  <c r="D67" i="7"/>
  <c r="E66" i="7"/>
  <c r="D66" i="7"/>
  <c r="D65" i="7"/>
  <c r="E65" i="7" s="1"/>
  <c r="D64" i="7"/>
  <c r="E64" i="7" s="1"/>
  <c r="E63" i="7"/>
  <c r="D63" i="7"/>
  <c r="D62" i="7"/>
  <c r="E62" i="7" s="1"/>
  <c r="D61" i="7"/>
  <c r="E61" i="7" s="1"/>
  <c r="D60" i="7"/>
  <c r="E60" i="7" s="1"/>
  <c r="E59" i="7"/>
  <c r="D59" i="7"/>
  <c r="D58" i="7"/>
  <c r="E58" i="7" s="1"/>
  <c r="D57" i="7"/>
  <c r="E57" i="7" s="1"/>
  <c r="D56" i="7"/>
  <c r="E56" i="7" s="1"/>
  <c r="E55" i="7"/>
  <c r="D55" i="7"/>
  <c r="D54" i="7"/>
  <c r="E54" i="7" s="1"/>
  <c r="D53" i="7"/>
  <c r="E53" i="7" s="1"/>
  <c r="D52" i="7"/>
  <c r="E52" i="7" s="1"/>
  <c r="E51" i="7"/>
  <c r="D51" i="7"/>
  <c r="D50" i="7"/>
  <c r="E50" i="7" s="1"/>
  <c r="E49" i="7"/>
  <c r="D49" i="7"/>
  <c r="D48" i="7"/>
  <c r="E48" i="7" s="1"/>
  <c r="E47" i="7"/>
  <c r="D47" i="7"/>
  <c r="E46" i="7"/>
  <c r="D46" i="7"/>
  <c r="D45" i="7"/>
  <c r="E45" i="7" s="1"/>
  <c r="D44" i="7"/>
  <c r="E44" i="7" s="1"/>
  <c r="E43" i="7"/>
  <c r="D43" i="7"/>
  <c r="D42" i="7"/>
  <c r="E42" i="7" s="1"/>
  <c r="D41" i="7"/>
  <c r="E41" i="7" s="1"/>
  <c r="D40" i="7"/>
  <c r="E40" i="7" s="1"/>
  <c r="E39" i="7"/>
  <c r="D39" i="7"/>
  <c r="D38" i="7"/>
  <c r="E38" i="7" s="1"/>
  <c r="D37" i="7"/>
  <c r="E37" i="7" s="1"/>
  <c r="D36" i="7"/>
  <c r="E36" i="7" s="1"/>
  <c r="E35" i="7"/>
  <c r="D35" i="7"/>
  <c r="D34" i="7"/>
  <c r="E34" i="7" s="1"/>
  <c r="E33" i="7"/>
  <c r="D33" i="7"/>
  <c r="D32" i="7"/>
  <c r="E32" i="7" s="1"/>
  <c r="E31" i="7"/>
  <c r="D31" i="7"/>
  <c r="E30" i="7"/>
  <c r="D30" i="7"/>
  <c r="D29" i="7"/>
  <c r="E29" i="7" s="1"/>
  <c r="D28" i="7"/>
  <c r="E28" i="7" s="1"/>
  <c r="E27" i="7"/>
  <c r="D27" i="7"/>
  <c r="D26" i="7"/>
  <c r="E26" i="7" s="1"/>
  <c r="D25" i="7"/>
  <c r="E25" i="7" s="1"/>
  <c r="D24" i="7"/>
  <c r="E24" i="7" s="1"/>
  <c r="E23" i="7"/>
  <c r="D23" i="7"/>
  <c r="D22" i="7"/>
  <c r="E22" i="7" s="1"/>
  <c r="D21" i="7"/>
  <c r="E21" i="7" s="1"/>
  <c r="D20" i="7"/>
  <c r="E20" i="7" s="1"/>
  <c r="E19" i="7"/>
  <c r="D19" i="7"/>
  <c r="D18" i="7"/>
  <c r="E18" i="7" s="1"/>
  <c r="E17" i="7"/>
  <c r="D17" i="7"/>
  <c r="D16" i="7"/>
  <c r="E16" i="7" s="1"/>
  <c r="E15" i="7"/>
  <c r="D15" i="7"/>
  <c r="E14" i="7"/>
  <c r="D14" i="7"/>
  <c r="D13" i="7"/>
  <c r="E13" i="7" s="1"/>
  <c r="E12" i="7"/>
  <c r="D12" i="7"/>
  <c r="E11" i="7"/>
  <c r="D11" i="7"/>
  <c r="D10" i="7"/>
  <c r="E10" i="7" s="1"/>
  <c r="D9" i="7"/>
  <c r="E9" i="7" s="1"/>
  <c r="E8" i="7"/>
  <c r="D8" i="7"/>
  <c r="E7" i="7"/>
  <c r="D7" i="7"/>
  <c r="E6" i="7"/>
  <c r="D6" i="7"/>
  <c r="D5" i="7"/>
  <c r="E5" i="7" s="1"/>
  <c r="D4" i="7"/>
  <c r="E4" i="7" s="1"/>
  <c r="D3" i="7"/>
  <c r="H6" i="6"/>
  <c r="F5" i="6" s="1"/>
  <c r="F4" i="6"/>
  <c r="F7" i="6"/>
  <c r="F11" i="6"/>
  <c r="F15" i="6"/>
  <c r="F19" i="6"/>
  <c r="F23" i="6"/>
  <c r="F27" i="6"/>
  <c r="F30" i="6"/>
  <c r="F31" i="6"/>
  <c r="F34" i="6"/>
  <c r="F35" i="6"/>
  <c r="F38" i="6"/>
  <c r="F39" i="6"/>
  <c r="F42" i="6"/>
  <c r="F43" i="6"/>
  <c r="F46" i="6"/>
  <c r="F47" i="6"/>
  <c r="F50" i="6"/>
  <c r="F51" i="6"/>
  <c r="F54" i="6"/>
  <c r="F55" i="6"/>
  <c r="F58" i="6"/>
  <c r="F59" i="6"/>
  <c r="F62" i="6"/>
  <c r="F63" i="6"/>
  <c r="F66" i="6"/>
  <c r="F67" i="6"/>
  <c r="F70" i="6"/>
  <c r="F71" i="6"/>
  <c r="F74" i="6"/>
  <c r="F75" i="6"/>
  <c r="F78" i="6"/>
  <c r="F79" i="6"/>
  <c r="F82" i="6"/>
  <c r="F83" i="6"/>
  <c r="F86" i="6"/>
  <c r="F87" i="6"/>
  <c r="F90" i="6"/>
  <c r="F91" i="6"/>
  <c r="F94" i="6"/>
  <c r="F95" i="6"/>
  <c r="F98" i="6"/>
  <c r="F99" i="6"/>
  <c r="F102" i="6"/>
  <c r="F103" i="6"/>
  <c r="F106" i="6"/>
  <c r="F107" i="6"/>
  <c r="F110" i="6"/>
  <c r="F111" i="6"/>
  <c r="F114" i="6"/>
  <c r="F115" i="6"/>
  <c r="F118" i="6"/>
  <c r="F119" i="6"/>
  <c r="F122" i="6"/>
  <c r="F123" i="6"/>
  <c r="F126" i="6"/>
  <c r="F127" i="6"/>
  <c r="F130" i="6"/>
  <c r="F131" i="6"/>
  <c r="F134" i="6"/>
  <c r="F135" i="6"/>
  <c r="F138" i="6"/>
  <c r="F139" i="6"/>
  <c r="F142" i="6"/>
  <c r="F143" i="6"/>
  <c r="F146" i="6"/>
  <c r="F147" i="6"/>
  <c r="F150" i="6"/>
  <c r="F151" i="6"/>
  <c r="F154" i="6"/>
  <c r="F155" i="6"/>
  <c r="F158" i="6"/>
  <c r="F159" i="6"/>
  <c r="F162" i="6"/>
  <c r="F163" i="6"/>
  <c r="F166" i="6"/>
  <c r="F167" i="6"/>
  <c r="F170" i="6"/>
  <c r="F171" i="6"/>
  <c r="F174" i="6"/>
  <c r="F175" i="6"/>
  <c r="F178" i="6"/>
  <c r="F179" i="6"/>
  <c r="F182" i="6"/>
  <c r="F183" i="6"/>
  <c r="H3" i="6"/>
  <c r="F8" i="1" l="1"/>
  <c r="F17" i="1"/>
  <c r="F61" i="1"/>
  <c r="F9" i="1"/>
  <c r="F21" i="1"/>
  <c r="F49" i="1"/>
  <c r="F3" i="1"/>
  <c r="F6" i="1"/>
  <c r="F10" i="1"/>
  <c r="F13" i="1"/>
  <c r="F25" i="1"/>
  <c r="F37" i="1"/>
  <c r="F53" i="1"/>
  <c r="F69" i="1"/>
  <c r="F5" i="1"/>
  <c r="F24" i="1"/>
  <c r="F45" i="1"/>
  <c r="F7" i="1"/>
  <c r="F12" i="1"/>
  <c r="F28" i="1"/>
  <c r="F33" i="1"/>
  <c r="F65" i="1"/>
  <c r="F4" i="1"/>
  <c r="F11" i="1"/>
  <c r="F14" i="1"/>
  <c r="F20" i="1"/>
  <c r="F41" i="1"/>
  <c r="F57" i="1"/>
  <c r="F73" i="1"/>
  <c r="F77" i="1"/>
  <c r="F16" i="1"/>
  <c r="F18" i="1"/>
  <c r="F23" i="1"/>
  <c r="F29" i="1"/>
  <c r="F32" i="1"/>
  <c r="F34" i="1"/>
  <c r="F40" i="1"/>
  <c r="F42" i="1"/>
  <c r="F48" i="1"/>
  <c r="F50" i="1"/>
  <c r="F56" i="1"/>
  <c r="F58" i="1"/>
  <c r="F64" i="1"/>
  <c r="F66" i="1"/>
  <c r="F72" i="1"/>
  <c r="F74" i="1"/>
  <c r="F80" i="1"/>
  <c r="F82" i="1"/>
  <c r="F88" i="1"/>
  <c r="F90" i="1"/>
  <c r="F96" i="1"/>
  <c r="F98" i="1"/>
  <c r="F104" i="1"/>
  <c r="F106" i="1"/>
  <c r="F112" i="1"/>
  <c r="F114" i="1"/>
  <c r="F120" i="1"/>
  <c r="F122" i="1"/>
  <c r="F128" i="1"/>
  <c r="F130" i="1"/>
  <c r="F136" i="1"/>
  <c r="F138" i="1"/>
  <c r="F144" i="1"/>
  <c r="F146" i="1"/>
  <c r="F152" i="1"/>
  <c r="F154" i="1"/>
  <c r="F160" i="1"/>
  <c r="F162" i="1"/>
  <c r="F168" i="1"/>
  <c r="F170" i="1"/>
  <c r="F176" i="1"/>
  <c r="F178" i="1"/>
  <c r="F19" i="1"/>
  <c r="F30" i="1"/>
  <c r="F35" i="1"/>
  <c r="F43" i="1"/>
  <c r="F51" i="1"/>
  <c r="F59" i="1"/>
  <c r="F67" i="1"/>
  <c r="F75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5" i="1"/>
  <c r="F26" i="1"/>
  <c r="F31" i="1"/>
  <c r="F36" i="1"/>
  <c r="F38" i="1"/>
  <c r="F44" i="1"/>
  <c r="F46" i="1"/>
  <c r="F52" i="1"/>
  <c r="F54" i="1"/>
  <c r="F60" i="1"/>
  <c r="F62" i="1"/>
  <c r="F68" i="1"/>
  <c r="F70" i="1"/>
  <c r="F76" i="1"/>
  <c r="F78" i="1"/>
  <c r="F84" i="1"/>
  <c r="F86" i="1"/>
  <c r="F92" i="1"/>
  <c r="F94" i="1"/>
  <c r="F100" i="1"/>
  <c r="F102" i="1"/>
  <c r="F108" i="1"/>
  <c r="F110" i="1"/>
  <c r="F116" i="1"/>
  <c r="F118" i="1"/>
  <c r="F124" i="1"/>
  <c r="F126" i="1"/>
  <c r="F132" i="1"/>
  <c r="F134" i="1"/>
  <c r="F140" i="1"/>
  <c r="F142" i="1"/>
  <c r="F148" i="1"/>
  <c r="F150" i="1"/>
  <c r="F156" i="1"/>
  <c r="F158" i="1"/>
  <c r="F164" i="1"/>
  <c r="F166" i="1"/>
  <c r="F172" i="1"/>
  <c r="F174" i="1"/>
  <c r="F180" i="1"/>
  <c r="F182" i="1"/>
  <c r="F22" i="1"/>
  <c r="F27" i="1"/>
  <c r="F39" i="1"/>
  <c r="F47" i="1"/>
  <c r="F55" i="1"/>
  <c r="F63" i="1"/>
  <c r="F71" i="1"/>
  <c r="F79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90" i="7"/>
  <c r="F174" i="7"/>
  <c r="F114" i="7"/>
  <c r="F36" i="7"/>
  <c r="F55" i="7"/>
  <c r="F18" i="7"/>
  <c r="F6" i="7"/>
  <c r="F158" i="7"/>
  <c r="F146" i="7"/>
  <c r="F3" i="7"/>
  <c r="F34" i="7"/>
  <c r="F23" i="7"/>
  <c r="F20" i="7"/>
  <c r="F4" i="7"/>
  <c r="F8" i="7"/>
  <c r="F16" i="7"/>
  <c r="F29" i="7"/>
  <c r="F42" i="7"/>
  <c r="F47" i="7"/>
  <c r="F78" i="7"/>
  <c r="F129" i="7"/>
  <c r="F5" i="7"/>
  <c r="F14" i="7"/>
  <c r="F54" i="7"/>
  <c r="F111" i="7"/>
  <c r="F120" i="7"/>
  <c r="F7" i="7"/>
  <c r="F10" i="7"/>
  <c r="F12" i="7"/>
  <c r="F17" i="7"/>
  <c r="F19" i="7"/>
  <c r="F22" i="7"/>
  <c r="F30" i="7"/>
  <c r="F51" i="7"/>
  <c r="F57" i="7"/>
  <c r="F60" i="7"/>
  <c r="F63" i="7"/>
  <c r="F100" i="7"/>
  <c r="F106" i="7"/>
  <c r="F140" i="7"/>
  <c r="F143" i="7"/>
  <c r="F149" i="7"/>
  <c r="F161" i="7"/>
  <c r="F11" i="7"/>
  <c r="F26" i="7"/>
  <c r="F31" i="7"/>
  <c r="F45" i="7"/>
  <c r="F81" i="7"/>
  <c r="F126" i="7"/>
  <c r="F9" i="7"/>
  <c r="F32" i="7"/>
  <c r="F68" i="7"/>
  <c r="F108" i="7"/>
  <c r="F117" i="7"/>
  <c r="F130" i="7"/>
  <c r="F177" i="7"/>
  <c r="F13" i="7"/>
  <c r="F15" i="7"/>
  <c r="F25" i="7"/>
  <c r="F28" i="7"/>
  <c r="F38" i="7"/>
  <c r="F41" i="7"/>
  <c r="F44" i="7"/>
  <c r="F49" i="7"/>
  <c r="F58" i="7"/>
  <c r="F95" i="7"/>
  <c r="F122" i="7"/>
  <c r="F131" i="7"/>
  <c r="F138" i="7"/>
  <c r="F175" i="7"/>
  <c r="F170" i="7"/>
  <c r="F159" i="7"/>
  <c r="F154" i="7"/>
  <c r="F99" i="7"/>
  <c r="F96" i="7"/>
  <c r="F91" i="7"/>
  <c r="F88" i="7"/>
  <c r="F83" i="7"/>
  <c r="F80" i="7"/>
  <c r="F75" i="7"/>
  <c r="F72" i="7"/>
  <c r="F67" i="7"/>
  <c r="F171" i="7"/>
  <c r="F155" i="7"/>
  <c r="F167" i="7"/>
  <c r="F151" i="7"/>
  <c r="F24" i="7"/>
  <c r="F37" i="7"/>
  <c r="F43" i="7"/>
  <c r="F56" i="7"/>
  <c r="F61" i="7"/>
  <c r="F64" i="7"/>
  <c r="F66" i="7"/>
  <c r="F71" i="7"/>
  <c r="F76" i="7"/>
  <c r="F86" i="7"/>
  <c r="F89" i="7"/>
  <c r="F98" i="7"/>
  <c r="F103" i="7"/>
  <c r="F109" i="7"/>
  <c r="F112" i="7"/>
  <c r="F118" i="7"/>
  <c r="F121" i="7"/>
  <c r="F123" i="7"/>
  <c r="F132" i="7"/>
  <c r="F135" i="7"/>
  <c r="F141" i="7"/>
  <c r="F144" i="7"/>
  <c r="F157" i="7"/>
  <c r="F163" i="7"/>
  <c r="F173" i="7"/>
  <c r="F179" i="7"/>
  <c r="F33" i="7"/>
  <c r="F35" i="7"/>
  <c r="F39" i="7"/>
  <c r="F46" i="7"/>
  <c r="F48" i="7"/>
  <c r="F50" i="7"/>
  <c r="F52" i="7"/>
  <c r="F62" i="7"/>
  <c r="F65" i="7"/>
  <c r="F74" i="7"/>
  <c r="F79" i="7"/>
  <c r="F84" i="7"/>
  <c r="F94" i="7"/>
  <c r="F97" i="7"/>
  <c r="F104" i="7"/>
  <c r="F110" i="7"/>
  <c r="F113" i="7"/>
  <c r="F115" i="7"/>
  <c r="F124" i="7"/>
  <c r="F127" i="7"/>
  <c r="F133" i="7"/>
  <c r="F136" i="7"/>
  <c r="F142" i="7"/>
  <c r="F145" i="7"/>
  <c r="F147" i="7"/>
  <c r="F150" i="7"/>
  <c r="F162" i="7"/>
  <c r="F166" i="7"/>
  <c r="F178" i="7"/>
  <c r="F182" i="7"/>
  <c r="F21" i="7"/>
  <c r="F27" i="7"/>
  <c r="F40" i="7"/>
  <c r="F53" i="7"/>
  <c r="F59" i="7"/>
  <c r="F70" i="7"/>
  <c r="F73" i="7"/>
  <c r="F82" i="7"/>
  <c r="F87" i="7"/>
  <c r="F92" i="7"/>
  <c r="F102" i="7"/>
  <c r="F105" i="7"/>
  <c r="F107" i="7"/>
  <c r="F116" i="7"/>
  <c r="F119" i="7"/>
  <c r="F125" i="7"/>
  <c r="F128" i="7"/>
  <c r="F134" i="7"/>
  <c r="F137" i="7"/>
  <c r="F139" i="7"/>
  <c r="F148" i="7"/>
  <c r="F153" i="7"/>
  <c r="F160" i="7"/>
  <c r="F169" i="7"/>
  <c r="F176" i="7"/>
  <c r="F164" i="7"/>
  <c r="F180" i="7"/>
  <c r="F152" i="7"/>
  <c r="F168" i="7"/>
  <c r="F69" i="7"/>
  <c r="F77" i="7"/>
  <c r="F85" i="7"/>
  <c r="F93" i="7"/>
  <c r="F101" i="7"/>
  <c r="F156" i="7"/>
  <c r="F165" i="7"/>
  <c r="F172" i="7"/>
  <c r="F181" i="7"/>
  <c r="F183" i="7"/>
  <c r="F181" i="6"/>
  <c r="F177" i="6"/>
  <c r="F173" i="6"/>
  <c r="F169" i="6"/>
  <c r="F165" i="6"/>
  <c r="F161" i="6"/>
  <c r="F157" i="6"/>
  <c r="F153" i="6"/>
  <c r="F149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9" i="6"/>
  <c r="F6" i="6"/>
  <c r="F26" i="6"/>
  <c r="F22" i="6"/>
  <c r="F18" i="6"/>
  <c r="F14" i="6"/>
  <c r="F10" i="6"/>
  <c r="F3" i="6"/>
  <c r="F180" i="6"/>
  <c r="F176" i="6"/>
  <c r="F172" i="6"/>
  <c r="F168" i="6"/>
  <c r="F164" i="6"/>
  <c r="F160" i="6"/>
  <c r="F156" i="6"/>
  <c r="F152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3" i="6"/>
</calcChain>
</file>

<file path=xl/sharedStrings.xml><?xml version="1.0" encoding="utf-8"?>
<sst xmlns="http://schemas.openxmlformats.org/spreadsheetml/2006/main" count="118" uniqueCount="52">
  <si>
    <t>時間 [sec.]</t>
    <rPh sb="0" eb="2">
      <t>ジカン</t>
    </rPh>
    <phoneticPr fontId="1"/>
  </si>
  <si>
    <r>
      <t>反応器体積</t>
    </r>
    <r>
      <rPr>
        <i/>
        <sz val="11"/>
        <rFont val="ＭＳ Ｐゴシック"/>
        <family val="3"/>
        <charset val="128"/>
      </rPr>
      <t>V</t>
    </r>
    <r>
      <rPr>
        <vertAlign val="subscript"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 xml:space="preserve"> [m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]</t>
    </r>
    <rPh sb="0" eb="3">
      <t>ハンノウキ</t>
    </rPh>
    <rPh sb="3" eb="5">
      <t>タイセキ</t>
    </rPh>
    <phoneticPr fontId="1"/>
  </si>
  <si>
    <r>
      <t>反応速度定数</t>
    </r>
    <r>
      <rPr>
        <i/>
        <sz val="11"/>
        <rFont val="ＭＳ Ｐゴシック"/>
        <family val="3"/>
        <charset val="128"/>
      </rPr>
      <t>k</t>
    </r>
    <r>
      <rPr>
        <vertAlign val="subscript"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 xml:space="preserve"> [s</t>
    </r>
    <r>
      <rPr>
        <vertAlign val="superscript"/>
        <sz val="11"/>
        <rFont val="ＭＳ Ｐゴシック"/>
        <family val="3"/>
        <charset val="128"/>
      </rPr>
      <t>-1</t>
    </r>
    <r>
      <rPr>
        <sz val="11"/>
        <rFont val="ＭＳ Ｐゴシック"/>
        <family val="3"/>
        <charset val="128"/>
      </rPr>
      <t>]</t>
    </r>
    <rPh sb="0" eb="2">
      <t>ハンノウ</t>
    </rPh>
    <rPh sb="2" eb="4">
      <t>ソクド</t>
    </rPh>
    <rPh sb="4" eb="6">
      <t>テイスウ</t>
    </rPh>
    <phoneticPr fontId="1"/>
  </si>
  <si>
    <r>
      <t>平均反応温度</t>
    </r>
    <r>
      <rPr>
        <i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 xml:space="preserve"> [K]</t>
    </r>
    <rPh sb="0" eb="2">
      <t>ヘイキン</t>
    </rPh>
    <rPh sb="2" eb="4">
      <t>ハンノウ</t>
    </rPh>
    <rPh sb="4" eb="6">
      <t>オンド</t>
    </rPh>
    <phoneticPr fontId="1"/>
  </si>
  <si>
    <r>
      <t>1/</t>
    </r>
    <r>
      <rPr>
        <i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 xml:space="preserve"> [K</t>
    </r>
    <r>
      <rPr>
        <vertAlign val="superscript"/>
        <sz val="11"/>
        <rFont val="ＭＳ Ｐゴシック"/>
        <family val="3"/>
        <charset val="128"/>
      </rPr>
      <t>-1</t>
    </r>
    <r>
      <rPr>
        <sz val="11"/>
        <rFont val="ＭＳ Ｐゴシック"/>
        <family val="3"/>
        <charset val="128"/>
      </rPr>
      <t>]</t>
    </r>
    <phoneticPr fontId="1"/>
  </si>
  <si>
    <r>
      <t>ln</t>
    </r>
    <r>
      <rPr>
        <i/>
        <sz val="11"/>
        <rFont val="ＭＳ Ｐゴシック"/>
        <family val="3"/>
        <charset val="128"/>
      </rPr>
      <t>k</t>
    </r>
    <r>
      <rPr>
        <vertAlign val="subscript"/>
        <sz val="11"/>
        <rFont val="ＭＳ Ｐゴシック"/>
        <family val="3"/>
        <charset val="128"/>
      </rPr>
      <t>T</t>
    </r>
    <phoneticPr fontId="1"/>
  </si>
  <si>
    <r>
      <t>ln</t>
    </r>
    <r>
      <rPr>
        <i/>
        <sz val="11"/>
        <rFont val="ＭＳ Ｐゴシック"/>
        <family val="3"/>
        <charset val="128"/>
      </rPr>
      <t>k</t>
    </r>
    <r>
      <rPr>
        <vertAlign val="subscript"/>
        <sz val="11"/>
        <rFont val="ＭＳ Ｐゴシック"/>
        <family val="3"/>
        <charset val="128"/>
      </rPr>
      <t>0</t>
    </r>
    <phoneticPr fontId="1"/>
  </si>
  <si>
    <r>
      <t>k</t>
    </r>
    <r>
      <rPr>
        <vertAlign val="subscript"/>
        <sz val="11"/>
        <rFont val="ＭＳ Ｐゴシック"/>
        <family val="3"/>
        <charset val="128"/>
      </rPr>
      <t>0</t>
    </r>
    <r>
      <rPr>
        <sz val="11"/>
        <rFont val="ＭＳ Ｐゴシック"/>
        <family val="3"/>
        <charset val="128"/>
      </rPr>
      <t xml:space="preserve"> [s</t>
    </r>
    <r>
      <rPr>
        <vertAlign val="superscript"/>
        <sz val="11"/>
        <rFont val="ＭＳ Ｐゴシック"/>
        <family val="3"/>
        <charset val="128"/>
      </rPr>
      <t>-1</t>
    </r>
    <r>
      <rPr>
        <sz val="11"/>
        <rFont val="ＭＳ Ｐゴシック"/>
        <family val="3"/>
        <charset val="128"/>
      </rPr>
      <t>]</t>
    </r>
    <phoneticPr fontId="1"/>
  </si>
  <si>
    <t>電導度κ [mS/m]</t>
    <rPh sb="0" eb="1">
      <t>デン</t>
    </rPh>
    <rPh sb="1" eb="2">
      <t>シルベ</t>
    </rPh>
    <rPh sb="2" eb="3">
      <t>ド</t>
    </rPh>
    <phoneticPr fontId="1"/>
  </si>
  <si>
    <t>電導度κ [S/m]</t>
    <rPh sb="0" eb="1">
      <t>デン</t>
    </rPh>
    <rPh sb="1" eb="2">
      <t>シルベ</t>
    </rPh>
    <rPh sb="2" eb="3">
      <t>ド</t>
    </rPh>
    <phoneticPr fontId="1"/>
  </si>
  <si>
    <r>
      <t>-ln(1-</t>
    </r>
    <r>
      <rPr>
        <b/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R,batch</t>
    </r>
    <r>
      <rPr>
        <sz val="11"/>
        <rFont val="ＭＳ Ｐゴシック"/>
        <family val="3"/>
        <charset val="128"/>
      </rPr>
      <t>(</t>
    </r>
    <r>
      <rPr>
        <i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)/2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>) [-]</t>
    </r>
    <phoneticPr fontId="1"/>
  </si>
  <si>
    <t>温度 [℃]</t>
    <rPh sb="0" eb="2">
      <t>オンド</t>
    </rPh>
    <phoneticPr fontId="1"/>
  </si>
  <si>
    <t>無次元時間</t>
  </si>
  <si>
    <t>無次元酢酸濃度の実験値</t>
    <rPh sb="0" eb="1">
      <t>ム</t>
    </rPh>
    <rPh sb="1" eb="3">
      <t>ジゲン</t>
    </rPh>
    <rPh sb="3" eb="5">
      <t>サクサン</t>
    </rPh>
    <rPh sb="5" eb="7">
      <t>ノウド</t>
    </rPh>
    <rPh sb="8" eb="10">
      <t>ジッケン</t>
    </rPh>
    <rPh sb="10" eb="11">
      <t>チ</t>
    </rPh>
    <phoneticPr fontId="1"/>
  </si>
  <si>
    <t>滞在時間分布関数</t>
    <rPh sb="0" eb="2">
      <t>タイザイ</t>
    </rPh>
    <rPh sb="2" eb="4">
      <t>ジカン</t>
    </rPh>
    <rPh sb="4" eb="6">
      <t>ブンプ</t>
    </rPh>
    <rPh sb="6" eb="8">
      <t>カンスウ</t>
    </rPh>
    <phoneticPr fontId="1"/>
  </si>
  <si>
    <t>無次元無水酢酸濃度の計算値</t>
    <rPh sb="0" eb="1">
      <t>ム</t>
    </rPh>
    <rPh sb="1" eb="3">
      <t>ジゲン</t>
    </rPh>
    <rPh sb="3" eb="5">
      <t>ムスイ</t>
    </rPh>
    <rPh sb="5" eb="7">
      <t>サクサン</t>
    </rPh>
    <rPh sb="7" eb="9">
      <t>ノウド</t>
    </rPh>
    <rPh sb="10" eb="13">
      <t>ケイサンチ</t>
    </rPh>
    <phoneticPr fontId="1"/>
  </si>
  <si>
    <t>無次元酢酸濃度の計算値</t>
    <rPh sb="0" eb="1">
      <t>ム</t>
    </rPh>
    <rPh sb="1" eb="3">
      <t>ジゲン</t>
    </rPh>
    <rPh sb="3" eb="5">
      <t>サクサン</t>
    </rPh>
    <rPh sb="5" eb="7">
      <t>ノウド</t>
    </rPh>
    <rPh sb="8" eb="11">
      <t>ケイサンチ</t>
    </rPh>
    <phoneticPr fontId="1"/>
  </si>
  <si>
    <t>(4.6.48)式のΣの中身</t>
    <rPh sb="8" eb="9">
      <t>シキ</t>
    </rPh>
    <rPh sb="12" eb="14">
      <t>ナカミ</t>
    </rPh>
    <phoneticPr fontId="1"/>
  </si>
  <si>
    <t>電導度 [mS/m]</t>
    <rPh sb="0" eb="1">
      <t>デン</t>
    </rPh>
    <rPh sb="1" eb="2">
      <t>シルベ</t>
    </rPh>
    <rPh sb="2" eb="3">
      <t>ド</t>
    </rPh>
    <phoneticPr fontId="1"/>
  </si>
  <si>
    <t>電導度 [S/m]</t>
    <rPh sb="0" eb="1">
      <t>デン</t>
    </rPh>
    <rPh sb="1" eb="2">
      <t>シルベ</t>
    </rPh>
    <rPh sb="2" eb="3">
      <t>ド</t>
    </rPh>
    <phoneticPr fontId="1"/>
  </si>
  <si>
    <t>温度[℃]</t>
    <rPh sb="0" eb="2">
      <t>オンド</t>
    </rPh>
    <phoneticPr fontId="1"/>
  </si>
  <si>
    <t>θ[-]</t>
    <phoneticPr fontId="1"/>
  </si>
  <si>
    <r>
      <t>C</t>
    </r>
    <r>
      <rPr>
        <vertAlign val="subscript"/>
        <sz val="11"/>
        <rFont val="ＭＳ Ｐゴシック"/>
        <family val="3"/>
        <charset val="128"/>
      </rPr>
      <t>R,exp</t>
    </r>
    <r>
      <rPr>
        <sz val="11"/>
        <rFont val="ＭＳ Ｐゴシック"/>
        <family val="3"/>
        <charset val="128"/>
      </rPr>
      <t>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 xml:space="preserve"> [-]</t>
    </r>
    <phoneticPr fontId="1"/>
  </si>
  <si>
    <r>
      <t>E</t>
    </r>
    <r>
      <rPr>
        <sz val="11"/>
        <rFont val="ＭＳ Ｐゴシック"/>
        <family val="3"/>
        <charset val="128"/>
      </rPr>
      <t>(θ) [-]</t>
    </r>
    <phoneticPr fontId="1"/>
  </si>
  <si>
    <r>
      <t>C</t>
    </r>
    <r>
      <rPr>
        <vertAlign val="subscript"/>
        <sz val="11"/>
        <rFont val="ＭＳ Ｐゴシック"/>
        <family val="3"/>
        <charset val="128"/>
      </rPr>
      <t>A,cal</t>
    </r>
    <r>
      <rPr>
        <sz val="11"/>
        <rFont val="ＭＳ Ｐゴシック"/>
        <family val="3"/>
        <charset val="128"/>
      </rPr>
      <t>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 xml:space="preserve"> [-]</t>
    </r>
    <phoneticPr fontId="1"/>
  </si>
  <si>
    <r>
      <t>C</t>
    </r>
    <r>
      <rPr>
        <vertAlign val="subscript"/>
        <sz val="11"/>
        <rFont val="ＭＳ Ｐゴシック"/>
        <family val="3"/>
        <charset val="128"/>
      </rPr>
      <t>R,cal</t>
    </r>
    <r>
      <rPr>
        <sz val="11"/>
        <rFont val="ＭＳ Ｐゴシック"/>
        <family val="3"/>
        <charset val="128"/>
      </rPr>
      <t>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 xml:space="preserve"> [-]</t>
    </r>
    <phoneticPr fontId="1"/>
  </si>
  <si>
    <r>
      <t>反応器段数</t>
    </r>
    <r>
      <rPr>
        <i/>
        <sz val="11"/>
        <rFont val="ＭＳ Ｐゴシック"/>
        <family val="3"/>
        <charset val="128"/>
      </rPr>
      <t>N</t>
    </r>
    <r>
      <rPr>
        <sz val="11"/>
        <rFont val="ＭＳ Ｐゴシック"/>
        <family val="3"/>
        <charset val="128"/>
      </rPr>
      <t xml:space="preserve"> [-]</t>
    </r>
    <rPh sb="0" eb="2">
      <t>ハンノウ</t>
    </rPh>
    <rPh sb="2" eb="3">
      <t>キ</t>
    </rPh>
    <rPh sb="3" eb="5">
      <t>ダンスウ</t>
    </rPh>
    <phoneticPr fontId="1"/>
  </si>
  <si>
    <r>
      <t>水温</t>
    </r>
    <r>
      <rPr>
        <i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 xml:space="preserve"> [K]</t>
    </r>
    <phoneticPr fontId="1"/>
  </si>
  <si>
    <t>滞在時間τ [s]</t>
    <rPh sb="0" eb="2">
      <t>タイザイ</t>
    </rPh>
    <rPh sb="2" eb="4">
      <t>ジカン</t>
    </rPh>
    <phoneticPr fontId="1"/>
  </si>
  <si>
    <r>
      <t>速度定数</t>
    </r>
    <r>
      <rPr>
        <i/>
        <sz val="11"/>
        <rFont val="ＭＳ Ｐゴシック"/>
        <family val="3"/>
        <charset val="128"/>
      </rPr>
      <t>k</t>
    </r>
    <r>
      <rPr>
        <sz val="11"/>
        <rFont val="ＭＳ Ｐゴシック"/>
        <family val="3"/>
        <charset val="128"/>
      </rPr>
      <t xml:space="preserve"> [s</t>
    </r>
    <r>
      <rPr>
        <vertAlign val="superscript"/>
        <sz val="11"/>
        <rFont val="ＭＳ Ｐゴシック"/>
        <family val="3"/>
        <charset val="128"/>
      </rPr>
      <t>-1</t>
    </r>
    <r>
      <rPr>
        <sz val="11"/>
        <rFont val="ＭＳ Ｐゴシック"/>
        <family val="3"/>
        <charset val="128"/>
      </rPr>
      <t>]</t>
    </r>
    <phoneticPr fontId="1"/>
  </si>
  <si>
    <r>
      <t>評価関数</t>
    </r>
    <r>
      <rPr>
        <i/>
        <sz val="11"/>
        <rFont val="ＭＳ Ｐゴシック"/>
        <family val="3"/>
        <charset val="128"/>
      </rPr>
      <t>S</t>
    </r>
    <r>
      <rPr>
        <sz val="11"/>
        <rFont val="ＭＳ Ｐゴシック"/>
        <family val="3"/>
        <charset val="128"/>
      </rPr>
      <t>(</t>
    </r>
    <r>
      <rPr>
        <i/>
        <sz val="11"/>
        <rFont val="ＭＳ Ｐゴシック"/>
        <family val="3"/>
        <charset val="128"/>
      </rPr>
      <t>k</t>
    </r>
    <r>
      <rPr>
        <sz val="11"/>
        <rFont val="ＭＳ Ｐゴシック"/>
        <family val="3"/>
        <charset val="128"/>
      </rPr>
      <t>)</t>
    </r>
    <rPh sb="0" eb="2">
      <t>ヒョウカ</t>
    </rPh>
    <rPh sb="2" eb="4">
      <t>カンスウ</t>
    </rPh>
    <phoneticPr fontId="1"/>
  </si>
  <si>
    <t>θ[-]</t>
    <phoneticPr fontId="1"/>
  </si>
  <si>
    <r>
      <t>C</t>
    </r>
    <r>
      <rPr>
        <vertAlign val="subscript"/>
        <sz val="11"/>
        <rFont val="ＭＳ Ｐゴシック"/>
        <family val="3"/>
        <charset val="128"/>
      </rPr>
      <t>R,exp</t>
    </r>
    <r>
      <rPr>
        <sz val="11"/>
        <rFont val="ＭＳ Ｐゴシック"/>
        <family val="3"/>
        <charset val="128"/>
      </rPr>
      <t>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 xml:space="preserve"> [-]</t>
    </r>
    <phoneticPr fontId="1"/>
  </si>
  <si>
    <r>
      <t>E</t>
    </r>
    <r>
      <rPr>
        <sz val="11"/>
        <rFont val="ＭＳ Ｐゴシック"/>
        <family val="3"/>
        <charset val="128"/>
      </rPr>
      <t>(θ) [-]</t>
    </r>
    <phoneticPr fontId="1"/>
  </si>
  <si>
    <r>
      <t>C</t>
    </r>
    <r>
      <rPr>
        <vertAlign val="subscript"/>
        <sz val="11"/>
        <rFont val="ＭＳ Ｐゴシック"/>
        <family val="3"/>
        <charset val="128"/>
      </rPr>
      <t>A,cal</t>
    </r>
    <r>
      <rPr>
        <sz val="11"/>
        <rFont val="ＭＳ Ｐゴシック"/>
        <family val="3"/>
        <charset val="128"/>
      </rPr>
      <t>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 xml:space="preserve"> [-]</t>
    </r>
    <phoneticPr fontId="1"/>
  </si>
  <si>
    <r>
      <t>C</t>
    </r>
    <r>
      <rPr>
        <vertAlign val="subscript"/>
        <sz val="11"/>
        <rFont val="ＭＳ Ｐゴシック"/>
        <family val="3"/>
        <charset val="128"/>
      </rPr>
      <t>R,cal</t>
    </r>
    <r>
      <rPr>
        <sz val="11"/>
        <rFont val="ＭＳ Ｐゴシック"/>
        <family val="3"/>
        <charset val="128"/>
      </rPr>
      <t>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 xml:space="preserve"> [-]</t>
    </r>
    <phoneticPr fontId="1"/>
  </si>
  <si>
    <r>
      <t>初期無水酢酸濃度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 xml:space="preserve"> [mol/m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]</t>
    </r>
    <rPh sb="0" eb="2">
      <t>ショキ</t>
    </rPh>
    <rPh sb="2" eb="4">
      <t>ムスイ</t>
    </rPh>
    <rPh sb="4" eb="6">
      <t>サクサン</t>
    </rPh>
    <rPh sb="6" eb="8">
      <t>ノウド</t>
    </rPh>
    <phoneticPr fontId="1"/>
  </si>
  <si>
    <r>
      <t>酢酸濃度</t>
    </r>
    <r>
      <rPr>
        <b/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R,batch</t>
    </r>
    <r>
      <rPr>
        <sz val="11"/>
        <rFont val="ＭＳ Ｐゴシック"/>
        <family val="3"/>
        <charset val="128"/>
      </rPr>
      <t>(</t>
    </r>
    <r>
      <rPr>
        <i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) [mol/m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]</t>
    </r>
    <phoneticPr fontId="1"/>
  </si>
  <si>
    <r>
      <t>酢酸濃度</t>
    </r>
    <r>
      <rPr>
        <b/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R,batch</t>
    </r>
    <r>
      <rPr>
        <sz val="11"/>
        <rFont val="ＭＳ Ｐゴシック"/>
        <family val="3"/>
        <charset val="128"/>
      </rPr>
      <t>(</t>
    </r>
    <r>
      <rPr>
        <i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) [mol/m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]</t>
    </r>
    <phoneticPr fontId="1"/>
  </si>
  <si>
    <r>
      <t>酢酸濃度</t>
    </r>
    <r>
      <rPr>
        <b/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R,batch</t>
    </r>
    <r>
      <rPr>
        <sz val="11"/>
        <rFont val="ＭＳ Ｐゴシック"/>
        <family val="3"/>
        <charset val="128"/>
      </rPr>
      <t>(</t>
    </r>
    <r>
      <rPr>
        <i/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) [mol/m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]</t>
    </r>
    <phoneticPr fontId="1"/>
  </si>
  <si>
    <r>
      <t>E</t>
    </r>
    <r>
      <rPr>
        <sz val="11"/>
        <rFont val="ＭＳ Ｐゴシック"/>
        <family val="3"/>
        <charset val="128"/>
      </rPr>
      <t>a [J/mol</t>
    </r>
    <r>
      <rPr>
        <sz val="11"/>
        <rFont val="ＭＳ Ｐゴシック"/>
        <family val="3"/>
        <charset val="128"/>
      </rPr>
      <t>]</t>
    </r>
    <phoneticPr fontId="1"/>
  </si>
  <si>
    <r>
      <t>無水酢酸密度ρ[kg/m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]</t>
    </r>
    <rPh sb="0" eb="2">
      <t>ムスイ</t>
    </rPh>
    <rPh sb="2" eb="4">
      <t>サクサン</t>
    </rPh>
    <rPh sb="4" eb="6">
      <t>ミツド</t>
    </rPh>
    <phoneticPr fontId="1"/>
  </si>
  <si>
    <r>
      <t>無水酢酸分子量</t>
    </r>
    <r>
      <rPr>
        <i/>
        <sz val="11"/>
        <rFont val="ＭＳ Ｐゴシック"/>
        <family val="3"/>
        <charset val="128"/>
      </rPr>
      <t>M</t>
    </r>
    <r>
      <rPr>
        <sz val="11"/>
        <rFont val="ＭＳ Ｐゴシック"/>
        <family val="3"/>
        <charset val="128"/>
      </rPr>
      <t xml:space="preserve"> [kg/mol]</t>
    </r>
    <rPh sb="0" eb="2">
      <t>ムスイ</t>
    </rPh>
    <rPh sb="2" eb="4">
      <t>サクサン</t>
    </rPh>
    <rPh sb="4" eb="7">
      <t>ブンシリョウ</t>
    </rPh>
    <phoneticPr fontId="1"/>
  </si>
  <si>
    <r>
      <rPr>
        <i/>
        <sz val="11"/>
        <rFont val="ＭＳ Ｐゴシック"/>
        <family val="3"/>
        <charset val="128"/>
      </rPr>
      <t>ΔH</t>
    </r>
    <r>
      <rPr>
        <vertAlign val="subscript"/>
        <sz val="11"/>
        <rFont val="ＭＳ Ｐゴシック"/>
        <family val="3"/>
        <charset val="128"/>
      </rPr>
      <t>calc</t>
    </r>
    <r>
      <rPr>
        <sz val="11"/>
        <rFont val="ＭＳ Ｐゴシック"/>
        <family val="3"/>
        <charset val="128"/>
      </rPr>
      <t xml:space="preserve"> [cm]</t>
    </r>
    <phoneticPr fontId="1"/>
  </si>
  <si>
    <r>
      <t>水の供給流量</t>
    </r>
    <r>
      <rPr>
        <i/>
        <sz val="11"/>
        <rFont val="ＭＳ Ｐゴシック"/>
        <family val="3"/>
        <charset val="128"/>
      </rPr>
      <t>v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>[m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/s]</t>
    </r>
    <phoneticPr fontId="1"/>
  </si>
  <si>
    <r>
      <t>水の供給流量</t>
    </r>
    <r>
      <rPr>
        <i/>
        <sz val="11"/>
        <rFont val="ＭＳ Ｐゴシック"/>
        <family val="3"/>
        <charset val="128"/>
      </rPr>
      <t>v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>[cm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rFont val="ＭＳ Ｐゴシック"/>
        <family val="3"/>
        <charset val="128"/>
      </rPr>
      <t>/min]</t>
    </r>
    <phoneticPr fontId="1"/>
  </si>
  <si>
    <r>
      <rPr>
        <i/>
        <sz val="11"/>
        <rFont val="ＭＳ Ｐゴシック"/>
        <family val="3"/>
        <charset val="128"/>
      </rPr>
      <t>R</t>
    </r>
    <r>
      <rPr>
        <sz val="11"/>
        <rFont val="ＭＳ Ｐゴシック"/>
        <family val="3"/>
        <charset val="128"/>
      </rPr>
      <t xml:space="preserve"> [J/(K･mol)]</t>
    </r>
    <phoneticPr fontId="1"/>
  </si>
  <si>
    <r>
      <t>E</t>
    </r>
    <r>
      <rPr>
        <sz val="11"/>
        <rFont val="ＭＳ Ｐゴシック"/>
        <family val="3"/>
        <charset val="128"/>
      </rPr>
      <t>a [J/mol</t>
    </r>
    <r>
      <rPr>
        <sz val="11"/>
        <rFont val="ＭＳ Ｐゴシック"/>
        <family val="3"/>
        <charset val="128"/>
      </rPr>
      <t>]</t>
    </r>
    <phoneticPr fontId="1"/>
  </si>
  <si>
    <r>
      <t>｛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R,exp</t>
    </r>
    <r>
      <rPr>
        <sz val="11"/>
        <rFont val="ＭＳ Ｐゴシック"/>
        <family val="3"/>
        <charset val="128"/>
      </rPr>
      <t>(θ</t>
    </r>
    <r>
      <rPr>
        <vertAlign val="subscript"/>
        <sz val="11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)/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R,calc</t>
    </r>
    <r>
      <rPr>
        <sz val="11"/>
        <rFont val="ＭＳ Ｐゴシック"/>
        <family val="3"/>
        <charset val="128"/>
      </rPr>
      <t>(θ</t>
    </r>
    <r>
      <rPr>
        <vertAlign val="subscript"/>
        <sz val="11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,k)/</t>
    </r>
    <r>
      <rPr>
        <i/>
        <sz val="11"/>
        <rFont val="ＭＳ Ｐゴシック"/>
        <family val="3"/>
        <charset val="128"/>
      </rPr>
      <t>C</t>
    </r>
    <r>
      <rPr>
        <vertAlign val="subscript"/>
        <sz val="11"/>
        <rFont val="ＭＳ Ｐゴシック"/>
        <family val="3"/>
        <charset val="128"/>
      </rPr>
      <t>A0</t>
    </r>
    <r>
      <rPr>
        <sz val="11"/>
        <rFont val="ＭＳ Ｐゴシック"/>
        <family val="3"/>
        <charset val="128"/>
      </rPr>
      <t>｝</t>
    </r>
    <r>
      <rPr>
        <vertAlign val="superscript"/>
        <sz val="11"/>
        <rFont val="ＭＳ Ｐゴシック"/>
        <family val="3"/>
        <charset val="128"/>
      </rPr>
      <t>2</t>
    </r>
    <phoneticPr fontId="1"/>
  </si>
  <si>
    <r>
      <t>E</t>
    </r>
    <r>
      <rPr>
        <sz val="11"/>
        <rFont val="ＭＳ Ｐゴシック"/>
        <family val="3"/>
        <charset val="128"/>
      </rPr>
      <t>a/</t>
    </r>
    <r>
      <rPr>
        <i/>
        <sz val="11"/>
        <rFont val="ＭＳ Ｐゴシック"/>
        <family val="3"/>
        <charset val="128"/>
      </rPr>
      <t>R</t>
    </r>
    <r>
      <rPr>
        <sz val="11"/>
        <rFont val="ＭＳ Ｐゴシック"/>
        <family val="3"/>
        <charset val="128"/>
      </rPr>
      <t xml:space="preserve"> [K]</t>
    </r>
    <phoneticPr fontId="1"/>
  </si>
  <si>
    <r>
      <t>マノメータ平均</t>
    </r>
    <r>
      <rPr>
        <i/>
        <sz val="11"/>
        <rFont val="ＭＳ Ｐゴシック"/>
        <family val="3"/>
        <charset val="128"/>
      </rPr>
      <t>ΔH</t>
    </r>
    <r>
      <rPr>
        <vertAlign val="subscript"/>
        <sz val="11"/>
        <rFont val="ＭＳ Ｐゴシック"/>
        <family val="3"/>
        <charset val="128"/>
      </rPr>
      <t>obs</t>
    </r>
    <r>
      <rPr>
        <sz val="11"/>
        <rFont val="ＭＳ Ｐゴシック"/>
        <family val="3"/>
        <charset val="128"/>
      </rPr>
      <t xml:space="preserve"> [cm]</t>
    </r>
    <rPh sb="5" eb="7">
      <t>ヘイキン</t>
    </rPh>
    <phoneticPr fontId="1"/>
  </si>
  <si>
    <r>
      <rPr>
        <i/>
        <sz val="11"/>
        <rFont val="ＭＳ Ｐゴシック"/>
        <family val="3"/>
        <charset val="128"/>
      </rPr>
      <t>ΔH</t>
    </r>
    <r>
      <rPr>
        <vertAlign val="subscript"/>
        <sz val="11"/>
        <rFont val="ＭＳ Ｐゴシック"/>
        <family val="3"/>
        <charset val="128"/>
      </rPr>
      <t>obs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ΔH</t>
    </r>
    <r>
      <rPr>
        <vertAlign val="subscript"/>
        <sz val="11"/>
        <rFont val="ＭＳ Ｐゴシック"/>
        <family val="3"/>
        <charset val="128"/>
      </rPr>
      <t>calc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</si>
</sst>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.0_ "/>
    <numFmt numFmtId="178" formatCode="0.0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1"/>
      <name val="ＭＳ Ｐゴシック"/>
      <family val="3"/>
      <charset val="128"/>
    </font>
    <font>
      <vertAlign val="subscript"/>
      <sz val="11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/>
    <xf numFmtId="0" fontId="2" fillId="2" borderId="0" xfId="0" applyFont="1" applyFill="1"/>
    <xf numFmtId="0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quotePrefix="1"/>
    <xf numFmtId="176" fontId="0" fillId="0" borderId="0" xfId="0" applyNumberFormat="1" applyAlignment="1">
      <alignment vertical="center"/>
    </xf>
    <xf numFmtId="0" fontId="6" fillId="0" borderId="0" xfId="1" applyAlignment="1">
      <alignment vertical="center" wrapText="1"/>
    </xf>
    <xf numFmtId="0" fontId="6" fillId="0" borderId="0" xfId="1" applyAlignment="1">
      <alignment vertical="center"/>
    </xf>
    <xf numFmtId="176" fontId="6" fillId="0" borderId="0" xfId="1" applyNumberFormat="1" applyAlignment="1">
      <alignment vertical="center" wrapText="1"/>
    </xf>
    <xf numFmtId="0" fontId="6" fillId="0" borderId="0" xfId="1" applyAlignment="1">
      <alignment horizontal="center" vertical="center" wrapText="1"/>
    </xf>
    <xf numFmtId="0" fontId="6" fillId="0" borderId="0" xfId="1">
      <alignment vertical="center"/>
    </xf>
    <xf numFmtId="0" fontId="6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6" fillId="0" borderId="0" xfId="1" applyFill="1">
      <alignment vertical="center"/>
    </xf>
    <xf numFmtId="176" fontId="6" fillId="0" borderId="0" xfId="1" applyNumberFormat="1" applyFill="1">
      <alignment vertical="center"/>
    </xf>
    <xf numFmtId="0" fontId="6" fillId="0" borderId="0" xfId="1" applyFont="1">
      <alignment vertical="center"/>
    </xf>
    <xf numFmtId="0" fontId="2" fillId="0" borderId="0" xfId="1" applyFont="1" applyFill="1">
      <alignment vertical="center"/>
    </xf>
    <xf numFmtId="11" fontId="6" fillId="0" borderId="0" xfId="1" applyNumberFormat="1" applyFill="1">
      <alignment vertical="center"/>
    </xf>
    <xf numFmtId="0" fontId="6" fillId="0" borderId="0" xfId="1" applyFont="1" applyFill="1">
      <alignment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/>
    </xf>
    <xf numFmtId="178" fontId="6" fillId="0" borderId="0" xfId="1" applyNumberFormat="1">
      <alignment vertical="center"/>
    </xf>
    <xf numFmtId="11" fontId="6" fillId="0" borderId="0" xfId="1" applyNumberFormat="1">
      <alignment vertical="center"/>
    </xf>
    <xf numFmtId="176" fontId="6" fillId="0" borderId="0" xfId="1" applyNumberForma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-ln(1-CR,batch(t)/2CA0) -t    </a:t>
            </a:r>
            <a:r>
              <a:rPr lang="ja-JP" altLang="en-US"/>
              <a:t>グラフ</a:t>
            </a:r>
            <a:r>
              <a:rPr lang="en-US" altLang="ja-JP"/>
              <a:t>(15℃)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023260945884949"/>
                  <c:y val="1.8016626677030179E-2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'15℃'!$A$23:$A$63</c:f>
              <c:numCache>
                <c:formatCode>General</c:formatCode>
                <c:ptCount val="4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</c:numCache>
            </c:numRef>
          </c:xVal>
          <c:yVal>
            <c:numRef>
              <c:f>'15℃'!$F$23:$F$63</c:f>
              <c:numCache>
                <c:formatCode>General</c:formatCode>
                <c:ptCount val="41"/>
                <c:pt idx="0">
                  <c:v>0.13940363092200148</c:v>
                </c:pt>
                <c:pt idx="1">
                  <c:v>0.14851275236474887</c:v>
                </c:pt>
                <c:pt idx="2">
                  <c:v>0.15372638996230578</c:v>
                </c:pt>
                <c:pt idx="3">
                  <c:v>0.16339249577179418</c:v>
                </c:pt>
                <c:pt idx="4">
                  <c:v>0.17004167513320484</c:v>
                </c:pt>
                <c:pt idx="5">
                  <c:v>0.17685844650284346</c:v>
                </c:pt>
                <c:pt idx="6">
                  <c:v>0.18384595269457685</c:v>
                </c:pt>
                <c:pt idx="7">
                  <c:v>0.18860075327413428</c:v>
                </c:pt>
                <c:pt idx="8">
                  <c:v>0.19958704490102225</c:v>
                </c:pt>
                <c:pt idx="9">
                  <c:v>0.2033393242357876</c:v>
                </c:pt>
                <c:pt idx="10">
                  <c:v>0.21227376702613035</c:v>
                </c:pt>
                <c:pt idx="11">
                  <c:v>0.22013515000446998</c:v>
                </c:pt>
                <c:pt idx="12">
                  <c:v>0.22818839111267455</c:v>
                </c:pt>
                <c:pt idx="13">
                  <c:v>0.23504898199831151</c:v>
                </c:pt>
                <c:pt idx="14">
                  <c:v>0.24204820033854491</c:v>
                </c:pt>
                <c:pt idx="15">
                  <c:v>0.25063391136231811</c:v>
                </c:pt>
                <c:pt idx="16">
                  <c:v>0.25647299521854644</c:v>
                </c:pt>
                <c:pt idx="17">
                  <c:v>0.2654081186672011</c:v>
                </c:pt>
                <c:pt idx="18">
                  <c:v>0.27148470029155936</c:v>
                </c:pt>
                <c:pt idx="19">
                  <c:v>0.279217944587972</c:v>
                </c:pt>
                <c:pt idx="20">
                  <c:v>0.28551649680369612</c:v>
                </c:pt>
                <c:pt idx="21">
                  <c:v>0.29353233806977708</c:v>
                </c:pt>
                <c:pt idx="22">
                  <c:v>0.30006121059420671</c:v>
                </c:pt>
                <c:pt idx="23">
                  <c:v>0.30837044629746213</c:v>
                </c:pt>
                <c:pt idx="24">
                  <c:v>0.31513857741333146</c:v>
                </c:pt>
                <c:pt idx="25">
                  <c:v>0.32375277292847104</c:v>
                </c:pt>
                <c:pt idx="26">
                  <c:v>0.33254169323982558</c:v>
                </c:pt>
                <c:pt idx="27">
                  <c:v>0.33970130092209921</c:v>
                </c:pt>
                <c:pt idx="28">
                  <c:v>0.3488148653341811</c:v>
                </c:pt>
                <c:pt idx="29">
                  <c:v>0.35623962988648544</c:v>
                </c:pt>
                <c:pt idx="30">
                  <c:v>0.36188780384880886</c:v>
                </c:pt>
                <c:pt idx="31">
                  <c:v>0.36760530029176841</c:v>
                </c:pt>
                <c:pt idx="32">
                  <c:v>0.37729126796422735</c:v>
                </c:pt>
                <c:pt idx="33">
                  <c:v>0.38518396119753057</c:v>
                </c:pt>
                <c:pt idx="34">
                  <c:v>0.39320736395850553</c:v>
                </c:pt>
                <c:pt idx="35">
                  <c:v>0.4013641380021325</c:v>
                </c:pt>
                <c:pt idx="36">
                  <c:v>0.40757089693309423</c:v>
                </c:pt>
                <c:pt idx="37">
                  <c:v>0.41596775741299463</c:v>
                </c:pt>
                <c:pt idx="38">
                  <c:v>0.42450580094240642</c:v>
                </c:pt>
                <c:pt idx="39">
                  <c:v>0.42882870983872756</c:v>
                </c:pt>
                <c:pt idx="40">
                  <c:v>0.43979628265826032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9-4BFE-907E-3CE940B1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4528"/>
        <c:axId val="682826936"/>
      </c:scatterChart>
      <c:valAx>
        <c:axId val="5558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反応時間</a:t>
                </a: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826936"/>
        <c:crosses val="autoZero"/>
        <c:crossBetween val="midCat"/>
      </c:valAx>
      <c:valAx>
        <c:axId val="6828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'-ln(1-CR,batch(t)/2CA0)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8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-</a:t>
            </a:r>
            <a:r>
              <a:rPr lang="ja-JP" altLang="en-US"/>
              <a:t>電気伝導度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Sheet1!$A$3:$A$183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Sheet1!$B$3:$B$183</c:f>
              <c:numCache>
                <c:formatCode>General</c:formatCode>
                <c:ptCount val="181"/>
                <c:pt idx="0">
                  <c:v>0.13800000000000001</c:v>
                </c:pt>
                <c:pt idx="1">
                  <c:v>5.87</c:v>
                </c:pt>
                <c:pt idx="2">
                  <c:v>8.58</c:v>
                </c:pt>
                <c:pt idx="3">
                  <c:v>11.03</c:v>
                </c:pt>
                <c:pt idx="4">
                  <c:v>12.94</c:v>
                </c:pt>
                <c:pt idx="5">
                  <c:v>14.61</c:v>
                </c:pt>
                <c:pt idx="6">
                  <c:v>16.100000000000001</c:v>
                </c:pt>
                <c:pt idx="7">
                  <c:v>17.52</c:v>
                </c:pt>
                <c:pt idx="8">
                  <c:v>18.72</c:v>
                </c:pt>
                <c:pt idx="9">
                  <c:v>19.920000000000002</c:v>
                </c:pt>
                <c:pt idx="10">
                  <c:v>21.1</c:v>
                </c:pt>
                <c:pt idx="11">
                  <c:v>22.1</c:v>
                </c:pt>
                <c:pt idx="12">
                  <c:v>23.1</c:v>
                </c:pt>
                <c:pt idx="13">
                  <c:v>24.1</c:v>
                </c:pt>
                <c:pt idx="14">
                  <c:v>25</c:v>
                </c:pt>
                <c:pt idx="15">
                  <c:v>25.9</c:v>
                </c:pt>
                <c:pt idx="16">
                  <c:v>26.7</c:v>
                </c:pt>
                <c:pt idx="17">
                  <c:v>27.5</c:v>
                </c:pt>
                <c:pt idx="18">
                  <c:v>28.3</c:v>
                </c:pt>
                <c:pt idx="19">
                  <c:v>29.1</c:v>
                </c:pt>
                <c:pt idx="20">
                  <c:v>29.8</c:v>
                </c:pt>
                <c:pt idx="21">
                  <c:v>30.7</c:v>
                </c:pt>
                <c:pt idx="22">
                  <c:v>31.2</c:v>
                </c:pt>
                <c:pt idx="23">
                  <c:v>32.1</c:v>
                </c:pt>
                <c:pt idx="24">
                  <c:v>32.700000000000003</c:v>
                </c:pt>
                <c:pt idx="25">
                  <c:v>33.299999999999997</c:v>
                </c:pt>
                <c:pt idx="26">
                  <c:v>33.9</c:v>
                </c:pt>
                <c:pt idx="27">
                  <c:v>34.299999999999997</c:v>
                </c:pt>
                <c:pt idx="28">
                  <c:v>35.200000000000003</c:v>
                </c:pt>
                <c:pt idx="29">
                  <c:v>35.5</c:v>
                </c:pt>
                <c:pt idx="30">
                  <c:v>36.200000000000003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37.9</c:v>
                </c:pt>
                <c:pt idx="34">
                  <c:v>38.4</c:v>
                </c:pt>
                <c:pt idx="35">
                  <c:v>39</c:v>
                </c:pt>
                <c:pt idx="36">
                  <c:v>39.4</c:v>
                </c:pt>
                <c:pt idx="37">
                  <c:v>40</c:v>
                </c:pt>
                <c:pt idx="38">
                  <c:v>40.4</c:v>
                </c:pt>
                <c:pt idx="39">
                  <c:v>40.9</c:v>
                </c:pt>
                <c:pt idx="40">
                  <c:v>41.3</c:v>
                </c:pt>
                <c:pt idx="41">
                  <c:v>41.8</c:v>
                </c:pt>
                <c:pt idx="42">
                  <c:v>42.2</c:v>
                </c:pt>
                <c:pt idx="43">
                  <c:v>42.7</c:v>
                </c:pt>
                <c:pt idx="44">
                  <c:v>43.1</c:v>
                </c:pt>
                <c:pt idx="45">
                  <c:v>43.6</c:v>
                </c:pt>
                <c:pt idx="46">
                  <c:v>44.1</c:v>
                </c:pt>
                <c:pt idx="47">
                  <c:v>44.5</c:v>
                </c:pt>
                <c:pt idx="48">
                  <c:v>45</c:v>
                </c:pt>
                <c:pt idx="49">
                  <c:v>45.4</c:v>
                </c:pt>
                <c:pt idx="50">
                  <c:v>45.7</c:v>
                </c:pt>
                <c:pt idx="51">
                  <c:v>46</c:v>
                </c:pt>
                <c:pt idx="52">
                  <c:v>46.5</c:v>
                </c:pt>
                <c:pt idx="53">
                  <c:v>46.9</c:v>
                </c:pt>
                <c:pt idx="54">
                  <c:v>47.3</c:v>
                </c:pt>
                <c:pt idx="55">
                  <c:v>47.7</c:v>
                </c:pt>
                <c:pt idx="56">
                  <c:v>48</c:v>
                </c:pt>
                <c:pt idx="57">
                  <c:v>48.4</c:v>
                </c:pt>
                <c:pt idx="58">
                  <c:v>48.8</c:v>
                </c:pt>
                <c:pt idx="59">
                  <c:v>49</c:v>
                </c:pt>
                <c:pt idx="60">
                  <c:v>49.5</c:v>
                </c:pt>
                <c:pt idx="61">
                  <c:v>49.7</c:v>
                </c:pt>
                <c:pt idx="62">
                  <c:v>50.2</c:v>
                </c:pt>
                <c:pt idx="63">
                  <c:v>50.4</c:v>
                </c:pt>
                <c:pt idx="64">
                  <c:v>50.9</c:v>
                </c:pt>
                <c:pt idx="65">
                  <c:v>51</c:v>
                </c:pt>
                <c:pt idx="66">
                  <c:v>51.4</c:v>
                </c:pt>
                <c:pt idx="67">
                  <c:v>51.7</c:v>
                </c:pt>
                <c:pt idx="68">
                  <c:v>52</c:v>
                </c:pt>
                <c:pt idx="69">
                  <c:v>52.2</c:v>
                </c:pt>
                <c:pt idx="70">
                  <c:v>52.6</c:v>
                </c:pt>
                <c:pt idx="71">
                  <c:v>53</c:v>
                </c:pt>
                <c:pt idx="72">
                  <c:v>53.3</c:v>
                </c:pt>
                <c:pt idx="73">
                  <c:v>53.5</c:v>
                </c:pt>
                <c:pt idx="74">
                  <c:v>53.9</c:v>
                </c:pt>
                <c:pt idx="75">
                  <c:v>54.1</c:v>
                </c:pt>
                <c:pt idx="76">
                  <c:v>54.4</c:v>
                </c:pt>
                <c:pt idx="77">
                  <c:v>54.8</c:v>
                </c:pt>
                <c:pt idx="78">
                  <c:v>55</c:v>
                </c:pt>
                <c:pt idx="79">
                  <c:v>55.2</c:v>
                </c:pt>
                <c:pt idx="80">
                  <c:v>55.5</c:v>
                </c:pt>
                <c:pt idx="81">
                  <c:v>55.7</c:v>
                </c:pt>
                <c:pt idx="82">
                  <c:v>56.1</c:v>
                </c:pt>
                <c:pt idx="83">
                  <c:v>56.2</c:v>
                </c:pt>
                <c:pt idx="84">
                  <c:v>56.4</c:v>
                </c:pt>
                <c:pt idx="85">
                  <c:v>56.8</c:v>
                </c:pt>
                <c:pt idx="86">
                  <c:v>57.1</c:v>
                </c:pt>
                <c:pt idx="87">
                  <c:v>57.2</c:v>
                </c:pt>
                <c:pt idx="88">
                  <c:v>57.5</c:v>
                </c:pt>
                <c:pt idx="89">
                  <c:v>57.8</c:v>
                </c:pt>
                <c:pt idx="90">
                  <c:v>57.9</c:v>
                </c:pt>
                <c:pt idx="91">
                  <c:v>58.2</c:v>
                </c:pt>
                <c:pt idx="92">
                  <c:v>58.4</c:v>
                </c:pt>
                <c:pt idx="93">
                  <c:v>58.7</c:v>
                </c:pt>
                <c:pt idx="94">
                  <c:v>58.9</c:v>
                </c:pt>
                <c:pt idx="95">
                  <c:v>59.2</c:v>
                </c:pt>
                <c:pt idx="96">
                  <c:v>59.3</c:v>
                </c:pt>
                <c:pt idx="97">
                  <c:v>59.6</c:v>
                </c:pt>
                <c:pt idx="98">
                  <c:v>59.8</c:v>
                </c:pt>
                <c:pt idx="99">
                  <c:v>60.2</c:v>
                </c:pt>
                <c:pt idx="100">
                  <c:v>60.3</c:v>
                </c:pt>
                <c:pt idx="101">
                  <c:v>60.5</c:v>
                </c:pt>
                <c:pt idx="102">
                  <c:v>60.7</c:v>
                </c:pt>
                <c:pt idx="103">
                  <c:v>61</c:v>
                </c:pt>
                <c:pt idx="104">
                  <c:v>61.1</c:v>
                </c:pt>
                <c:pt idx="105">
                  <c:v>61.4</c:v>
                </c:pt>
                <c:pt idx="106">
                  <c:v>61.6</c:v>
                </c:pt>
                <c:pt idx="107">
                  <c:v>61.8</c:v>
                </c:pt>
                <c:pt idx="108">
                  <c:v>61.9</c:v>
                </c:pt>
                <c:pt idx="109">
                  <c:v>62.1</c:v>
                </c:pt>
                <c:pt idx="110">
                  <c:v>62.5</c:v>
                </c:pt>
                <c:pt idx="111">
                  <c:v>62.8</c:v>
                </c:pt>
                <c:pt idx="112">
                  <c:v>62.9</c:v>
                </c:pt>
                <c:pt idx="113">
                  <c:v>63.2</c:v>
                </c:pt>
                <c:pt idx="114">
                  <c:v>63.4</c:v>
                </c:pt>
                <c:pt idx="115">
                  <c:v>63.4</c:v>
                </c:pt>
                <c:pt idx="116">
                  <c:v>63.5</c:v>
                </c:pt>
                <c:pt idx="117">
                  <c:v>63.7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64.400000000000006</c:v>
                </c:pt>
                <c:pt idx="121">
                  <c:v>64.599999999999994</c:v>
                </c:pt>
                <c:pt idx="122">
                  <c:v>64.8</c:v>
                </c:pt>
                <c:pt idx="123">
                  <c:v>64.8</c:v>
                </c:pt>
                <c:pt idx="124">
                  <c:v>65</c:v>
                </c:pt>
                <c:pt idx="125">
                  <c:v>65.3</c:v>
                </c:pt>
                <c:pt idx="126">
                  <c:v>65.400000000000006</c:v>
                </c:pt>
                <c:pt idx="127">
                  <c:v>65.599999999999994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66</c:v>
                </c:pt>
                <c:pt idx="131">
                  <c:v>66.2</c:v>
                </c:pt>
                <c:pt idx="132">
                  <c:v>66.400000000000006</c:v>
                </c:pt>
                <c:pt idx="133">
                  <c:v>66.5</c:v>
                </c:pt>
                <c:pt idx="134">
                  <c:v>66.8</c:v>
                </c:pt>
                <c:pt idx="135">
                  <c:v>66.7</c:v>
                </c:pt>
                <c:pt idx="136">
                  <c:v>67</c:v>
                </c:pt>
                <c:pt idx="137">
                  <c:v>67.2</c:v>
                </c:pt>
                <c:pt idx="138">
                  <c:v>67.400000000000006</c:v>
                </c:pt>
                <c:pt idx="139">
                  <c:v>67.5</c:v>
                </c:pt>
                <c:pt idx="140">
                  <c:v>67.7</c:v>
                </c:pt>
                <c:pt idx="141">
                  <c:v>67.7</c:v>
                </c:pt>
                <c:pt idx="142">
                  <c:v>67.900000000000006</c:v>
                </c:pt>
                <c:pt idx="143">
                  <c:v>68.099999999999994</c:v>
                </c:pt>
                <c:pt idx="144">
                  <c:v>68</c:v>
                </c:pt>
                <c:pt idx="145">
                  <c:v>68.2</c:v>
                </c:pt>
                <c:pt idx="146">
                  <c:v>68.400000000000006</c:v>
                </c:pt>
                <c:pt idx="147">
                  <c:v>68.5</c:v>
                </c:pt>
                <c:pt idx="148">
                  <c:v>68.599999999999994</c:v>
                </c:pt>
                <c:pt idx="149">
                  <c:v>68.900000000000006</c:v>
                </c:pt>
                <c:pt idx="150">
                  <c:v>68.900000000000006</c:v>
                </c:pt>
                <c:pt idx="151">
                  <c:v>69.099999999999994</c:v>
                </c:pt>
                <c:pt idx="152">
                  <c:v>69.2</c:v>
                </c:pt>
                <c:pt idx="153">
                  <c:v>69.5</c:v>
                </c:pt>
                <c:pt idx="154">
                  <c:v>69.599999999999994</c:v>
                </c:pt>
                <c:pt idx="155">
                  <c:v>69.7</c:v>
                </c:pt>
                <c:pt idx="156">
                  <c:v>69.8</c:v>
                </c:pt>
                <c:pt idx="157">
                  <c:v>70</c:v>
                </c:pt>
                <c:pt idx="15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5-A041-8727-30695D5D443F}"/>
            </c:ext>
          </c:extLst>
        </c:ser>
        <c:ser>
          <c:idx val="1"/>
          <c:order val="1"/>
          <c:tx>
            <c:v>25℃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Sheet1!$A$3:$A$183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Sheet1!$C$3:$C$183</c:f>
              <c:numCache>
                <c:formatCode>General</c:formatCode>
                <c:ptCount val="181"/>
                <c:pt idx="0">
                  <c:v>0.21199999999999999</c:v>
                </c:pt>
                <c:pt idx="1">
                  <c:v>6.7</c:v>
                </c:pt>
                <c:pt idx="2">
                  <c:v>10.34</c:v>
                </c:pt>
                <c:pt idx="3">
                  <c:v>13.23</c:v>
                </c:pt>
                <c:pt idx="4">
                  <c:v>15.76</c:v>
                </c:pt>
                <c:pt idx="5">
                  <c:v>17.98</c:v>
                </c:pt>
                <c:pt idx="6">
                  <c:v>20</c:v>
                </c:pt>
                <c:pt idx="7">
                  <c:v>21.8</c:v>
                </c:pt>
                <c:pt idx="8">
                  <c:v>23.5</c:v>
                </c:pt>
                <c:pt idx="9">
                  <c:v>25.1</c:v>
                </c:pt>
                <c:pt idx="10">
                  <c:v>26.4</c:v>
                </c:pt>
                <c:pt idx="11">
                  <c:v>27.9</c:v>
                </c:pt>
                <c:pt idx="12">
                  <c:v>29.2</c:v>
                </c:pt>
                <c:pt idx="13">
                  <c:v>30.3</c:v>
                </c:pt>
                <c:pt idx="14">
                  <c:v>31.5</c:v>
                </c:pt>
                <c:pt idx="15">
                  <c:v>32.6</c:v>
                </c:pt>
                <c:pt idx="16">
                  <c:v>33.6</c:v>
                </c:pt>
                <c:pt idx="17">
                  <c:v>34.700000000000003</c:v>
                </c:pt>
                <c:pt idx="18">
                  <c:v>35.700000000000003</c:v>
                </c:pt>
                <c:pt idx="19">
                  <c:v>36.700000000000003</c:v>
                </c:pt>
                <c:pt idx="20">
                  <c:v>37.5</c:v>
                </c:pt>
                <c:pt idx="21">
                  <c:v>38.4</c:v>
                </c:pt>
                <c:pt idx="22">
                  <c:v>39.200000000000003</c:v>
                </c:pt>
                <c:pt idx="23">
                  <c:v>39.9</c:v>
                </c:pt>
                <c:pt idx="24">
                  <c:v>40.700000000000003</c:v>
                </c:pt>
                <c:pt idx="25">
                  <c:v>41.7</c:v>
                </c:pt>
                <c:pt idx="26">
                  <c:v>42.4</c:v>
                </c:pt>
                <c:pt idx="27">
                  <c:v>43</c:v>
                </c:pt>
                <c:pt idx="28">
                  <c:v>43.8</c:v>
                </c:pt>
                <c:pt idx="29">
                  <c:v>44.6</c:v>
                </c:pt>
                <c:pt idx="30">
                  <c:v>45.2</c:v>
                </c:pt>
                <c:pt idx="31">
                  <c:v>45.9</c:v>
                </c:pt>
                <c:pt idx="32">
                  <c:v>46.5</c:v>
                </c:pt>
                <c:pt idx="33">
                  <c:v>47.1</c:v>
                </c:pt>
                <c:pt idx="34">
                  <c:v>47.7</c:v>
                </c:pt>
                <c:pt idx="35">
                  <c:v>48.3</c:v>
                </c:pt>
                <c:pt idx="36">
                  <c:v>48.9</c:v>
                </c:pt>
                <c:pt idx="37">
                  <c:v>49.4</c:v>
                </c:pt>
                <c:pt idx="38">
                  <c:v>50</c:v>
                </c:pt>
                <c:pt idx="39">
                  <c:v>50.4</c:v>
                </c:pt>
                <c:pt idx="40">
                  <c:v>51</c:v>
                </c:pt>
                <c:pt idx="41">
                  <c:v>51.5</c:v>
                </c:pt>
                <c:pt idx="42">
                  <c:v>52</c:v>
                </c:pt>
                <c:pt idx="43">
                  <c:v>52.5</c:v>
                </c:pt>
                <c:pt idx="44">
                  <c:v>53</c:v>
                </c:pt>
                <c:pt idx="45">
                  <c:v>53.5</c:v>
                </c:pt>
                <c:pt idx="46">
                  <c:v>53.9</c:v>
                </c:pt>
                <c:pt idx="47">
                  <c:v>54.4</c:v>
                </c:pt>
                <c:pt idx="48">
                  <c:v>54.9</c:v>
                </c:pt>
                <c:pt idx="49">
                  <c:v>55.3</c:v>
                </c:pt>
                <c:pt idx="50">
                  <c:v>55.6</c:v>
                </c:pt>
                <c:pt idx="51">
                  <c:v>56.2</c:v>
                </c:pt>
                <c:pt idx="52">
                  <c:v>56.6</c:v>
                </c:pt>
                <c:pt idx="53">
                  <c:v>57</c:v>
                </c:pt>
                <c:pt idx="54">
                  <c:v>57.3</c:v>
                </c:pt>
                <c:pt idx="55">
                  <c:v>57.8</c:v>
                </c:pt>
                <c:pt idx="56">
                  <c:v>58.1</c:v>
                </c:pt>
                <c:pt idx="57">
                  <c:v>58.5</c:v>
                </c:pt>
                <c:pt idx="58">
                  <c:v>58.9</c:v>
                </c:pt>
                <c:pt idx="59">
                  <c:v>59.2</c:v>
                </c:pt>
                <c:pt idx="60">
                  <c:v>59.6</c:v>
                </c:pt>
                <c:pt idx="61">
                  <c:v>60</c:v>
                </c:pt>
                <c:pt idx="62">
                  <c:v>60.3</c:v>
                </c:pt>
                <c:pt idx="63">
                  <c:v>60.6</c:v>
                </c:pt>
                <c:pt idx="64">
                  <c:v>60.9</c:v>
                </c:pt>
                <c:pt idx="65">
                  <c:v>61.2</c:v>
                </c:pt>
                <c:pt idx="66">
                  <c:v>61.5</c:v>
                </c:pt>
                <c:pt idx="67">
                  <c:v>61.8</c:v>
                </c:pt>
                <c:pt idx="68">
                  <c:v>62.2</c:v>
                </c:pt>
                <c:pt idx="69">
                  <c:v>62.5</c:v>
                </c:pt>
                <c:pt idx="70">
                  <c:v>62.7</c:v>
                </c:pt>
                <c:pt idx="71">
                  <c:v>63.1</c:v>
                </c:pt>
                <c:pt idx="72">
                  <c:v>63.3</c:v>
                </c:pt>
                <c:pt idx="73">
                  <c:v>63.6</c:v>
                </c:pt>
                <c:pt idx="74">
                  <c:v>63.8</c:v>
                </c:pt>
                <c:pt idx="75">
                  <c:v>64.2</c:v>
                </c:pt>
                <c:pt idx="76">
                  <c:v>64.599999999999994</c:v>
                </c:pt>
                <c:pt idx="77">
                  <c:v>64.8</c:v>
                </c:pt>
                <c:pt idx="78">
                  <c:v>65.099999999999994</c:v>
                </c:pt>
                <c:pt idx="79">
                  <c:v>65.3</c:v>
                </c:pt>
                <c:pt idx="80">
                  <c:v>65.599999999999994</c:v>
                </c:pt>
                <c:pt idx="81">
                  <c:v>65.8</c:v>
                </c:pt>
                <c:pt idx="82">
                  <c:v>66.099999999999994</c:v>
                </c:pt>
                <c:pt idx="83">
                  <c:v>66.3</c:v>
                </c:pt>
                <c:pt idx="84">
                  <c:v>66.599999999999994</c:v>
                </c:pt>
                <c:pt idx="85">
                  <c:v>66.7</c:v>
                </c:pt>
                <c:pt idx="86">
                  <c:v>67</c:v>
                </c:pt>
                <c:pt idx="87">
                  <c:v>67.2</c:v>
                </c:pt>
                <c:pt idx="88">
                  <c:v>67.5</c:v>
                </c:pt>
                <c:pt idx="89">
                  <c:v>67.7</c:v>
                </c:pt>
                <c:pt idx="90">
                  <c:v>67.900000000000006</c:v>
                </c:pt>
                <c:pt idx="91">
                  <c:v>68</c:v>
                </c:pt>
                <c:pt idx="92">
                  <c:v>68.2</c:v>
                </c:pt>
                <c:pt idx="93">
                  <c:v>68.400000000000006</c:v>
                </c:pt>
                <c:pt idx="94">
                  <c:v>68.599999999999994</c:v>
                </c:pt>
                <c:pt idx="95">
                  <c:v>68.8</c:v>
                </c:pt>
                <c:pt idx="96">
                  <c:v>69.099999999999994</c:v>
                </c:pt>
                <c:pt idx="97">
                  <c:v>69.3</c:v>
                </c:pt>
                <c:pt idx="98">
                  <c:v>69.5</c:v>
                </c:pt>
                <c:pt idx="99">
                  <c:v>69.7</c:v>
                </c:pt>
                <c:pt idx="100">
                  <c:v>69.8</c:v>
                </c:pt>
                <c:pt idx="101">
                  <c:v>69.900000000000006</c:v>
                </c:pt>
                <c:pt idx="102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5-A041-8727-30695D5D443F}"/>
            </c:ext>
          </c:extLst>
        </c:ser>
        <c:ser>
          <c:idx val="2"/>
          <c:order val="2"/>
          <c:tx>
            <c:v>35℃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Sheet1!$A$3:$A$183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Sheet1!$D$3:$D$183</c:f>
              <c:numCache>
                <c:formatCode>General</c:formatCode>
                <c:ptCount val="181"/>
                <c:pt idx="0">
                  <c:v>2.0499999999999998</c:v>
                </c:pt>
                <c:pt idx="1">
                  <c:v>9.0500000000000007</c:v>
                </c:pt>
                <c:pt idx="2">
                  <c:v>14</c:v>
                </c:pt>
                <c:pt idx="3">
                  <c:v>17.760000000000002</c:v>
                </c:pt>
                <c:pt idx="4">
                  <c:v>21</c:v>
                </c:pt>
                <c:pt idx="5">
                  <c:v>23.5</c:v>
                </c:pt>
                <c:pt idx="6">
                  <c:v>25.9</c:v>
                </c:pt>
                <c:pt idx="7">
                  <c:v>28.1</c:v>
                </c:pt>
                <c:pt idx="8">
                  <c:v>29.9</c:v>
                </c:pt>
                <c:pt idx="9">
                  <c:v>31.7</c:v>
                </c:pt>
                <c:pt idx="10">
                  <c:v>33.4</c:v>
                </c:pt>
                <c:pt idx="11">
                  <c:v>35</c:v>
                </c:pt>
                <c:pt idx="12">
                  <c:v>36.4</c:v>
                </c:pt>
                <c:pt idx="13">
                  <c:v>37.799999999999997</c:v>
                </c:pt>
                <c:pt idx="14">
                  <c:v>39</c:v>
                </c:pt>
                <c:pt idx="15">
                  <c:v>40.299999999999997</c:v>
                </c:pt>
                <c:pt idx="16">
                  <c:v>41.5</c:v>
                </c:pt>
                <c:pt idx="17">
                  <c:v>42.6</c:v>
                </c:pt>
                <c:pt idx="18">
                  <c:v>43.7</c:v>
                </c:pt>
                <c:pt idx="19">
                  <c:v>44.8</c:v>
                </c:pt>
                <c:pt idx="20">
                  <c:v>45.8</c:v>
                </c:pt>
                <c:pt idx="21">
                  <c:v>46.6</c:v>
                </c:pt>
                <c:pt idx="22">
                  <c:v>47.6</c:v>
                </c:pt>
                <c:pt idx="23">
                  <c:v>48.5</c:v>
                </c:pt>
                <c:pt idx="24">
                  <c:v>49.3</c:v>
                </c:pt>
                <c:pt idx="25">
                  <c:v>50.1</c:v>
                </c:pt>
                <c:pt idx="26">
                  <c:v>50.9</c:v>
                </c:pt>
                <c:pt idx="27">
                  <c:v>51.7</c:v>
                </c:pt>
                <c:pt idx="28">
                  <c:v>52.4</c:v>
                </c:pt>
                <c:pt idx="29">
                  <c:v>53.1</c:v>
                </c:pt>
                <c:pt idx="30">
                  <c:v>53.7</c:v>
                </c:pt>
                <c:pt idx="31">
                  <c:v>54.3</c:v>
                </c:pt>
                <c:pt idx="32">
                  <c:v>55</c:v>
                </c:pt>
                <c:pt idx="33">
                  <c:v>55.6</c:v>
                </c:pt>
                <c:pt idx="34">
                  <c:v>56.2</c:v>
                </c:pt>
                <c:pt idx="35">
                  <c:v>56.8</c:v>
                </c:pt>
                <c:pt idx="36">
                  <c:v>57.4</c:v>
                </c:pt>
                <c:pt idx="37">
                  <c:v>57.9</c:v>
                </c:pt>
                <c:pt idx="38">
                  <c:v>58.4</c:v>
                </c:pt>
                <c:pt idx="39">
                  <c:v>59</c:v>
                </c:pt>
                <c:pt idx="40">
                  <c:v>59.5</c:v>
                </c:pt>
                <c:pt idx="41">
                  <c:v>59.9</c:v>
                </c:pt>
                <c:pt idx="42">
                  <c:v>60.4</c:v>
                </c:pt>
                <c:pt idx="43">
                  <c:v>60.9</c:v>
                </c:pt>
                <c:pt idx="44">
                  <c:v>61.3</c:v>
                </c:pt>
                <c:pt idx="45">
                  <c:v>61.8</c:v>
                </c:pt>
                <c:pt idx="46">
                  <c:v>62.2</c:v>
                </c:pt>
                <c:pt idx="47">
                  <c:v>62.6</c:v>
                </c:pt>
                <c:pt idx="48">
                  <c:v>62.9</c:v>
                </c:pt>
                <c:pt idx="49">
                  <c:v>63.4</c:v>
                </c:pt>
                <c:pt idx="50">
                  <c:v>63.6</c:v>
                </c:pt>
                <c:pt idx="51">
                  <c:v>64.099999999999994</c:v>
                </c:pt>
                <c:pt idx="52">
                  <c:v>64.400000000000006</c:v>
                </c:pt>
                <c:pt idx="53">
                  <c:v>64.8</c:v>
                </c:pt>
                <c:pt idx="54">
                  <c:v>65.099999999999994</c:v>
                </c:pt>
                <c:pt idx="55">
                  <c:v>65.400000000000006</c:v>
                </c:pt>
                <c:pt idx="56">
                  <c:v>65.7</c:v>
                </c:pt>
                <c:pt idx="57">
                  <c:v>66</c:v>
                </c:pt>
                <c:pt idx="58">
                  <c:v>66.3</c:v>
                </c:pt>
                <c:pt idx="59">
                  <c:v>66.7</c:v>
                </c:pt>
                <c:pt idx="60">
                  <c:v>66.900000000000006</c:v>
                </c:pt>
                <c:pt idx="61">
                  <c:v>67.3</c:v>
                </c:pt>
                <c:pt idx="62">
                  <c:v>67.5</c:v>
                </c:pt>
                <c:pt idx="63">
                  <c:v>67.7</c:v>
                </c:pt>
                <c:pt idx="64">
                  <c:v>68</c:v>
                </c:pt>
                <c:pt idx="65">
                  <c:v>68.2</c:v>
                </c:pt>
                <c:pt idx="66">
                  <c:v>68.5</c:v>
                </c:pt>
                <c:pt idx="67">
                  <c:v>68.7</c:v>
                </c:pt>
                <c:pt idx="68">
                  <c:v>69</c:v>
                </c:pt>
                <c:pt idx="69">
                  <c:v>69.3</c:v>
                </c:pt>
                <c:pt idx="70">
                  <c:v>69.5</c:v>
                </c:pt>
                <c:pt idx="71">
                  <c:v>69.599999999999994</c:v>
                </c:pt>
                <c:pt idx="72">
                  <c:v>69.900000000000006</c:v>
                </c:pt>
                <c:pt idx="73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5-A041-8727-30695D5D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06304"/>
        <c:axId val="1891837056"/>
      </c:scatterChart>
      <c:valAx>
        <c:axId val="18526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　</a:t>
                </a: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1837056"/>
        <c:crosses val="autoZero"/>
        <c:crossBetween val="midCat"/>
      </c:valAx>
      <c:valAx>
        <c:axId val="18918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電気伝導度　</a:t>
                </a:r>
                <a:r>
                  <a:rPr lang="en-US" altLang="ja-JP"/>
                  <a:t>κ[mS/m]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6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-</a:t>
            </a:r>
            <a:r>
              <a:rPr lang="ja-JP" altLang="en-US"/>
              <a:t>電気伝導度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一槽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Sheet2!$A$3:$A$182</c:f>
              <c:numCache>
                <c:formatCode>General</c:formatCode>
                <c:ptCount val="1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</c:numCache>
            </c:numRef>
          </c:xVal>
          <c:yVal>
            <c:numRef>
              <c:f>Sheet2!$B$3:$B$182</c:f>
              <c:numCache>
                <c:formatCode>General</c:formatCode>
                <c:ptCount val="180"/>
                <c:pt idx="0">
                  <c:v>6.2E-2</c:v>
                </c:pt>
                <c:pt idx="1">
                  <c:v>7.0000000000000007E-2</c:v>
                </c:pt>
                <c:pt idx="2">
                  <c:v>2.2799999999999998</c:v>
                </c:pt>
                <c:pt idx="3">
                  <c:v>4.82</c:v>
                </c:pt>
                <c:pt idx="4">
                  <c:v>6.37</c:v>
                </c:pt>
                <c:pt idx="5">
                  <c:v>7.45</c:v>
                </c:pt>
                <c:pt idx="6">
                  <c:v>8.2899999999999991</c:v>
                </c:pt>
                <c:pt idx="7">
                  <c:v>9.0399999999999991</c:v>
                </c:pt>
                <c:pt idx="8">
                  <c:v>9.6300000000000008</c:v>
                </c:pt>
                <c:pt idx="9">
                  <c:v>10.210000000000001</c:v>
                </c:pt>
                <c:pt idx="10">
                  <c:v>10.71</c:v>
                </c:pt>
                <c:pt idx="11">
                  <c:v>11.15</c:v>
                </c:pt>
                <c:pt idx="12">
                  <c:v>11.58</c:v>
                </c:pt>
                <c:pt idx="13">
                  <c:v>11.95</c:v>
                </c:pt>
                <c:pt idx="14">
                  <c:v>12.28</c:v>
                </c:pt>
                <c:pt idx="15">
                  <c:v>12.6</c:v>
                </c:pt>
                <c:pt idx="16">
                  <c:v>12.91</c:v>
                </c:pt>
                <c:pt idx="17">
                  <c:v>13.16</c:v>
                </c:pt>
                <c:pt idx="18">
                  <c:v>13.42</c:v>
                </c:pt>
                <c:pt idx="19">
                  <c:v>13.66</c:v>
                </c:pt>
                <c:pt idx="20">
                  <c:v>13.86</c:v>
                </c:pt>
                <c:pt idx="21">
                  <c:v>14.06</c:v>
                </c:pt>
                <c:pt idx="22">
                  <c:v>14.24</c:v>
                </c:pt>
                <c:pt idx="23">
                  <c:v>14.41</c:v>
                </c:pt>
                <c:pt idx="24">
                  <c:v>14.57</c:v>
                </c:pt>
                <c:pt idx="25">
                  <c:v>14.71</c:v>
                </c:pt>
                <c:pt idx="26">
                  <c:v>14.85</c:v>
                </c:pt>
                <c:pt idx="27">
                  <c:v>14.96</c:v>
                </c:pt>
                <c:pt idx="28">
                  <c:v>15.07</c:v>
                </c:pt>
                <c:pt idx="29">
                  <c:v>15.17</c:v>
                </c:pt>
                <c:pt idx="30">
                  <c:v>15.26</c:v>
                </c:pt>
                <c:pt idx="31">
                  <c:v>15.35</c:v>
                </c:pt>
                <c:pt idx="32">
                  <c:v>15.42</c:v>
                </c:pt>
                <c:pt idx="33">
                  <c:v>15.48</c:v>
                </c:pt>
                <c:pt idx="34">
                  <c:v>15.55</c:v>
                </c:pt>
                <c:pt idx="35">
                  <c:v>15.6</c:v>
                </c:pt>
                <c:pt idx="36">
                  <c:v>15.65</c:v>
                </c:pt>
                <c:pt idx="37">
                  <c:v>15.69</c:v>
                </c:pt>
                <c:pt idx="38">
                  <c:v>15.71</c:v>
                </c:pt>
                <c:pt idx="39">
                  <c:v>15.75</c:v>
                </c:pt>
                <c:pt idx="40">
                  <c:v>15.77</c:v>
                </c:pt>
                <c:pt idx="41">
                  <c:v>15.78</c:v>
                </c:pt>
                <c:pt idx="42">
                  <c:v>15.8</c:v>
                </c:pt>
                <c:pt idx="43">
                  <c:v>15.8</c:v>
                </c:pt>
                <c:pt idx="44">
                  <c:v>15.8</c:v>
                </c:pt>
                <c:pt idx="45">
                  <c:v>15.8</c:v>
                </c:pt>
                <c:pt idx="46">
                  <c:v>15.8</c:v>
                </c:pt>
                <c:pt idx="47">
                  <c:v>15.79</c:v>
                </c:pt>
                <c:pt idx="48">
                  <c:v>15.78</c:v>
                </c:pt>
                <c:pt idx="49">
                  <c:v>15.75</c:v>
                </c:pt>
                <c:pt idx="50">
                  <c:v>15.73</c:v>
                </c:pt>
                <c:pt idx="51">
                  <c:v>15.71</c:v>
                </c:pt>
                <c:pt idx="52">
                  <c:v>15.69</c:v>
                </c:pt>
                <c:pt idx="53">
                  <c:v>15.65</c:v>
                </c:pt>
                <c:pt idx="54">
                  <c:v>15.62</c:v>
                </c:pt>
                <c:pt idx="55">
                  <c:v>15.58</c:v>
                </c:pt>
                <c:pt idx="56">
                  <c:v>15.55</c:v>
                </c:pt>
                <c:pt idx="57">
                  <c:v>15.5</c:v>
                </c:pt>
                <c:pt idx="58">
                  <c:v>15.46</c:v>
                </c:pt>
                <c:pt idx="59">
                  <c:v>15.41</c:v>
                </c:pt>
                <c:pt idx="60">
                  <c:v>15.36</c:v>
                </c:pt>
                <c:pt idx="61">
                  <c:v>15.32</c:v>
                </c:pt>
                <c:pt idx="62">
                  <c:v>15.27</c:v>
                </c:pt>
                <c:pt idx="63">
                  <c:v>15.21</c:v>
                </c:pt>
                <c:pt idx="64">
                  <c:v>15.15</c:v>
                </c:pt>
                <c:pt idx="65">
                  <c:v>15.1</c:v>
                </c:pt>
                <c:pt idx="66">
                  <c:v>15.05</c:v>
                </c:pt>
                <c:pt idx="67">
                  <c:v>14.98</c:v>
                </c:pt>
                <c:pt idx="68">
                  <c:v>14.91</c:v>
                </c:pt>
                <c:pt idx="69">
                  <c:v>14.86</c:v>
                </c:pt>
                <c:pt idx="70">
                  <c:v>14.79</c:v>
                </c:pt>
                <c:pt idx="71">
                  <c:v>14.72</c:v>
                </c:pt>
                <c:pt idx="72">
                  <c:v>14.65</c:v>
                </c:pt>
                <c:pt idx="73">
                  <c:v>14.59</c:v>
                </c:pt>
                <c:pt idx="74">
                  <c:v>14.52</c:v>
                </c:pt>
                <c:pt idx="75">
                  <c:v>14.45</c:v>
                </c:pt>
                <c:pt idx="76">
                  <c:v>14.38</c:v>
                </c:pt>
                <c:pt idx="77">
                  <c:v>14.3</c:v>
                </c:pt>
                <c:pt idx="78">
                  <c:v>14.23</c:v>
                </c:pt>
                <c:pt idx="79">
                  <c:v>14.16</c:v>
                </c:pt>
                <c:pt idx="80">
                  <c:v>14.08</c:v>
                </c:pt>
                <c:pt idx="81">
                  <c:v>14.01</c:v>
                </c:pt>
                <c:pt idx="82">
                  <c:v>13.94</c:v>
                </c:pt>
                <c:pt idx="83">
                  <c:v>13.86</c:v>
                </c:pt>
                <c:pt idx="84">
                  <c:v>13.78</c:v>
                </c:pt>
                <c:pt idx="85">
                  <c:v>13.71</c:v>
                </c:pt>
                <c:pt idx="86">
                  <c:v>13.63</c:v>
                </c:pt>
                <c:pt idx="87">
                  <c:v>13.55</c:v>
                </c:pt>
                <c:pt idx="88">
                  <c:v>13.47</c:v>
                </c:pt>
                <c:pt idx="89">
                  <c:v>13.39</c:v>
                </c:pt>
                <c:pt idx="90">
                  <c:v>13.31</c:v>
                </c:pt>
                <c:pt idx="91">
                  <c:v>13.22</c:v>
                </c:pt>
                <c:pt idx="92">
                  <c:v>13.14</c:v>
                </c:pt>
                <c:pt idx="93">
                  <c:v>13.06</c:v>
                </c:pt>
                <c:pt idx="94">
                  <c:v>12.98</c:v>
                </c:pt>
                <c:pt idx="95">
                  <c:v>12.9</c:v>
                </c:pt>
                <c:pt idx="96">
                  <c:v>12.82</c:v>
                </c:pt>
                <c:pt idx="97">
                  <c:v>12.74</c:v>
                </c:pt>
                <c:pt idx="98">
                  <c:v>12.65</c:v>
                </c:pt>
                <c:pt idx="99">
                  <c:v>12.57</c:v>
                </c:pt>
                <c:pt idx="100">
                  <c:v>12.49</c:v>
                </c:pt>
                <c:pt idx="101">
                  <c:v>12.41</c:v>
                </c:pt>
                <c:pt idx="102">
                  <c:v>12.32</c:v>
                </c:pt>
                <c:pt idx="103">
                  <c:v>12.24</c:v>
                </c:pt>
                <c:pt idx="104">
                  <c:v>12.16</c:v>
                </c:pt>
                <c:pt idx="105">
                  <c:v>12.08</c:v>
                </c:pt>
                <c:pt idx="106">
                  <c:v>11.99</c:v>
                </c:pt>
                <c:pt idx="107">
                  <c:v>11.91</c:v>
                </c:pt>
                <c:pt idx="108">
                  <c:v>11.83</c:v>
                </c:pt>
                <c:pt idx="109">
                  <c:v>11.75</c:v>
                </c:pt>
                <c:pt idx="110">
                  <c:v>11.68</c:v>
                </c:pt>
                <c:pt idx="111">
                  <c:v>11.61</c:v>
                </c:pt>
                <c:pt idx="112">
                  <c:v>11.53</c:v>
                </c:pt>
                <c:pt idx="113">
                  <c:v>11.44</c:v>
                </c:pt>
                <c:pt idx="114">
                  <c:v>11.36</c:v>
                </c:pt>
                <c:pt idx="115">
                  <c:v>11.28</c:v>
                </c:pt>
                <c:pt idx="116">
                  <c:v>11.19</c:v>
                </c:pt>
                <c:pt idx="117">
                  <c:v>11.11</c:v>
                </c:pt>
                <c:pt idx="118">
                  <c:v>11.03</c:v>
                </c:pt>
                <c:pt idx="119">
                  <c:v>10.94</c:v>
                </c:pt>
                <c:pt idx="120">
                  <c:v>10.87</c:v>
                </c:pt>
                <c:pt idx="121">
                  <c:v>10.78</c:v>
                </c:pt>
                <c:pt idx="122">
                  <c:v>10.71</c:v>
                </c:pt>
                <c:pt idx="123">
                  <c:v>10.62</c:v>
                </c:pt>
                <c:pt idx="124">
                  <c:v>10.55</c:v>
                </c:pt>
                <c:pt idx="125">
                  <c:v>10.47</c:v>
                </c:pt>
                <c:pt idx="126">
                  <c:v>10.39</c:v>
                </c:pt>
                <c:pt idx="127">
                  <c:v>10.31</c:v>
                </c:pt>
                <c:pt idx="128">
                  <c:v>10.220000000000001</c:v>
                </c:pt>
                <c:pt idx="129">
                  <c:v>10.15</c:v>
                </c:pt>
                <c:pt idx="130">
                  <c:v>10.07</c:v>
                </c:pt>
                <c:pt idx="131">
                  <c:v>9.99</c:v>
                </c:pt>
                <c:pt idx="132">
                  <c:v>9.92</c:v>
                </c:pt>
                <c:pt idx="133">
                  <c:v>9.84</c:v>
                </c:pt>
                <c:pt idx="134">
                  <c:v>9.76</c:v>
                </c:pt>
                <c:pt idx="135">
                  <c:v>9.68</c:v>
                </c:pt>
                <c:pt idx="136">
                  <c:v>9.6</c:v>
                </c:pt>
                <c:pt idx="137">
                  <c:v>9.5299999999999994</c:v>
                </c:pt>
                <c:pt idx="138">
                  <c:v>9.4499999999999993</c:v>
                </c:pt>
                <c:pt idx="139">
                  <c:v>9.3800000000000008</c:v>
                </c:pt>
                <c:pt idx="140">
                  <c:v>9.3000000000000007</c:v>
                </c:pt>
                <c:pt idx="141">
                  <c:v>9.2200000000000006</c:v>
                </c:pt>
                <c:pt idx="142">
                  <c:v>9.15</c:v>
                </c:pt>
                <c:pt idx="143">
                  <c:v>9.08</c:v>
                </c:pt>
                <c:pt idx="144">
                  <c:v>9.01</c:v>
                </c:pt>
                <c:pt idx="145">
                  <c:v>8.94</c:v>
                </c:pt>
                <c:pt idx="146">
                  <c:v>8.86</c:v>
                </c:pt>
                <c:pt idx="147">
                  <c:v>8.7899999999999991</c:v>
                </c:pt>
                <c:pt idx="148">
                  <c:v>8.7200000000000006</c:v>
                </c:pt>
                <c:pt idx="149">
                  <c:v>8.64</c:v>
                </c:pt>
                <c:pt idx="150">
                  <c:v>8.58</c:v>
                </c:pt>
                <c:pt idx="151">
                  <c:v>8.51</c:v>
                </c:pt>
                <c:pt idx="152">
                  <c:v>8.44</c:v>
                </c:pt>
                <c:pt idx="153">
                  <c:v>8.36</c:v>
                </c:pt>
                <c:pt idx="154">
                  <c:v>8.2899999999999991</c:v>
                </c:pt>
                <c:pt idx="155">
                  <c:v>8.23</c:v>
                </c:pt>
                <c:pt idx="156">
                  <c:v>8.16</c:v>
                </c:pt>
                <c:pt idx="157">
                  <c:v>8.08</c:v>
                </c:pt>
                <c:pt idx="158">
                  <c:v>8.01</c:v>
                </c:pt>
                <c:pt idx="159">
                  <c:v>7.95</c:v>
                </c:pt>
                <c:pt idx="160">
                  <c:v>7.88</c:v>
                </c:pt>
                <c:pt idx="161">
                  <c:v>7.82</c:v>
                </c:pt>
                <c:pt idx="162">
                  <c:v>7.75</c:v>
                </c:pt>
                <c:pt idx="163">
                  <c:v>7.68</c:v>
                </c:pt>
                <c:pt idx="164">
                  <c:v>7.62</c:v>
                </c:pt>
                <c:pt idx="165">
                  <c:v>7.55</c:v>
                </c:pt>
                <c:pt idx="166">
                  <c:v>7.49</c:v>
                </c:pt>
                <c:pt idx="167">
                  <c:v>7.42</c:v>
                </c:pt>
                <c:pt idx="168">
                  <c:v>7.36</c:v>
                </c:pt>
                <c:pt idx="169">
                  <c:v>7.29</c:v>
                </c:pt>
                <c:pt idx="170">
                  <c:v>7.23</c:v>
                </c:pt>
                <c:pt idx="171">
                  <c:v>7.17</c:v>
                </c:pt>
                <c:pt idx="172">
                  <c:v>7.1</c:v>
                </c:pt>
                <c:pt idx="173">
                  <c:v>7.05</c:v>
                </c:pt>
                <c:pt idx="174">
                  <c:v>6.99</c:v>
                </c:pt>
                <c:pt idx="175">
                  <c:v>6.93</c:v>
                </c:pt>
                <c:pt idx="176">
                  <c:v>6.86</c:v>
                </c:pt>
                <c:pt idx="177">
                  <c:v>6.8</c:v>
                </c:pt>
                <c:pt idx="178">
                  <c:v>6.74</c:v>
                </c:pt>
                <c:pt idx="179">
                  <c:v>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8-E947-A3A6-AAFFCE00D2D6}"/>
            </c:ext>
          </c:extLst>
        </c:ser>
        <c:ser>
          <c:idx val="1"/>
          <c:order val="1"/>
          <c:tx>
            <c:v>三槽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Sheet2!$A$3:$A$182</c:f>
              <c:numCache>
                <c:formatCode>General</c:formatCode>
                <c:ptCount val="1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</c:numCache>
            </c:numRef>
          </c:xVal>
          <c:yVal>
            <c:numRef>
              <c:f>Sheet2!$C$3:$C$182</c:f>
              <c:numCache>
                <c:formatCode>General</c:formatCode>
                <c:ptCount val="180"/>
                <c:pt idx="0">
                  <c:v>4.3999999999999997E-2</c:v>
                </c:pt>
                <c:pt idx="1">
                  <c:v>4.3999999999999997E-2</c:v>
                </c:pt>
                <c:pt idx="2">
                  <c:v>8.5000000000000006E-2</c:v>
                </c:pt>
                <c:pt idx="3">
                  <c:v>0.40400000000000003</c:v>
                </c:pt>
                <c:pt idx="4">
                  <c:v>0.94099999999999995</c:v>
                </c:pt>
                <c:pt idx="5">
                  <c:v>1.593</c:v>
                </c:pt>
                <c:pt idx="6">
                  <c:v>2.2999999999999998</c:v>
                </c:pt>
                <c:pt idx="7">
                  <c:v>3.15</c:v>
                </c:pt>
                <c:pt idx="8">
                  <c:v>3.95</c:v>
                </c:pt>
                <c:pt idx="9">
                  <c:v>4.8099999999999996</c:v>
                </c:pt>
                <c:pt idx="10">
                  <c:v>5.65</c:v>
                </c:pt>
                <c:pt idx="11">
                  <c:v>6.46</c:v>
                </c:pt>
                <c:pt idx="12">
                  <c:v>7.32</c:v>
                </c:pt>
                <c:pt idx="13">
                  <c:v>8.1199999999999992</c:v>
                </c:pt>
                <c:pt idx="14">
                  <c:v>8.9499999999999993</c:v>
                </c:pt>
                <c:pt idx="15">
                  <c:v>9.7100000000000009</c:v>
                </c:pt>
                <c:pt idx="16">
                  <c:v>10.48</c:v>
                </c:pt>
                <c:pt idx="17">
                  <c:v>11.19</c:v>
                </c:pt>
                <c:pt idx="18">
                  <c:v>11.92</c:v>
                </c:pt>
                <c:pt idx="19">
                  <c:v>12.58</c:v>
                </c:pt>
                <c:pt idx="20">
                  <c:v>13.21</c:v>
                </c:pt>
                <c:pt idx="21">
                  <c:v>13.88</c:v>
                </c:pt>
                <c:pt idx="22">
                  <c:v>14.47</c:v>
                </c:pt>
                <c:pt idx="23">
                  <c:v>15.05</c:v>
                </c:pt>
                <c:pt idx="24">
                  <c:v>15.62</c:v>
                </c:pt>
                <c:pt idx="25">
                  <c:v>16.11</c:v>
                </c:pt>
                <c:pt idx="26">
                  <c:v>16.61</c:v>
                </c:pt>
                <c:pt idx="27">
                  <c:v>17.079999999999998</c:v>
                </c:pt>
                <c:pt idx="28">
                  <c:v>17.52</c:v>
                </c:pt>
                <c:pt idx="29">
                  <c:v>17.93</c:v>
                </c:pt>
                <c:pt idx="30">
                  <c:v>18.3</c:v>
                </c:pt>
                <c:pt idx="31">
                  <c:v>18.68</c:v>
                </c:pt>
                <c:pt idx="32">
                  <c:v>18.989999999999998</c:v>
                </c:pt>
                <c:pt idx="33">
                  <c:v>19.3</c:v>
                </c:pt>
                <c:pt idx="34">
                  <c:v>19.59</c:v>
                </c:pt>
                <c:pt idx="35">
                  <c:v>19.84</c:v>
                </c:pt>
                <c:pt idx="36">
                  <c:v>20.100000000000001</c:v>
                </c:pt>
                <c:pt idx="37">
                  <c:v>20.3</c:v>
                </c:pt>
                <c:pt idx="38">
                  <c:v>20.5</c:v>
                </c:pt>
                <c:pt idx="39">
                  <c:v>20.6</c:v>
                </c:pt>
                <c:pt idx="40">
                  <c:v>20.8</c:v>
                </c:pt>
                <c:pt idx="41">
                  <c:v>20.8</c:v>
                </c:pt>
                <c:pt idx="42">
                  <c:v>20.9</c:v>
                </c:pt>
                <c:pt idx="43">
                  <c:v>21</c:v>
                </c:pt>
                <c:pt idx="44">
                  <c:v>21.1</c:v>
                </c:pt>
                <c:pt idx="45">
                  <c:v>21.1</c:v>
                </c:pt>
                <c:pt idx="46">
                  <c:v>21.2</c:v>
                </c:pt>
                <c:pt idx="47">
                  <c:v>21.2</c:v>
                </c:pt>
                <c:pt idx="48">
                  <c:v>21.2</c:v>
                </c:pt>
                <c:pt idx="49">
                  <c:v>21.2</c:v>
                </c:pt>
                <c:pt idx="50">
                  <c:v>21.1</c:v>
                </c:pt>
                <c:pt idx="51">
                  <c:v>21.1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20.8</c:v>
                </c:pt>
                <c:pt idx="56">
                  <c:v>20.7</c:v>
                </c:pt>
                <c:pt idx="57">
                  <c:v>20.6</c:v>
                </c:pt>
                <c:pt idx="58">
                  <c:v>20.5</c:v>
                </c:pt>
                <c:pt idx="59">
                  <c:v>20.3</c:v>
                </c:pt>
                <c:pt idx="60">
                  <c:v>20.2</c:v>
                </c:pt>
                <c:pt idx="61">
                  <c:v>20</c:v>
                </c:pt>
                <c:pt idx="62">
                  <c:v>19.88</c:v>
                </c:pt>
                <c:pt idx="63">
                  <c:v>19.71</c:v>
                </c:pt>
                <c:pt idx="64">
                  <c:v>19.55</c:v>
                </c:pt>
                <c:pt idx="65">
                  <c:v>19.38</c:v>
                </c:pt>
                <c:pt idx="66">
                  <c:v>19.190000000000001</c:v>
                </c:pt>
                <c:pt idx="67">
                  <c:v>19.010000000000002</c:v>
                </c:pt>
                <c:pt idx="68">
                  <c:v>18.79</c:v>
                </c:pt>
                <c:pt idx="69">
                  <c:v>18.600000000000001</c:v>
                </c:pt>
                <c:pt idx="70">
                  <c:v>18.399999999999999</c:v>
                </c:pt>
                <c:pt idx="71">
                  <c:v>18.2</c:v>
                </c:pt>
                <c:pt idx="72">
                  <c:v>17.97</c:v>
                </c:pt>
                <c:pt idx="73">
                  <c:v>17.760000000000002</c:v>
                </c:pt>
                <c:pt idx="74">
                  <c:v>17.54</c:v>
                </c:pt>
                <c:pt idx="75">
                  <c:v>17.329999999999998</c:v>
                </c:pt>
                <c:pt idx="76">
                  <c:v>17.100000000000001</c:v>
                </c:pt>
                <c:pt idx="77">
                  <c:v>16.89</c:v>
                </c:pt>
                <c:pt idx="78">
                  <c:v>16.670000000000002</c:v>
                </c:pt>
                <c:pt idx="79">
                  <c:v>16.46</c:v>
                </c:pt>
                <c:pt idx="80">
                  <c:v>16.22</c:v>
                </c:pt>
                <c:pt idx="81">
                  <c:v>15.98</c:v>
                </c:pt>
                <c:pt idx="82">
                  <c:v>15.75</c:v>
                </c:pt>
                <c:pt idx="83">
                  <c:v>15.53</c:v>
                </c:pt>
                <c:pt idx="84">
                  <c:v>15.32</c:v>
                </c:pt>
                <c:pt idx="85">
                  <c:v>15.06</c:v>
                </c:pt>
                <c:pt idx="86">
                  <c:v>14.86</c:v>
                </c:pt>
                <c:pt idx="87">
                  <c:v>14.61</c:v>
                </c:pt>
                <c:pt idx="88">
                  <c:v>14.4</c:v>
                </c:pt>
                <c:pt idx="89">
                  <c:v>14.2</c:v>
                </c:pt>
                <c:pt idx="90">
                  <c:v>13.96</c:v>
                </c:pt>
                <c:pt idx="91">
                  <c:v>13.76</c:v>
                </c:pt>
                <c:pt idx="92">
                  <c:v>13.51</c:v>
                </c:pt>
                <c:pt idx="93">
                  <c:v>13.29</c:v>
                </c:pt>
                <c:pt idx="94">
                  <c:v>13.08</c:v>
                </c:pt>
                <c:pt idx="95">
                  <c:v>12.83</c:v>
                </c:pt>
                <c:pt idx="96">
                  <c:v>12.61</c:v>
                </c:pt>
                <c:pt idx="97">
                  <c:v>12.4</c:v>
                </c:pt>
                <c:pt idx="98">
                  <c:v>12.18</c:v>
                </c:pt>
                <c:pt idx="99">
                  <c:v>11.98</c:v>
                </c:pt>
                <c:pt idx="100">
                  <c:v>11.75</c:v>
                </c:pt>
                <c:pt idx="101">
                  <c:v>11.52</c:v>
                </c:pt>
                <c:pt idx="102">
                  <c:v>11.32</c:v>
                </c:pt>
                <c:pt idx="103">
                  <c:v>11.11</c:v>
                </c:pt>
                <c:pt idx="104">
                  <c:v>10.92</c:v>
                </c:pt>
                <c:pt idx="105">
                  <c:v>10.7</c:v>
                </c:pt>
                <c:pt idx="106">
                  <c:v>10.49</c:v>
                </c:pt>
                <c:pt idx="107">
                  <c:v>10.29</c:v>
                </c:pt>
                <c:pt idx="108">
                  <c:v>10.09</c:v>
                </c:pt>
                <c:pt idx="109">
                  <c:v>9.89</c:v>
                </c:pt>
                <c:pt idx="110">
                  <c:v>9.7100000000000009</c:v>
                </c:pt>
                <c:pt idx="111">
                  <c:v>9.51</c:v>
                </c:pt>
                <c:pt idx="112">
                  <c:v>9.31</c:v>
                </c:pt>
                <c:pt idx="113">
                  <c:v>9.1199999999999992</c:v>
                </c:pt>
                <c:pt idx="114">
                  <c:v>8.94</c:v>
                </c:pt>
                <c:pt idx="115">
                  <c:v>8.76</c:v>
                </c:pt>
                <c:pt idx="116">
                  <c:v>8.6</c:v>
                </c:pt>
                <c:pt idx="117">
                  <c:v>8.42</c:v>
                </c:pt>
                <c:pt idx="118">
                  <c:v>8.24</c:v>
                </c:pt>
                <c:pt idx="119">
                  <c:v>8.07</c:v>
                </c:pt>
                <c:pt idx="120">
                  <c:v>7.89</c:v>
                </c:pt>
                <c:pt idx="121">
                  <c:v>7.74</c:v>
                </c:pt>
                <c:pt idx="122">
                  <c:v>7.57</c:v>
                </c:pt>
                <c:pt idx="123">
                  <c:v>7.41</c:v>
                </c:pt>
                <c:pt idx="124">
                  <c:v>7.25</c:v>
                </c:pt>
                <c:pt idx="125">
                  <c:v>7.09</c:v>
                </c:pt>
                <c:pt idx="126">
                  <c:v>6.93</c:v>
                </c:pt>
                <c:pt idx="127">
                  <c:v>6.76</c:v>
                </c:pt>
                <c:pt idx="128">
                  <c:v>6.63</c:v>
                </c:pt>
                <c:pt idx="129">
                  <c:v>6.48</c:v>
                </c:pt>
                <c:pt idx="130">
                  <c:v>6.33</c:v>
                </c:pt>
                <c:pt idx="131">
                  <c:v>6.18</c:v>
                </c:pt>
                <c:pt idx="132">
                  <c:v>6.05</c:v>
                </c:pt>
                <c:pt idx="133">
                  <c:v>5.92</c:v>
                </c:pt>
                <c:pt idx="134">
                  <c:v>5.79</c:v>
                </c:pt>
                <c:pt idx="135">
                  <c:v>5.65</c:v>
                </c:pt>
                <c:pt idx="136">
                  <c:v>5.53</c:v>
                </c:pt>
                <c:pt idx="137">
                  <c:v>5.4</c:v>
                </c:pt>
                <c:pt idx="138">
                  <c:v>5.28</c:v>
                </c:pt>
                <c:pt idx="139">
                  <c:v>5.17</c:v>
                </c:pt>
                <c:pt idx="140">
                  <c:v>5.05</c:v>
                </c:pt>
                <c:pt idx="141">
                  <c:v>4.93</c:v>
                </c:pt>
                <c:pt idx="142">
                  <c:v>4.8099999999999996</c:v>
                </c:pt>
                <c:pt idx="143">
                  <c:v>4.6900000000000004</c:v>
                </c:pt>
                <c:pt idx="144">
                  <c:v>4.58</c:v>
                </c:pt>
                <c:pt idx="145">
                  <c:v>4.4800000000000004</c:v>
                </c:pt>
                <c:pt idx="146">
                  <c:v>4.37</c:v>
                </c:pt>
                <c:pt idx="147">
                  <c:v>4.26</c:v>
                </c:pt>
                <c:pt idx="148">
                  <c:v>4.17</c:v>
                </c:pt>
                <c:pt idx="149">
                  <c:v>4.07</c:v>
                </c:pt>
                <c:pt idx="150">
                  <c:v>3.97</c:v>
                </c:pt>
                <c:pt idx="151">
                  <c:v>3.88</c:v>
                </c:pt>
                <c:pt idx="152">
                  <c:v>3.78</c:v>
                </c:pt>
                <c:pt idx="153">
                  <c:v>3.68</c:v>
                </c:pt>
                <c:pt idx="154">
                  <c:v>3.59</c:v>
                </c:pt>
                <c:pt idx="155">
                  <c:v>3.5</c:v>
                </c:pt>
                <c:pt idx="156">
                  <c:v>3.41</c:v>
                </c:pt>
                <c:pt idx="157">
                  <c:v>3.33</c:v>
                </c:pt>
                <c:pt idx="158">
                  <c:v>3.24</c:v>
                </c:pt>
                <c:pt idx="159">
                  <c:v>3.16</c:v>
                </c:pt>
                <c:pt idx="160">
                  <c:v>3.08</c:v>
                </c:pt>
                <c:pt idx="161">
                  <c:v>3.01</c:v>
                </c:pt>
                <c:pt idx="162">
                  <c:v>2.93</c:v>
                </c:pt>
                <c:pt idx="163">
                  <c:v>2.85</c:v>
                </c:pt>
                <c:pt idx="164">
                  <c:v>2.78</c:v>
                </c:pt>
                <c:pt idx="165">
                  <c:v>2.71</c:v>
                </c:pt>
                <c:pt idx="166">
                  <c:v>2.64</c:v>
                </c:pt>
                <c:pt idx="167">
                  <c:v>2.57</c:v>
                </c:pt>
                <c:pt idx="168">
                  <c:v>2.5</c:v>
                </c:pt>
                <c:pt idx="169">
                  <c:v>2.44</c:v>
                </c:pt>
                <c:pt idx="170">
                  <c:v>2.38</c:v>
                </c:pt>
                <c:pt idx="171">
                  <c:v>2.3199999999999998</c:v>
                </c:pt>
                <c:pt idx="172">
                  <c:v>2.25</c:v>
                </c:pt>
                <c:pt idx="173">
                  <c:v>2.19</c:v>
                </c:pt>
                <c:pt idx="174">
                  <c:v>2.14</c:v>
                </c:pt>
                <c:pt idx="175">
                  <c:v>2.0699999999999998</c:v>
                </c:pt>
                <c:pt idx="176">
                  <c:v>2.02</c:v>
                </c:pt>
                <c:pt idx="177">
                  <c:v>1.966</c:v>
                </c:pt>
                <c:pt idx="178">
                  <c:v>1.909</c:v>
                </c:pt>
                <c:pt idx="17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E8-E947-A3A6-AAFFCE00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40848"/>
        <c:axId val="1893542480"/>
      </c:scatterChart>
      <c:valAx>
        <c:axId val="18935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3542480"/>
        <c:crosses val="autoZero"/>
        <c:crossBetween val="midCat"/>
      </c:valAx>
      <c:valAx>
        <c:axId val="18935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電気伝導度</a:t>
                </a:r>
                <a:r>
                  <a:rPr lang="en-US" altLang="ja-JP"/>
                  <a:t>κ[mS/m]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35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アレニウスプロット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1889763779528"/>
                  <c:y val="-0.19207531350247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回分まとめ!$C$3:$C$5</c:f>
              <c:numCache>
                <c:formatCode>General</c:formatCode>
                <c:ptCount val="3"/>
                <c:pt idx="0">
                  <c:v>3.4693311129614214E-3</c:v>
                </c:pt>
                <c:pt idx="1">
                  <c:v>3.3557046979865771E-3</c:v>
                </c:pt>
                <c:pt idx="2">
                  <c:v>3.2484407484407486E-3</c:v>
                </c:pt>
              </c:numCache>
            </c:numRef>
          </c:xVal>
          <c:yVal>
            <c:numRef>
              <c:f>回分まとめ!$D$3:$D$5</c:f>
              <c:numCache>
                <c:formatCode>General</c:formatCode>
                <c:ptCount val="3"/>
                <c:pt idx="0">
                  <c:v>-6.5410309991904034</c:v>
                </c:pt>
                <c:pt idx="1">
                  <c:v>-6.0495174785565995</c:v>
                </c:pt>
                <c:pt idx="2">
                  <c:v>-5.6427814530988023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74A-8576-A81BF4B7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07456"/>
        <c:axId val="302907784"/>
      </c:scatterChart>
      <c:valAx>
        <c:axId val="3029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1/T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907784"/>
        <c:crosses val="autoZero"/>
        <c:crossBetween val="midCat"/>
      </c:valAx>
      <c:valAx>
        <c:axId val="3029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ln k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9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-ln(1-CR,batch(t)/2CA0) </a:t>
            </a:r>
            <a:r>
              <a:rPr lang="en-US" altLang="ja-JP" sz="1400" b="0" i="0" u="none" strike="noStrike" baseline="0"/>
              <a:t>-t</a:t>
            </a:r>
            <a:r>
              <a:rPr lang="ja-JP" altLang="en-US" sz="1400" b="0" i="0" u="none" strike="noStrike" baseline="0"/>
              <a:t> グラフ</a:t>
            </a:r>
            <a:r>
              <a:rPr lang="en-US" altLang="ja-JP" sz="1400" b="0" i="0" u="none" strike="noStrike" baseline="0"/>
              <a:t>(35</a:t>
            </a:r>
            <a:r>
              <a:rPr lang="ja-JP" altLang="en-US" sz="1400" b="0" i="0" u="none" strike="noStrike" baseline="0"/>
              <a:t>℃</a:t>
            </a:r>
            <a:r>
              <a:rPr lang="en-US" altLang="ja-JP" sz="1400" b="0" i="0" u="none" strike="noStrike" baseline="0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'35℃'!$A$13:$A$43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'35℃'!$F$13:$F$43</c:f>
              <c:numCache>
                <c:formatCode>General</c:formatCode>
                <c:ptCount val="31"/>
                <c:pt idx="0">
                  <c:v>0.17532558224216638</c:v>
                </c:pt>
                <c:pt idx="1">
                  <c:v>0.1941081705455866</c:v>
                </c:pt>
                <c:pt idx="2">
                  <c:v>0.21157027569853851</c:v>
                </c:pt>
                <c:pt idx="3">
                  <c:v>0.23003950778418217</c:v>
                </c:pt>
                <c:pt idx="4">
                  <c:v>0.24671033139748547</c:v>
                </c:pt>
                <c:pt idx="5">
                  <c:v>0.26568831519090036</c:v>
                </c:pt>
                <c:pt idx="6">
                  <c:v>0.28409489739698612</c:v>
                </c:pt>
                <c:pt idx="7">
                  <c:v>0.30175368923130852</c:v>
                </c:pt>
                <c:pt idx="8">
                  <c:v>0.32020071794634708</c:v>
                </c:pt>
                <c:pt idx="9">
                  <c:v>0.33947439458514556</c:v>
                </c:pt>
                <c:pt idx="10">
                  <c:v>0.35774840325359553</c:v>
                </c:pt>
                <c:pt idx="11">
                  <c:v>0.37290724666272407</c:v>
                </c:pt>
                <c:pt idx="12">
                  <c:v>0.39256124176646395</c:v>
                </c:pt>
                <c:pt idx="13">
                  <c:v>0.41095057352030895</c:v>
                </c:pt>
                <c:pt idx="14">
                  <c:v>0.42788014605795016</c:v>
                </c:pt>
                <c:pt idx="15">
                  <c:v>0.44538351864074799</c:v>
                </c:pt>
                <c:pt idx="16">
                  <c:v>0.46348612737888389</c:v>
                </c:pt>
                <c:pt idx="17">
                  <c:v>0.48221532627235808</c:v>
                </c:pt>
                <c:pt idx="18">
                  <c:v>0.4991404822687226</c:v>
                </c:pt>
                <c:pt idx="19">
                  <c:v>0.51658908739919285</c:v>
                </c:pt>
                <c:pt idx="20">
                  <c:v>0.53197880728204372</c:v>
                </c:pt>
                <c:pt idx="21">
                  <c:v>0.54778496976375823</c:v>
                </c:pt>
                <c:pt idx="22">
                  <c:v>0.56677347432930103</c:v>
                </c:pt>
                <c:pt idx="23">
                  <c:v>0.58353882147783953</c:v>
                </c:pt>
                <c:pt idx="24">
                  <c:v>0.6007755085303943</c:v>
                </c:pt>
                <c:pt idx="25">
                  <c:v>0.61850329787943525</c:v>
                </c:pt>
                <c:pt idx="26">
                  <c:v>0.63674329725432133</c:v>
                </c:pt>
                <c:pt idx="27">
                  <c:v>0.65235080892671005</c:v>
                </c:pt>
                <c:pt idx="28">
                  <c:v>0.66834358280524064</c:v>
                </c:pt>
                <c:pt idx="29">
                  <c:v>0.68806428426900612</c:v>
                </c:pt>
                <c:pt idx="30">
                  <c:v>0.70495782254208417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2A5-A9DC-91FD6A85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4528"/>
        <c:axId val="682826936"/>
      </c:scatterChart>
      <c:valAx>
        <c:axId val="5558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反応時間</a:t>
                </a: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826936"/>
        <c:crosses val="autoZero"/>
        <c:crossBetween val="midCat"/>
      </c:valAx>
      <c:valAx>
        <c:axId val="6828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'-ln(1-CR,batch(t)/2CA0)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8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-ln(1-CR,batch(t)/2CA0) -t </a:t>
            </a:r>
            <a:r>
              <a:rPr lang="ja-JP" altLang="en-US" sz="1400" b="0" i="0" u="none" strike="noStrike" baseline="0">
                <a:effectLst/>
              </a:rPr>
              <a:t>グラフ</a:t>
            </a:r>
            <a:r>
              <a:rPr lang="en-US" altLang="ja-JP" sz="1400" b="0" i="0" u="none" strike="noStrike" baseline="0">
                <a:effectLst/>
              </a:rPr>
              <a:t>(25</a:t>
            </a:r>
            <a:r>
              <a:rPr lang="ja-JP" altLang="en-US" sz="1400" b="0" i="0" u="none" strike="noStrike" baseline="0">
                <a:effectLst/>
              </a:rPr>
              <a:t>℃</a:t>
            </a:r>
            <a:r>
              <a:rPr lang="en-US" altLang="ja-JP" sz="1400" b="0" i="0" u="none" strike="noStrike" baseline="0">
                <a:effectLst/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'25℃'!$A$23:$A$63</c:f>
              <c:numCache>
                <c:formatCode>General</c:formatCode>
                <c:ptCount val="4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</c:numCache>
            </c:numRef>
          </c:xVal>
          <c:yVal>
            <c:numRef>
              <c:f>'25℃'!$F$23:$F$63</c:f>
              <c:numCache>
                <c:formatCode>General</c:formatCode>
                <c:ptCount val="41"/>
                <c:pt idx="0">
                  <c:v>0.22760889144560076</c:v>
                </c:pt>
                <c:pt idx="1">
                  <c:v>0.23998867450110095</c:v>
                </c:pt>
                <c:pt idx="2">
                  <c:v>0.2513716581398307</c:v>
                </c:pt>
                <c:pt idx="3">
                  <c:v>0.26163308101960109</c:v>
                </c:pt>
                <c:pt idx="4">
                  <c:v>0.27371511442556212</c:v>
                </c:pt>
                <c:pt idx="5">
                  <c:v>0.28936759722401056</c:v>
                </c:pt>
                <c:pt idx="6">
                  <c:v>0.30070046562411373</c:v>
                </c:pt>
                <c:pt idx="7">
                  <c:v>0.31066891851801037</c:v>
                </c:pt>
                <c:pt idx="8">
                  <c:v>0.32433688217450662</c:v>
                </c:pt>
                <c:pt idx="9">
                  <c:v>0.33844949025643073</c:v>
                </c:pt>
                <c:pt idx="10">
                  <c:v>0.34933554698374863</c:v>
                </c:pt>
                <c:pt idx="11">
                  <c:v>0.3623734204193555</c:v>
                </c:pt>
                <c:pt idx="12">
                  <c:v>0.37384680034464973</c:v>
                </c:pt>
                <c:pt idx="13">
                  <c:v>0.38560386035054062</c:v>
                </c:pt>
                <c:pt idx="14">
                  <c:v>0.39765313162623755</c:v>
                </c:pt>
                <c:pt idx="15">
                  <c:v>0.41000358998350056</c:v>
                </c:pt>
                <c:pt idx="16">
                  <c:v>0.42266468618488612</c:v>
                </c:pt>
                <c:pt idx="17">
                  <c:v>0.43346006110967544</c:v>
                </c:pt>
                <c:pt idx="18">
                  <c:v>0.44671691619007936</c:v>
                </c:pt>
                <c:pt idx="19">
                  <c:v>0.45574316918269892</c:v>
                </c:pt>
                <c:pt idx="20">
                  <c:v>0.46957358896529361</c:v>
                </c:pt>
                <c:pt idx="21">
                  <c:v>0.48137340792237771</c:v>
                </c:pt>
                <c:pt idx="22">
                  <c:v>0.49343055161666233</c:v>
                </c:pt>
                <c:pt idx="23">
                  <c:v>0.50575271420309675</c:v>
                </c:pt>
                <c:pt idx="24">
                  <c:v>0.51834797079541906</c:v>
                </c:pt>
                <c:pt idx="25">
                  <c:v>0.53122480254553461</c:v>
                </c:pt>
                <c:pt idx="26">
                  <c:v>0.54173497722327779</c:v>
                </c:pt>
                <c:pt idx="27">
                  <c:v>0.55514141838961972</c:v>
                </c:pt>
                <c:pt idx="28">
                  <c:v>0.56885558252397606</c:v>
                </c:pt>
                <c:pt idx="29">
                  <c:v>0.58005537261148254</c:v>
                </c:pt>
                <c:pt idx="30">
                  <c:v>0.58859209001599966</c:v>
                </c:pt>
                <c:pt idx="31">
                  <c:v>0.60602803476010592</c:v>
                </c:pt>
                <c:pt idx="32">
                  <c:v>0.61792870618213924</c:v>
                </c:pt>
                <c:pt idx="33">
                  <c:v>0.63005813285064738</c:v>
                </c:pt>
                <c:pt idx="34">
                  <c:v>0.63930931872551433</c:v>
                </c:pt>
                <c:pt idx="35">
                  <c:v>0.65503020500916198</c:v>
                </c:pt>
                <c:pt idx="36">
                  <c:v>0.66464907322907896</c:v>
                </c:pt>
                <c:pt idx="37">
                  <c:v>0.67769826043731962</c:v>
                </c:pt>
                <c:pt idx="38">
                  <c:v>0.69101077304128122</c:v>
                </c:pt>
                <c:pt idx="39">
                  <c:v>0.70117295629337251</c:v>
                </c:pt>
                <c:pt idx="40">
                  <c:v>0.7149665668272509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3-446F-87AE-52A99BA8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4528"/>
        <c:axId val="682826936"/>
      </c:scatterChart>
      <c:valAx>
        <c:axId val="5558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反応時間</a:t>
                </a: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826936"/>
        <c:crosses val="autoZero"/>
        <c:crossBetween val="midCat"/>
      </c:valAx>
      <c:valAx>
        <c:axId val="6828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'-ln(1-CR,batch(t)/2CA0)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8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各化学種の無次元濃度</a:t>
            </a:r>
            <a:r>
              <a:rPr lang="en-US" altLang="ja-JP"/>
              <a:t>(1</a:t>
            </a:r>
            <a:r>
              <a:rPr lang="ja-JP" altLang="en-US"/>
              <a:t>槽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'1槽'!$H$1:$H$2</c:f>
              <c:strCache>
                <c:ptCount val="2"/>
                <c:pt idx="0">
                  <c:v>無次元酢酸濃度の実験値</c:v>
                </c:pt>
                <c:pt idx="1">
                  <c:v>CR,exp/CA0 [-]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'1槽'!$G$3:$G$182</c:f>
              <c:numCache>
                <c:formatCode>0.000E+00</c:formatCode>
                <c:ptCount val="180"/>
                <c:pt idx="0">
                  <c:v>0</c:v>
                </c:pt>
                <c:pt idx="1">
                  <c:v>1.9028806744828132E-2</c:v>
                </c:pt>
                <c:pt idx="2">
                  <c:v>3.8057613489656264E-2</c:v>
                </c:pt>
                <c:pt idx="3">
                  <c:v>5.7086420234484396E-2</c:v>
                </c:pt>
                <c:pt idx="4">
                  <c:v>7.6115226979312528E-2</c:v>
                </c:pt>
                <c:pt idx="5">
                  <c:v>9.5144033724140667E-2</c:v>
                </c:pt>
                <c:pt idx="6">
                  <c:v>0.11417284046896879</c:v>
                </c:pt>
                <c:pt idx="7">
                  <c:v>0.13320164721379693</c:v>
                </c:pt>
                <c:pt idx="8">
                  <c:v>0.15223045395862506</c:v>
                </c:pt>
                <c:pt idx="9">
                  <c:v>0.17125926070345321</c:v>
                </c:pt>
                <c:pt idx="10">
                  <c:v>0.19028806744828133</c:v>
                </c:pt>
                <c:pt idx="11">
                  <c:v>0.20931687419310946</c:v>
                </c:pt>
                <c:pt idx="12">
                  <c:v>0.22834568093793758</c:v>
                </c:pt>
                <c:pt idx="13">
                  <c:v>0.24737448768276574</c:v>
                </c:pt>
                <c:pt idx="14">
                  <c:v>0.26640329442759386</c:v>
                </c:pt>
                <c:pt idx="15">
                  <c:v>0.28543210117242201</c:v>
                </c:pt>
                <c:pt idx="16">
                  <c:v>0.30446090791725011</c:v>
                </c:pt>
                <c:pt idx="17">
                  <c:v>0.32348971466207826</c:v>
                </c:pt>
                <c:pt idx="18">
                  <c:v>0.34251852140690642</c:v>
                </c:pt>
                <c:pt idx="19">
                  <c:v>0.36154732815173451</c:v>
                </c:pt>
                <c:pt idx="20">
                  <c:v>0.38057613489656267</c:v>
                </c:pt>
                <c:pt idx="21">
                  <c:v>0.39960494164139082</c:v>
                </c:pt>
                <c:pt idx="22">
                  <c:v>0.41863374838621892</c:v>
                </c:pt>
                <c:pt idx="23">
                  <c:v>0.43766255513104707</c:v>
                </c:pt>
                <c:pt idx="24">
                  <c:v>0.45669136187587517</c:v>
                </c:pt>
                <c:pt idx="25">
                  <c:v>0.47572016862070332</c:v>
                </c:pt>
                <c:pt idx="26">
                  <c:v>0.49474897536553147</c:v>
                </c:pt>
                <c:pt idx="27">
                  <c:v>0.51377778211035963</c:v>
                </c:pt>
                <c:pt idx="28">
                  <c:v>0.53280658885518772</c:v>
                </c:pt>
                <c:pt idx="29">
                  <c:v>0.55183539560001582</c:v>
                </c:pt>
                <c:pt idx="30">
                  <c:v>0.57086420234484403</c:v>
                </c:pt>
                <c:pt idx="31">
                  <c:v>0.58989300908967213</c:v>
                </c:pt>
                <c:pt idx="32">
                  <c:v>0.60892181583450022</c:v>
                </c:pt>
                <c:pt idx="33">
                  <c:v>0.62795062257932843</c:v>
                </c:pt>
                <c:pt idx="34">
                  <c:v>0.64697942932415653</c:v>
                </c:pt>
                <c:pt idx="35">
                  <c:v>0.66600823606898463</c:v>
                </c:pt>
                <c:pt idx="36">
                  <c:v>0.68503704281381284</c:v>
                </c:pt>
                <c:pt idx="37">
                  <c:v>0.70406584955864093</c:v>
                </c:pt>
                <c:pt idx="38">
                  <c:v>0.72309465630346903</c:v>
                </c:pt>
                <c:pt idx="39">
                  <c:v>0.74212346304829724</c:v>
                </c:pt>
                <c:pt idx="40">
                  <c:v>0.76115226979312534</c:v>
                </c:pt>
                <c:pt idx="41">
                  <c:v>0.78018107653795343</c:v>
                </c:pt>
                <c:pt idx="42">
                  <c:v>0.79920988328278164</c:v>
                </c:pt>
                <c:pt idx="43">
                  <c:v>0.81823869002760974</c:v>
                </c:pt>
                <c:pt idx="44">
                  <c:v>0.83726749677243784</c:v>
                </c:pt>
                <c:pt idx="45">
                  <c:v>0.85629630351726604</c:v>
                </c:pt>
                <c:pt idx="46">
                  <c:v>0.87532511026209414</c:v>
                </c:pt>
                <c:pt idx="47">
                  <c:v>0.89435391700692224</c:v>
                </c:pt>
                <c:pt idx="48">
                  <c:v>0.91338272375175034</c:v>
                </c:pt>
                <c:pt idx="49">
                  <c:v>0.93241153049657854</c:v>
                </c:pt>
                <c:pt idx="50">
                  <c:v>0.95144033724140664</c:v>
                </c:pt>
                <c:pt idx="51">
                  <c:v>0.97046914398623474</c:v>
                </c:pt>
                <c:pt idx="52">
                  <c:v>0.98949795073106295</c:v>
                </c:pt>
                <c:pt idx="53">
                  <c:v>1.0085267574758912</c:v>
                </c:pt>
                <c:pt idx="54">
                  <c:v>1.0275555642207193</c:v>
                </c:pt>
                <c:pt idx="55">
                  <c:v>1.0465843709655474</c:v>
                </c:pt>
                <c:pt idx="56">
                  <c:v>1.0656131777103754</c:v>
                </c:pt>
                <c:pt idx="57">
                  <c:v>1.0846419844552035</c:v>
                </c:pt>
                <c:pt idx="58">
                  <c:v>1.1036707912000316</c:v>
                </c:pt>
                <c:pt idx="59">
                  <c:v>1.12269959794486</c:v>
                </c:pt>
                <c:pt idx="60">
                  <c:v>1.1417284046896881</c:v>
                </c:pt>
                <c:pt idx="61">
                  <c:v>1.1607572114345162</c:v>
                </c:pt>
                <c:pt idx="62">
                  <c:v>1.1797860181793443</c:v>
                </c:pt>
                <c:pt idx="63">
                  <c:v>1.1988148249241724</c:v>
                </c:pt>
                <c:pt idx="64">
                  <c:v>1.2178436316690004</c:v>
                </c:pt>
                <c:pt idx="65">
                  <c:v>1.2368724384138285</c:v>
                </c:pt>
                <c:pt idx="66">
                  <c:v>1.2559012451586569</c:v>
                </c:pt>
                <c:pt idx="67">
                  <c:v>1.274930051903485</c:v>
                </c:pt>
                <c:pt idx="68">
                  <c:v>1.2939588586483131</c:v>
                </c:pt>
                <c:pt idx="69">
                  <c:v>1.3129876653931412</c:v>
                </c:pt>
                <c:pt idx="70">
                  <c:v>1.3320164721379693</c:v>
                </c:pt>
                <c:pt idx="71">
                  <c:v>1.3510452788827974</c:v>
                </c:pt>
                <c:pt idx="72">
                  <c:v>1.3700740856276257</c:v>
                </c:pt>
                <c:pt idx="73">
                  <c:v>1.3891028923724538</c:v>
                </c:pt>
                <c:pt idx="74">
                  <c:v>1.4081316991172819</c:v>
                </c:pt>
                <c:pt idx="75">
                  <c:v>1.42716050586211</c:v>
                </c:pt>
                <c:pt idx="76">
                  <c:v>1.4461893126069381</c:v>
                </c:pt>
                <c:pt idx="77">
                  <c:v>1.4652181193517662</c:v>
                </c:pt>
                <c:pt idx="78">
                  <c:v>1.4842469260965945</c:v>
                </c:pt>
                <c:pt idx="79">
                  <c:v>1.5032757328414226</c:v>
                </c:pt>
                <c:pt idx="80">
                  <c:v>1.5223045395862507</c:v>
                </c:pt>
                <c:pt idx="81">
                  <c:v>1.5413333463310788</c:v>
                </c:pt>
                <c:pt idx="82">
                  <c:v>1.5603621530759069</c:v>
                </c:pt>
                <c:pt idx="83">
                  <c:v>1.579390959820735</c:v>
                </c:pt>
                <c:pt idx="84">
                  <c:v>1.5984197665655633</c:v>
                </c:pt>
                <c:pt idx="85">
                  <c:v>1.6174485733103914</c:v>
                </c:pt>
                <c:pt idx="86">
                  <c:v>1.6364773800552195</c:v>
                </c:pt>
                <c:pt idx="87">
                  <c:v>1.6555061868000476</c:v>
                </c:pt>
                <c:pt idx="88">
                  <c:v>1.6745349935448757</c:v>
                </c:pt>
                <c:pt idx="89">
                  <c:v>1.6935638002897038</c:v>
                </c:pt>
                <c:pt idx="90">
                  <c:v>1.7125926070345321</c:v>
                </c:pt>
                <c:pt idx="91">
                  <c:v>1.7316214137793602</c:v>
                </c:pt>
                <c:pt idx="92">
                  <c:v>1.7506502205241883</c:v>
                </c:pt>
                <c:pt idx="93">
                  <c:v>1.7696790272690164</c:v>
                </c:pt>
                <c:pt idx="94">
                  <c:v>1.7887078340138445</c:v>
                </c:pt>
                <c:pt idx="95">
                  <c:v>1.8077366407586726</c:v>
                </c:pt>
                <c:pt idx="96">
                  <c:v>1.8267654475035007</c:v>
                </c:pt>
                <c:pt idx="97">
                  <c:v>1.845794254248329</c:v>
                </c:pt>
                <c:pt idx="98">
                  <c:v>1.8648230609931571</c:v>
                </c:pt>
                <c:pt idx="99">
                  <c:v>1.8838518677379852</c:v>
                </c:pt>
                <c:pt idx="100">
                  <c:v>1.9028806744828133</c:v>
                </c:pt>
                <c:pt idx="101">
                  <c:v>1.9219094812276414</c:v>
                </c:pt>
                <c:pt idx="102">
                  <c:v>1.9409382879724695</c:v>
                </c:pt>
                <c:pt idx="103">
                  <c:v>1.9599670947172978</c:v>
                </c:pt>
                <c:pt idx="104">
                  <c:v>1.9789959014621259</c:v>
                </c:pt>
                <c:pt idx="105">
                  <c:v>1.998024708206954</c:v>
                </c:pt>
                <c:pt idx="106">
                  <c:v>2.0170535149517823</c:v>
                </c:pt>
                <c:pt idx="107">
                  <c:v>2.0360823216966102</c:v>
                </c:pt>
                <c:pt idx="108">
                  <c:v>2.0551111284414385</c:v>
                </c:pt>
                <c:pt idx="109">
                  <c:v>2.0741399351862664</c:v>
                </c:pt>
                <c:pt idx="110">
                  <c:v>2.0931687419310947</c:v>
                </c:pt>
                <c:pt idx="111">
                  <c:v>2.1121975486759226</c:v>
                </c:pt>
                <c:pt idx="112">
                  <c:v>2.1312263554207509</c:v>
                </c:pt>
                <c:pt idx="113">
                  <c:v>2.1502551621655792</c:v>
                </c:pt>
                <c:pt idx="114">
                  <c:v>2.1692839689104071</c:v>
                </c:pt>
                <c:pt idx="115">
                  <c:v>2.1883127756552354</c:v>
                </c:pt>
                <c:pt idx="116">
                  <c:v>2.2073415824000633</c:v>
                </c:pt>
                <c:pt idx="117">
                  <c:v>2.2263703891448916</c:v>
                </c:pt>
                <c:pt idx="118">
                  <c:v>2.2453991958897199</c:v>
                </c:pt>
                <c:pt idx="119">
                  <c:v>2.2644280026345478</c:v>
                </c:pt>
                <c:pt idx="120">
                  <c:v>2.2834568093793761</c:v>
                </c:pt>
                <c:pt idx="121">
                  <c:v>2.302485616124204</c:v>
                </c:pt>
                <c:pt idx="122">
                  <c:v>2.3215144228690323</c:v>
                </c:pt>
                <c:pt idx="123">
                  <c:v>2.3405432296138602</c:v>
                </c:pt>
                <c:pt idx="124">
                  <c:v>2.3595720363586885</c:v>
                </c:pt>
                <c:pt idx="125">
                  <c:v>2.3786008431035168</c:v>
                </c:pt>
                <c:pt idx="126">
                  <c:v>2.3976296498483447</c:v>
                </c:pt>
                <c:pt idx="127">
                  <c:v>2.416658456593173</c:v>
                </c:pt>
                <c:pt idx="128">
                  <c:v>2.4356872633380009</c:v>
                </c:pt>
                <c:pt idx="129">
                  <c:v>2.4547160700828292</c:v>
                </c:pt>
                <c:pt idx="130">
                  <c:v>2.4737448768276571</c:v>
                </c:pt>
                <c:pt idx="131">
                  <c:v>2.4927736835724854</c:v>
                </c:pt>
                <c:pt idx="132">
                  <c:v>2.5118024903173137</c:v>
                </c:pt>
                <c:pt idx="133">
                  <c:v>2.5308312970621416</c:v>
                </c:pt>
                <c:pt idx="134">
                  <c:v>2.5498601038069699</c:v>
                </c:pt>
                <c:pt idx="135">
                  <c:v>2.5688889105517978</c:v>
                </c:pt>
                <c:pt idx="136">
                  <c:v>2.5879177172966261</c:v>
                </c:pt>
                <c:pt idx="137">
                  <c:v>2.6069465240414544</c:v>
                </c:pt>
                <c:pt idx="138">
                  <c:v>2.6259753307862823</c:v>
                </c:pt>
                <c:pt idx="139">
                  <c:v>2.6450041375311106</c:v>
                </c:pt>
                <c:pt idx="140">
                  <c:v>2.6640329442759385</c:v>
                </c:pt>
                <c:pt idx="141">
                  <c:v>2.6830617510207668</c:v>
                </c:pt>
                <c:pt idx="142">
                  <c:v>2.7020905577655947</c:v>
                </c:pt>
                <c:pt idx="143">
                  <c:v>2.721119364510423</c:v>
                </c:pt>
                <c:pt idx="144">
                  <c:v>2.7401481712552513</c:v>
                </c:pt>
                <c:pt idx="145">
                  <c:v>2.7591769780000792</c:v>
                </c:pt>
                <c:pt idx="146">
                  <c:v>2.7782057847449075</c:v>
                </c:pt>
                <c:pt idx="147">
                  <c:v>2.7972345914897354</c:v>
                </c:pt>
                <c:pt idx="148">
                  <c:v>2.8162633982345637</c:v>
                </c:pt>
                <c:pt idx="149">
                  <c:v>2.8352922049793921</c:v>
                </c:pt>
                <c:pt idx="150">
                  <c:v>2.8543210117242199</c:v>
                </c:pt>
                <c:pt idx="151">
                  <c:v>2.8733498184690482</c:v>
                </c:pt>
                <c:pt idx="152">
                  <c:v>2.8923786252138761</c:v>
                </c:pt>
                <c:pt idx="153">
                  <c:v>2.9114074319587044</c:v>
                </c:pt>
                <c:pt idx="154">
                  <c:v>2.9304362387035323</c:v>
                </c:pt>
                <c:pt idx="155">
                  <c:v>2.9494650454483606</c:v>
                </c:pt>
                <c:pt idx="156">
                  <c:v>2.968493852193189</c:v>
                </c:pt>
                <c:pt idx="157">
                  <c:v>2.9875226589380168</c:v>
                </c:pt>
                <c:pt idx="158">
                  <c:v>3.0065514656828451</c:v>
                </c:pt>
                <c:pt idx="159">
                  <c:v>3.025580272427673</c:v>
                </c:pt>
                <c:pt idx="160">
                  <c:v>3.0446090791725013</c:v>
                </c:pt>
                <c:pt idx="161">
                  <c:v>3.0636378859173292</c:v>
                </c:pt>
                <c:pt idx="162">
                  <c:v>3.0826666926621575</c:v>
                </c:pt>
                <c:pt idx="163">
                  <c:v>3.1016954994069859</c:v>
                </c:pt>
                <c:pt idx="164">
                  <c:v>3.1207243061518137</c:v>
                </c:pt>
                <c:pt idx="165">
                  <c:v>3.1397531128966421</c:v>
                </c:pt>
                <c:pt idx="166">
                  <c:v>3.1587819196414699</c:v>
                </c:pt>
                <c:pt idx="167">
                  <c:v>3.1778107263862982</c:v>
                </c:pt>
                <c:pt idx="168">
                  <c:v>3.1968395331311266</c:v>
                </c:pt>
                <c:pt idx="169">
                  <c:v>3.2158683398759544</c:v>
                </c:pt>
                <c:pt idx="170">
                  <c:v>3.2348971466207828</c:v>
                </c:pt>
                <c:pt idx="171">
                  <c:v>3.2539259533656106</c:v>
                </c:pt>
                <c:pt idx="172">
                  <c:v>3.272954760110439</c:v>
                </c:pt>
                <c:pt idx="173">
                  <c:v>3.2919835668552668</c:v>
                </c:pt>
                <c:pt idx="174">
                  <c:v>3.3110123736000951</c:v>
                </c:pt>
                <c:pt idx="175">
                  <c:v>3.3300411803449235</c:v>
                </c:pt>
                <c:pt idx="176">
                  <c:v>3.3490699870897513</c:v>
                </c:pt>
                <c:pt idx="177">
                  <c:v>3.3680987938345797</c:v>
                </c:pt>
                <c:pt idx="178">
                  <c:v>3.3871276005794075</c:v>
                </c:pt>
                <c:pt idx="179">
                  <c:v>3.4061564073242359</c:v>
                </c:pt>
              </c:numCache>
            </c:numRef>
          </c:xVal>
          <c:yVal>
            <c:numRef>
              <c:f>'1槽'!$H$3:$H$182</c:f>
              <c:numCache>
                <c:formatCode>General</c:formatCode>
                <c:ptCount val="180"/>
                <c:pt idx="0">
                  <c:v>5.0770813096179189E-5</c:v>
                </c:pt>
                <c:pt idx="1">
                  <c:v>5.7937869755595132E-5</c:v>
                </c:pt>
                <c:pt idx="2">
                  <c:v>7.4296552372066713E-3</c:v>
                </c:pt>
                <c:pt idx="3">
                  <c:v>2.9173282107149694E-2</c:v>
                </c:pt>
                <c:pt idx="4">
                  <c:v>4.9415299679935153E-2</c:v>
                </c:pt>
                <c:pt idx="5">
                  <c:v>6.6643774005074513E-2</c:v>
                </c:pt>
                <c:pt idx="6">
                  <c:v>8.1817732405494809E-2</c:v>
                </c:pt>
                <c:pt idx="7">
                  <c:v>9.6677625481226298E-2</c:v>
                </c:pt>
                <c:pt idx="8">
                  <c:v>0.10923704544816762</c:v>
                </c:pt>
                <c:pt idx="9">
                  <c:v>0.12233003450390906</c:v>
                </c:pt>
                <c:pt idx="10">
                  <c:v>0.13421107860792783</c:v>
                </c:pt>
                <c:pt idx="11">
                  <c:v>0.14512134560368367</c:v>
                </c:pt>
                <c:pt idx="12">
                  <c:v>0.15619515129856038</c:v>
                </c:pt>
                <c:pt idx="13">
                  <c:v>0.16604936634728626</c:v>
                </c:pt>
                <c:pt idx="14">
                  <c:v>0.17509235425096481</c:v>
                </c:pt>
                <c:pt idx="15">
                  <c:v>0.18409010627599626</c:v>
                </c:pt>
                <c:pt idx="16">
                  <c:v>0.19302150297088858</c:v>
                </c:pt>
                <c:pt idx="17">
                  <c:v>0.20037823824142426</c:v>
                </c:pt>
                <c:pt idx="18">
                  <c:v>0.20817509913464657</c:v>
                </c:pt>
                <c:pt idx="19">
                  <c:v>0.21550419806944485</c:v>
                </c:pt>
                <c:pt idx="20">
                  <c:v>0.22170857800111418</c:v>
                </c:pt>
                <c:pt idx="21">
                  <c:v>0.2280009556473328</c:v>
                </c:pt>
                <c:pt idx="22">
                  <c:v>0.23373933357486906</c:v>
                </c:pt>
                <c:pt idx="23">
                  <c:v>0.23922436102884928</c:v>
                </c:pt>
                <c:pt idx="24">
                  <c:v>0.24444481830066839</c:v>
                </c:pt>
                <c:pt idx="25">
                  <c:v>0.24905891721364853</c:v>
                </c:pt>
                <c:pt idx="26">
                  <c:v>0.25371613500675771</c:v>
                </c:pt>
                <c:pt idx="27">
                  <c:v>0.25740562677286272</c:v>
                </c:pt>
                <c:pt idx="28">
                  <c:v>0.26112173784761872</c:v>
                </c:pt>
                <c:pt idx="29">
                  <c:v>0.26452312004292061</c:v>
                </c:pt>
                <c:pt idx="30">
                  <c:v>0.26760317353017737</c:v>
                </c:pt>
                <c:pt idx="31">
                  <c:v>0.27070104655463018</c:v>
                </c:pt>
                <c:pt idx="32">
                  <c:v>0.27312282303146385</c:v>
                </c:pt>
                <c:pt idx="33">
                  <c:v>0.27520721121734687</c:v>
                </c:pt>
                <c:pt idx="34">
                  <c:v>0.27764900717424046</c:v>
                </c:pt>
                <c:pt idx="35">
                  <c:v>0.27939974697204117</c:v>
                </c:pt>
                <c:pt idx="36">
                  <c:v>0.28115598662700142</c:v>
                </c:pt>
                <c:pt idx="37">
                  <c:v>0.28256493824812418</c:v>
                </c:pt>
                <c:pt idx="38">
                  <c:v>0.283270734024404</c:v>
                </c:pt>
                <c:pt idx="39">
                  <c:v>0.28468496550839967</c:v>
                </c:pt>
                <c:pt idx="40">
                  <c:v>0.28539340121611584</c:v>
                </c:pt>
                <c:pt idx="41">
                  <c:v>0.28574794906140344</c:v>
                </c:pt>
                <c:pt idx="42">
                  <c:v>0.28645770473483789</c:v>
                </c:pt>
                <c:pt idx="43">
                  <c:v>0.28645770473483789</c:v>
                </c:pt>
                <c:pt idx="44">
                  <c:v>0.28645770473483789</c:v>
                </c:pt>
                <c:pt idx="45">
                  <c:v>0.28645770473483789</c:v>
                </c:pt>
                <c:pt idx="46">
                  <c:v>0.28645770473483789</c:v>
                </c:pt>
                <c:pt idx="47">
                  <c:v>0.28610271690097738</c:v>
                </c:pt>
                <c:pt idx="48">
                  <c:v>0.28574794906140344</c:v>
                </c:pt>
                <c:pt idx="49">
                  <c:v>0.28468496550839967</c:v>
                </c:pt>
                <c:pt idx="50">
                  <c:v>0.28397740977782915</c:v>
                </c:pt>
                <c:pt idx="51">
                  <c:v>0.283270734024404</c:v>
                </c:pt>
                <c:pt idx="52">
                  <c:v>0.28256493824812418</c:v>
                </c:pt>
                <c:pt idx="53">
                  <c:v>0.28115598662700142</c:v>
                </c:pt>
                <c:pt idx="54">
                  <c:v>0.28010158285116615</c:v>
                </c:pt>
                <c:pt idx="55">
                  <c:v>0.27869879107006179</c:v>
                </c:pt>
                <c:pt idx="56">
                  <c:v>0.27764900717424046</c:v>
                </c:pt>
                <c:pt idx="57">
                  <c:v>0.27590376723359883</c:v>
                </c:pt>
                <c:pt idx="58">
                  <c:v>0.2745115351782404</c:v>
                </c:pt>
                <c:pt idx="59">
                  <c:v>0.27277619498048561</c:v>
                </c:pt>
                <c:pt idx="60">
                  <c:v>0.27104635463989019</c:v>
                </c:pt>
                <c:pt idx="61">
                  <c:v>0.2696664422645686</c:v>
                </c:pt>
                <c:pt idx="62">
                  <c:v>0.26794650166685996</c:v>
                </c:pt>
                <c:pt idx="63">
                  <c:v>0.26588983276105999</c:v>
                </c:pt>
                <c:pt idx="64">
                  <c:v>0.26384108364956937</c:v>
                </c:pt>
                <c:pt idx="65">
                  <c:v>0.26213984256620237</c:v>
                </c:pt>
                <c:pt idx="66">
                  <c:v>0.26044410133999485</c:v>
                </c:pt>
                <c:pt idx="67">
                  <c:v>0.2580793033833319</c:v>
                </c:pt>
                <c:pt idx="68">
                  <c:v>0.25572528514670118</c:v>
                </c:pt>
                <c:pt idx="69">
                  <c:v>0.254050443377699</c:v>
                </c:pt>
                <c:pt idx="70">
                  <c:v>0.25171490466112367</c:v>
                </c:pt>
                <c:pt idx="71">
                  <c:v>0.24939014566458059</c:v>
                </c:pt>
                <c:pt idx="72">
                  <c:v>0.24707616638806981</c:v>
                </c:pt>
                <c:pt idx="73">
                  <c:v>0.24510133535680054</c:v>
                </c:pt>
                <c:pt idx="74">
                  <c:v>0.24280737556034968</c:v>
                </c:pt>
                <c:pt idx="75">
                  <c:v>0.24052419548393109</c:v>
                </c:pt>
                <c:pt idx="76">
                  <c:v>0.23825179512754482</c:v>
                </c:pt>
                <c:pt idx="77">
                  <c:v>0.235667965806</c:v>
                </c:pt>
                <c:pt idx="78">
                  <c:v>0.23341866484968285</c:v>
                </c:pt>
                <c:pt idx="79">
                  <c:v>0.231180143613398</c:v>
                </c:pt>
                <c:pt idx="80">
                  <c:v>0.22863503328625487</c:v>
                </c:pt>
                <c:pt idx="81">
                  <c:v>0.22641961145003914</c:v>
                </c:pt>
                <c:pt idx="82">
                  <c:v>0.22421496933385573</c:v>
                </c:pt>
                <c:pt idx="83">
                  <c:v>0.22170857800111418</c:v>
                </c:pt>
                <c:pt idx="84">
                  <c:v>0.2192162663027005</c:v>
                </c:pt>
                <c:pt idx="85">
                  <c:v>0.21704704326662327</c:v>
                </c:pt>
                <c:pt idx="86">
                  <c:v>0.21458113088257436</c:v>
                </c:pt>
                <c:pt idx="87">
                  <c:v>0.21212929813285333</c:v>
                </c:pt>
                <c:pt idx="88">
                  <c:v>0.20969154501746023</c:v>
                </c:pt>
                <c:pt idx="89">
                  <c:v>0.20726787153639492</c:v>
                </c:pt>
                <c:pt idx="90">
                  <c:v>0.20485827768965753</c:v>
                </c:pt>
                <c:pt idx="91">
                  <c:v>0.20216431417498551</c:v>
                </c:pt>
                <c:pt idx="92">
                  <c:v>0.19978463955119485</c:v>
                </c:pt>
                <c:pt idx="93">
                  <c:v>0.19741904456173201</c:v>
                </c:pt>
                <c:pt idx="94">
                  <c:v>0.19506752920659712</c:v>
                </c:pt>
                <c:pt idx="95">
                  <c:v>0.19273009348579004</c:v>
                </c:pt>
                <c:pt idx="96">
                  <c:v>0.19040673739931085</c:v>
                </c:pt>
                <c:pt idx="97">
                  <c:v>0.18809746094715957</c:v>
                </c:pt>
                <c:pt idx="98">
                  <c:v>0.18551635450139689</c:v>
                </c:pt>
                <c:pt idx="99">
                  <c:v>0.18323699727219228</c:v>
                </c:pt>
                <c:pt idx="100">
                  <c:v>0.18097171967731562</c:v>
                </c:pt>
                <c:pt idx="101">
                  <c:v>0.17872052171676683</c:v>
                </c:pt>
                <c:pt idx="102">
                  <c:v>0.1762047535740569</c:v>
                </c:pt>
                <c:pt idx="103">
                  <c:v>0.17398347483645479</c:v>
                </c:pt>
                <c:pt idx="104">
                  <c:v>0.17177627573318061</c:v>
                </c:pt>
                <c:pt idx="105">
                  <c:v>0.1695831562642342</c:v>
                </c:pt>
                <c:pt idx="106">
                  <c:v>0.16713272642457713</c:v>
                </c:pt>
                <c:pt idx="107">
                  <c:v>0.16496952617857749</c:v>
                </c:pt>
                <c:pt idx="108">
                  <c:v>0.16282040556690575</c:v>
                </c:pt>
                <c:pt idx="109">
                  <c:v>0.16068536458956184</c:v>
                </c:pt>
                <c:pt idx="110">
                  <c:v>0.15882875343442052</c:v>
                </c:pt>
                <c:pt idx="111">
                  <c:v>0.15698292199931146</c:v>
                </c:pt>
                <c:pt idx="112">
                  <c:v>0.15488660001636922</c:v>
                </c:pt>
                <c:pt idx="113">
                  <c:v>0.15254506734846676</c:v>
                </c:pt>
                <c:pt idx="114">
                  <c:v>0.15047866458847126</c:v>
                </c:pt>
                <c:pt idx="115">
                  <c:v>0.14842634146280365</c:v>
                </c:pt>
                <c:pt idx="116">
                  <c:v>0.14613430750933509</c:v>
                </c:pt>
                <c:pt idx="117">
                  <c:v>0.14411190360661424</c:v>
                </c:pt>
                <c:pt idx="118">
                  <c:v>0.14210357933822118</c:v>
                </c:pt>
                <c:pt idx="119">
                  <c:v>0.13986104409918659</c:v>
                </c:pt>
                <c:pt idx="120">
                  <c:v>0.13812916970441874</c:v>
                </c:pt>
                <c:pt idx="121">
                  <c:v>0.13591831364262186</c:v>
                </c:pt>
                <c:pt idx="122">
                  <c:v>0.13421107860792783</c:v>
                </c:pt>
                <c:pt idx="123">
                  <c:v>0.13203190172336859</c:v>
                </c:pt>
                <c:pt idx="124">
                  <c:v>0.13034930604874834</c:v>
                </c:pt>
                <c:pt idx="125">
                  <c:v>0.12843953922065043</c:v>
                </c:pt>
                <c:pt idx="126">
                  <c:v>0.12654385202688037</c:v>
                </c:pt>
                <c:pt idx="127">
                  <c:v>0.1246622444674382</c:v>
                </c:pt>
                <c:pt idx="128">
                  <c:v>0.1225622655259733</c:v>
                </c:pt>
                <c:pt idx="129">
                  <c:v>0.12094126825153752</c:v>
                </c:pt>
                <c:pt idx="130">
                  <c:v>0.11910189959507893</c:v>
                </c:pt>
                <c:pt idx="131">
                  <c:v>0.11727661057294823</c:v>
                </c:pt>
                <c:pt idx="132">
                  <c:v>0.11569103237861847</c:v>
                </c:pt>
                <c:pt idx="133">
                  <c:v>0.11389214267085254</c:v>
                </c:pt>
                <c:pt idx="134">
                  <c:v>0.11210733259741448</c:v>
                </c:pt>
                <c:pt idx="135">
                  <c:v>0.11033660215830431</c:v>
                </c:pt>
                <c:pt idx="136">
                  <c:v>0.108579951353522</c:v>
                </c:pt>
                <c:pt idx="137">
                  <c:v>0.10705443159937204</c:v>
                </c:pt>
                <c:pt idx="138">
                  <c:v>0.10532418010895453</c:v>
                </c:pt>
                <c:pt idx="139">
                  <c:v>0.1038217597548738</c:v>
                </c:pt>
                <c:pt idx="140">
                  <c:v>0.10211790757882101</c:v>
                </c:pt>
                <c:pt idx="141">
                  <c:v>0.10042813503709609</c:v>
                </c:pt>
                <c:pt idx="142">
                  <c:v>9.8961133763121364E-2</c:v>
                </c:pt>
                <c:pt idx="143">
                  <c:v>9.7504912209178909E-2</c:v>
                </c:pt>
                <c:pt idx="144">
                  <c:v>9.6059470375268782E-2</c:v>
                </c:pt>
                <c:pt idx="145">
                  <c:v>9.4624808261390886E-2</c:v>
                </c:pt>
                <c:pt idx="146">
                  <c:v>9.2998394074141399E-2</c:v>
                </c:pt>
                <c:pt idx="147">
                  <c:v>9.1586831360332674E-2</c:v>
                </c:pt>
                <c:pt idx="148">
                  <c:v>9.0186048366556262E-2</c:v>
                </c:pt>
                <c:pt idx="149">
                  <c:v>8.8598353173708413E-2</c:v>
                </c:pt>
                <c:pt idx="150">
                  <c:v>8.7416821539100201E-2</c:v>
                </c:pt>
                <c:pt idx="151">
                  <c:v>8.6048377705420606E-2</c:v>
                </c:pt>
                <c:pt idx="152">
                  <c:v>8.4690713591773256E-2</c:v>
                </c:pt>
                <c:pt idx="153">
                  <c:v>8.3152297119072974E-2</c:v>
                </c:pt>
                <c:pt idx="154">
                  <c:v>8.1817732405494809E-2</c:v>
                </c:pt>
                <c:pt idx="155">
                  <c:v>8.0682399571024965E-2</c:v>
                </c:pt>
                <c:pt idx="156">
                  <c:v>7.936785433750676E-2</c:v>
                </c:pt>
                <c:pt idx="157">
                  <c:v>7.7878716584954003E-2</c:v>
                </c:pt>
                <c:pt idx="158">
                  <c:v>7.6587270751504941E-2</c:v>
                </c:pt>
                <c:pt idx="159">
                  <c:v>7.5488896957145737E-2</c:v>
                </c:pt>
                <c:pt idx="160">
                  <c:v>7.4217470603756608E-2</c:v>
                </c:pt>
                <c:pt idx="161">
                  <c:v>7.3136256363734525E-2</c:v>
                </c:pt>
                <c:pt idx="162">
                  <c:v>7.1884849490405328E-2</c:v>
                </c:pt>
                <c:pt idx="163">
                  <c:v>7.0644222337108431E-2</c:v>
                </c:pt>
                <c:pt idx="164">
                  <c:v>6.9589407411451087E-2</c:v>
                </c:pt>
                <c:pt idx="165">
                  <c:v>6.8368799738214137E-2</c:v>
                </c:pt>
                <c:pt idx="166">
                  <c:v>6.7331144366893886E-2</c:v>
                </c:pt>
                <c:pt idx="167">
                  <c:v>6.6130556173716867E-2</c:v>
                </c:pt>
                <c:pt idx="168">
                  <c:v>6.5110060356733723E-2</c:v>
                </c:pt>
                <c:pt idx="169">
                  <c:v>6.3929491643616651E-2</c:v>
                </c:pt>
                <c:pt idx="170">
                  <c:v>6.29261553809706E-2</c:v>
                </c:pt>
                <c:pt idx="171">
                  <c:v>6.193073891263394E-2</c:v>
                </c:pt>
                <c:pt idx="172">
                  <c:v>6.0779429439604495E-2</c:v>
                </c:pt>
                <c:pt idx="173">
                  <c:v>5.9963665358888932E-2</c:v>
                </c:pt>
                <c:pt idx="174">
                  <c:v>5.8992008273480584E-2</c:v>
                </c:pt>
                <c:pt idx="175">
                  <c:v>5.8028270982381634E-2</c:v>
                </c:pt>
                <c:pt idx="176">
                  <c:v>5.6913920549462878E-2</c:v>
                </c:pt>
                <c:pt idx="177">
                  <c:v>5.5967342812701028E-2</c:v>
                </c:pt>
                <c:pt idx="178">
                  <c:v>5.5028684870248624E-2</c:v>
                </c:pt>
                <c:pt idx="179">
                  <c:v>5.4252519761080212E-2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A-46B7-81D5-0790685891B8}"/>
            </c:ext>
          </c:extLst>
        </c:ser>
        <c:ser>
          <c:idx val="2"/>
          <c:order val="2"/>
          <c:tx>
            <c:strRef>
              <c:f>'1槽'!$J$1:$J$2</c:f>
              <c:strCache>
                <c:ptCount val="2"/>
                <c:pt idx="0">
                  <c:v>無次元無水酢酸濃度の計算値</c:v>
                </c:pt>
                <c:pt idx="1">
                  <c:v>CA,cal/CA0 [-]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'1槽'!$G$3:$G$182</c:f>
              <c:numCache>
                <c:formatCode>0.000E+00</c:formatCode>
                <c:ptCount val="180"/>
                <c:pt idx="0">
                  <c:v>0</c:v>
                </c:pt>
                <c:pt idx="1">
                  <c:v>1.9028806744828132E-2</c:v>
                </c:pt>
                <c:pt idx="2">
                  <c:v>3.8057613489656264E-2</c:v>
                </c:pt>
                <c:pt idx="3">
                  <c:v>5.7086420234484396E-2</c:v>
                </c:pt>
                <c:pt idx="4">
                  <c:v>7.6115226979312528E-2</c:v>
                </c:pt>
                <c:pt idx="5">
                  <c:v>9.5144033724140667E-2</c:v>
                </c:pt>
                <c:pt idx="6">
                  <c:v>0.11417284046896879</c:v>
                </c:pt>
                <c:pt idx="7">
                  <c:v>0.13320164721379693</c:v>
                </c:pt>
                <c:pt idx="8">
                  <c:v>0.15223045395862506</c:v>
                </c:pt>
                <c:pt idx="9">
                  <c:v>0.17125926070345321</c:v>
                </c:pt>
                <c:pt idx="10">
                  <c:v>0.19028806744828133</c:v>
                </c:pt>
                <c:pt idx="11">
                  <c:v>0.20931687419310946</c:v>
                </c:pt>
                <c:pt idx="12">
                  <c:v>0.22834568093793758</c:v>
                </c:pt>
                <c:pt idx="13">
                  <c:v>0.24737448768276574</c:v>
                </c:pt>
                <c:pt idx="14">
                  <c:v>0.26640329442759386</c:v>
                </c:pt>
                <c:pt idx="15">
                  <c:v>0.28543210117242201</c:v>
                </c:pt>
                <c:pt idx="16">
                  <c:v>0.30446090791725011</c:v>
                </c:pt>
                <c:pt idx="17">
                  <c:v>0.32348971466207826</c:v>
                </c:pt>
                <c:pt idx="18">
                  <c:v>0.34251852140690642</c:v>
                </c:pt>
                <c:pt idx="19">
                  <c:v>0.36154732815173451</c:v>
                </c:pt>
                <c:pt idx="20">
                  <c:v>0.38057613489656267</c:v>
                </c:pt>
                <c:pt idx="21">
                  <c:v>0.39960494164139082</c:v>
                </c:pt>
                <c:pt idx="22">
                  <c:v>0.41863374838621892</c:v>
                </c:pt>
                <c:pt idx="23">
                  <c:v>0.43766255513104707</c:v>
                </c:pt>
                <c:pt idx="24">
                  <c:v>0.45669136187587517</c:v>
                </c:pt>
                <c:pt idx="25">
                  <c:v>0.47572016862070332</c:v>
                </c:pt>
                <c:pt idx="26">
                  <c:v>0.49474897536553147</c:v>
                </c:pt>
                <c:pt idx="27">
                  <c:v>0.51377778211035963</c:v>
                </c:pt>
                <c:pt idx="28">
                  <c:v>0.53280658885518772</c:v>
                </c:pt>
                <c:pt idx="29">
                  <c:v>0.55183539560001582</c:v>
                </c:pt>
                <c:pt idx="30">
                  <c:v>0.57086420234484403</c:v>
                </c:pt>
                <c:pt idx="31">
                  <c:v>0.58989300908967213</c:v>
                </c:pt>
                <c:pt idx="32">
                  <c:v>0.60892181583450022</c:v>
                </c:pt>
                <c:pt idx="33">
                  <c:v>0.62795062257932843</c:v>
                </c:pt>
                <c:pt idx="34">
                  <c:v>0.64697942932415653</c:v>
                </c:pt>
                <c:pt idx="35">
                  <c:v>0.66600823606898463</c:v>
                </c:pt>
                <c:pt idx="36">
                  <c:v>0.68503704281381284</c:v>
                </c:pt>
                <c:pt idx="37">
                  <c:v>0.70406584955864093</c:v>
                </c:pt>
                <c:pt idx="38">
                  <c:v>0.72309465630346903</c:v>
                </c:pt>
                <c:pt idx="39">
                  <c:v>0.74212346304829724</c:v>
                </c:pt>
                <c:pt idx="40">
                  <c:v>0.76115226979312534</c:v>
                </c:pt>
                <c:pt idx="41">
                  <c:v>0.78018107653795343</c:v>
                </c:pt>
                <c:pt idx="42">
                  <c:v>0.79920988328278164</c:v>
                </c:pt>
                <c:pt idx="43">
                  <c:v>0.81823869002760974</c:v>
                </c:pt>
                <c:pt idx="44">
                  <c:v>0.83726749677243784</c:v>
                </c:pt>
                <c:pt idx="45">
                  <c:v>0.85629630351726604</c:v>
                </c:pt>
                <c:pt idx="46">
                  <c:v>0.87532511026209414</c:v>
                </c:pt>
                <c:pt idx="47">
                  <c:v>0.89435391700692224</c:v>
                </c:pt>
                <c:pt idx="48">
                  <c:v>0.91338272375175034</c:v>
                </c:pt>
                <c:pt idx="49">
                  <c:v>0.93241153049657854</c:v>
                </c:pt>
                <c:pt idx="50">
                  <c:v>0.95144033724140664</c:v>
                </c:pt>
                <c:pt idx="51">
                  <c:v>0.97046914398623474</c:v>
                </c:pt>
                <c:pt idx="52">
                  <c:v>0.98949795073106295</c:v>
                </c:pt>
                <c:pt idx="53">
                  <c:v>1.0085267574758912</c:v>
                </c:pt>
                <c:pt idx="54">
                  <c:v>1.0275555642207193</c:v>
                </c:pt>
                <c:pt idx="55">
                  <c:v>1.0465843709655474</c:v>
                </c:pt>
                <c:pt idx="56">
                  <c:v>1.0656131777103754</c:v>
                </c:pt>
                <c:pt idx="57">
                  <c:v>1.0846419844552035</c:v>
                </c:pt>
                <c:pt idx="58">
                  <c:v>1.1036707912000316</c:v>
                </c:pt>
                <c:pt idx="59">
                  <c:v>1.12269959794486</c:v>
                </c:pt>
                <c:pt idx="60">
                  <c:v>1.1417284046896881</c:v>
                </c:pt>
                <c:pt idx="61">
                  <c:v>1.1607572114345162</c:v>
                </c:pt>
                <c:pt idx="62">
                  <c:v>1.1797860181793443</c:v>
                </c:pt>
                <c:pt idx="63">
                  <c:v>1.1988148249241724</c:v>
                </c:pt>
                <c:pt idx="64">
                  <c:v>1.2178436316690004</c:v>
                </c:pt>
                <c:pt idx="65">
                  <c:v>1.2368724384138285</c:v>
                </c:pt>
                <c:pt idx="66">
                  <c:v>1.2559012451586569</c:v>
                </c:pt>
                <c:pt idx="67">
                  <c:v>1.274930051903485</c:v>
                </c:pt>
                <c:pt idx="68">
                  <c:v>1.2939588586483131</c:v>
                </c:pt>
                <c:pt idx="69">
                  <c:v>1.3129876653931412</c:v>
                </c:pt>
                <c:pt idx="70">
                  <c:v>1.3320164721379693</c:v>
                </c:pt>
                <c:pt idx="71">
                  <c:v>1.3510452788827974</c:v>
                </c:pt>
                <c:pt idx="72">
                  <c:v>1.3700740856276257</c:v>
                </c:pt>
                <c:pt idx="73">
                  <c:v>1.3891028923724538</c:v>
                </c:pt>
                <c:pt idx="74">
                  <c:v>1.4081316991172819</c:v>
                </c:pt>
                <c:pt idx="75">
                  <c:v>1.42716050586211</c:v>
                </c:pt>
                <c:pt idx="76">
                  <c:v>1.4461893126069381</c:v>
                </c:pt>
                <c:pt idx="77">
                  <c:v>1.4652181193517662</c:v>
                </c:pt>
                <c:pt idx="78">
                  <c:v>1.4842469260965945</c:v>
                </c:pt>
                <c:pt idx="79">
                  <c:v>1.5032757328414226</c:v>
                </c:pt>
                <c:pt idx="80">
                  <c:v>1.5223045395862507</c:v>
                </c:pt>
                <c:pt idx="81">
                  <c:v>1.5413333463310788</c:v>
                </c:pt>
                <c:pt idx="82">
                  <c:v>1.5603621530759069</c:v>
                </c:pt>
                <c:pt idx="83">
                  <c:v>1.579390959820735</c:v>
                </c:pt>
                <c:pt idx="84">
                  <c:v>1.5984197665655633</c:v>
                </c:pt>
                <c:pt idx="85">
                  <c:v>1.6174485733103914</c:v>
                </c:pt>
                <c:pt idx="86">
                  <c:v>1.6364773800552195</c:v>
                </c:pt>
                <c:pt idx="87">
                  <c:v>1.6555061868000476</c:v>
                </c:pt>
                <c:pt idx="88">
                  <c:v>1.6745349935448757</c:v>
                </c:pt>
                <c:pt idx="89">
                  <c:v>1.6935638002897038</c:v>
                </c:pt>
                <c:pt idx="90">
                  <c:v>1.7125926070345321</c:v>
                </c:pt>
                <c:pt idx="91">
                  <c:v>1.7316214137793602</c:v>
                </c:pt>
                <c:pt idx="92">
                  <c:v>1.7506502205241883</c:v>
                </c:pt>
                <c:pt idx="93">
                  <c:v>1.7696790272690164</c:v>
                </c:pt>
                <c:pt idx="94">
                  <c:v>1.7887078340138445</c:v>
                </c:pt>
                <c:pt idx="95">
                  <c:v>1.8077366407586726</c:v>
                </c:pt>
                <c:pt idx="96">
                  <c:v>1.8267654475035007</c:v>
                </c:pt>
                <c:pt idx="97">
                  <c:v>1.845794254248329</c:v>
                </c:pt>
                <c:pt idx="98">
                  <c:v>1.8648230609931571</c:v>
                </c:pt>
                <c:pt idx="99">
                  <c:v>1.8838518677379852</c:v>
                </c:pt>
                <c:pt idx="100">
                  <c:v>1.9028806744828133</c:v>
                </c:pt>
                <c:pt idx="101">
                  <c:v>1.9219094812276414</c:v>
                </c:pt>
                <c:pt idx="102">
                  <c:v>1.9409382879724695</c:v>
                </c:pt>
                <c:pt idx="103">
                  <c:v>1.9599670947172978</c:v>
                </c:pt>
                <c:pt idx="104">
                  <c:v>1.9789959014621259</c:v>
                </c:pt>
                <c:pt idx="105">
                  <c:v>1.998024708206954</c:v>
                </c:pt>
                <c:pt idx="106">
                  <c:v>2.0170535149517823</c:v>
                </c:pt>
                <c:pt idx="107">
                  <c:v>2.0360823216966102</c:v>
                </c:pt>
                <c:pt idx="108">
                  <c:v>2.0551111284414385</c:v>
                </c:pt>
                <c:pt idx="109">
                  <c:v>2.0741399351862664</c:v>
                </c:pt>
                <c:pt idx="110">
                  <c:v>2.0931687419310947</c:v>
                </c:pt>
                <c:pt idx="111">
                  <c:v>2.1121975486759226</c:v>
                </c:pt>
                <c:pt idx="112">
                  <c:v>2.1312263554207509</c:v>
                </c:pt>
                <c:pt idx="113">
                  <c:v>2.1502551621655792</c:v>
                </c:pt>
                <c:pt idx="114">
                  <c:v>2.1692839689104071</c:v>
                </c:pt>
                <c:pt idx="115">
                  <c:v>2.1883127756552354</c:v>
                </c:pt>
                <c:pt idx="116">
                  <c:v>2.2073415824000633</c:v>
                </c:pt>
                <c:pt idx="117">
                  <c:v>2.2263703891448916</c:v>
                </c:pt>
                <c:pt idx="118">
                  <c:v>2.2453991958897199</c:v>
                </c:pt>
                <c:pt idx="119">
                  <c:v>2.2644280026345478</c:v>
                </c:pt>
                <c:pt idx="120">
                  <c:v>2.2834568093793761</c:v>
                </c:pt>
                <c:pt idx="121">
                  <c:v>2.302485616124204</c:v>
                </c:pt>
                <c:pt idx="122">
                  <c:v>2.3215144228690323</c:v>
                </c:pt>
                <c:pt idx="123">
                  <c:v>2.3405432296138602</c:v>
                </c:pt>
                <c:pt idx="124">
                  <c:v>2.3595720363586885</c:v>
                </c:pt>
                <c:pt idx="125">
                  <c:v>2.3786008431035168</c:v>
                </c:pt>
                <c:pt idx="126">
                  <c:v>2.3976296498483447</c:v>
                </c:pt>
                <c:pt idx="127">
                  <c:v>2.416658456593173</c:v>
                </c:pt>
                <c:pt idx="128">
                  <c:v>2.4356872633380009</c:v>
                </c:pt>
                <c:pt idx="129">
                  <c:v>2.4547160700828292</c:v>
                </c:pt>
                <c:pt idx="130">
                  <c:v>2.4737448768276571</c:v>
                </c:pt>
                <c:pt idx="131">
                  <c:v>2.4927736835724854</c:v>
                </c:pt>
                <c:pt idx="132">
                  <c:v>2.5118024903173137</c:v>
                </c:pt>
                <c:pt idx="133">
                  <c:v>2.5308312970621416</c:v>
                </c:pt>
                <c:pt idx="134">
                  <c:v>2.5498601038069699</c:v>
                </c:pt>
                <c:pt idx="135">
                  <c:v>2.5688889105517978</c:v>
                </c:pt>
                <c:pt idx="136">
                  <c:v>2.5879177172966261</c:v>
                </c:pt>
                <c:pt idx="137">
                  <c:v>2.6069465240414544</c:v>
                </c:pt>
                <c:pt idx="138">
                  <c:v>2.6259753307862823</c:v>
                </c:pt>
                <c:pt idx="139">
                  <c:v>2.6450041375311106</c:v>
                </c:pt>
                <c:pt idx="140">
                  <c:v>2.6640329442759385</c:v>
                </c:pt>
                <c:pt idx="141">
                  <c:v>2.6830617510207668</c:v>
                </c:pt>
                <c:pt idx="142">
                  <c:v>2.7020905577655947</c:v>
                </c:pt>
                <c:pt idx="143">
                  <c:v>2.721119364510423</c:v>
                </c:pt>
                <c:pt idx="144">
                  <c:v>2.7401481712552513</c:v>
                </c:pt>
                <c:pt idx="145">
                  <c:v>2.7591769780000792</c:v>
                </c:pt>
                <c:pt idx="146">
                  <c:v>2.7782057847449075</c:v>
                </c:pt>
                <c:pt idx="147">
                  <c:v>2.7972345914897354</c:v>
                </c:pt>
                <c:pt idx="148">
                  <c:v>2.8162633982345637</c:v>
                </c:pt>
                <c:pt idx="149">
                  <c:v>2.8352922049793921</c:v>
                </c:pt>
                <c:pt idx="150">
                  <c:v>2.8543210117242199</c:v>
                </c:pt>
                <c:pt idx="151">
                  <c:v>2.8733498184690482</c:v>
                </c:pt>
                <c:pt idx="152">
                  <c:v>2.8923786252138761</c:v>
                </c:pt>
                <c:pt idx="153">
                  <c:v>2.9114074319587044</c:v>
                </c:pt>
                <c:pt idx="154">
                  <c:v>2.9304362387035323</c:v>
                </c:pt>
                <c:pt idx="155">
                  <c:v>2.9494650454483606</c:v>
                </c:pt>
                <c:pt idx="156">
                  <c:v>2.968493852193189</c:v>
                </c:pt>
                <c:pt idx="157">
                  <c:v>2.9875226589380168</c:v>
                </c:pt>
                <c:pt idx="158">
                  <c:v>3.0065514656828451</c:v>
                </c:pt>
                <c:pt idx="159">
                  <c:v>3.025580272427673</c:v>
                </c:pt>
                <c:pt idx="160">
                  <c:v>3.0446090791725013</c:v>
                </c:pt>
                <c:pt idx="161">
                  <c:v>3.0636378859173292</c:v>
                </c:pt>
                <c:pt idx="162">
                  <c:v>3.0826666926621575</c:v>
                </c:pt>
                <c:pt idx="163">
                  <c:v>3.1016954994069859</c:v>
                </c:pt>
                <c:pt idx="164">
                  <c:v>3.1207243061518137</c:v>
                </c:pt>
                <c:pt idx="165">
                  <c:v>3.1397531128966421</c:v>
                </c:pt>
                <c:pt idx="166">
                  <c:v>3.1587819196414699</c:v>
                </c:pt>
                <c:pt idx="167">
                  <c:v>3.1778107263862982</c:v>
                </c:pt>
                <c:pt idx="168">
                  <c:v>3.1968395331311266</c:v>
                </c:pt>
                <c:pt idx="169">
                  <c:v>3.2158683398759544</c:v>
                </c:pt>
                <c:pt idx="170">
                  <c:v>3.2348971466207828</c:v>
                </c:pt>
                <c:pt idx="171">
                  <c:v>3.2539259533656106</c:v>
                </c:pt>
                <c:pt idx="172">
                  <c:v>3.272954760110439</c:v>
                </c:pt>
                <c:pt idx="173">
                  <c:v>3.2919835668552668</c:v>
                </c:pt>
                <c:pt idx="174">
                  <c:v>3.3110123736000951</c:v>
                </c:pt>
                <c:pt idx="175">
                  <c:v>3.3300411803449235</c:v>
                </c:pt>
                <c:pt idx="176">
                  <c:v>3.3490699870897513</c:v>
                </c:pt>
                <c:pt idx="177">
                  <c:v>3.3680987938345797</c:v>
                </c:pt>
                <c:pt idx="178">
                  <c:v>3.3871276005794075</c:v>
                </c:pt>
                <c:pt idx="179">
                  <c:v>3.4061564073242359</c:v>
                </c:pt>
              </c:numCache>
            </c:numRef>
          </c:xVal>
          <c:yVal>
            <c:numRef>
              <c:f>'1槽'!$J$3:$J$182</c:f>
              <c:numCache>
                <c:formatCode>0.00E+00</c:formatCode>
                <c:ptCount val="180"/>
                <c:pt idx="0">
                  <c:v>1</c:v>
                </c:pt>
                <c:pt idx="1">
                  <c:v>0.97339327020910249</c:v>
                </c:pt>
                <c:pt idx="2">
                  <c:v>0.94749445848837077</c:v>
                </c:pt>
                <c:pt idx="3">
                  <c:v>0.92228472945299789</c:v>
                </c:pt>
                <c:pt idx="4">
                  <c:v>0.89774574886617098</c:v>
                </c:pt>
                <c:pt idx="5">
                  <c:v>0.87385967030516165</c:v>
                </c:pt>
                <c:pt idx="6">
                  <c:v>0.85060912218218954</c:v>
                </c:pt>
                <c:pt idx="7">
                  <c:v>0.8279771951106154</c:v>
                </c:pt>
                <c:pt idx="8">
                  <c:v>0.80594742960728216</c:v>
                </c:pt>
                <c:pt idx="9">
                  <c:v>0.78450380412205278</c:v>
                </c:pt>
                <c:pt idx="10">
                  <c:v>0.76363072338584603</c:v>
                </c:pt>
                <c:pt idx="11">
                  <c:v>0.7433130070686913</c:v>
                </c:pt>
                <c:pt idx="12">
                  <c:v>0.72353587873955505</c:v>
                </c:pt>
                <c:pt idx="13">
                  <c:v>0.70428495511991207</c:v>
                </c:pt>
                <c:pt idx="14">
                  <c:v>0.68554623562324224</c:v>
                </c:pt>
                <c:pt idx="15">
                  <c:v>0.66730609217284764</c:v>
                </c:pt>
                <c:pt idx="16">
                  <c:v>0.64955125929058499</c:v>
                </c:pt>
                <c:pt idx="17">
                  <c:v>0.6322688244493031</c:v>
                </c:pt>
                <c:pt idx="18">
                  <c:v>0.61544621868197202</c:v>
                </c:pt>
                <c:pt idx="19">
                  <c:v>0.59907120744067133</c:v>
                </c:pt>
                <c:pt idx="20">
                  <c:v>0.58313188169879049</c:v>
                </c:pt>
                <c:pt idx="21">
                  <c:v>0.56761664928997324</c:v>
                </c:pt>
                <c:pt idx="22">
                  <c:v>0.55251422647750026</c:v>
                </c:pt>
                <c:pt idx="23">
                  <c:v>0.53781362974798674</c:v>
                </c:pt>
                <c:pt idx="24">
                  <c:v>0.52350416782342002</c:v>
                </c:pt>
                <c:pt idx="25">
                  <c:v>0.50957543388573379</c:v>
                </c:pt>
                <c:pt idx="26">
                  <c:v>0.49601729800825667</c:v>
                </c:pt>
                <c:pt idx="27">
                  <c:v>0.4828198997885399</c:v>
                </c:pt>
                <c:pt idx="28">
                  <c:v>0.46997364117719798</c:v>
                </c:pt>
                <c:pt idx="29">
                  <c:v>0.45746917949755211</c:v>
                </c:pt>
                <c:pt idx="30">
                  <c:v>0.44529742065099703</c:v>
                </c:pt>
                <c:pt idx="31">
                  <c:v>0.43344951250315245</c:v>
                </c:pt>
                <c:pt idx="32">
                  <c:v>0.42191683844598465</c:v>
                </c:pt>
                <c:pt idx="33">
                  <c:v>0.41069101113122258</c:v>
                </c:pt>
                <c:pt idx="34">
                  <c:v>0.39976386637050365</c:v>
                </c:pt>
                <c:pt idx="35">
                  <c:v>0.38912745719781927</c:v>
                </c:pt>
                <c:pt idx="36">
                  <c:v>0.37877404808993781</c:v>
                </c:pt>
                <c:pt idx="37">
                  <c:v>0.36869610934060437</c:v>
                </c:pt>
                <c:pt idx="38">
                  <c:v>0.35888631158442369</c:v>
                </c:pt>
                <c:pt idx="39">
                  <c:v>0.34933752046644506</c:v>
                </c:pt>
                <c:pt idx="40">
                  <c:v>0.3400427914535723</c:v>
                </c:pt>
                <c:pt idx="41">
                  <c:v>0.33099536478402464</c:v>
                </c:pt>
                <c:pt idx="42">
                  <c:v>0.32218866055117645</c:v>
                </c:pt>
                <c:pt idx="43">
                  <c:v>0.31361627391820007</c:v>
                </c:pt>
                <c:pt idx="44">
                  <c:v>0.30527197046003041</c:v>
                </c:pt>
                <c:pt idx="45">
                  <c:v>0.29714968162926553</c:v>
                </c:pt>
                <c:pt idx="46">
                  <c:v>0.28924350034270446</c:v>
                </c:pt>
                <c:pt idx="47">
                  <c:v>0.28154767668531278</c:v>
                </c:pt>
                <c:pt idx="48">
                  <c:v>0.27405661372849172</c:v>
                </c:pt>
                <c:pt idx="49">
                  <c:v>0.26676486345960931</c:v>
                </c:pt>
                <c:pt idx="50">
                  <c:v>0.25966712281983378</c:v>
                </c:pt>
                <c:pt idx="51">
                  <c:v>0.25275822984738672</c:v>
                </c:pt>
                <c:pt idx="52">
                  <c:v>0.24603315992341165</c:v>
                </c:pt>
                <c:pt idx="53">
                  <c:v>0.23948702211772877</c:v>
                </c:pt>
                <c:pt idx="54">
                  <c:v>0.23311505563181564</c:v>
                </c:pt>
                <c:pt idx="55">
                  <c:v>0.22691262633642992</c:v>
                </c:pt>
                <c:pt idx="56">
                  <c:v>0.22087522340135363</c:v>
                </c:pt>
                <c:pt idx="57">
                  <c:v>0.21499845601480969</c:v>
                </c:pt>
                <c:pt idx="58">
                  <c:v>0.20927805019016349</c:v>
                </c:pt>
                <c:pt idx="59">
                  <c:v>0.20370984565758787</c:v>
                </c:pt>
                <c:pt idx="60">
                  <c:v>0.19828979283843101</c:v>
                </c:pt>
                <c:pt idx="61">
                  <c:v>0.1930139499000858</c:v>
                </c:pt>
                <c:pt idx="62">
                  <c:v>0.18787847988922041</c:v>
                </c:pt>
                <c:pt idx="63">
                  <c:v>0.18287964794128339</c:v>
                </c:pt>
                <c:pt idx="64">
                  <c:v>0.17801381856425519</c:v>
                </c:pt>
                <c:pt idx="65">
                  <c:v>0.17327745299467018</c:v>
                </c:pt>
                <c:pt idx="66">
                  <c:v>0.16866710662398601</c:v>
                </c:pt>
                <c:pt idx="67">
                  <c:v>0.16417942649342915</c:v>
                </c:pt>
                <c:pt idx="68">
                  <c:v>0.15981114885549391</c:v>
                </c:pt>
                <c:pt idx="69">
                  <c:v>0.1555590968003229</c:v>
                </c:pt>
                <c:pt idx="70">
                  <c:v>0.15142017794524065</c:v>
                </c:pt>
                <c:pt idx="71">
                  <c:v>0.14739138218576203</c:v>
                </c:pt>
                <c:pt idx="72">
                  <c:v>0.14346977950643849</c:v>
                </c:pt>
                <c:pt idx="73">
                  <c:v>0.13965251784995106</c:v>
                </c:pt>
                <c:pt idx="74">
                  <c:v>0.13593682104289892</c:v>
                </c:pt>
                <c:pt idx="75">
                  <c:v>0.13231998677677689</c:v>
                </c:pt>
                <c:pt idx="76">
                  <c:v>0.12879938464267207</c:v>
                </c:pt>
                <c:pt idx="77">
                  <c:v>0.12537245421825063</c:v>
                </c:pt>
                <c:pt idx="78">
                  <c:v>0.12203670320564393</c:v>
                </c:pt>
                <c:pt idx="79">
                  <c:v>0.11878970561887943</c:v>
                </c:pt>
                <c:pt idx="80">
                  <c:v>0.11562910001953766</c:v>
                </c:pt>
                <c:pt idx="81">
                  <c:v>0.11255258779935316</c:v>
                </c:pt>
                <c:pt idx="82">
                  <c:v>0.1095579315085095</c:v>
                </c:pt>
                <c:pt idx="83">
                  <c:v>0.10664295322841293</c:v>
                </c:pt>
                <c:pt idx="84">
                  <c:v>0.10380553298776118</c:v>
                </c:pt>
                <c:pt idx="85">
                  <c:v>0.10104360722075573</c:v>
                </c:pt>
                <c:pt idx="86">
                  <c:v>9.8355167266335516E-2</c:v>
                </c:pt>
                <c:pt idx="87">
                  <c:v>9.5738257907341598E-2</c:v>
                </c:pt>
                <c:pt idx="88">
                  <c:v>9.3190975948549706E-2</c:v>
                </c:pt>
                <c:pt idx="89">
                  <c:v>9.0711468832536599E-2</c:v>
                </c:pt>
                <c:pt idx="90">
                  <c:v>8.8297933292373842E-2</c:v>
                </c:pt>
                <c:pt idx="91">
                  <c:v>8.5948614040168986E-2</c:v>
                </c:pt>
                <c:pt idx="92">
                  <c:v>8.3661802490500078E-2</c:v>
                </c:pt>
                <c:pt idx="93">
                  <c:v>8.1435835517815913E-2</c:v>
                </c:pt>
                <c:pt idx="94">
                  <c:v>7.9269094246897404E-2</c:v>
                </c:pt>
                <c:pt idx="95">
                  <c:v>7.7160002875501024E-2</c:v>
                </c:pt>
                <c:pt idx="96">
                  <c:v>7.5107027528327694E-2</c:v>
                </c:pt>
                <c:pt idx="97">
                  <c:v>7.3108675141483961E-2</c:v>
                </c:pt>
                <c:pt idx="98">
                  <c:v>7.1163492376623991E-2</c:v>
                </c:pt>
                <c:pt idx="99">
                  <c:v>6.9270064563982561E-2</c:v>
                </c:pt>
                <c:pt idx="100">
                  <c:v>6.7427014673530655E-2</c:v>
                </c:pt>
                <c:pt idx="101">
                  <c:v>6.5633002313505148E-2</c:v>
                </c:pt>
                <c:pt idx="102">
                  <c:v>6.3886722755584352E-2</c:v>
                </c:pt>
                <c:pt idx="103">
                  <c:v>6.2186905986000532E-2</c:v>
                </c:pt>
                <c:pt idx="104">
                  <c:v>6.0532315781899056E-2</c:v>
                </c:pt>
                <c:pt idx="105">
                  <c:v>5.8921748812272787E-2</c:v>
                </c:pt>
                <c:pt idx="106">
                  <c:v>5.7354033762817502E-2</c:v>
                </c:pt>
                <c:pt idx="107">
                  <c:v>5.5828030484072221E-2</c:v>
                </c:pt>
                <c:pt idx="108">
                  <c:v>5.4342629162224515E-2</c:v>
                </c:pt>
                <c:pt idx="109">
                  <c:v>5.2896749511978272E-2</c:v>
                </c:pt>
                <c:pt idx="110">
                  <c:v>5.1489339990896263E-2</c:v>
                </c:pt>
                <c:pt idx="111">
                  <c:v>5.0119377034646848E-2</c:v>
                </c:pt>
                <c:pt idx="112">
                  <c:v>4.8785864312597883E-2</c:v>
                </c:pt>
                <c:pt idx="113">
                  <c:v>4.748783200321717E-2</c:v>
                </c:pt>
                <c:pt idx="114">
                  <c:v>4.6224336088752059E-2</c:v>
                </c:pt>
                <c:pt idx="115">
                  <c:v>4.4994457668674992E-2</c:v>
                </c:pt>
                <c:pt idx="116">
                  <c:v>4.3797302291396598E-2</c:v>
                </c:pt>
                <c:pt idx="117">
                  <c:v>4.2631999303759133E-2</c:v>
                </c:pt>
                <c:pt idx="118">
                  <c:v>4.1497701217838266E-2</c:v>
                </c:pt>
                <c:pt idx="119">
                  <c:v>4.0393583094591866E-2</c:v>
                </c:pt>
                <c:pt idx="120">
                  <c:v>3.9318841943907876E-2</c:v>
                </c:pt>
                <c:pt idx="121">
                  <c:v>3.8272696140615327E-2</c:v>
                </c:pt>
                <c:pt idx="122">
                  <c:v>3.725438485603285E-2</c:v>
                </c:pt>
                <c:pt idx="123">
                  <c:v>3.6263167504642285E-2</c:v>
                </c:pt>
                <c:pt idx="124">
                  <c:v>3.5298323205484206E-2</c:v>
                </c:pt>
                <c:pt idx="125">
                  <c:v>3.4359150257884108E-2</c:v>
                </c:pt>
                <c:pt idx="126">
                  <c:v>3.3444965631127747E-2</c:v>
                </c:pt>
                <c:pt idx="127">
                  <c:v>3.2555104467714473E-2</c:v>
                </c:pt>
                <c:pt idx="128">
                  <c:v>3.1688919599827559E-2</c:v>
                </c:pt>
                <c:pt idx="129">
                  <c:v>3.0845781078669469E-2</c:v>
                </c:pt>
                <c:pt idx="130">
                  <c:v>3.0025075716320133E-2</c:v>
                </c:pt>
                <c:pt idx="131">
                  <c:v>2.9226206639784761E-2</c:v>
                </c:pt>
                <c:pt idx="132">
                  <c:v>2.8448592856907061E-2</c:v>
                </c:pt>
                <c:pt idx="133">
                  <c:v>2.7691668833832089E-2</c:v>
                </c:pt>
                <c:pt idx="134">
                  <c:v>2.69548840837113E-2</c:v>
                </c:pt>
                <c:pt idx="135">
                  <c:v>2.6237702766351029E-2</c:v>
                </c:pt>
                <c:pt idx="136">
                  <c:v>2.553960329851284E-2</c:v>
                </c:pt>
                <c:pt idx="137">
                  <c:v>2.4860077974582586E-2</c:v>
                </c:pt>
                <c:pt idx="138">
                  <c:v>2.4198632597332237E-2</c:v>
                </c:pt>
                <c:pt idx="139">
                  <c:v>2.35547861185058E-2</c:v>
                </c:pt>
                <c:pt idx="140">
                  <c:v>2.2928070288968348E-2</c:v>
                </c:pt>
                <c:pt idx="141">
                  <c:v>2.2318029318163048E-2</c:v>
                </c:pt>
                <c:pt idx="142">
                  <c:v>2.1724219542629361E-2</c:v>
                </c:pt>
                <c:pt idx="143">
                  <c:v>2.1146209103340485E-2</c:v>
                </c:pt>
                <c:pt idx="144">
                  <c:v>2.058357763162608E-2</c:v>
                </c:pt>
                <c:pt idx="145">
                  <c:v>2.0035915943451454E-2</c:v>
                </c:pt>
                <c:pt idx="146">
                  <c:v>1.9502825741830897E-2</c:v>
                </c:pt>
                <c:pt idx="147">
                  <c:v>1.8983919327159052E-2</c:v>
                </c:pt>
                <c:pt idx="148">
                  <c:v>1.8478819315249126E-2</c:v>
                </c:pt>
                <c:pt idx="149">
                  <c:v>1.798715836287347E-2</c:v>
                </c:pt>
                <c:pt idx="150">
                  <c:v>1.750857890060642E-2</c:v>
                </c:pt>
                <c:pt idx="151">
                  <c:v>1.7042732872775371E-2</c:v>
                </c:pt>
                <c:pt idx="152">
                  <c:v>1.6589281484330993E-2</c:v>
                </c:pt>
                <c:pt idx="153">
                  <c:v>1.6147894954452256E-2</c:v>
                </c:pt>
                <c:pt idx="154">
                  <c:v>1.5718252276707357E-2</c:v>
                </c:pt>
                <c:pt idx="155">
                  <c:v>1.5300040985595838E-2</c:v>
                </c:pt>
                <c:pt idx="156">
                  <c:v>1.4892956929302427E-2</c:v>
                </c:pt>
                <c:pt idx="157">
                  <c:v>1.4496704048497009E-2</c:v>
                </c:pt>
                <c:pt idx="158">
                  <c:v>1.4110994161020034E-2</c:v>
                </c:pt>
                <c:pt idx="159">
                  <c:v>1.3735546752296844E-2</c:v>
                </c:pt>
                <c:pt idx="160">
                  <c:v>1.3370088771328238E-2</c:v>
                </c:pt>
                <c:pt idx="161">
                  <c:v>1.3014354432109201E-2</c:v>
                </c:pt>
                <c:pt idx="162">
                  <c:v>1.2668085020331099E-2</c:v>
                </c:pt>
                <c:pt idx="163">
                  <c:v>1.2331028705227032E-2</c:v>
                </c:pt>
                <c:pt idx="164">
                  <c:v>1.2002940356423256E-2</c:v>
                </c:pt>
                <c:pt idx="165">
                  <c:v>1.168358136566364E-2</c:v>
                </c:pt>
                <c:pt idx="166">
                  <c:v>1.1372719473277464E-2</c:v>
                </c:pt>
                <c:pt idx="167">
                  <c:v>1.1070128599264291E-2</c:v>
                </c:pt>
                <c:pt idx="168">
                  <c:v>1.0775588678873174E-2</c:v>
                </c:pt>
                <c:pt idx="169">
                  <c:v>1.048888550255655E-2</c:v>
                </c:pt>
                <c:pt idx="170">
                  <c:v>1.0209810560182362E-2</c:v>
                </c:pt>
                <c:pt idx="171">
                  <c:v>9.9381608893913415E-3</c:v>
                </c:pt>
                <c:pt idx="172">
                  <c:v>9.6737389279888363E-3</c:v>
                </c:pt>
                <c:pt idx="173">
                  <c:v>9.416352370264152E-3</c:v>
                </c:pt>
                <c:pt idx="174">
                  <c:v>9.1658140271326551E-3</c:v>
                </c:pt>
                <c:pt idx="175">
                  <c:v>8.9219416899991143E-3</c:v>
                </c:pt>
                <c:pt idx="176">
                  <c:v>8.6845579982431712E-3</c:v>
                </c:pt>
                <c:pt idx="177">
                  <c:v>8.4534903102305332E-3</c:v>
                </c:pt>
                <c:pt idx="178">
                  <c:v>8.2285705777562623E-3</c:v>
                </c:pt>
                <c:pt idx="179">
                  <c:v>8.0096352238285679E-3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A-46B7-81D5-0790685891B8}"/>
            </c:ext>
          </c:extLst>
        </c:ser>
        <c:ser>
          <c:idx val="3"/>
          <c:order val="3"/>
          <c:tx>
            <c:strRef>
              <c:f>'1槽'!$K$1:$K$2</c:f>
              <c:strCache>
                <c:ptCount val="2"/>
                <c:pt idx="0">
                  <c:v>無次元酢酸濃度の計算値</c:v>
                </c:pt>
                <c:pt idx="1">
                  <c:v>CR,cal/CA0 [-]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'1槽'!$G$3:$G$182</c:f>
              <c:numCache>
                <c:formatCode>0.000E+00</c:formatCode>
                <c:ptCount val="180"/>
                <c:pt idx="0">
                  <c:v>0</c:v>
                </c:pt>
                <c:pt idx="1">
                  <c:v>1.9028806744828132E-2</c:v>
                </c:pt>
                <c:pt idx="2">
                  <c:v>3.8057613489656264E-2</c:v>
                </c:pt>
                <c:pt idx="3">
                  <c:v>5.7086420234484396E-2</c:v>
                </c:pt>
                <c:pt idx="4">
                  <c:v>7.6115226979312528E-2</c:v>
                </c:pt>
                <c:pt idx="5">
                  <c:v>9.5144033724140667E-2</c:v>
                </c:pt>
                <c:pt idx="6">
                  <c:v>0.11417284046896879</c:v>
                </c:pt>
                <c:pt idx="7">
                  <c:v>0.13320164721379693</c:v>
                </c:pt>
                <c:pt idx="8">
                  <c:v>0.15223045395862506</c:v>
                </c:pt>
                <c:pt idx="9">
                  <c:v>0.17125926070345321</c:v>
                </c:pt>
                <c:pt idx="10">
                  <c:v>0.19028806744828133</c:v>
                </c:pt>
                <c:pt idx="11">
                  <c:v>0.20931687419310946</c:v>
                </c:pt>
                <c:pt idx="12">
                  <c:v>0.22834568093793758</c:v>
                </c:pt>
                <c:pt idx="13">
                  <c:v>0.24737448768276574</c:v>
                </c:pt>
                <c:pt idx="14">
                  <c:v>0.26640329442759386</c:v>
                </c:pt>
                <c:pt idx="15">
                  <c:v>0.28543210117242201</c:v>
                </c:pt>
                <c:pt idx="16">
                  <c:v>0.30446090791725011</c:v>
                </c:pt>
                <c:pt idx="17">
                  <c:v>0.32348971466207826</c:v>
                </c:pt>
                <c:pt idx="18">
                  <c:v>0.34251852140690642</c:v>
                </c:pt>
                <c:pt idx="19">
                  <c:v>0.36154732815173451</c:v>
                </c:pt>
                <c:pt idx="20">
                  <c:v>0.38057613489656267</c:v>
                </c:pt>
                <c:pt idx="21">
                  <c:v>0.39960494164139082</c:v>
                </c:pt>
                <c:pt idx="22">
                  <c:v>0.41863374838621892</c:v>
                </c:pt>
                <c:pt idx="23">
                  <c:v>0.43766255513104707</c:v>
                </c:pt>
                <c:pt idx="24">
                  <c:v>0.45669136187587517</c:v>
                </c:pt>
                <c:pt idx="25">
                  <c:v>0.47572016862070332</c:v>
                </c:pt>
                <c:pt idx="26">
                  <c:v>0.49474897536553147</c:v>
                </c:pt>
                <c:pt idx="27">
                  <c:v>0.51377778211035963</c:v>
                </c:pt>
                <c:pt idx="28">
                  <c:v>0.53280658885518772</c:v>
                </c:pt>
                <c:pt idx="29">
                  <c:v>0.55183539560001582</c:v>
                </c:pt>
                <c:pt idx="30">
                  <c:v>0.57086420234484403</c:v>
                </c:pt>
                <c:pt idx="31">
                  <c:v>0.58989300908967213</c:v>
                </c:pt>
                <c:pt idx="32">
                  <c:v>0.60892181583450022</c:v>
                </c:pt>
                <c:pt idx="33">
                  <c:v>0.62795062257932843</c:v>
                </c:pt>
                <c:pt idx="34">
                  <c:v>0.64697942932415653</c:v>
                </c:pt>
                <c:pt idx="35">
                  <c:v>0.66600823606898463</c:v>
                </c:pt>
                <c:pt idx="36">
                  <c:v>0.68503704281381284</c:v>
                </c:pt>
                <c:pt idx="37">
                  <c:v>0.70406584955864093</c:v>
                </c:pt>
                <c:pt idx="38">
                  <c:v>0.72309465630346903</c:v>
                </c:pt>
                <c:pt idx="39">
                  <c:v>0.74212346304829724</c:v>
                </c:pt>
                <c:pt idx="40">
                  <c:v>0.76115226979312534</c:v>
                </c:pt>
                <c:pt idx="41">
                  <c:v>0.78018107653795343</c:v>
                </c:pt>
                <c:pt idx="42">
                  <c:v>0.79920988328278164</c:v>
                </c:pt>
                <c:pt idx="43">
                  <c:v>0.81823869002760974</c:v>
                </c:pt>
                <c:pt idx="44">
                  <c:v>0.83726749677243784</c:v>
                </c:pt>
                <c:pt idx="45">
                  <c:v>0.85629630351726604</c:v>
                </c:pt>
                <c:pt idx="46">
                  <c:v>0.87532511026209414</c:v>
                </c:pt>
                <c:pt idx="47">
                  <c:v>0.89435391700692224</c:v>
                </c:pt>
                <c:pt idx="48">
                  <c:v>0.91338272375175034</c:v>
                </c:pt>
                <c:pt idx="49">
                  <c:v>0.93241153049657854</c:v>
                </c:pt>
                <c:pt idx="50">
                  <c:v>0.95144033724140664</c:v>
                </c:pt>
                <c:pt idx="51">
                  <c:v>0.97046914398623474</c:v>
                </c:pt>
                <c:pt idx="52">
                  <c:v>0.98949795073106295</c:v>
                </c:pt>
                <c:pt idx="53">
                  <c:v>1.0085267574758912</c:v>
                </c:pt>
                <c:pt idx="54">
                  <c:v>1.0275555642207193</c:v>
                </c:pt>
                <c:pt idx="55">
                  <c:v>1.0465843709655474</c:v>
                </c:pt>
                <c:pt idx="56">
                  <c:v>1.0656131777103754</c:v>
                </c:pt>
                <c:pt idx="57">
                  <c:v>1.0846419844552035</c:v>
                </c:pt>
                <c:pt idx="58">
                  <c:v>1.1036707912000316</c:v>
                </c:pt>
                <c:pt idx="59">
                  <c:v>1.12269959794486</c:v>
                </c:pt>
                <c:pt idx="60">
                  <c:v>1.1417284046896881</c:v>
                </c:pt>
                <c:pt idx="61">
                  <c:v>1.1607572114345162</c:v>
                </c:pt>
                <c:pt idx="62">
                  <c:v>1.1797860181793443</c:v>
                </c:pt>
                <c:pt idx="63">
                  <c:v>1.1988148249241724</c:v>
                </c:pt>
                <c:pt idx="64">
                  <c:v>1.2178436316690004</c:v>
                </c:pt>
                <c:pt idx="65">
                  <c:v>1.2368724384138285</c:v>
                </c:pt>
                <c:pt idx="66">
                  <c:v>1.2559012451586569</c:v>
                </c:pt>
                <c:pt idx="67">
                  <c:v>1.274930051903485</c:v>
                </c:pt>
                <c:pt idx="68">
                  <c:v>1.2939588586483131</c:v>
                </c:pt>
                <c:pt idx="69">
                  <c:v>1.3129876653931412</c:v>
                </c:pt>
                <c:pt idx="70">
                  <c:v>1.3320164721379693</c:v>
                </c:pt>
                <c:pt idx="71">
                  <c:v>1.3510452788827974</c:v>
                </c:pt>
                <c:pt idx="72">
                  <c:v>1.3700740856276257</c:v>
                </c:pt>
                <c:pt idx="73">
                  <c:v>1.3891028923724538</c:v>
                </c:pt>
                <c:pt idx="74">
                  <c:v>1.4081316991172819</c:v>
                </c:pt>
                <c:pt idx="75">
                  <c:v>1.42716050586211</c:v>
                </c:pt>
                <c:pt idx="76">
                  <c:v>1.4461893126069381</c:v>
                </c:pt>
                <c:pt idx="77">
                  <c:v>1.4652181193517662</c:v>
                </c:pt>
                <c:pt idx="78">
                  <c:v>1.4842469260965945</c:v>
                </c:pt>
                <c:pt idx="79">
                  <c:v>1.5032757328414226</c:v>
                </c:pt>
                <c:pt idx="80">
                  <c:v>1.5223045395862507</c:v>
                </c:pt>
                <c:pt idx="81">
                  <c:v>1.5413333463310788</c:v>
                </c:pt>
                <c:pt idx="82">
                  <c:v>1.5603621530759069</c:v>
                </c:pt>
                <c:pt idx="83">
                  <c:v>1.579390959820735</c:v>
                </c:pt>
                <c:pt idx="84">
                  <c:v>1.5984197665655633</c:v>
                </c:pt>
                <c:pt idx="85">
                  <c:v>1.6174485733103914</c:v>
                </c:pt>
                <c:pt idx="86">
                  <c:v>1.6364773800552195</c:v>
                </c:pt>
                <c:pt idx="87">
                  <c:v>1.6555061868000476</c:v>
                </c:pt>
                <c:pt idx="88">
                  <c:v>1.6745349935448757</c:v>
                </c:pt>
                <c:pt idx="89">
                  <c:v>1.6935638002897038</c:v>
                </c:pt>
                <c:pt idx="90">
                  <c:v>1.7125926070345321</c:v>
                </c:pt>
                <c:pt idx="91">
                  <c:v>1.7316214137793602</c:v>
                </c:pt>
                <c:pt idx="92">
                  <c:v>1.7506502205241883</c:v>
                </c:pt>
                <c:pt idx="93">
                  <c:v>1.7696790272690164</c:v>
                </c:pt>
                <c:pt idx="94">
                  <c:v>1.7887078340138445</c:v>
                </c:pt>
                <c:pt idx="95">
                  <c:v>1.8077366407586726</c:v>
                </c:pt>
                <c:pt idx="96">
                  <c:v>1.8267654475035007</c:v>
                </c:pt>
                <c:pt idx="97">
                  <c:v>1.845794254248329</c:v>
                </c:pt>
                <c:pt idx="98">
                  <c:v>1.8648230609931571</c:v>
                </c:pt>
                <c:pt idx="99">
                  <c:v>1.8838518677379852</c:v>
                </c:pt>
                <c:pt idx="100">
                  <c:v>1.9028806744828133</c:v>
                </c:pt>
                <c:pt idx="101">
                  <c:v>1.9219094812276414</c:v>
                </c:pt>
                <c:pt idx="102">
                  <c:v>1.9409382879724695</c:v>
                </c:pt>
                <c:pt idx="103">
                  <c:v>1.9599670947172978</c:v>
                </c:pt>
                <c:pt idx="104">
                  <c:v>1.9789959014621259</c:v>
                </c:pt>
                <c:pt idx="105">
                  <c:v>1.998024708206954</c:v>
                </c:pt>
                <c:pt idx="106">
                  <c:v>2.0170535149517823</c:v>
                </c:pt>
                <c:pt idx="107">
                  <c:v>2.0360823216966102</c:v>
                </c:pt>
                <c:pt idx="108">
                  <c:v>2.0551111284414385</c:v>
                </c:pt>
                <c:pt idx="109">
                  <c:v>2.0741399351862664</c:v>
                </c:pt>
                <c:pt idx="110">
                  <c:v>2.0931687419310947</c:v>
                </c:pt>
                <c:pt idx="111">
                  <c:v>2.1121975486759226</c:v>
                </c:pt>
                <c:pt idx="112">
                  <c:v>2.1312263554207509</c:v>
                </c:pt>
                <c:pt idx="113">
                  <c:v>2.1502551621655792</c:v>
                </c:pt>
                <c:pt idx="114">
                  <c:v>2.1692839689104071</c:v>
                </c:pt>
                <c:pt idx="115">
                  <c:v>2.1883127756552354</c:v>
                </c:pt>
                <c:pt idx="116">
                  <c:v>2.2073415824000633</c:v>
                </c:pt>
                <c:pt idx="117">
                  <c:v>2.2263703891448916</c:v>
                </c:pt>
                <c:pt idx="118">
                  <c:v>2.2453991958897199</c:v>
                </c:pt>
                <c:pt idx="119">
                  <c:v>2.2644280026345478</c:v>
                </c:pt>
                <c:pt idx="120">
                  <c:v>2.2834568093793761</c:v>
                </c:pt>
                <c:pt idx="121">
                  <c:v>2.302485616124204</c:v>
                </c:pt>
                <c:pt idx="122">
                  <c:v>2.3215144228690323</c:v>
                </c:pt>
                <c:pt idx="123">
                  <c:v>2.3405432296138602</c:v>
                </c:pt>
                <c:pt idx="124">
                  <c:v>2.3595720363586885</c:v>
                </c:pt>
                <c:pt idx="125">
                  <c:v>2.3786008431035168</c:v>
                </c:pt>
                <c:pt idx="126">
                  <c:v>2.3976296498483447</c:v>
                </c:pt>
                <c:pt idx="127">
                  <c:v>2.416658456593173</c:v>
                </c:pt>
                <c:pt idx="128">
                  <c:v>2.4356872633380009</c:v>
                </c:pt>
                <c:pt idx="129">
                  <c:v>2.4547160700828292</c:v>
                </c:pt>
                <c:pt idx="130">
                  <c:v>2.4737448768276571</c:v>
                </c:pt>
                <c:pt idx="131">
                  <c:v>2.4927736835724854</c:v>
                </c:pt>
                <c:pt idx="132">
                  <c:v>2.5118024903173137</c:v>
                </c:pt>
                <c:pt idx="133">
                  <c:v>2.5308312970621416</c:v>
                </c:pt>
                <c:pt idx="134">
                  <c:v>2.5498601038069699</c:v>
                </c:pt>
                <c:pt idx="135">
                  <c:v>2.5688889105517978</c:v>
                </c:pt>
                <c:pt idx="136">
                  <c:v>2.5879177172966261</c:v>
                </c:pt>
                <c:pt idx="137">
                  <c:v>2.6069465240414544</c:v>
                </c:pt>
                <c:pt idx="138">
                  <c:v>2.6259753307862823</c:v>
                </c:pt>
                <c:pt idx="139">
                  <c:v>2.6450041375311106</c:v>
                </c:pt>
                <c:pt idx="140">
                  <c:v>2.6640329442759385</c:v>
                </c:pt>
                <c:pt idx="141">
                  <c:v>2.6830617510207668</c:v>
                </c:pt>
                <c:pt idx="142">
                  <c:v>2.7020905577655947</c:v>
                </c:pt>
                <c:pt idx="143">
                  <c:v>2.721119364510423</c:v>
                </c:pt>
                <c:pt idx="144">
                  <c:v>2.7401481712552513</c:v>
                </c:pt>
                <c:pt idx="145">
                  <c:v>2.7591769780000792</c:v>
                </c:pt>
                <c:pt idx="146">
                  <c:v>2.7782057847449075</c:v>
                </c:pt>
                <c:pt idx="147">
                  <c:v>2.7972345914897354</c:v>
                </c:pt>
                <c:pt idx="148">
                  <c:v>2.8162633982345637</c:v>
                </c:pt>
                <c:pt idx="149">
                  <c:v>2.8352922049793921</c:v>
                </c:pt>
                <c:pt idx="150">
                  <c:v>2.8543210117242199</c:v>
                </c:pt>
                <c:pt idx="151">
                  <c:v>2.8733498184690482</c:v>
                </c:pt>
                <c:pt idx="152">
                  <c:v>2.8923786252138761</c:v>
                </c:pt>
                <c:pt idx="153">
                  <c:v>2.9114074319587044</c:v>
                </c:pt>
                <c:pt idx="154">
                  <c:v>2.9304362387035323</c:v>
                </c:pt>
                <c:pt idx="155">
                  <c:v>2.9494650454483606</c:v>
                </c:pt>
                <c:pt idx="156">
                  <c:v>2.968493852193189</c:v>
                </c:pt>
                <c:pt idx="157">
                  <c:v>2.9875226589380168</c:v>
                </c:pt>
                <c:pt idx="158">
                  <c:v>3.0065514656828451</c:v>
                </c:pt>
                <c:pt idx="159">
                  <c:v>3.025580272427673</c:v>
                </c:pt>
                <c:pt idx="160">
                  <c:v>3.0446090791725013</c:v>
                </c:pt>
                <c:pt idx="161">
                  <c:v>3.0636378859173292</c:v>
                </c:pt>
                <c:pt idx="162">
                  <c:v>3.0826666926621575</c:v>
                </c:pt>
                <c:pt idx="163">
                  <c:v>3.1016954994069859</c:v>
                </c:pt>
                <c:pt idx="164">
                  <c:v>3.1207243061518137</c:v>
                </c:pt>
                <c:pt idx="165">
                  <c:v>3.1397531128966421</c:v>
                </c:pt>
                <c:pt idx="166">
                  <c:v>3.1587819196414699</c:v>
                </c:pt>
                <c:pt idx="167">
                  <c:v>3.1778107263862982</c:v>
                </c:pt>
                <c:pt idx="168">
                  <c:v>3.1968395331311266</c:v>
                </c:pt>
                <c:pt idx="169">
                  <c:v>3.2158683398759544</c:v>
                </c:pt>
                <c:pt idx="170">
                  <c:v>3.2348971466207828</c:v>
                </c:pt>
                <c:pt idx="171">
                  <c:v>3.2539259533656106</c:v>
                </c:pt>
                <c:pt idx="172">
                  <c:v>3.272954760110439</c:v>
                </c:pt>
                <c:pt idx="173">
                  <c:v>3.2919835668552668</c:v>
                </c:pt>
                <c:pt idx="174">
                  <c:v>3.3110123736000951</c:v>
                </c:pt>
                <c:pt idx="175">
                  <c:v>3.3300411803449235</c:v>
                </c:pt>
                <c:pt idx="176">
                  <c:v>3.3490699870897513</c:v>
                </c:pt>
                <c:pt idx="177">
                  <c:v>3.3680987938345797</c:v>
                </c:pt>
                <c:pt idx="178">
                  <c:v>3.3871276005794075</c:v>
                </c:pt>
                <c:pt idx="179">
                  <c:v>3.4061564073242359</c:v>
                </c:pt>
              </c:numCache>
            </c:numRef>
          </c:xVal>
          <c:yVal>
            <c:numRef>
              <c:f>'1槽'!$K$3:$K$182</c:f>
              <c:numCache>
                <c:formatCode>0.00E+00</c:formatCode>
                <c:ptCount val="180"/>
                <c:pt idx="0">
                  <c:v>0</c:v>
                </c:pt>
                <c:pt idx="1">
                  <c:v>1.5515655714572302E-2</c:v>
                </c:pt>
                <c:pt idx="2">
                  <c:v>3.0326037497018996E-2</c:v>
                </c:pt>
                <c:pt idx="3">
                  <c:v>4.4455422799573381E-2</c:v>
                </c:pt>
                <c:pt idx="4">
                  <c:v>5.7927339227807219E-2</c:v>
                </c:pt>
                <c:pt idx="5">
                  <c:v>7.0764586450055719E-2</c:v>
                </c:pt>
                <c:pt idx="6">
                  <c:v>8.2989257486990736E-2</c:v>
                </c:pt>
                <c:pt idx="7">
                  <c:v>9.4622759398528614E-2</c:v>
                </c:pt>
                <c:pt idx="8">
                  <c:v>0.10568583338479169</c:v>
                </c:pt>
                <c:pt idx="9">
                  <c:v>0.11619857431738094</c:v>
                </c:pt>
                <c:pt idx="10">
                  <c:v>0.1261804497167773</c:v>
                </c:pt>
                <c:pt idx="11">
                  <c:v>0.13565031819125131</c:v>
                </c:pt>
                <c:pt idx="12">
                  <c:v>0.14462644735224262</c:v>
                </c:pt>
                <c:pt idx="13">
                  <c:v>0.1531265312207572</c:v>
                </c:pt>
                <c:pt idx="14">
                  <c:v>0.16116770713893666</c:v>
                </c:pt>
                <c:pt idx="15">
                  <c:v>0.16876657220056113</c:v>
                </c:pt>
                <c:pt idx="16">
                  <c:v>0.17593919921387169</c:v>
                </c:pt>
                <c:pt idx="17">
                  <c:v>0.18270115220973099</c:v>
                </c:pt>
                <c:pt idx="18">
                  <c:v>0.18906750150778465</c:v>
                </c:pt>
                <c:pt idx="19">
                  <c:v>0.19505283835293646</c:v>
                </c:pt>
                <c:pt idx="20">
                  <c:v>0.20067128913411214</c:v>
                </c:pt>
                <c:pt idx="21">
                  <c:v>0.20593652919696109</c:v>
                </c:pt>
                <c:pt idx="22">
                  <c:v>0.21086179626182161</c:v>
                </c:pt>
                <c:pt idx="23">
                  <c:v>0.21545990345796553</c:v>
                </c:pt>
                <c:pt idx="24">
                  <c:v>0.21974325198483524</c:v>
                </c:pt>
                <c:pt idx="25">
                  <c:v>0.22372384341069215</c:v>
                </c:pt>
                <c:pt idx="26">
                  <c:v>0.22741329161880833</c:v>
                </c:pt>
                <c:pt idx="27">
                  <c:v>0.23082283441105417</c:v>
                </c:pt>
                <c:pt idx="28">
                  <c:v>0.23396334477846528</c:v>
                </c:pt>
                <c:pt idx="29">
                  <c:v>0.23684534184810571</c:v>
                </c:pt>
                <c:pt idx="30">
                  <c:v>0.23947900151528997</c:v>
                </c:pt>
                <c:pt idx="31">
                  <c:v>0.24187416676997717</c:v>
                </c:pt>
                <c:pt idx="32">
                  <c:v>0.2440403577259041</c:v>
                </c:pt>
                <c:pt idx="33">
                  <c:v>0.24598678136079394</c:v>
                </c:pt>
                <c:pt idx="34">
                  <c:v>0.24772234097574122</c:v>
                </c:pt>
                <c:pt idx="35">
                  <c:v>0.24925564538165593</c:v>
                </c:pt>
                <c:pt idx="36">
                  <c:v>0.25059501782042654</c:v>
                </c:pt>
                <c:pt idx="37">
                  <c:v>0.25174850462825604</c:v>
                </c:pt>
                <c:pt idx="38">
                  <c:v>0.25272388364841586</c:v>
                </c:pt>
                <c:pt idx="39">
                  <c:v>0.25352867240046206</c:v>
                </c:pt>
                <c:pt idx="40">
                  <c:v>0.25417013601276689</c:v>
                </c:pt>
                <c:pt idx="41">
                  <c:v>0.25465529492502537</c:v>
                </c:pt>
                <c:pt idx="42">
                  <c:v>0.25499093236721682</c:v>
                </c:pt>
                <c:pt idx="43">
                  <c:v>0.25518360162131837</c:v>
                </c:pt>
                <c:pt idx="44">
                  <c:v>0.25523963307189423</c:v>
                </c:pt>
                <c:pt idx="45">
                  <c:v>0.25516514105151811</c:v>
                </c:pt>
                <c:pt idx="46">
                  <c:v>0.25496603048681638</c:v>
                </c:pt>
                <c:pt idx="47">
                  <c:v>0.25464800335076343</c:v>
                </c:pt>
                <c:pt idx="48">
                  <c:v>0.25421656492670197</c:v>
                </c:pt>
                <c:pt idx="49">
                  <c:v>0.25367702988941188</c:v>
                </c:pt>
                <c:pt idx="50">
                  <c:v>0.25303452820840078</c:v>
                </c:pt>
                <c:pt idx="51">
                  <c:v>0.25229401087844922</c:v>
                </c:pt>
                <c:pt idx="52">
                  <c:v>0.25146025548230061</c:v>
                </c:pt>
                <c:pt idx="53">
                  <c:v>0.25053787159025392</c:v>
                </c:pt>
                <c:pt idx="54">
                  <c:v>0.24953130600128035</c:v>
                </c:pt>
                <c:pt idx="55">
                  <c:v>0.24844484783016285</c:v>
                </c:pt>
                <c:pt idx="56">
                  <c:v>0.24728263344502652</c:v>
                </c:pt>
                <c:pt idx="57">
                  <c:v>0.24604865125951078</c:v>
                </c:pt>
                <c:pt idx="58">
                  <c:v>0.24474674638371338</c:v>
                </c:pt>
                <c:pt idx="59">
                  <c:v>0.24338062513792377</c:v>
                </c:pt>
                <c:pt idx="60">
                  <c:v>0.24195385943304992</c:v>
                </c:pt>
                <c:pt idx="61">
                  <c:v>0.24046989102153254</c:v>
                </c:pt>
                <c:pt idx="62">
                  <c:v>0.23893203562244095</c:v>
                </c:pt>
                <c:pt idx="63">
                  <c:v>0.23734348692433382</c:v>
                </c:pt>
                <c:pt idx="64">
                  <c:v>0.23570732046937479</c:v>
                </c:pt>
                <c:pt idx="65">
                  <c:v>0.23402649742209261</c:v>
                </c:pt>
                <c:pt idx="66">
                  <c:v>0.23230386822608037</c:v>
                </c:pt>
                <c:pt idx="67">
                  <c:v>0.2305421761518392</c:v>
                </c:pt>
                <c:pt idx="68">
                  <c:v>0.22874406073887985</c:v>
                </c:pt>
                <c:pt idx="69">
                  <c:v>0.22691206113510876</c:v>
                </c:pt>
                <c:pt idx="70">
                  <c:v>0.22504861933644316</c:v>
                </c:pt>
                <c:pt idx="71">
                  <c:v>0.22315608332951356</c:v>
                </c:pt>
                <c:pt idx="72">
                  <c:v>0.22123671014023596</c:v>
                </c:pt>
                <c:pt idx="73">
                  <c:v>0.21929266879095538</c:v>
                </c:pt>
                <c:pt idx="74">
                  <c:v>0.21732604316878776</c:v>
                </c:pt>
                <c:pt idx="75">
                  <c:v>0.21533883480771457</c:v>
                </c:pt>
                <c:pt idx="76">
                  <c:v>0.21333296558691112</c:v>
                </c:pt>
                <c:pt idx="77">
                  <c:v>0.21131028034772134</c:v>
                </c:pt>
                <c:pt idx="78">
                  <c:v>0.2092725494316246</c:v>
                </c:pt>
                <c:pt idx="79">
                  <c:v>0.20722147114147127</c:v>
                </c:pt>
                <c:pt idx="80">
                  <c:v>0.20515867412820496</c:v>
                </c:pt>
                <c:pt idx="81">
                  <c:v>0.20308571970522168</c:v>
                </c:pt>
                <c:pt idx="82">
                  <c:v>0.20100410409246008</c:v>
                </c:pt>
                <c:pt idx="83">
                  <c:v>0.19891526059225464</c:v>
                </c:pt>
                <c:pt idx="84">
                  <c:v>0.19682056169892975</c:v>
                </c:pt>
                <c:pt idx="85">
                  <c:v>0.1947213211440541</c:v>
                </c:pt>
                <c:pt idx="86">
                  <c:v>0.19261879587922229</c:v>
                </c:pt>
                <c:pt idx="87">
                  <c:v>0.19051418799817818</c:v>
                </c:pt>
                <c:pt idx="88">
                  <c:v>0.1884086466000422</c:v>
                </c:pt>
                <c:pt idx="89">
                  <c:v>0.18630326959535626</c:v>
                </c:pt>
                <c:pt idx="90">
                  <c:v>0.18419910545661106</c:v>
                </c:pt>
                <c:pt idx="91">
                  <c:v>0.18209715491487322</c:v>
                </c:pt>
                <c:pt idx="92">
                  <c:v>0.17999837260408505</c:v>
                </c:pt>
                <c:pt idx="93">
                  <c:v>0.17790366865456414</c:v>
                </c:pt>
                <c:pt idx="94">
                  <c:v>0.17581391023718757</c:v>
                </c:pt>
                <c:pt idx="95">
                  <c:v>0.17372992305970295</c:v>
                </c:pt>
                <c:pt idx="96">
                  <c:v>0.17165249281656841</c:v>
                </c:pt>
                <c:pt idx="97">
                  <c:v>0.16958236659368345</c:v>
                </c:pt>
                <c:pt idx="98">
                  <c:v>0.16752025422933317</c:v>
                </c:pt>
                <c:pt idx="99">
                  <c:v>0.16546682963263318</c:v>
                </c:pt>
                <c:pt idx="100">
                  <c:v>0.163422732060723</c:v>
                </c:pt>
                <c:pt idx="101">
                  <c:v>0.16138856735592352</c:v>
                </c:pt>
                <c:pt idx="102">
                  <c:v>0.15936490914403578</c:v>
                </c:pt>
                <c:pt idx="103">
                  <c:v>0.15735229999492895</c:v>
                </c:pt>
                <c:pt idx="104">
                  <c:v>0.15535125254652957</c:v>
                </c:pt>
                <c:pt idx="105">
                  <c:v>0.15336225059329406</c:v>
                </c:pt>
                <c:pt idx="106">
                  <c:v>0.15138575014021488</c:v>
                </c:pt>
                <c:pt idx="107">
                  <c:v>0.14942218042338165</c:v>
                </c:pt>
                <c:pt idx="108">
                  <c:v>0.14747194489808843</c:v>
                </c:pt>
                <c:pt idx="109">
                  <c:v>0.14553542219545124</c:v>
                </c:pt>
                <c:pt idx="110">
                  <c:v>0.14361296704847026</c:v>
                </c:pt>
                <c:pt idx="111">
                  <c:v>0.14170491118844802</c:v>
                </c:pt>
                <c:pt idx="112">
                  <c:v>0.13981156421264426</c:v>
                </c:pt>
                <c:pt idx="113">
                  <c:v>0.13793321442402739</c:v>
                </c:pt>
                <c:pt idx="114">
                  <c:v>0.13607012964395451</c:v>
                </c:pt>
                <c:pt idx="115">
                  <c:v>0.13422255799858959</c:v>
                </c:pt>
                <c:pt idx="116">
                  <c:v>0.13239072867984683</c:v>
                </c:pt>
                <c:pt idx="117">
                  <c:v>0.13057485268162136</c:v>
                </c:pt>
                <c:pt idx="118">
                  <c:v>0.12877512351205073</c:v>
                </c:pt>
                <c:pt idx="119">
                  <c:v>0.12699171788252558</c:v>
                </c:pt>
                <c:pt idx="120">
                  <c:v>0.12522479637415068</c:v>
                </c:pt>
                <c:pt idx="121">
                  <c:v>0.12347450408233525</c:v>
                </c:pt>
                <c:pt idx="122">
                  <c:v>0.12174097124017226</c:v>
                </c:pt>
                <c:pt idx="123">
                  <c:v>0.12002431382124804</c:v>
                </c:pt>
                <c:pt idx="124">
                  <c:v>0.11832463412250423</c:v>
                </c:pt>
                <c:pt idx="125">
                  <c:v>0.11664202132775667</c:v>
                </c:pt>
                <c:pt idx="126">
                  <c:v>0.11497655205245819</c:v>
                </c:pt>
                <c:pt idx="127">
                  <c:v>0.11332829087027492</c:v>
                </c:pt>
                <c:pt idx="128">
                  <c:v>0.11169729082203037</c:v>
                </c:pt>
                <c:pt idx="129">
                  <c:v>0.1100835939075535</c:v>
                </c:pt>
                <c:pt idx="130">
                  <c:v>0.10848723156095427</c:v>
                </c:pt>
                <c:pt idx="131">
                  <c:v>0.10690822510983124</c:v>
                </c:pt>
                <c:pt idx="132">
                  <c:v>0.1053465862189054</c:v>
                </c:pt>
                <c:pt idx="133">
                  <c:v>0.10380231731855637</c:v>
                </c:pt>
                <c:pt idx="134">
                  <c:v>0.10227541201872496</c:v>
                </c:pt>
                <c:pt idx="135">
                  <c:v>0.10076585550863341</c:v>
                </c:pt>
                <c:pt idx="136">
                  <c:v>9.9273624942758695E-2</c:v>
                </c:pt>
                <c:pt idx="137">
                  <c:v>9.779868981348501E-2</c:v>
                </c:pt>
                <c:pt idx="138">
                  <c:v>9.6341012310846019E-2</c:v>
                </c:pt>
                <c:pt idx="139">
                  <c:v>9.4900547669757654E-2</c:v>
                </c:pt>
                <c:pt idx="140">
                  <c:v>9.3477244505129536E-2</c:v>
                </c:pt>
                <c:pt idx="141">
                  <c:v>9.2071045135231275E-2</c:v>
                </c:pt>
                <c:pt idx="142">
                  <c:v>9.0681885893680564E-2</c:v>
                </c:pt>
                <c:pt idx="143">
                  <c:v>8.9309697430406842E-2</c:v>
                </c:pt>
                <c:pt idx="144">
                  <c:v>8.7954405001936395E-2</c:v>
                </c:pt>
                <c:pt idx="145">
                  <c:v>8.6615928751332269E-2</c:v>
                </c:pt>
                <c:pt idx="146">
                  <c:v>8.5294183978114432E-2</c:v>
                </c:pt>
                <c:pt idx="147">
                  <c:v>8.3989081398475107E-2</c:v>
                </c:pt>
                <c:pt idx="148">
                  <c:v>8.2700527396094556E-2</c:v>
                </c:pt>
                <c:pt idx="149">
                  <c:v>8.1428424263854812E-2</c:v>
                </c:pt>
                <c:pt idx="150">
                  <c:v>8.0172670436738772E-2</c:v>
                </c:pt>
                <c:pt idx="151">
                  <c:v>7.8933160716194176E-2</c:v>
                </c:pt>
                <c:pt idx="152">
                  <c:v>7.7709786486234056E-2</c:v>
                </c:pt>
                <c:pt idx="153">
                  <c:v>7.650243592153616E-2</c:v>
                </c:pt>
                <c:pt idx="154">
                  <c:v>7.5310994187797117E-2</c:v>
                </c:pt>
                <c:pt idx="155">
                  <c:v>7.4135343634588735E-2</c:v>
                </c:pt>
                <c:pt idx="156">
                  <c:v>7.2975363980957123E-2</c:v>
                </c:pt>
                <c:pt idx="157">
                  <c:v>7.1830932493997496E-2</c:v>
                </c:pt>
                <c:pt idx="158">
                  <c:v>7.07019241606308E-2</c:v>
                </c:pt>
                <c:pt idx="159">
                  <c:v>6.9588211852802187E-2</c:v>
                </c:pt>
                <c:pt idx="160">
                  <c:v>6.8489666486313383E-2</c:v>
                </c:pt>
                <c:pt idx="161">
                  <c:v>6.7406157173496337E-2</c:v>
                </c:pt>
                <c:pt idx="162">
                  <c:v>6.6337551369927514E-2</c:v>
                </c:pt>
                <c:pt idx="163">
                  <c:v>6.5283715015378233E-2</c:v>
                </c:pt>
                <c:pt idx="164">
                  <c:v>6.4244512669188347E-2</c:v>
                </c:pt>
                <c:pt idx="165">
                  <c:v>6.3219807640246983E-2</c:v>
                </c:pt>
                <c:pt idx="166">
                  <c:v>6.2209462111757034E-2</c:v>
                </c:pt>
                <c:pt idx="167">
                  <c:v>6.121333726095559E-2</c:v>
                </c:pt>
                <c:pt idx="168">
                  <c:v>6.0231293373956989E-2</c:v>
                </c:pt>
                <c:pt idx="169">
                  <c:v>5.9263189955879952E-2</c:v>
                </c:pt>
                <c:pt idx="170">
                  <c:v>5.8308885836415809E-2</c:v>
                </c:pt>
                <c:pt idx="171">
                  <c:v>5.7368239270989885E-2</c:v>
                </c:pt>
                <c:pt idx="172">
                  <c:v>5.6441108037662856E-2</c:v>
                </c:pt>
                <c:pt idx="173">
                  <c:v>5.5527349529915927E-2</c:v>
                </c:pt>
                <c:pt idx="174">
                  <c:v>5.462682084545728E-2</c:v>
                </c:pt>
                <c:pt idx="175">
                  <c:v>5.3739378871185087E-2</c:v>
                </c:pt>
                <c:pt idx="176">
                  <c:v>5.286488036443647E-2</c:v>
                </c:pt>
                <c:pt idx="177">
                  <c:v>5.2003182030649082E-2</c:v>
                </c:pt>
                <c:pt idx="178">
                  <c:v>5.115414059755765E-2</c:v>
                </c:pt>
                <c:pt idx="179">
                  <c:v>5.0317612886043639E-2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A-46B7-81D5-07906858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4128"/>
        <c:axId val="544391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'1槽'!$I$1:$I$2</c15:sqref>
                        </c15:formulaRef>
                      </c:ext>
                    </c:extLst>
                    <c:strCache>
                      <c:ptCount val="2"/>
                      <c:pt idx="0">
                        <c:v>滞在時間分布関数</c:v>
                      </c:pt>
                      <c:pt idx="1">
                        <c:v>E(θ) [-]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'1槽'!$G$3:$G$182</c15:sqref>
                        </c15:formulaRef>
                      </c:ext>
                    </c:extLst>
                    <c:numCache>
                      <c:formatCode>0.000E+00</c:formatCode>
                      <c:ptCount val="180"/>
                      <c:pt idx="0">
                        <c:v>0</c:v>
                      </c:pt>
                      <c:pt idx="1">
                        <c:v>1.9028806744828132E-2</c:v>
                      </c:pt>
                      <c:pt idx="2">
                        <c:v>3.8057613489656264E-2</c:v>
                      </c:pt>
                      <c:pt idx="3">
                        <c:v>5.7086420234484396E-2</c:v>
                      </c:pt>
                      <c:pt idx="4">
                        <c:v>7.6115226979312528E-2</c:v>
                      </c:pt>
                      <c:pt idx="5">
                        <c:v>9.5144033724140667E-2</c:v>
                      </c:pt>
                      <c:pt idx="6">
                        <c:v>0.11417284046896879</c:v>
                      </c:pt>
                      <c:pt idx="7">
                        <c:v>0.13320164721379693</c:v>
                      </c:pt>
                      <c:pt idx="8">
                        <c:v>0.15223045395862506</c:v>
                      </c:pt>
                      <c:pt idx="9">
                        <c:v>0.17125926070345321</c:v>
                      </c:pt>
                      <c:pt idx="10">
                        <c:v>0.19028806744828133</c:v>
                      </c:pt>
                      <c:pt idx="11">
                        <c:v>0.20931687419310946</c:v>
                      </c:pt>
                      <c:pt idx="12">
                        <c:v>0.22834568093793758</c:v>
                      </c:pt>
                      <c:pt idx="13">
                        <c:v>0.24737448768276574</c:v>
                      </c:pt>
                      <c:pt idx="14">
                        <c:v>0.26640329442759386</c:v>
                      </c:pt>
                      <c:pt idx="15">
                        <c:v>0.28543210117242201</c:v>
                      </c:pt>
                      <c:pt idx="16">
                        <c:v>0.30446090791725011</c:v>
                      </c:pt>
                      <c:pt idx="17">
                        <c:v>0.32348971466207826</c:v>
                      </c:pt>
                      <c:pt idx="18">
                        <c:v>0.34251852140690642</c:v>
                      </c:pt>
                      <c:pt idx="19">
                        <c:v>0.36154732815173451</c:v>
                      </c:pt>
                      <c:pt idx="20">
                        <c:v>0.38057613489656267</c:v>
                      </c:pt>
                      <c:pt idx="21">
                        <c:v>0.39960494164139082</c:v>
                      </c:pt>
                      <c:pt idx="22">
                        <c:v>0.41863374838621892</c:v>
                      </c:pt>
                      <c:pt idx="23">
                        <c:v>0.43766255513104707</c:v>
                      </c:pt>
                      <c:pt idx="24">
                        <c:v>0.45669136187587517</c:v>
                      </c:pt>
                      <c:pt idx="25">
                        <c:v>0.47572016862070332</c:v>
                      </c:pt>
                      <c:pt idx="26">
                        <c:v>0.49474897536553147</c:v>
                      </c:pt>
                      <c:pt idx="27">
                        <c:v>0.51377778211035963</c:v>
                      </c:pt>
                      <c:pt idx="28">
                        <c:v>0.53280658885518772</c:v>
                      </c:pt>
                      <c:pt idx="29">
                        <c:v>0.55183539560001582</c:v>
                      </c:pt>
                      <c:pt idx="30">
                        <c:v>0.57086420234484403</c:v>
                      </c:pt>
                      <c:pt idx="31">
                        <c:v>0.58989300908967213</c:v>
                      </c:pt>
                      <c:pt idx="32">
                        <c:v>0.60892181583450022</c:v>
                      </c:pt>
                      <c:pt idx="33">
                        <c:v>0.62795062257932843</c:v>
                      </c:pt>
                      <c:pt idx="34">
                        <c:v>0.64697942932415653</c:v>
                      </c:pt>
                      <c:pt idx="35">
                        <c:v>0.66600823606898463</c:v>
                      </c:pt>
                      <c:pt idx="36">
                        <c:v>0.68503704281381284</c:v>
                      </c:pt>
                      <c:pt idx="37">
                        <c:v>0.70406584955864093</c:v>
                      </c:pt>
                      <c:pt idx="38">
                        <c:v>0.72309465630346903</c:v>
                      </c:pt>
                      <c:pt idx="39">
                        <c:v>0.74212346304829724</c:v>
                      </c:pt>
                      <c:pt idx="40">
                        <c:v>0.76115226979312534</c:v>
                      </c:pt>
                      <c:pt idx="41">
                        <c:v>0.78018107653795343</c:v>
                      </c:pt>
                      <c:pt idx="42">
                        <c:v>0.79920988328278164</c:v>
                      </c:pt>
                      <c:pt idx="43">
                        <c:v>0.81823869002760974</c:v>
                      </c:pt>
                      <c:pt idx="44">
                        <c:v>0.83726749677243784</c:v>
                      </c:pt>
                      <c:pt idx="45">
                        <c:v>0.85629630351726604</c:v>
                      </c:pt>
                      <c:pt idx="46">
                        <c:v>0.87532511026209414</c:v>
                      </c:pt>
                      <c:pt idx="47">
                        <c:v>0.89435391700692224</c:v>
                      </c:pt>
                      <c:pt idx="48">
                        <c:v>0.91338272375175034</c:v>
                      </c:pt>
                      <c:pt idx="49">
                        <c:v>0.93241153049657854</c:v>
                      </c:pt>
                      <c:pt idx="50">
                        <c:v>0.95144033724140664</c:v>
                      </c:pt>
                      <c:pt idx="51">
                        <c:v>0.97046914398623474</c:v>
                      </c:pt>
                      <c:pt idx="52">
                        <c:v>0.98949795073106295</c:v>
                      </c:pt>
                      <c:pt idx="53">
                        <c:v>1.0085267574758912</c:v>
                      </c:pt>
                      <c:pt idx="54">
                        <c:v>1.0275555642207193</c:v>
                      </c:pt>
                      <c:pt idx="55">
                        <c:v>1.0465843709655474</c:v>
                      </c:pt>
                      <c:pt idx="56">
                        <c:v>1.0656131777103754</c:v>
                      </c:pt>
                      <c:pt idx="57">
                        <c:v>1.0846419844552035</c:v>
                      </c:pt>
                      <c:pt idx="58">
                        <c:v>1.1036707912000316</c:v>
                      </c:pt>
                      <c:pt idx="59">
                        <c:v>1.12269959794486</c:v>
                      </c:pt>
                      <c:pt idx="60">
                        <c:v>1.1417284046896881</c:v>
                      </c:pt>
                      <c:pt idx="61">
                        <c:v>1.1607572114345162</c:v>
                      </c:pt>
                      <c:pt idx="62">
                        <c:v>1.1797860181793443</c:v>
                      </c:pt>
                      <c:pt idx="63">
                        <c:v>1.1988148249241724</c:v>
                      </c:pt>
                      <c:pt idx="64">
                        <c:v>1.2178436316690004</c:v>
                      </c:pt>
                      <c:pt idx="65">
                        <c:v>1.2368724384138285</c:v>
                      </c:pt>
                      <c:pt idx="66">
                        <c:v>1.2559012451586569</c:v>
                      </c:pt>
                      <c:pt idx="67">
                        <c:v>1.274930051903485</c:v>
                      </c:pt>
                      <c:pt idx="68">
                        <c:v>1.2939588586483131</c:v>
                      </c:pt>
                      <c:pt idx="69">
                        <c:v>1.3129876653931412</c:v>
                      </c:pt>
                      <c:pt idx="70">
                        <c:v>1.3320164721379693</c:v>
                      </c:pt>
                      <c:pt idx="71">
                        <c:v>1.3510452788827974</c:v>
                      </c:pt>
                      <c:pt idx="72">
                        <c:v>1.3700740856276257</c:v>
                      </c:pt>
                      <c:pt idx="73">
                        <c:v>1.3891028923724538</c:v>
                      </c:pt>
                      <c:pt idx="74">
                        <c:v>1.4081316991172819</c:v>
                      </c:pt>
                      <c:pt idx="75">
                        <c:v>1.42716050586211</c:v>
                      </c:pt>
                      <c:pt idx="76">
                        <c:v>1.4461893126069381</c:v>
                      </c:pt>
                      <c:pt idx="77">
                        <c:v>1.4652181193517662</c:v>
                      </c:pt>
                      <c:pt idx="78">
                        <c:v>1.4842469260965945</c:v>
                      </c:pt>
                      <c:pt idx="79">
                        <c:v>1.5032757328414226</c:v>
                      </c:pt>
                      <c:pt idx="80">
                        <c:v>1.5223045395862507</c:v>
                      </c:pt>
                      <c:pt idx="81">
                        <c:v>1.5413333463310788</c:v>
                      </c:pt>
                      <c:pt idx="82">
                        <c:v>1.5603621530759069</c:v>
                      </c:pt>
                      <c:pt idx="83">
                        <c:v>1.579390959820735</c:v>
                      </c:pt>
                      <c:pt idx="84">
                        <c:v>1.5984197665655633</c:v>
                      </c:pt>
                      <c:pt idx="85">
                        <c:v>1.6174485733103914</c:v>
                      </c:pt>
                      <c:pt idx="86">
                        <c:v>1.6364773800552195</c:v>
                      </c:pt>
                      <c:pt idx="87">
                        <c:v>1.6555061868000476</c:v>
                      </c:pt>
                      <c:pt idx="88">
                        <c:v>1.6745349935448757</c:v>
                      </c:pt>
                      <c:pt idx="89">
                        <c:v>1.6935638002897038</c:v>
                      </c:pt>
                      <c:pt idx="90">
                        <c:v>1.7125926070345321</c:v>
                      </c:pt>
                      <c:pt idx="91">
                        <c:v>1.7316214137793602</c:v>
                      </c:pt>
                      <c:pt idx="92">
                        <c:v>1.7506502205241883</c:v>
                      </c:pt>
                      <c:pt idx="93">
                        <c:v>1.7696790272690164</c:v>
                      </c:pt>
                      <c:pt idx="94">
                        <c:v>1.7887078340138445</c:v>
                      </c:pt>
                      <c:pt idx="95">
                        <c:v>1.8077366407586726</c:v>
                      </c:pt>
                      <c:pt idx="96">
                        <c:v>1.8267654475035007</c:v>
                      </c:pt>
                      <c:pt idx="97">
                        <c:v>1.845794254248329</c:v>
                      </c:pt>
                      <c:pt idx="98">
                        <c:v>1.8648230609931571</c:v>
                      </c:pt>
                      <c:pt idx="99">
                        <c:v>1.8838518677379852</c:v>
                      </c:pt>
                      <c:pt idx="100">
                        <c:v>1.9028806744828133</c:v>
                      </c:pt>
                      <c:pt idx="101">
                        <c:v>1.9219094812276414</c:v>
                      </c:pt>
                      <c:pt idx="102">
                        <c:v>1.9409382879724695</c:v>
                      </c:pt>
                      <c:pt idx="103">
                        <c:v>1.9599670947172978</c:v>
                      </c:pt>
                      <c:pt idx="104">
                        <c:v>1.9789959014621259</c:v>
                      </c:pt>
                      <c:pt idx="105">
                        <c:v>1.998024708206954</c:v>
                      </c:pt>
                      <c:pt idx="106">
                        <c:v>2.0170535149517823</c:v>
                      </c:pt>
                      <c:pt idx="107">
                        <c:v>2.0360823216966102</c:v>
                      </c:pt>
                      <c:pt idx="108">
                        <c:v>2.0551111284414385</c:v>
                      </c:pt>
                      <c:pt idx="109">
                        <c:v>2.0741399351862664</c:v>
                      </c:pt>
                      <c:pt idx="110">
                        <c:v>2.0931687419310947</c:v>
                      </c:pt>
                      <c:pt idx="111">
                        <c:v>2.1121975486759226</c:v>
                      </c:pt>
                      <c:pt idx="112">
                        <c:v>2.1312263554207509</c:v>
                      </c:pt>
                      <c:pt idx="113">
                        <c:v>2.1502551621655792</c:v>
                      </c:pt>
                      <c:pt idx="114">
                        <c:v>2.1692839689104071</c:v>
                      </c:pt>
                      <c:pt idx="115">
                        <c:v>2.1883127756552354</c:v>
                      </c:pt>
                      <c:pt idx="116">
                        <c:v>2.2073415824000633</c:v>
                      </c:pt>
                      <c:pt idx="117">
                        <c:v>2.2263703891448916</c:v>
                      </c:pt>
                      <c:pt idx="118">
                        <c:v>2.2453991958897199</c:v>
                      </c:pt>
                      <c:pt idx="119">
                        <c:v>2.2644280026345478</c:v>
                      </c:pt>
                      <c:pt idx="120">
                        <c:v>2.2834568093793761</c:v>
                      </c:pt>
                      <c:pt idx="121">
                        <c:v>2.302485616124204</c:v>
                      </c:pt>
                      <c:pt idx="122">
                        <c:v>2.3215144228690323</c:v>
                      </c:pt>
                      <c:pt idx="123">
                        <c:v>2.3405432296138602</c:v>
                      </c:pt>
                      <c:pt idx="124">
                        <c:v>2.3595720363586885</c:v>
                      </c:pt>
                      <c:pt idx="125">
                        <c:v>2.3786008431035168</c:v>
                      </c:pt>
                      <c:pt idx="126">
                        <c:v>2.3976296498483447</c:v>
                      </c:pt>
                      <c:pt idx="127">
                        <c:v>2.416658456593173</c:v>
                      </c:pt>
                      <c:pt idx="128">
                        <c:v>2.4356872633380009</c:v>
                      </c:pt>
                      <c:pt idx="129">
                        <c:v>2.4547160700828292</c:v>
                      </c:pt>
                      <c:pt idx="130">
                        <c:v>2.4737448768276571</c:v>
                      </c:pt>
                      <c:pt idx="131">
                        <c:v>2.4927736835724854</c:v>
                      </c:pt>
                      <c:pt idx="132">
                        <c:v>2.5118024903173137</c:v>
                      </c:pt>
                      <c:pt idx="133">
                        <c:v>2.5308312970621416</c:v>
                      </c:pt>
                      <c:pt idx="134">
                        <c:v>2.5498601038069699</c:v>
                      </c:pt>
                      <c:pt idx="135">
                        <c:v>2.5688889105517978</c:v>
                      </c:pt>
                      <c:pt idx="136">
                        <c:v>2.5879177172966261</c:v>
                      </c:pt>
                      <c:pt idx="137">
                        <c:v>2.6069465240414544</c:v>
                      </c:pt>
                      <c:pt idx="138">
                        <c:v>2.6259753307862823</c:v>
                      </c:pt>
                      <c:pt idx="139">
                        <c:v>2.6450041375311106</c:v>
                      </c:pt>
                      <c:pt idx="140">
                        <c:v>2.6640329442759385</c:v>
                      </c:pt>
                      <c:pt idx="141">
                        <c:v>2.6830617510207668</c:v>
                      </c:pt>
                      <c:pt idx="142">
                        <c:v>2.7020905577655947</c:v>
                      </c:pt>
                      <c:pt idx="143">
                        <c:v>2.721119364510423</c:v>
                      </c:pt>
                      <c:pt idx="144">
                        <c:v>2.7401481712552513</c:v>
                      </c:pt>
                      <c:pt idx="145">
                        <c:v>2.7591769780000792</c:v>
                      </c:pt>
                      <c:pt idx="146">
                        <c:v>2.7782057847449075</c:v>
                      </c:pt>
                      <c:pt idx="147">
                        <c:v>2.7972345914897354</c:v>
                      </c:pt>
                      <c:pt idx="148">
                        <c:v>2.8162633982345637</c:v>
                      </c:pt>
                      <c:pt idx="149">
                        <c:v>2.8352922049793921</c:v>
                      </c:pt>
                      <c:pt idx="150">
                        <c:v>2.8543210117242199</c:v>
                      </c:pt>
                      <c:pt idx="151">
                        <c:v>2.8733498184690482</c:v>
                      </c:pt>
                      <c:pt idx="152">
                        <c:v>2.8923786252138761</c:v>
                      </c:pt>
                      <c:pt idx="153">
                        <c:v>2.9114074319587044</c:v>
                      </c:pt>
                      <c:pt idx="154">
                        <c:v>2.9304362387035323</c:v>
                      </c:pt>
                      <c:pt idx="155">
                        <c:v>2.9494650454483606</c:v>
                      </c:pt>
                      <c:pt idx="156">
                        <c:v>2.968493852193189</c:v>
                      </c:pt>
                      <c:pt idx="157">
                        <c:v>2.9875226589380168</c:v>
                      </c:pt>
                      <c:pt idx="158">
                        <c:v>3.0065514656828451</c:v>
                      </c:pt>
                      <c:pt idx="159">
                        <c:v>3.025580272427673</c:v>
                      </c:pt>
                      <c:pt idx="160">
                        <c:v>3.0446090791725013</c:v>
                      </c:pt>
                      <c:pt idx="161">
                        <c:v>3.0636378859173292</c:v>
                      </c:pt>
                      <c:pt idx="162">
                        <c:v>3.0826666926621575</c:v>
                      </c:pt>
                      <c:pt idx="163">
                        <c:v>3.1016954994069859</c:v>
                      </c:pt>
                      <c:pt idx="164">
                        <c:v>3.1207243061518137</c:v>
                      </c:pt>
                      <c:pt idx="165">
                        <c:v>3.1397531128966421</c:v>
                      </c:pt>
                      <c:pt idx="166">
                        <c:v>3.1587819196414699</c:v>
                      </c:pt>
                      <c:pt idx="167">
                        <c:v>3.1778107263862982</c:v>
                      </c:pt>
                      <c:pt idx="168">
                        <c:v>3.1968395331311266</c:v>
                      </c:pt>
                      <c:pt idx="169">
                        <c:v>3.2158683398759544</c:v>
                      </c:pt>
                      <c:pt idx="170">
                        <c:v>3.2348971466207828</c:v>
                      </c:pt>
                      <c:pt idx="171">
                        <c:v>3.2539259533656106</c:v>
                      </c:pt>
                      <c:pt idx="172">
                        <c:v>3.272954760110439</c:v>
                      </c:pt>
                      <c:pt idx="173">
                        <c:v>3.2919835668552668</c:v>
                      </c:pt>
                      <c:pt idx="174">
                        <c:v>3.3110123736000951</c:v>
                      </c:pt>
                      <c:pt idx="175">
                        <c:v>3.3300411803449235</c:v>
                      </c:pt>
                      <c:pt idx="176">
                        <c:v>3.3490699870897513</c:v>
                      </c:pt>
                      <c:pt idx="177">
                        <c:v>3.3680987938345797</c:v>
                      </c:pt>
                      <c:pt idx="178">
                        <c:v>3.3871276005794075</c:v>
                      </c:pt>
                      <c:pt idx="179">
                        <c:v>3.4061564073242359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'1槽'!$I$3:$I$182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</c:v>
                      </c:pt>
                      <c:pt idx="1">
                        <c:v>0.98115109806638867</c:v>
                      </c:pt>
                      <c:pt idx="2">
                        <c:v>0.96265747723688022</c:v>
                      </c:pt>
                      <c:pt idx="3">
                        <c:v>0.94451244085278463</c:v>
                      </c:pt>
                      <c:pt idx="4">
                        <c:v>0.9267094184800746</c:v>
                      </c:pt>
                      <c:pt idx="5">
                        <c:v>0.9092419635301896</c:v>
                      </c:pt>
                      <c:pt idx="6">
                        <c:v>0.89210375092568484</c:v>
                      </c:pt>
                      <c:pt idx="7">
                        <c:v>0.87528857480987976</c:v>
                      </c:pt>
                      <c:pt idx="8">
                        <c:v>0.85879034629967799</c:v>
                      </c:pt>
                      <c:pt idx="9">
                        <c:v>0.84260309128074318</c:v>
                      </c:pt>
                      <c:pt idx="10">
                        <c:v>0.8267209482442347</c:v>
                      </c:pt>
                      <c:pt idx="11">
                        <c:v>0.811138166164317</c:v>
                      </c:pt>
                      <c:pt idx="12">
                        <c:v>0.79584910241567641</c:v>
                      </c:pt>
                      <c:pt idx="13">
                        <c:v>0.7808482207302907</c:v>
                      </c:pt>
                      <c:pt idx="14">
                        <c:v>0.76613008919271053</c:v>
                      </c:pt>
                      <c:pt idx="15">
                        <c:v>0.75168937827312821</c:v>
                      </c:pt>
                      <c:pt idx="16">
                        <c:v>0.73752085889752084</c:v>
                      </c:pt>
                      <c:pt idx="17">
                        <c:v>0.72361940055416862</c:v>
                      </c:pt>
                      <c:pt idx="18">
                        <c:v>0.70997996943586439</c:v>
                      </c:pt>
                      <c:pt idx="19">
                        <c:v>0.69659762661713953</c:v>
                      </c:pt>
                      <c:pt idx="20">
                        <c:v>0.68346752626584661</c:v>
                      </c:pt>
                      <c:pt idx="21">
                        <c:v>0.67058491388845376</c:v>
                      </c:pt>
                      <c:pt idx="22">
                        <c:v>0.65794512460841104</c:v>
                      </c:pt>
                      <c:pt idx="23">
                        <c:v>0.64554358147696944</c:v>
                      </c:pt>
                      <c:pt idx="24">
                        <c:v>0.63337579381583775</c:v>
                      </c:pt>
                      <c:pt idx="25">
                        <c:v>0.62143735559107982</c:v>
                      </c:pt>
                      <c:pt idx="26">
                        <c:v>0.60972394381766082</c:v>
                      </c:pt>
                      <c:pt idx="27">
                        <c:v>0.59823131699406695</c:v>
                      </c:pt>
                      <c:pt idx="28">
                        <c:v>0.5869553135664306</c:v>
                      </c:pt>
                      <c:pt idx="29">
                        <c:v>0.57589185042160496</c:v>
                      </c:pt>
                      <c:pt idx="30">
                        <c:v>0.56503692140864203</c:v>
                      </c:pt>
                      <c:pt idx="31">
                        <c:v>0.55438659588814099</c:v>
                      </c:pt>
                      <c:pt idx="32">
                        <c:v>0.54393701730893673</c:v>
                      </c:pt>
                      <c:pt idx="33">
                        <c:v>0.53368440181161958</c:v>
                      </c:pt>
                      <c:pt idx="34">
                        <c:v>0.52362503685837425</c:v>
                      </c:pt>
                      <c:pt idx="35">
                        <c:v>0.51375527988864722</c:v>
                      </c:pt>
                      <c:pt idx="36">
                        <c:v>0.50407155700015105</c:v>
                      </c:pt>
                      <c:pt idx="37">
                        <c:v>0.49457036165473239</c:v>
                      </c:pt>
                      <c:pt idx="38">
                        <c:v>0.48524825340863165</c:v>
                      </c:pt>
                      <c:pt idx="39">
                        <c:v>0.47610185666667615</c:v>
                      </c:pt>
                      <c:pt idx="40">
                        <c:v>0.46712785945995572</c:v>
                      </c:pt>
                      <c:pt idx="41">
                        <c:v>0.45832301224653726</c:v>
                      </c:pt>
                      <c:pt idx="42">
                        <c:v>0.44968412673478486</c:v>
                      </c:pt>
                      <c:pt idx="43">
                        <c:v>0.44120807472885926</c:v>
                      </c:pt>
                      <c:pt idx="44">
                        <c:v>0.43289178699597758</c:v>
                      </c:pt>
                      <c:pt idx="45">
                        <c:v>0.42473225215502458</c:v>
                      </c:pt>
                      <c:pt idx="46">
                        <c:v>0.41672651558611268</c:v>
                      </c:pt>
                      <c:pt idx="47">
                        <c:v>0.40887167836069449</c:v>
                      </c:pt>
                      <c:pt idx="48">
                        <c:v>0.4011648961918427</c:v>
                      </c:pt>
                      <c:pt idx="49">
                        <c:v>0.39360337840431525</c:v>
                      </c:pt>
                      <c:pt idx="50">
                        <c:v>0.38618438692403417</c:v>
                      </c:pt>
                      <c:pt idx="51">
                        <c:v>0.3789052352866113</c:v>
                      </c:pt>
                      <c:pt idx="52">
                        <c:v>0.37176328766456196</c:v>
                      </c:pt>
                      <c:pt idx="53">
                        <c:v>0.3647559579128557</c:v>
                      </c:pt>
                      <c:pt idx="54">
                        <c:v>0.3578807086324558</c:v>
                      </c:pt>
                      <c:pt idx="55">
                        <c:v>0.35113505025151132</c:v>
                      </c:pt>
                      <c:pt idx="56">
                        <c:v>0.3445165401238669</c:v>
                      </c:pt>
                      <c:pt idx="57">
                        <c:v>0.33802278164456506</c:v>
                      </c:pt>
                      <c:pt idx="58">
                        <c:v>0.33165142338202019</c:v>
                      </c:pt>
                      <c:pt idx="59">
                        <c:v>0.32540015822654977</c:v>
                      </c:pt>
                      <c:pt idx="60">
                        <c:v>0.31926672255495597</c:v>
                      </c:pt>
                      <c:pt idx="61">
                        <c:v>0.3132488954108521</c:v>
                      </c:pt>
                      <c:pt idx="62">
                        <c:v>0.30734449770044087</c:v>
                      </c:pt>
                      <c:pt idx="63">
                        <c:v>0.30155139140345028</c:v>
                      </c:pt>
                      <c:pt idx="64">
                        <c:v>0.2958674787989426</c:v>
                      </c:pt>
                      <c:pt idx="65">
                        <c:v>0.29029070170571647</c:v>
                      </c:pt>
                      <c:pt idx="66">
                        <c:v>0.28481904073702619</c:v>
                      </c:pt>
                      <c:pt idx="67">
                        <c:v>0.27945051456934872</c:v>
                      </c:pt>
                      <c:pt idx="68">
                        <c:v>0.27418317922493385</c:v>
                      </c:pt>
                      <c:pt idx="69">
                        <c:v>0.2690151273678773</c:v>
                      </c:pt>
                      <c:pt idx="70">
                        <c:v>0.26394448761346223</c:v>
                      </c:pt>
                      <c:pt idx="71">
                        <c:v>0.2589694238505188</c:v>
                      </c:pt>
                      <c:pt idx="72">
                        <c:v>0.25408813457655649</c:v>
                      </c:pt>
                      <c:pt idx="73">
                        <c:v>0.24929885224542875</c:v>
                      </c:pt>
                      <c:pt idx="74">
                        <c:v>0.24459984262729279</c:v>
                      </c:pt>
                      <c:pt idx="75">
                        <c:v>0.23998940418063419</c:v>
                      </c:pt>
                      <c:pt idx="76">
                        <c:v>0.23546586743612763</c:v>
                      </c:pt>
                      <c:pt idx="77">
                        <c:v>0.23102759439211132</c:v>
                      </c:pt>
                      <c:pt idx="78">
                        <c:v>0.22667297792145624</c:v>
                      </c:pt>
                      <c:pt idx="79">
                        <c:v>0.22240044118961508</c:v>
                      </c:pt>
                      <c:pt idx="80">
                        <c:v>0.21820843708364013</c:v>
                      </c:pt>
                      <c:pt idx="81">
                        <c:v>0.214095447651964</c:v>
                      </c:pt>
                      <c:pt idx="82">
                        <c:v>0.21005998355473954</c:v>
                      </c:pt>
                      <c:pt idx="83">
                        <c:v>0.20610058352454025</c:v>
                      </c:pt>
                      <c:pt idx="84">
                        <c:v>0.20221581383722606</c:v>
                      </c:pt>
                      <c:pt idx="85">
                        <c:v>0.19840426779278278</c:v>
                      </c:pt>
                      <c:pt idx="86">
                        <c:v>0.19466456520594666</c:v>
                      </c:pt>
                      <c:pt idx="87">
                        <c:v>0.19099535190643069</c:v>
                      </c:pt>
                      <c:pt idx="88">
                        <c:v>0.18739529924857082</c:v>
                      </c:pt>
                      <c:pt idx="89">
                        <c:v>0.18386310363021474</c:v>
                      </c:pt>
                      <c:pt idx="90">
                        <c:v>0.18039748602067937</c:v>
                      </c:pt>
                      <c:pt idx="91">
                        <c:v>0.17699719149760559</c:v>
                      </c:pt>
                      <c:pt idx="92">
                        <c:v>0.1736609887925426</c:v>
                      </c:pt>
                      <c:pt idx="93">
                        <c:v>0.17038766984509798</c:v>
                      </c:pt>
                      <c:pt idx="94">
                        <c:v>0.16717604936549119</c:v>
                      </c:pt>
                      <c:pt idx="95">
                        <c:v>0.1640249644053525</c:v>
                      </c:pt>
                      <c:pt idx="96">
                        <c:v>0.16093327393661191</c:v>
                      </c:pt>
                      <c:pt idx="97">
                        <c:v>0.15789985843832569</c:v>
                      </c:pt>
                      <c:pt idx="98">
                        <c:v>0.15492361949129058</c:v>
                      </c:pt>
                      <c:pt idx="99">
                        <c:v>0.15200347938029912</c:v>
                      </c:pt>
                      <c:pt idx="100">
                        <c:v>0.14913838070389215</c:v>
                      </c:pt>
                      <c:pt idx="101">
                        <c:v>0.14632728599146691</c:v>
                      </c:pt>
                      <c:pt idx="102">
                        <c:v>0.14356917732760224</c:v>
                      </c:pt>
                      <c:pt idx="103">
                        <c:v>0.14086305598346499</c:v>
                      </c:pt>
                      <c:pt idx="104">
                        <c:v>0.13820794205516385</c:v>
                      </c:pt>
                      <c:pt idx="105">
                        <c:v>0.13560287410891983</c:v>
                      </c:pt>
                      <c:pt idx="106">
                        <c:v>0.13304690883292494</c:v>
                      </c:pt>
                      <c:pt idx="107">
                        <c:v>0.13053912069576304</c:v>
                      </c:pt>
                      <c:pt idx="108">
                        <c:v>0.12807860161126874</c:v>
                      </c:pt>
                      <c:pt idx="109">
                        <c:v>0.12566446060970388</c:v>
                      </c:pt>
                      <c:pt idx="110">
                        <c:v>0.12329582351513138</c:v>
                      </c:pt>
                      <c:pt idx="111">
                        <c:v>0.12097183262887086</c:v>
                      </c:pt>
                      <c:pt idx="112">
                        <c:v>0.11869164641892001</c:v>
                      </c:pt>
                      <c:pt idx="113">
                        <c:v>0.11645443921523088</c:v>
                      </c:pt>
                      <c:pt idx="114">
                        <c:v>0.11425940091072932</c:v>
                      </c:pt>
                      <c:pt idx="115">
                        <c:v>0.11210573666796979</c:v>
                      </c:pt>
                      <c:pt idx="116">
                        <c:v>0.10999266663132</c:v>
                      </c:pt>
                      <c:pt idx="117">
                        <c:v>0.10791942564456981</c:v>
                      </c:pt>
                      <c:pt idx="118">
                        <c:v>0.10588526297386364</c:v>
                      </c:pt>
                      <c:pt idx="119">
                        <c:v>0.10388944203585466</c:v>
                      </c:pt>
                      <c:pt idx="120">
                        <c:v>0.10193124013098322</c:v>
                      </c:pt>
                      <c:pt idx="121">
                        <c:v>0.10000994818178295</c:v>
                      </c:pt>
                      <c:pt idx="122">
                        <c:v>9.8124870476118967E-2</c:v>
                      </c:pt>
                      <c:pt idx="123">
                        <c:v>9.6275324415266303E-2</c:v>
                      </c:pt>
                      <c:pt idx="124">
                        <c:v>9.4460640266736312E-2</c:v>
                      </c:pt>
                      <c:pt idx="125">
                        <c:v>9.2680160921762442E-2</c:v>
                      </c:pt>
                      <c:pt idx="126">
                        <c:v>9.0933241657356847E-2</c:v>
                      </c:pt>
                      <c:pt idx="127">
                        <c:v>8.9219249902851933E-2</c:v>
                      </c:pt>
                      <c:pt idx="128">
                        <c:v>8.7537565010842741E-2</c:v>
                      </c:pt>
                      <c:pt idx="129">
                        <c:v>8.5887578032446218E-2</c:v>
                      </c:pt>
                      <c:pt idx="130">
                        <c:v>8.4268691496797277E-2</c:v>
                      </c:pt>
                      <c:pt idx="131">
                        <c:v>8.2680319194700383E-2</c:v>
                      </c:pt>
                      <c:pt idx="132">
                        <c:v>8.1121885966359775E-2</c:v>
                      </c:pt>
                      <c:pt idx="133">
                        <c:v>7.959282749311028E-2</c:v>
                      </c:pt>
                      <c:pt idx="134">
                        <c:v>7.8092590093073774E-2</c:v>
                      </c:pt>
                      <c:pt idx="135">
                        <c:v>7.662063052066774E-2</c:v>
                      </c:pt>
                      <c:pt idx="136">
                        <c:v>7.5176415769892188E-2</c:v>
                      </c:pt>
                      <c:pt idx="137">
                        <c:v>7.3759422881325087E-2</c:v>
                      </c:pt>
                      <c:pt idx="138">
                        <c:v>7.2369138752755247E-2</c:v>
                      </c:pt>
                      <c:pt idx="139">
                        <c:v>7.1005059953384631E-2</c:v>
                      </c:pt>
                      <c:pt idx="140">
                        <c:v>6.9666692541533112E-2</c:v>
                      </c:pt>
                      <c:pt idx="141">
                        <c:v>6.8353551885778685E-2</c:v>
                      </c:pt>
                      <c:pt idx="142">
                        <c:v>6.7065162489469643E-2</c:v>
                      </c:pt>
                      <c:pt idx="143">
                        <c:v>6.5801057818543909E-2</c:v>
                      </c:pt>
                      <c:pt idx="144">
                        <c:v>6.4560780132594281E-2</c:v>
                      </c:pt>
                      <c:pt idx="145">
                        <c:v>6.3343880319117585E-2</c:v>
                      </c:pt>
                      <c:pt idx="146">
                        <c:v>6.2149917730888113E-2</c:v>
                      </c:pt>
                      <c:pt idx="147">
                        <c:v>6.0978460026396605E-2</c:v>
                      </c:pt>
                      <c:pt idx="148">
                        <c:v>5.9829083013296404E-2</c:v>
                      </c:pt>
                      <c:pt idx="149">
                        <c:v>5.8701370494800877E-2</c:v>
                      </c:pt>
                      <c:pt idx="150">
                        <c:v>5.7594914118975805E-2</c:v>
                      </c:pt>
                      <c:pt idx="151">
                        <c:v>5.6509313230872452E-2</c:v>
                      </c:pt>
                      <c:pt idx="152">
                        <c:v>5.5444174727448024E-2</c:v>
                      </c:pt>
                      <c:pt idx="153">
                        <c:v>5.4399112915220336E-2</c:v>
                      </c:pt>
                      <c:pt idx="154">
                        <c:v>5.3373749370605912E-2</c:v>
                      </c:pt>
                      <c:pt idx="155">
                        <c:v>5.2367712802890203E-2</c:v>
                      </c:pt>
                      <c:pt idx="156">
                        <c:v>5.1380638919780987E-2</c:v>
                      </c:pt>
                      <c:pt idx="157">
                        <c:v>5.0412170295495759E-2</c:v>
                      </c:pt>
                      <c:pt idx="158">
                        <c:v>4.9461956241335432E-2</c:v>
                      </c:pt>
                      <c:pt idx="159">
                        <c:v>4.8529652678697938E-2</c:v>
                      </c:pt>
                      <c:pt idx="160">
                        <c:v>4.7614922014484931E-2</c:v>
                      </c:pt>
                      <c:pt idx="161">
                        <c:v>4.671743301885737E-2</c:v>
                      </c:pt>
                      <c:pt idx="162">
                        <c:v>4.5836860705294857E-2</c:v>
                      </c:pt>
                      <c:pt idx="163">
                        <c:v>4.4972886212916147E-2</c:v>
                      </c:pt>
                      <c:pt idx="164">
                        <c:v>4.4125196691017436E-2</c:v>
                      </c:pt>
                      <c:pt idx="165">
                        <c:v>4.3293485185787135E-2</c:v>
                      </c:pt>
                      <c:pt idx="166">
                        <c:v>4.2477450529155983E-2</c:v>
                      </c:pt>
                      <c:pt idx="167">
                        <c:v>4.1676797229742088E-2</c:v>
                      </c:pt>
                      <c:pt idx="168">
                        <c:v>4.0891235365851666E-2</c:v>
                      </c:pt>
                      <c:pt idx="169">
                        <c:v>4.0120480480496525E-2</c:v>
                      </c:pt>
                      <c:pt idx="170">
                        <c:v>3.9364253478390267E-2</c:v>
                      </c:pt>
                      <c:pt idx="171">
                        <c:v>3.8622280524886282E-2</c:v>
                      </c:pt>
                      <c:pt idx="172">
                        <c:v>3.7894292946820264E-2</c:v>
                      </c:pt>
                      <c:pt idx="173">
                        <c:v>3.7180027135222116E-2</c:v>
                      </c:pt>
                      <c:pt idx="174">
                        <c:v>3.6479224449861299E-2</c:v>
                      </c:pt>
                      <c:pt idx="175">
                        <c:v>3.5791631125591659E-2</c:v>
                      </c:pt>
                      <c:pt idx="176">
                        <c:v>3.5116998180461406E-2</c:v>
                      </c:pt>
                      <c:pt idx="177">
                        <c:v>3.4455081325555074E-2</c:v>
                      </c:pt>
                      <c:pt idx="178">
                        <c:v>3.3805640876535092E-2</c:v>
                      </c:pt>
                      <c:pt idx="179">
                        <c:v>3.3168441666850387E-2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C8A-46B7-81D5-0790685891B8}"/>
                  </c:ext>
                </c:extLst>
              </c15:ser>
            </c15:filteredScatterSeries>
          </c:ext>
        </c:extLst>
      </c:scatterChart>
      <c:valAx>
        <c:axId val="5443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1016"/>
        <c:crosses val="autoZero"/>
        <c:crossBetween val="midCat"/>
      </c:valAx>
      <c:valAx>
        <c:axId val="5443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無次元濃度</a:t>
                </a:r>
                <a:r>
                  <a:rPr lang="en-US" altLang="ja-JP"/>
                  <a:t>C_i/C_A0[-]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各化学種の無次元濃度</a:t>
            </a:r>
            <a:r>
              <a:rPr lang="en-US" altLang="ja-JP" sz="1400" b="0" i="0" u="none" strike="noStrike" baseline="0">
                <a:effectLst/>
              </a:rPr>
              <a:t>(3</a:t>
            </a:r>
            <a:r>
              <a:rPr lang="ja-JP" altLang="en-US" sz="1400" b="0" i="0" u="none" strike="noStrike" baseline="0">
                <a:effectLst/>
              </a:rPr>
              <a:t>槽</a:t>
            </a:r>
            <a:r>
              <a:rPr lang="en-US" altLang="ja-JP" sz="1400" b="0" i="0" u="none" strike="noStrike" baseline="0">
                <a:effectLst/>
              </a:rPr>
              <a:t>)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'3槽'!$H$1:$H$2</c:f>
              <c:strCache>
                <c:ptCount val="2"/>
                <c:pt idx="0">
                  <c:v>無次元酢酸濃度の実験値</c:v>
                </c:pt>
                <c:pt idx="1">
                  <c:v>CR,exp/CA0 [-]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'3槽'!$G$3:$G$182</c:f>
              <c:numCache>
                <c:formatCode>0.000E+00</c:formatCode>
                <c:ptCount val="180"/>
                <c:pt idx="0">
                  <c:v>0</c:v>
                </c:pt>
                <c:pt idx="1">
                  <c:v>2.0352141140991414E-2</c:v>
                </c:pt>
                <c:pt idx="2">
                  <c:v>4.0704282281982827E-2</c:v>
                </c:pt>
                <c:pt idx="3">
                  <c:v>6.1056423422974244E-2</c:v>
                </c:pt>
                <c:pt idx="4">
                  <c:v>8.1408564563965655E-2</c:v>
                </c:pt>
                <c:pt idx="5">
                  <c:v>0.10176070570495707</c:v>
                </c:pt>
                <c:pt idx="6">
                  <c:v>0.12211284684594849</c:v>
                </c:pt>
                <c:pt idx="7">
                  <c:v>0.14246498798693991</c:v>
                </c:pt>
                <c:pt idx="8">
                  <c:v>0.16281712912793131</c:v>
                </c:pt>
                <c:pt idx="9">
                  <c:v>0.18316927026892274</c:v>
                </c:pt>
                <c:pt idx="10">
                  <c:v>0.20352141140991414</c:v>
                </c:pt>
                <c:pt idx="11">
                  <c:v>0.22387355255090557</c:v>
                </c:pt>
                <c:pt idx="12">
                  <c:v>0.24422569369189698</c:v>
                </c:pt>
                <c:pt idx="13">
                  <c:v>0.26457783483288838</c:v>
                </c:pt>
                <c:pt idx="14">
                  <c:v>0.28492997597387981</c:v>
                </c:pt>
                <c:pt idx="15">
                  <c:v>0.30528211711487124</c:v>
                </c:pt>
                <c:pt idx="16">
                  <c:v>0.32563425825586262</c:v>
                </c:pt>
                <c:pt idx="17">
                  <c:v>0.34598639939685405</c:v>
                </c:pt>
                <c:pt idx="18">
                  <c:v>0.36633854053784548</c:v>
                </c:pt>
                <c:pt idx="19">
                  <c:v>0.38669068167883691</c:v>
                </c:pt>
                <c:pt idx="20">
                  <c:v>0.40704282281982829</c:v>
                </c:pt>
                <c:pt idx="21">
                  <c:v>0.42739496396081972</c:v>
                </c:pt>
                <c:pt idx="22">
                  <c:v>0.44774710510181115</c:v>
                </c:pt>
                <c:pt idx="23">
                  <c:v>0.46809924624280252</c:v>
                </c:pt>
                <c:pt idx="24">
                  <c:v>0.48845138738379396</c:v>
                </c:pt>
                <c:pt idx="25">
                  <c:v>0.50880352852478539</c:v>
                </c:pt>
                <c:pt idx="26">
                  <c:v>0.52915566966577676</c:v>
                </c:pt>
                <c:pt idx="27">
                  <c:v>0.54950781080676825</c:v>
                </c:pt>
                <c:pt idx="28">
                  <c:v>0.56985995194775962</c:v>
                </c:pt>
                <c:pt idx="29">
                  <c:v>0.590212093088751</c:v>
                </c:pt>
                <c:pt idx="30">
                  <c:v>0.61056423422974249</c:v>
                </c:pt>
                <c:pt idx="31">
                  <c:v>0.63091637537073386</c:v>
                </c:pt>
                <c:pt idx="32">
                  <c:v>0.65126851651172524</c:v>
                </c:pt>
                <c:pt idx="33">
                  <c:v>0.67162065765271672</c:v>
                </c:pt>
                <c:pt idx="34">
                  <c:v>0.6919727987937081</c:v>
                </c:pt>
                <c:pt idx="35">
                  <c:v>0.71232493993469947</c:v>
                </c:pt>
                <c:pt idx="36">
                  <c:v>0.73267708107569096</c:v>
                </c:pt>
                <c:pt idx="37">
                  <c:v>0.75302922221668234</c:v>
                </c:pt>
                <c:pt idx="38">
                  <c:v>0.77338136335767382</c:v>
                </c:pt>
                <c:pt idx="39">
                  <c:v>0.7937335044986652</c:v>
                </c:pt>
                <c:pt idx="40">
                  <c:v>0.81408564563965657</c:v>
                </c:pt>
                <c:pt idx="41">
                  <c:v>0.83443778678064806</c:v>
                </c:pt>
                <c:pt idx="42">
                  <c:v>0.85478992792163944</c:v>
                </c:pt>
                <c:pt idx="43">
                  <c:v>0.87514206906263081</c:v>
                </c:pt>
                <c:pt idx="44">
                  <c:v>0.8954942102036223</c:v>
                </c:pt>
                <c:pt idx="45">
                  <c:v>0.91584635134461367</c:v>
                </c:pt>
                <c:pt idx="46">
                  <c:v>0.93619849248560505</c:v>
                </c:pt>
                <c:pt idx="47">
                  <c:v>0.95655063362659654</c:v>
                </c:pt>
                <c:pt idx="48">
                  <c:v>0.97690277476758791</c:v>
                </c:pt>
                <c:pt idx="49">
                  <c:v>0.99725491590857929</c:v>
                </c:pt>
                <c:pt idx="50">
                  <c:v>1.0176070570495708</c:v>
                </c:pt>
                <c:pt idx="51">
                  <c:v>1.0379591981905623</c:v>
                </c:pt>
                <c:pt idx="52">
                  <c:v>1.0583113393315535</c:v>
                </c:pt>
                <c:pt idx="53">
                  <c:v>1.078663480472545</c:v>
                </c:pt>
                <c:pt idx="54">
                  <c:v>1.0990156216135365</c:v>
                </c:pt>
                <c:pt idx="55">
                  <c:v>1.1193677627545278</c:v>
                </c:pt>
                <c:pt idx="56">
                  <c:v>1.1397199038955192</c:v>
                </c:pt>
                <c:pt idx="57">
                  <c:v>1.1600720450365107</c:v>
                </c:pt>
                <c:pt idx="58">
                  <c:v>1.180424186177502</c:v>
                </c:pt>
                <c:pt idx="59">
                  <c:v>1.2007763273184935</c:v>
                </c:pt>
                <c:pt idx="60">
                  <c:v>1.221128468459485</c:v>
                </c:pt>
                <c:pt idx="61">
                  <c:v>1.2414806096004762</c:v>
                </c:pt>
                <c:pt idx="62">
                  <c:v>1.2618327507414677</c:v>
                </c:pt>
                <c:pt idx="63">
                  <c:v>1.2821848918824592</c:v>
                </c:pt>
                <c:pt idx="64">
                  <c:v>1.3025370330234505</c:v>
                </c:pt>
                <c:pt idx="65">
                  <c:v>1.322889174164442</c:v>
                </c:pt>
                <c:pt idx="66">
                  <c:v>1.3432413153054334</c:v>
                </c:pt>
                <c:pt idx="67">
                  <c:v>1.3635934564464247</c:v>
                </c:pt>
                <c:pt idx="68">
                  <c:v>1.3839455975874162</c:v>
                </c:pt>
                <c:pt idx="69">
                  <c:v>1.4042977387284077</c:v>
                </c:pt>
                <c:pt idx="70">
                  <c:v>1.4246498798693989</c:v>
                </c:pt>
                <c:pt idx="71">
                  <c:v>1.4450020210103904</c:v>
                </c:pt>
                <c:pt idx="72">
                  <c:v>1.4653541621513819</c:v>
                </c:pt>
                <c:pt idx="73">
                  <c:v>1.4857063032923734</c:v>
                </c:pt>
                <c:pt idx="74">
                  <c:v>1.5060584444333647</c:v>
                </c:pt>
                <c:pt idx="75">
                  <c:v>1.5264105855743562</c:v>
                </c:pt>
                <c:pt idx="76">
                  <c:v>1.5467627267153476</c:v>
                </c:pt>
                <c:pt idx="77">
                  <c:v>1.5671148678563389</c:v>
                </c:pt>
                <c:pt idx="78">
                  <c:v>1.5874670089973304</c:v>
                </c:pt>
                <c:pt idx="79">
                  <c:v>1.6078191501383219</c:v>
                </c:pt>
                <c:pt idx="80">
                  <c:v>1.6281712912793131</c:v>
                </c:pt>
                <c:pt idx="81">
                  <c:v>1.6485234324203046</c:v>
                </c:pt>
                <c:pt idx="82">
                  <c:v>1.6688755735612961</c:v>
                </c:pt>
                <c:pt idx="83">
                  <c:v>1.6892277147022874</c:v>
                </c:pt>
                <c:pt idx="84">
                  <c:v>1.7095798558432789</c:v>
                </c:pt>
                <c:pt idx="85">
                  <c:v>1.7299319969842704</c:v>
                </c:pt>
                <c:pt idx="86">
                  <c:v>1.7502841381252616</c:v>
                </c:pt>
                <c:pt idx="87">
                  <c:v>1.7706362792662531</c:v>
                </c:pt>
                <c:pt idx="88">
                  <c:v>1.7909884204072446</c:v>
                </c:pt>
                <c:pt idx="89">
                  <c:v>1.8113405615482359</c:v>
                </c:pt>
                <c:pt idx="90">
                  <c:v>1.8316927026892273</c:v>
                </c:pt>
                <c:pt idx="91">
                  <c:v>1.8520448438302188</c:v>
                </c:pt>
                <c:pt idx="92">
                  <c:v>1.8723969849712101</c:v>
                </c:pt>
                <c:pt idx="93">
                  <c:v>1.8927491261122016</c:v>
                </c:pt>
                <c:pt idx="94">
                  <c:v>1.9131012672531931</c:v>
                </c:pt>
                <c:pt idx="95">
                  <c:v>1.9334534083941843</c:v>
                </c:pt>
                <c:pt idx="96">
                  <c:v>1.9538055495351758</c:v>
                </c:pt>
                <c:pt idx="97">
                  <c:v>1.9741576906761673</c:v>
                </c:pt>
                <c:pt idx="98">
                  <c:v>1.9945098318171586</c:v>
                </c:pt>
                <c:pt idx="99">
                  <c:v>2.0148619729581503</c:v>
                </c:pt>
                <c:pt idx="100">
                  <c:v>2.0352141140991415</c:v>
                </c:pt>
                <c:pt idx="101">
                  <c:v>2.0555662552401328</c:v>
                </c:pt>
                <c:pt idx="102">
                  <c:v>2.0759183963811245</c:v>
                </c:pt>
                <c:pt idx="103">
                  <c:v>2.0962705375221158</c:v>
                </c:pt>
                <c:pt idx="104">
                  <c:v>2.116622678663107</c:v>
                </c:pt>
                <c:pt idx="105">
                  <c:v>2.1369748198040988</c:v>
                </c:pt>
                <c:pt idx="106">
                  <c:v>2.15732696094509</c:v>
                </c:pt>
                <c:pt idx="107">
                  <c:v>2.1776791020860813</c:v>
                </c:pt>
                <c:pt idx="108">
                  <c:v>2.198031243227073</c:v>
                </c:pt>
                <c:pt idx="109">
                  <c:v>2.2183833843680643</c:v>
                </c:pt>
                <c:pt idx="110">
                  <c:v>2.2387355255090555</c:v>
                </c:pt>
                <c:pt idx="111">
                  <c:v>2.2590876666500472</c:v>
                </c:pt>
                <c:pt idx="112">
                  <c:v>2.2794398077910385</c:v>
                </c:pt>
                <c:pt idx="113">
                  <c:v>2.2997919489320298</c:v>
                </c:pt>
                <c:pt idx="114">
                  <c:v>2.3201440900730215</c:v>
                </c:pt>
                <c:pt idx="115">
                  <c:v>2.3404962312140127</c:v>
                </c:pt>
                <c:pt idx="116">
                  <c:v>2.360848372355004</c:v>
                </c:pt>
                <c:pt idx="117">
                  <c:v>2.3812005134959957</c:v>
                </c:pt>
                <c:pt idx="118">
                  <c:v>2.401552654636987</c:v>
                </c:pt>
                <c:pt idx="119">
                  <c:v>2.4219047957779782</c:v>
                </c:pt>
                <c:pt idx="120">
                  <c:v>2.4422569369189699</c:v>
                </c:pt>
                <c:pt idx="121">
                  <c:v>2.4626090780599612</c:v>
                </c:pt>
                <c:pt idx="122">
                  <c:v>2.4829612192009525</c:v>
                </c:pt>
                <c:pt idx="123">
                  <c:v>2.5033133603419442</c:v>
                </c:pt>
                <c:pt idx="124">
                  <c:v>2.5236655014829354</c:v>
                </c:pt>
                <c:pt idx="125">
                  <c:v>2.5440176426239267</c:v>
                </c:pt>
                <c:pt idx="126">
                  <c:v>2.5643697837649184</c:v>
                </c:pt>
                <c:pt idx="127">
                  <c:v>2.5847219249059097</c:v>
                </c:pt>
                <c:pt idx="128">
                  <c:v>2.6050740660469009</c:v>
                </c:pt>
                <c:pt idx="129">
                  <c:v>2.6254262071878927</c:v>
                </c:pt>
                <c:pt idx="130">
                  <c:v>2.6457783483288839</c:v>
                </c:pt>
                <c:pt idx="131">
                  <c:v>2.6661304894698752</c:v>
                </c:pt>
                <c:pt idx="132">
                  <c:v>2.6864826306108669</c:v>
                </c:pt>
                <c:pt idx="133">
                  <c:v>2.7068347717518582</c:v>
                </c:pt>
                <c:pt idx="134">
                  <c:v>2.7271869128928494</c:v>
                </c:pt>
                <c:pt idx="135">
                  <c:v>2.7475390540338411</c:v>
                </c:pt>
                <c:pt idx="136">
                  <c:v>2.7678911951748324</c:v>
                </c:pt>
                <c:pt idx="137">
                  <c:v>2.7882433363158237</c:v>
                </c:pt>
                <c:pt idx="138">
                  <c:v>2.8085954774568154</c:v>
                </c:pt>
                <c:pt idx="139">
                  <c:v>2.8289476185978066</c:v>
                </c:pt>
                <c:pt idx="140">
                  <c:v>2.8492997597387979</c:v>
                </c:pt>
                <c:pt idx="141">
                  <c:v>2.8696519008797896</c:v>
                </c:pt>
                <c:pt idx="142">
                  <c:v>2.8900040420207809</c:v>
                </c:pt>
                <c:pt idx="143">
                  <c:v>2.9103561831617721</c:v>
                </c:pt>
                <c:pt idx="144">
                  <c:v>2.9307083243027638</c:v>
                </c:pt>
                <c:pt idx="145">
                  <c:v>2.9510604654437551</c:v>
                </c:pt>
                <c:pt idx="146">
                  <c:v>2.9714126065847468</c:v>
                </c:pt>
                <c:pt idx="147">
                  <c:v>2.9917647477257381</c:v>
                </c:pt>
                <c:pt idx="148">
                  <c:v>3.0121168888667293</c:v>
                </c:pt>
                <c:pt idx="149">
                  <c:v>3.0324690300077211</c:v>
                </c:pt>
                <c:pt idx="150">
                  <c:v>3.0528211711487123</c:v>
                </c:pt>
                <c:pt idx="151">
                  <c:v>3.0731733122897036</c:v>
                </c:pt>
                <c:pt idx="152">
                  <c:v>3.0935254534306953</c:v>
                </c:pt>
                <c:pt idx="153">
                  <c:v>3.1138775945716866</c:v>
                </c:pt>
                <c:pt idx="154">
                  <c:v>3.1342297357126778</c:v>
                </c:pt>
                <c:pt idx="155">
                  <c:v>3.1545818768536695</c:v>
                </c:pt>
                <c:pt idx="156">
                  <c:v>3.1749340179946608</c:v>
                </c:pt>
                <c:pt idx="157">
                  <c:v>3.1952861591356521</c:v>
                </c:pt>
                <c:pt idx="158">
                  <c:v>3.2156383002766438</c:v>
                </c:pt>
                <c:pt idx="159">
                  <c:v>3.235990441417635</c:v>
                </c:pt>
                <c:pt idx="160">
                  <c:v>3.2563425825586263</c:v>
                </c:pt>
                <c:pt idx="161">
                  <c:v>3.276694723699618</c:v>
                </c:pt>
                <c:pt idx="162">
                  <c:v>3.2970468648406093</c:v>
                </c:pt>
                <c:pt idx="163">
                  <c:v>3.3173990059816005</c:v>
                </c:pt>
                <c:pt idx="164">
                  <c:v>3.3377511471225922</c:v>
                </c:pt>
                <c:pt idx="165">
                  <c:v>3.3581032882635835</c:v>
                </c:pt>
                <c:pt idx="166">
                  <c:v>3.3784554294045748</c:v>
                </c:pt>
                <c:pt idx="167">
                  <c:v>3.3988075705455665</c:v>
                </c:pt>
                <c:pt idx="168">
                  <c:v>3.4191597116865577</c:v>
                </c:pt>
                <c:pt idx="169">
                  <c:v>3.439511852827549</c:v>
                </c:pt>
                <c:pt idx="170">
                  <c:v>3.4598639939685407</c:v>
                </c:pt>
                <c:pt idx="171">
                  <c:v>3.480216135109532</c:v>
                </c:pt>
                <c:pt idx="172">
                  <c:v>3.5005682762505232</c:v>
                </c:pt>
                <c:pt idx="173">
                  <c:v>3.520920417391515</c:v>
                </c:pt>
                <c:pt idx="174">
                  <c:v>3.5412725585325062</c:v>
                </c:pt>
                <c:pt idx="175">
                  <c:v>3.5616246996734975</c:v>
                </c:pt>
                <c:pt idx="176">
                  <c:v>3.5819768408144892</c:v>
                </c:pt>
                <c:pt idx="177">
                  <c:v>3.6023289819554805</c:v>
                </c:pt>
                <c:pt idx="178">
                  <c:v>3.6226811230964717</c:v>
                </c:pt>
                <c:pt idx="179">
                  <c:v>3.6430332642374634</c:v>
                </c:pt>
              </c:numCache>
            </c:numRef>
          </c:xVal>
          <c:yVal>
            <c:numRef>
              <c:f>'3槽'!$H$3:$H$182</c:f>
              <c:numCache>
                <c:formatCode>General</c:formatCode>
                <c:ptCount val="180"/>
                <c:pt idx="0">
                  <c:v>3.2631899074837115E-5</c:v>
                </c:pt>
                <c:pt idx="1">
                  <c:v>3.2631899074837115E-5</c:v>
                </c:pt>
                <c:pt idx="2">
                  <c:v>6.6596692426869732E-5</c:v>
                </c:pt>
                <c:pt idx="3">
                  <c:v>4.4809819035785119E-4</c:v>
                </c:pt>
                <c:pt idx="4">
                  <c:v>1.5595861777582618E-3</c:v>
                </c:pt>
                <c:pt idx="5">
                  <c:v>3.7005236832760363E-3</c:v>
                </c:pt>
                <c:pt idx="6">
                  <c:v>7.0029447053308351E-3</c:v>
                </c:pt>
                <c:pt idx="7">
                  <c:v>1.2324418495920338E-2</c:v>
                </c:pt>
                <c:pt idx="8">
                  <c:v>1.8680437260846301E-2</c:v>
                </c:pt>
                <c:pt idx="9">
                  <c:v>2.6970577882099458E-2</c:v>
                </c:pt>
                <c:pt idx="10">
                  <c:v>3.6525753339781634E-2</c:v>
                </c:pt>
                <c:pt idx="11">
                  <c:v>4.710409003604378E-2</c:v>
                </c:pt>
                <c:pt idx="12">
                  <c:v>5.9801610569205327E-2</c:v>
                </c:pt>
                <c:pt idx="13">
                  <c:v>7.2968997529316279E-2</c:v>
                </c:pt>
                <c:pt idx="14">
                  <c:v>8.8011321577059973E-2</c:v>
                </c:pt>
                <c:pt idx="15">
                  <c:v>0.10301865757154803</c:v>
                </c:pt>
                <c:pt idx="16">
                  <c:v>0.11942616727693314</c:v>
                </c:pt>
                <c:pt idx="17">
                  <c:v>0.13562791938774893</c:v>
                </c:pt>
                <c:pt idx="18">
                  <c:v>0.15335921689257628</c:v>
                </c:pt>
                <c:pt idx="19">
                  <c:v>0.17032681611966907</c:v>
                </c:pt>
                <c:pt idx="20">
                  <c:v>0.18735283693539434</c:v>
                </c:pt>
                <c:pt idx="21">
                  <c:v>0.20634906884535004</c:v>
                </c:pt>
                <c:pt idx="22">
                  <c:v>0.22383602248471254</c:v>
                </c:pt>
                <c:pt idx="23">
                  <c:v>0.24171936202796909</c:v>
                </c:pt>
                <c:pt idx="24">
                  <c:v>0.25996356055467706</c:v>
                </c:pt>
                <c:pt idx="25">
                  <c:v>0.2761774193109684</c:v>
                </c:pt>
                <c:pt idx="26">
                  <c:v>0.29322751296055799</c:v>
                </c:pt>
                <c:pt idx="27">
                  <c:v>0.30972002406673926</c:v>
                </c:pt>
                <c:pt idx="28">
                  <c:v>0.32556858546085071</c:v>
                </c:pt>
                <c:pt idx="29">
                  <c:v>0.34069234277222965</c:v>
                </c:pt>
                <c:pt idx="30">
                  <c:v>0.35463523999185381</c:v>
                </c:pt>
                <c:pt idx="31">
                  <c:v>0.36924592549922963</c:v>
                </c:pt>
                <c:pt idx="32">
                  <c:v>0.38138353699355659</c:v>
                </c:pt>
                <c:pt idx="33">
                  <c:v>0.39371736326113221</c:v>
                </c:pt>
                <c:pt idx="34">
                  <c:v>0.40543309340397987</c:v>
                </c:pt>
                <c:pt idx="35">
                  <c:v>0.41567068071849628</c:v>
                </c:pt>
                <c:pt idx="36">
                  <c:v>0.42645314134314155</c:v>
                </c:pt>
                <c:pt idx="37">
                  <c:v>0.43484126356733654</c:v>
                </c:pt>
                <c:pt idx="38">
                  <c:v>0.44331105687300854</c:v>
                </c:pt>
                <c:pt idx="39">
                  <c:v>0.44757658018139834</c:v>
                </c:pt>
                <c:pt idx="40">
                  <c:v>0.45616888010928586</c:v>
                </c:pt>
                <c:pt idx="41">
                  <c:v>0.45616888010928586</c:v>
                </c:pt>
                <c:pt idx="42">
                  <c:v>0.46049565672878351</c:v>
                </c:pt>
                <c:pt idx="43">
                  <c:v>0.46484285111865048</c:v>
                </c:pt>
                <c:pt idx="44">
                  <c:v>0.4692104632788866</c:v>
                </c:pt>
                <c:pt idx="45">
                  <c:v>0.4692104632788866</c:v>
                </c:pt>
                <c:pt idx="46">
                  <c:v>0.47359849320949204</c:v>
                </c:pt>
                <c:pt idx="47">
                  <c:v>0.47359849320949204</c:v>
                </c:pt>
                <c:pt idx="48">
                  <c:v>0.47359849320949204</c:v>
                </c:pt>
                <c:pt idx="49">
                  <c:v>0.47359849320949204</c:v>
                </c:pt>
                <c:pt idx="50">
                  <c:v>0.4692104632788866</c:v>
                </c:pt>
                <c:pt idx="51">
                  <c:v>0.4692104632788866</c:v>
                </c:pt>
                <c:pt idx="52">
                  <c:v>0.46484285111865048</c:v>
                </c:pt>
                <c:pt idx="53">
                  <c:v>0.46484285111865048</c:v>
                </c:pt>
                <c:pt idx="54">
                  <c:v>0.46049565672878351</c:v>
                </c:pt>
                <c:pt idx="55">
                  <c:v>0.45616888010928586</c:v>
                </c:pt>
                <c:pt idx="56">
                  <c:v>0.45186252126015747</c:v>
                </c:pt>
                <c:pt idx="57">
                  <c:v>0.44757658018139834</c:v>
                </c:pt>
                <c:pt idx="58">
                  <c:v>0.44331105687300854</c:v>
                </c:pt>
                <c:pt idx="59">
                  <c:v>0.43484126356733654</c:v>
                </c:pt>
                <c:pt idx="60">
                  <c:v>0.43063699357005431</c:v>
                </c:pt>
                <c:pt idx="61">
                  <c:v>0.42228970688659795</c:v>
                </c:pt>
                <c:pt idx="62">
                  <c:v>0.41732053699563298</c:v>
                </c:pt>
                <c:pt idx="63">
                  <c:v>0.41033120945405982</c:v>
                </c:pt>
                <c:pt idx="64">
                  <c:v>0.4038069217404715</c:v>
                </c:pt>
                <c:pt idx="65">
                  <c:v>0.3969321378906695</c:v>
                </c:pt>
                <c:pt idx="66">
                  <c:v>0.38931838471555413</c:v>
                </c:pt>
                <c:pt idx="67">
                  <c:v>0.38217334656709007</c:v>
                </c:pt>
                <c:pt idx="68">
                  <c:v>0.37353036035303622</c:v>
                </c:pt>
                <c:pt idx="69">
                  <c:v>0.36614549038376015</c:v>
                </c:pt>
                <c:pt idx="70">
                  <c:v>0.35845157235212</c:v>
                </c:pt>
                <c:pt idx="71">
                  <c:v>0.35083932540195684</c:v>
                </c:pt>
                <c:pt idx="72">
                  <c:v>0.34218620728374538</c:v>
                </c:pt>
                <c:pt idx="73">
                  <c:v>0.33437986431839739</c:v>
                </c:pt>
                <c:pt idx="74">
                  <c:v>0.32629836678949836</c:v>
                </c:pt>
                <c:pt idx="75">
                  <c:v>0.31867639629058458</c:v>
                </c:pt>
                <c:pt idx="76">
                  <c:v>0.31043183775746208</c:v>
                </c:pt>
                <c:pt idx="77">
                  <c:v>0.30299852745676042</c:v>
                </c:pt>
                <c:pt idx="78">
                  <c:v>0.29530782605272909</c:v>
                </c:pt>
                <c:pt idx="79">
                  <c:v>0.28805888821846182</c:v>
                </c:pt>
                <c:pt idx="80">
                  <c:v>0.27988464379643602</c:v>
                </c:pt>
                <c:pt idx="81">
                  <c:v>0.27182800573173732</c:v>
                </c:pt>
                <c:pt idx="82">
                  <c:v>0.26421741896858009</c:v>
                </c:pt>
                <c:pt idx="83">
                  <c:v>0.25703879524540979</c:v>
                </c:pt>
                <c:pt idx="84">
                  <c:v>0.25027865883378264</c:v>
                </c:pt>
                <c:pt idx="85">
                  <c:v>0.24203371871062901</c:v>
                </c:pt>
                <c:pt idx="86">
                  <c:v>0.23578537882113243</c:v>
                </c:pt>
                <c:pt idx="87">
                  <c:v>0.22808980391758887</c:v>
                </c:pt>
                <c:pt idx="88">
                  <c:v>0.22172413882949576</c:v>
                </c:pt>
                <c:pt idx="89">
                  <c:v>0.21574531350887347</c:v>
                </c:pt>
                <c:pt idx="90">
                  <c:v>0.20867852895167643</c:v>
                </c:pt>
                <c:pt idx="91">
                  <c:v>0.20287938001030359</c:v>
                </c:pt>
                <c:pt idx="92">
                  <c:v>0.19574529379191463</c:v>
                </c:pt>
                <c:pt idx="93">
                  <c:v>0.1895728577925414</c:v>
                </c:pt>
                <c:pt idx="94">
                  <c:v>0.18377317329908424</c:v>
                </c:pt>
                <c:pt idx="95">
                  <c:v>0.1769861891769727</c:v>
                </c:pt>
                <c:pt idx="96">
                  <c:v>0.17111920302232364</c:v>
                </c:pt>
                <c:pt idx="97">
                  <c:v>0.16561108428973945</c:v>
                </c:pt>
                <c:pt idx="98">
                  <c:v>0.1599372502427836</c:v>
                </c:pt>
                <c:pt idx="99">
                  <c:v>0.15486497392655646</c:v>
                </c:pt>
                <c:pt idx="100">
                  <c:v>0.14913282203737113</c:v>
                </c:pt>
                <c:pt idx="101">
                  <c:v>0.14350868015343921</c:v>
                </c:pt>
                <c:pt idx="102">
                  <c:v>0.13870591840608629</c:v>
                </c:pt>
                <c:pt idx="103">
                  <c:v>0.13375091707280537</c:v>
                </c:pt>
                <c:pt idx="104">
                  <c:v>0.1293454081558115</c:v>
                </c:pt>
                <c:pt idx="105">
                  <c:v>0.1243363767120787</c:v>
                </c:pt>
                <c:pt idx="106">
                  <c:v>0.11964721474900557</c:v>
                </c:pt>
                <c:pt idx="107">
                  <c:v>0.11526505907125931</c:v>
                </c:pt>
                <c:pt idx="108">
                  <c:v>0.11096457447499018</c:v>
                </c:pt>
                <c:pt idx="109">
                  <c:v>0.10674576096019808</c:v>
                </c:pt>
                <c:pt idx="110">
                  <c:v>0.10301865757154803</c:v>
                </c:pt>
                <c:pt idx="111">
                  <c:v>9.8955019111562237E-2</c:v>
                </c:pt>
                <c:pt idx="112">
                  <c:v>9.4973051733053551E-2</c:v>
                </c:pt>
                <c:pt idx="113">
                  <c:v>9.126583056268836E-2</c:v>
                </c:pt>
                <c:pt idx="114">
                  <c:v>8.7821717471356253E-2</c:v>
                </c:pt>
                <c:pt idx="115">
                  <c:v>8.4443757956020549E-2</c:v>
                </c:pt>
                <c:pt idx="116">
                  <c:v>8.1496663611126535E-2</c:v>
                </c:pt>
                <c:pt idx="117">
                  <c:v>7.8243660850450689E-2</c:v>
                </c:pt>
                <c:pt idx="118">
                  <c:v>7.5056811665771273E-2</c:v>
                </c:pt>
                <c:pt idx="119">
                  <c:v>7.2107752524867008E-2</c:v>
                </c:pt>
                <c:pt idx="120">
                  <c:v>6.9049535293513875E-2</c:v>
                </c:pt>
                <c:pt idx="121">
                  <c:v>6.655155491571689E-2</c:v>
                </c:pt>
                <c:pt idx="122">
                  <c:v>6.3776046822951363E-2</c:v>
                </c:pt>
                <c:pt idx="123">
                  <c:v>6.1217706825888021E-2</c:v>
                </c:pt>
                <c:pt idx="124">
                  <c:v>5.8711636320970012E-2</c:v>
                </c:pt>
                <c:pt idx="125">
                  <c:v>5.62578353081973E-2</c:v>
                </c:pt>
                <c:pt idx="126">
                  <c:v>5.3856303787569886E-2</c:v>
                </c:pt>
                <c:pt idx="127">
                  <c:v>5.1361948392789049E-2</c:v>
                </c:pt>
                <c:pt idx="128">
                  <c:v>4.94943148019414E-2</c:v>
                </c:pt>
                <c:pt idx="129">
                  <c:v>4.7382230284123417E-2</c:v>
                </c:pt>
                <c:pt idx="130">
                  <c:v>4.5316085749636248E-2</c:v>
                </c:pt>
                <c:pt idx="131">
                  <c:v>4.3295881198479914E-2</c:v>
                </c:pt>
                <c:pt idx="132">
                  <c:v>4.1582197596216494E-2</c:v>
                </c:pt>
                <c:pt idx="133">
                  <c:v>3.9903020025877117E-2</c:v>
                </c:pt>
                <c:pt idx="134">
                  <c:v>3.8258348487461777E-2</c:v>
                </c:pt>
                <c:pt idx="135">
                  <c:v>3.6525753339781634E-2</c:v>
                </c:pt>
                <c:pt idx="136">
                  <c:v>3.5072523506403268E-2</c:v>
                </c:pt>
                <c:pt idx="137">
                  <c:v>3.3531370063760078E-2</c:v>
                </c:pt>
                <c:pt idx="138">
                  <c:v>3.213939354148948E-2</c:v>
                </c:pt>
                <c:pt idx="139">
                  <c:v>3.0889243542258558E-2</c:v>
                </c:pt>
                <c:pt idx="140">
                  <c:v>2.9553620066207119E-2</c:v>
                </c:pt>
                <c:pt idx="141">
                  <c:v>2.8247398179487421E-2</c:v>
                </c:pt>
                <c:pt idx="142">
                  <c:v>2.6970577882099458E-2</c:v>
                </c:pt>
                <c:pt idx="143">
                  <c:v>2.572315917404323E-2</c:v>
                </c:pt>
                <c:pt idx="144">
                  <c:v>2.4605520504508788E-2</c:v>
                </c:pt>
                <c:pt idx="145">
                  <c:v>2.3610924009274305E-2</c:v>
                </c:pt>
                <c:pt idx="146">
                  <c:v>2.2540450389292855E-2</c:v>
                </c:pt>
                <c:pt idx="147">
                  <c:v>2.1494682271458218E-2</c:v>
                </c:pt>
                <c:pt idx="148">
                  <c:v>2.0657429804744033E-2</c:v>
                </c:pt>
                <c:pt idx="149">
                  <c:v>1.9746546168023512E-2</c:v>
                </c:pt>
                <c:pt idx="150">
                  <c:v>1.8856080301672243E-2</c:v>
                </c:pt>
                <c:pt idx="151">
                  <c:v>1.8072118215621817E-2</c:v>
                </c:pt>
                <c:pt idx="152">
                  <c:v>1.7220446112972146E-2</c:v>
                </c:pt>
                <c:pt idx="153">
                  <c:v>1.6389191780691734E-2</c:v>
                </c:pt>
                <c:pt idx="154">
                  <c:v>1.5658520075305077E-2</c:v>
                </c:pt>
                <c:pt idx="155">
                  <c:v>1.4944386763917529E-2</c:v>
                </c:pt>
                <c:pt idx="156">
                  <c:v>1.4246791846529073E-2</c:v>
                </c:pt>
                <c:pt idx="157">
                  <c:v>1.3640591559368209E-2</c:v>
                </c:pt>
                <c:pt idx="158">
                  <c:v>1.2974235830644726E-2</c:v>
                </c:pt>
                <c:pt idx="159">
                  <c:v>1.2395803711186053E-2</c:v>
                </c:pt>
                <c:pt idx="160">
                  <c:v>1.1830438964763712E-2</c:v>
                </c:pt>
                <c:pt idx="161">
                  <c:v>1.134646414108802E-2</c:v>
                </c:pt>
                <c:pt idx="162">
                  <c:v>1.0805600719108792E-2</c:v>
                </c:pt>
                <c:pt idx="163">
                  <c:v>1.0277804670165886E-2</c:v>
                </c:pt>
                <c:pt idx="164">
                  <c:v>9.8267024567847035E-3</c:v>
                </c:pt>
                <c:pt idx="165">
                  <c:v>9.385604950884462E-3</c:v>
                </c:pt>
                <c:pt idx="166">
                  <c:v>8.9545121524651546E-3</c:v>
                </c:pt>
                <c:pt idx="167">
                  <c:v>8.5334240615267849E-3</c:v>
                </c:pt>
                <c:pt idx="168">
                  <c:v>8.1223406780693546E-3</c:v>
                </c:pt>
                <c:pt idx="169">
                  <c:v>7.7779464226927081E-3</c:v>
                </c:pt>
                <c:pt idx="170">
                  <c:v>7.4409025646489952E-3</c:v>
                </c:pt>
                <c:pt idx="171">
                  <c:v>7.1112091039382194E-3</c:v>
                </c:pt>
                <c:pt idx="172">
                  <c:v>6.7358568186269901E-3</c:v>
                </c:pt>
                <c:pt idx="173">
                  <c:v>6.4220892188042366E-3</c:v>
                </c:pt>
                <c:pt idx="174">
                  <c:v>6.1662311058034869E-3</c:v>
                </c:pt>
                <c:pt idx="175">
                  <c:v>5.8166052111575254E-3</c:v>
                </c:pt>
                <c:pt idx="176">
                  <c:v>5.572997760378332E-3</c:v>
                </c:pt>
                <c:pt idx="177">
                  <c:v>5.3156350234564902E-3</c:v>
                </c:pt>
                <c:pt idx="178">
                  <c:v>5.050433518361974E-3</c:v>
                </c:pt>
                <c:pt idx="179">
                  <c:v>4.8277557721052673E-3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A-4558-945D-C1899C7BCC25}"/>
            </c:ext>
          </c:extLst>
        </c:ser>
        <c:ser>
          <c:idx val="2"/>
          <c:order val="2"/>
          <c:tx>
            <c:strRef>
              <c:f>'3槽'!$J$1:$J$2</c:f>
              <c:strCache>
                <c:ptCount val="2"/>
                <c:pt idx="0">
                  <c:v>無次元無水酢酸濃度の計算値</c:v>
                </c:pt>
                <c:pt idx="1">
                  <c:v>CA,cal/CA0 [-]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'3槽'!$G$3:$G$182</c:f>
              <c:numCache>
                <c:formatCode>0.000E+00</c:formatCode>
                <c:ptCount val="180"/>
                <c:pt idx="0">
                  <c:v>0</c:v>
                </c:pt>
                <c:pt idx="1">
                  <c:v>2.0352141140991414E-2</c:v>
                </c:pt>
                <c:pt idx="2">
                  <c:v>4.0704282281982827E-2</c:v>
                </c:pt>
                <c:pt idx="3">
                  <c:v>6.1056423422974244E-2</c:v>
                </c:pt>
                <c:pt idx="4">
                  <c:v>8.1408564563965655E-2</c:v>
                </c:pt>
                <c:pt idx="5">
                  <c:v>0.10176070570495707</c:v>
                </c:pt>
                <c:pt idx="6">
                  <c:v>0.12211284684594849</c:v>
                </c:pt>
                <c:pt idx="7">
                  <c:v>0.14246498798693991</c:v>
                </c:pt>
                <c:pt idx="8">
                  <c:v>0.16281712912793131</c:v>
                </c:pt>
                <c:pt idx="9">
                  <c:v>0.18316927026892274</c:v>
                </c:pt>
                <c:pt idx="10">
                  <c:v>0.20352141140991414</c:v>
                </c:pt>
                <c:pt idx="11">
                  <c:v>0.22387355255090557</c:v>
                </c:pt>
                <c:pt idx="12">
                  <c:v>0.24422569369189698</c:v>
                </c:pt>
                <c:pt idx="13">
                  <c:v>0.26457783483288838</c:v>
                </c:pt>
                <c:pt idx="14">
                  <c:v>0.28492997597387981</c:v>
                </c:pt>
                <c:pt idx="15">
                  <c:v>0.30528211711487124</c:v>
                </c:pt>
                <c:pt idx="16">
                  <c:v>0.32563425825586262</c:v>
                </c:pt>
                <c:pt idx="17">
                  <c:v>0.34598639939685405</c:v>
                </c:pt>
                <c:pt idx="18">
                  <c:v>0.36633854053784548</c:v>
                </c:pt>
                <c:pt idx="19">
                  <c:v>0.38669068167883691</c:v>
                </c:pt>
                <c:pt idx="20">
                  <c:v>0.40704282281982829</c:v>
                </c:pt>
                <c:pt idx="21">
                  <c:v>0.42739496396081972</c:v>
                </c:pt>
                <c:pt idx="22">
                  <c:v>0.44774710510181115</c:v>
                </c:pt>
                <c:pt idx="23">
                  <c:v>0.46809924624280252</c:v>
                </c:pt>
                <c:pt idx="24">
                  <c:v>0.48845138738379396</c:v>
                </c:pt>
                <c:pt idx="25">
                  <c:v>0.50880352852478539</c:v>
                </c:pt>
                <c:pt idx="26">
                  <c:v>0.52915566966577676</c:v>
                </c:pt>
                <c:pt idx="27">
                  <c:v>0.54950781080676825</c:v>
                </c:pt>
                <c:pt idx="28">
                  <c:v>0.56985995194775962</c:v>
                </c:pt>
                <c:pt idx="29">
                  <c:v>0.590212093088751</c:v>
                </c:pt>
                <c:pt idx="30">
                  <c:v>0.61056423422974249</c:v>
                </c:pt>
                <c:pt idx="31">
                  <c:v>0.63091637537073386</c:v>
                </c:pt>
                <c:pt idx="32">
                  <c:v>0.65126851651172524</c:v>
                </c:pt>
                <c:pt idx="33">
                  <c:v>0.67162065765271672</c:v>
                </c:pt>
                <c:pt idx="34">
                  <c:v>0.6919727987937081</c:v>
                </c:pt>
                <c:pt idx="35">
                  <c:v>0.71232493993469947</c:v>
                </c:pt>
                <c:pt idx="36">
                  <c:v>0.73267708107569096</c:v>
                </c:pt>
                <c:pt idx="37">
                  <c:v>0.75302922221668234</c:v>
                </c:pt>
                <c:pt idx="38">
                  <c:v>0.77338136335767382</c:v>
                </c:pt>
                <c:pt idx="39">
                  <c:v>0.7937335044986652</c:v>
                </c:pt>
                <c:pt idx="40">
                  <c:v>0.81408564563965657</c:v>
                </c:pt>
                <c:pt idx="41">
                  <c:v>0.83443778678064806</c:v>
                </c:pt>
                <c:pt idx="42">
                  <c:v>0.85478992792163944</c:v>
                </c:pt>
                <c:pt idx="43">
                  <c:v>0.87514206906263081</c:v>
                </c:pt>
                <c:pt idx="44">
                  <c:v>0.8954942102036223</c:v>
                </c:pt>
                <c:pt idx="45">
                  <c:v>0.91584635134461367</c:v>
                </c:pt>
                <c:pt idx="46">
                  <c:v>0.93619849248560505</c:v>
                </c:pt>
                <c:pt idx="47">
                  <c:v>0.95655063362659654</c:v>
                </c:pt>
                <c:pt idx="48">
                  <c:v>0.97690277476758791</c:v>
                </c:pt>
                <c:pt idx="49">
                  <c:v>0.99725491590857929</c:v>
                </c:pt>
                <c:pt idx="50">
                  <c:v>1.0176070570495708</c:v>
                </c:pt>
                <c:pt idx="51">
                  <c:v>1.0379591981905623</c:v>
                </c:pt>
                <c:pt idx="52">
                  <c:v>1.0583113393315535</c:v>
                </c:pt>
                <c:pt idx="53">
                  <c:v>1.078663480472545</c:v>
                </c:pt>
                <c:pt idx="54">
                  <c:v>1.0990156216135365</c:v>
                </c:pt>
                <c:pt idx="55">
                  <c:v>1.1193677627545278</c:v>
                </c:pt>
                <c:pt idx="56">
                  <c:v>1.1397199038955192</c:v>
                </c:pt>
                <c:pt idx="57">
                  <c:v>1.1600720450365107</c:v>
                </c:pt>
                <c:pt idx="58">
                  <c:v>1.180424186177502</c:v>
                </c:pt>
                <c:pt idx="59">
                  <c:v>1.2007763273184935</c:v>
                </c:pt>
                <c:pt idx="60">
                  <c:v>1.221128468459485</c:v>
                </c:pt>
                <c:pt idx="61">
                  <c:v>1.2414806096004762</c:v>
                </c:pt>
                <c:pt idx="62">
                  <c:v>1.2618327507414677</c:v>
                </c:pt>
                <c:pt idx="63">
                  <c:v>1.2821848918824592</c:v>
                </c:pt>
                <c:pt idx="64">
                  <c:v>1.3025370330234505</c:v>
                </c:pt>
                <c:pt idx="65">
                  <c:v>1.322889174164442</c:v>
                </c:pt>
                <c:pt idx="66">
                  <c:v>1.3432413153054334</c:v>
                </c:pt>
                <c:pt idx="67">
                  <c:v>1.3635934564464247</c:v>
                </c:pt>
                <c:pt idx="68">
                  <c:v>1.3839455975874162</c:v>
                </c:pt>
                <c:pt idx="69">
                  <c:v>1.4042977387284077</c:v>
                </c:pt>
                <c:pt idx="70">
                  <c:v>1.4246498798693989</c:v>
                </c:pt>
                <c:pt idx="71">
                  <c:v>1.4450020210103904</c:v>
                </c:pt>
                <c:pt idx="72">
                  <c:v>1.4653541621513819</c:v>
                </c:pt>
                <c:pt idx="73">
                  <c:v>1.4857063032923734</c:v>
                </c:pt>
                <c:pt idx="74">
                  <c:v>1.5060584444333647</c:v>
                </c:pt>
                <c:pt idx="75">
                  <c:v>1.5264105855743562</c:v>
                </c:pt>
                <c:pt idx="76">
                  <c:v>1.5467627267153476</c:v>
                </c:pt>
                <c:pt idx="77">
                  <c:v>1.5671148678563389</c:v>
                </c:pt>
                <c:pt idx="78">
                  <c:v>1.5874670089973304</c:v>
                </c:pt>
                <c:pt idx="79">
                  <c:v>1.6078191501383219</c:v>
                </c:pt>
                <c:pt idx="80">
                  <c:v>1.6281712912793131</c:v>
                </c:pt>
                <c:pt idx="81">
                  <c:v>1.6485234324203046</c:v>
                </c:pt>
                <c:pt idx="82">
                  <c:v>1.6688755735612961</c:v>
                </c:pt>
                <c:pt idx="83">
                  <c:v>1.6892277147022874</c:v>
                </c:pt>
                <c:pt idx="84">
                  <c:v>1.7095798558432789</c:v>
                </c:pt>
                <c:pt idx="85">
                  <c:v>1.7299319969842704</c:v>
                </c:pt>
                <c:pt idx="86">
                  <c:v>1.7502841381252616</c:v>
                </c:pt>
                <c:pt idx="87">
                  <c:v>1.7706362792662531</c:v>
                </c:pt>
                <c:pt idx="88">
                  <c:v>1.7909884204072446</c:v>
                </c:pt>
                <c:pt idx="89">
                  <c:v>1.8113405615482359</c:v>
                </c:pt>
                <c:pt idx="90">
                  <c:v>1.8316927026892273</c:v>
                </c:pt>
                <c:pt idx="91">
                  <c:v>1.8520448438302188</c:v>
                </c:pt>
                <c:pt idx="92">
                  <c:v>1.8723969849712101</c:v>
                </c:pt>
                <c:pt idx="93">
                  <c:v>1.8927491261122016</c:v>
                </c:pt>
                <c:pt idx="94">
                  <c:v>1.9131012672531931</c:v>
                </c:pt>
                <c:pt idx="95">
                  <c:v>1.9334534083941843</c:v>
                </c:pt>
                <c:pt idx="96">
                  <c:v>1.9538055495351758</c:v>
                </c:pt>
                <c:pt idx="97">
                  <c:v>1.9741576906761673</c:v>
                </c:pt>
                <c:pt idx="98">
                  <c:v>1.9945098318171586</c:v>
                </c:pt>
                <c:pt idx="99">
                  <c:v>2.0148619729581503</c:v>
                </c:pt>
                <c:pt idx="100">
                  <c:v>2.0352141140991415</c:v>
                </c:pt>
                <c:pt idx="101">
                  <c:v>2.0555662552401328</c:v>
                </c:pt>
                <c:pt idx="102">
                  <c:v>2.0759183963811245</c:v>
                </c:pt>
                <c:pt idx="103">
                  <c:v>2.0962705375221158</c:v>
                </c:pt>
                <c:pt idx="104">
                  <c:v>2.116622678663107</c:v>
                </c:pt>
                <c:pt idx="105">
                  <c:v>2.1369748198040988</c:v>
                </c:pt>
                <c:pt idx="106">
                  <c:v>2.15732696094509</c:v>
                </c:pt>
                <c:pt idx="107">
                  <c:v>2.1776791020860813</c:v>
                </c:pt>
                <c:pt idx="108">
                  <c:v>2.198031243227073</c:v>
                </c:pt>
                <c:pt idx="109">
                  <c:v>2.2183833843680643</c:v>
                </c:pt>
                <c:pt idx="110">
                  <c:v>2.2387355255090555</c:v>
                </c:pt>
                <c:pt idx="111">
                  <c:v>2.2590876666500472</c:v>
                </c:pt>
                <c:pt idx="112">
                  <c:v>2.2794398077910385</c:v>
                </c:pt>
                <c:pt idx="113">
                  <c:v>2.2997919489320298</c:v>
                </c:pt>
                <c:pt idx="114">
                  <c:v>2.3201440900730215</c:v>
                </c:pt>
                <c:pt idx="115">
                  <c:v>2.3404962312140127</c:v>
                </c:pt>
                <c:pt idx="116">
                  <c:v>2.360848372355004</c:v>
                </c:pt>
                <c:pt idx="117">
                  <c:v>2.3812005134959957</c:v>
                </c:pt>
                <c:pt idx="118">
                  <c:v>2.401552654636987</c:v>
                </c:pt>
                <c:pt idx="119">
                  <c:v>2.4219047957779782</c:v>
                </c:pt>
                <c:pt idx="120">
                  <c:v>2.4422569369189699</c:v>
                </c:pt>
                <c:pt idx="121">
                  <c:v>2.4626090780599612</c:v>
                </c:pt>
                <c:pt idx="122">
                  <c:v>2.4829612192009525</c:v>
                </c:pt>
                <c:pt idx="123">
                  <c:v>2.5033133603419442</c:v>
                </c:pt>
                <c:pt idx="124">
                  <c:v>2.5236655014829354</c:v>
                </c:pt>
                <c:pt idx="125">
                  <c:v>2.5440176426239267</c:v>
                </c:pt>
                <c:pt idx="126">
                  <c:v>2.5643697837649184</c:v>
                </c:pt>
                <c:pt idx="127">
                  <c:v>2.5847219249059097</c:v>
                </c:pt>
                <c:pt idx="128">
                  <c:v>2.6050740660469009</c:v>
                </c:pt>
                <c:pt idx="129">
                  <c:v>2.6254262071878927</c:v>
                </c:pt>
                <c:pt idx="130">
                  <c:v>2.6457783483288839</c:v>
                </c:pt>
                <c:pt idx="131">
                  <c:v>2.6661304894698752</c:v>
                </c:pt>
                <c:pt idx="132">
                  <c:v>2.6864826306108669</c:v>
                </c:pt>
                <c:pt idx="133">
                  <c:v>2.7068347717518582</c:v>
                </c:pt>
                <c:pt idx="134">
                  <c:v>2.7271869128928494</c:v>
                </c:pt>
                <c:pt idx="135">
                  <c:v>2.7475390540338411</c:v>
                </c:pt>
                <c:pt idx="136">
                  <c:v>2.7678911951748324</c:v>
                </c:pt>
                <c:pt idx="137">
                  <c:v>2.7882433363158237</c:v>
                </c:pt>
                <c:pt idx="138">
                  <c:v>2.8085954774568154</c:v>
                </c:pt>
                <c:pt idx="139">
                  <c:v>2.8289476185978066</c:v>
                </c:pt>
                <c:pt idx="140">
                  <c:v>2.8492997597387979</c:v>
                </c:pt>
                <c:pt idx="141">
                  <c:v>2.8696519008797896</c:v>
                </c:pt>
                <c:pt idx="142">
                  <c:v>2.8900040420207809</c:v>
                </c:pt>
                <c:pt idx="143">
                  <c:v>2.9103561831617721</c:v>
                </c:pt>
                <c:pt idx="144">
                  <c:v>2.9307083243027638</c:v>
                </c:pt>
                <c:pt idx="145">
                  <c:v>2.9510604654437551</c:v>
                </c:pt>
                <c:pt idx="146">
                  <c:v>2.9714126065847468</c:v>
                </c:pt>
                <c:pt idx="147">
                  <c:v>2.9917647477257381</c:v>
                </c:pt>
                <c:pt idx="148">
                  <c:v>3.0121168888667293</c:v>
                </c:pt>
                <c:pt idx="149">
                  <c:v>3.0324690300077211</c:v>
                </c:pt>
                <c:pt idx="150">
                  <c:v>3.0528211711487123</c:v>
                </c:pt>
                <c:pt idx="151">
                  <c:v>3.0731733122897036</c:v>
                </c:pt>
                <c:pt idx="152">
                  <c:v>3.0935254534306953</c:v>
                </c:pt>
                <c:pt idx="153">
                  <c:v>3.1138775945716866</c:v>
                </c:pt>
                <c:pt idx="154">
                  <c:v>3.1342297357126778</c:v>
                </c:pt>
                <c:pt idx="155">
                  <c:v>3.1545818768536695</c:v>
                </c:pt>
                <c:pt idx="156">
                  <c:v>3.1749340179946608</c:v>
                </c:pt>
                <c:pt idx="157">
                  <c:v>3.1952861591356521</c:v>
                </c:pt>
                <c:pt idx="158">
                  <c:v>3.2156383002766438</c:v>
                </c:pt>
                <c:pt idx="159">
                  <c:v>3.235990441417635</c:v>
                </c:pt>
                <c:pt idx="160">
                  <c:v>3.2563425825586263</c:v>
                </c:pt>
                <c:pt idx="161">
                  <c:v>3.276694723699618</c:v>
                </c:pt>
                <c:pt idx="162">
                  <c:v>3.2970468648406093</c:v>
                </c:pt>
                <c:pt idx="163">
                  <c:v>3.3173990059816005</c:v>
                </c:pt>
                <c:pt idx="164">
                  <c:v>3.3377511471225922</c:v>
                </c:pt>
                <c:pt idx="165">
                  <c:v>3.3581032882635835</c:v>
                </c:pt>
                <c:pt idx="166">
                  <c:v>3.3784554294045748</c:v>
                </c:pt>
                <c:pt idx="167">
                  <c:v>3.3988075705455665</c:v>
                </c:pt>
                <c:pt idx="168">
                  <c:v>3.4191597116865577</c:v>
                </c:pt>
                <c:pt idx="169">
                  <c:v>3.439511852827549</c:v>
                </c:pt>
                <c:pt idx="170">
                  <c:v>3.4598639939685407</c:v>
                </c:pt>
                <c:pt idx="171">
                  <c:v>3.480216135109532</c:v>
                </c:pt>
                <c:pt idx="172">
                  <c:v>3.5005682762505232</c:v>
                </c:pt>
                <c:pt idx="173">
                  <c:v>3.520920417391515</c:v>
                </c:pt>
                <c:pt idx="174">
                  <c:v>3.5412725585325062</c:v>
                </c:pt>
                <c:pt idx="175">
                  <c:v>3.5616246996734975</c:v>
                </c:pt>
                <c:pt idx="176">
                  <c:v>3.5819768408144892</c:v>
                </c:pt>
                <c:pt idx="177">
                  <c:v>3.6023289819554805</c:v>
                </c:pt>
                <c:pt idx="178">
                  <c:v>3.6226811230964717</c:v>
                </c:pt>
                <c:pt idx="179">
                  <c:v>3.6430332642374634</c:v>
                </c:pt>
              </c:numCache>
            </c:numRef>
          </c:xVal>
          <c:yVal>
            <c:numRef>
              <c:f>'3槽'!$J$3:$J$182</c:f>
              <c:numCache>
                <c:formatCode>0.00E+00</c:formatCode>
                <c:ptCount val="180"/>
                <c:pt idx="0">
                  <c:v>0</c:v>
                </c:pt>
                <c:pt idx="1">
                  <c:v>5.2198589350714465E-3</c:v>
                </c:pt>
                <c:pt idx="2">
                  <c:v>1.9490525303058212E-2</c:v>
                </c:pt>
                <c:pt idx="3">
                  <c:v>4.0936513225615263E-2</c:v>
                </c:pt>
                <c:pt idx="4">
                  <c:v>6.7934926276948068E-2</c:v>
                </c:pt>
                <c:pt idx="5">
                  <c:v>9.9087283179028041E-2</c:v>
                </c:pt>
                <c:pt idx="6">
                  <c:v>0.1331941649482247</c:v>
                </c:pt>
                <c:pt idx="7">
                  <c:v>0.16923242010209547</c:v>
                </c:pt>
                <c:pt idx="8">
                  <c:v>0.2063346879364113</c:v>
                </c:pt>
                <c:pt idx="9">
                  <c:v>0.24377102127982689</c:v>
                </c:pt>
                <c:pt idx="10">
                  <c:v>0.28093240969373406</c:v>
                </c:pt>
                <c:pt idx="11">
                  <c:v>0.31731602196099257</c:v>
                </c:pt>
                <c:pt idx="12">
                  <c:v>0.35251200304014657</c:v>
                </c:pt>
                <c:pt idx="13">
                  <c:v>0.38619167558067669</c:v>
                </c:pt>
                <c:pt idx="14">
                  <c:v>0.41809700971846753</c:v>
                </c:pt>
                <c:pt idx="15">
                  <c:v>0.44803123730796374</c:v>
                </c:pt>
                <c:pt idx="16">
                  <c:v>0.47585049809846103</c:v>
                </c:pt>
                <c:pt idx="17">
                  <c:v>0.50145641571842492</c:v>
                </c:pt>
                <c:pt idx="18">
                  <c:v>0.5247895107778956</c:v>
                </c:pt>
                <c:pt idx="19">
                  <c:v>0.54582336701220568</c:v>
                </c:pt>
                <c:pt idx="20">
                  <c:v>0.56455947424130903</c:v>
                </c:pt>
                <c:pt idx="21">
                  <c:v>0.58102267907303251</c:v>
                </c:pt>
                <c:pt idx="22">
                  <c:v>0.59525718079513135</c:v>
                </c:pt>
                <c:pt idx="23">
                  <c:v>0.60732301583484938</c:v>
                </c:pt>
                <c:pt idx="24">
                  <c:v>0.61729297956586993</c:v>
                </c:pt>
                <c:pt idx="25">
                  <c:v>0.62524993915701588</c:v>
                </c:pt>
                <c:pt idx="26">
                  <c:v>0.63128449562693267</c:v>
                </c:pt>
                <c:pt idx="27">
                  <c:v>0.63549295733281563</c:v>
                </c:pt>
                <c:pt idx="28">
                  <c:v>0.63797559081435085</c:v>
                </c:pt>
                <c:pt idx="29">
                  <c:v>0.63883511826876949</c:v>
                </c:pt>
                <c:pt idx="30">
                  <c:v>0.63817543397890408</c:v>
                </c:pt>
                <c:pt idx="31">
                  <c:v>0.6361005147804768</c:v>
                </c:pt>
                <c:pt idx="32">
                  <c:v>0.63271350216235422</c:v>
                </c:pt>
                <c:pt idx="33">
                  <c:v>0.62811593586691139</c:v>
                </c:pt>
                <c:pt idx="34">
                  <c:v>0.62240712091766892</c:v>
                </c:pt>
                <c:pt idx="35">
                  <c:v>0.61568361186703835</c:v>
                </c:pt>
                <c:pt idx="36">
                  <c:v>0.60803879974570951</c:v>
                </c:pt>
                <c:pt idx="37">
                  <c:v>0.59956258872274337</c:v>
                </c:pt>
                <c:pt idx="38">
                  <c:v>0.59034115086639605</c:v>
                </c:pt>
                <c:pt idx="39">
                  <c:v>0.58045674864327945</c:v>
                </c:pt>
                <c:pt idx="40">
                  <c:v>0.56998761591978975</c:v>
                </c:pt>
                <c:pt idx="41">
                  <c:v>0.55900788924586253</c:v>
                </c:pt>
                <c:pt idx="42">
                  <c:v>0.5475875821171412</c:v>
                </c:pt>
                <c:pt idx="43">
                  <c:v>0.53579259573674054</c:v>
                </c:pt>
                <c:pt idx="44">
                  <c:v>0.52368476054042135</c:v>
                </c:pt>
                <c:pt idx="45">
                  <c:v>0.511321903416743</c:v>
                </c:pt>
                <c:pt idx="46">
                  <c:v>0.49875793615368619</c:v>
                </c:pt>
                <c:pt idx="47">
                  <c:v>0.48604296118165186</c:v>
                </c:pt>
                <c:pt idx="48">
                  <c:v>0.4732233911654769</c:v>
                </c:pt>
                <c:pt idx="49">
                  <c:v>0.46034207943041472</c:v>
                </c:pt>
                <c:pt idx="50">
                  <c:v>0.44743845859376297</c:v>
                </c:pt>
                <c:pt idx="51">
                  <c:v>0.43454868511929201</c:v>
                </c:pt>
                <c:pt idx="52">
                  <c:v>0.42170578781988821</c:v>
                </c:pt>
                <c:pt idx="53">
                  <c:v>0.40893981860843931</c:v>
                </c:pt>
                <c:pt idx="54">
                  <c:v>0.39627800404127989</c:v>
                </c:pt>
                <c:pt idx="55">
                  <c:v>0.38374489641545279</c:v>
                </c:pt>
                <c:pt idx="56">
                  <c:v>0.3713625233733554</c:v>
                </c:pt>
                <c:pt idx="57">
                  <c:v>0.35915053513848211</c:v>
                </c:pt>
                <c:pt idx="58">
                  <c:v>0.34712634865618602</c:v>
                </c:pt>
                <c:pt idx="59">
                  <c:v>0.33530528804569004</c:v>
                </c:pt>
                <c:pt idx="60">
                  <c:v>0.32370072088582308</c:v>
                </c:pt>
                <c:pt idx="61">
                  <c:v>0.31232418995878042</c:v>
                </c:pt>
                <c:pt idx="62">
                  <c:v>0.30118554016516114</c:v>
                </c:pt>
                <c:pt idx="63">
                  <c:v>0.29029304040093001</c:v>
                </c:pt>
                <c:pt idx="64">
                  <c:v>0.27965350025405195</c:v>
                </c:pt>
                <c:pt idx="65">
                  <c:v>0.26927238143645971</c:v>
                </c:pt>
                <c:pt idx="66">
                  <c:v>0.25915390391674098</c:v>
                </c:pt>
                <c:pt idx="67">
                  <c:v>0.24930114676137338</c:v>
                </c:pt>
                <c:pt idx="68">
                  <c:v>0.2397161437283232</c:v>
                </c:pt>
                <c:pt idx="69">
                  <c:v>0.23039997368708431</c:v>
                </c:pt>
                <c:pt idx="70">
                  <c:v>0.22135284596442886</c:v>
                </c:pt>
                <c:pt idx="71">
                  <c:v>0.21257418073586734</c:v>
                </c:pt>
                <c:pt idx="72">
                  <c:v>0.20406268459962293</c:v>
                </c:pt>
                <c:pt idx="73">
                  <c:v>0.19581642148326059</c:v>
                </c:pt>
                <c:pt idx="74">
                  <c:v>0.18783287904344567</c:v>
                </c:pt>
                <c:pt idx="75">
                  <c:v>0.18010903072698897</c:v>
                </c:pt>
                <c:pt idx="76">
                  <c:v>0.17264139366673936</c:v>
                </c:pt>
                <c:pt idx="77">
                  <c:v>0.16542608258929825</c:v>
                </c:pt>
                <c:pt idx="78">
                  <c:v>0.15845885991323574</c:v>
                </c:pt>
                <c:pt idx="79">
                  <c:v>0.15173518221673493</c:v>
                </c:pt>
                <c:pt idx="80">
                  <c:v>0.14525024325258426</c:v>
                </c:pt>
                <c:pt idx="81">
                  <c:v>0.13899901368638315</c:v>
                </c:pt>
                <c:pt idx="82">
                  <c:v>0.13297627773088386</c:v>
                </c:pt>
                <c:pt idx="83">
                  <c:v>0.12717666684572274</c:v>
                </c:pt>
                <c:pt idx="84">
                  <c:v>0.12159469066752437</c:v>
                </c:pt>
                <c:pt idx="85">
                  <c:v>0.11622476533061041</c:v>
                </c:pt>
                <c:pt idx="86">
                  <c:v>0.11106123933341601</c:v>
                </c:pt>
                <c:pt idx="87">
                  <c:v>0.10609841710029932</c:v>
                </c:pt>
                <c:pt idx="88">
                  <c:v>0.10133058038280299</c:v>
                </c:pt>
                <c:pt idx="89">
                  <c:v>9.6752007638657378E-2</c:v>
                </c:pt>
                <c:pt idx="90">
                  <c:v>9.2356991520962023E-2</c:v>
                </c:pt>
                <c:pt idx="91">
                  <c:v>8.8139854604102216E-2</c:v>
                </c:pt>
                <c:pt idx="92">
                  <c:v>8.4094963467079745E-2</c:v>
                </c:pt>
                <c:pt idx="93">
                  <c:v>8.0216741249117901E-2</c:v>
                </c:pt>
                <c:pt idx="94">
                  <c:v>7.6499678786652467E-2</c:v>
                </c:pt>
                <c:pt idx="95">
                  <c:v>7.2938344435181657E-2</c:v>
                </c:pt>
                <c:pt idx="96">
                  <c:v>6.9527392673935456E-2</c:v>
                </c:pt>
                <c:pt idx="97">
                  <c:v>6.6261571585955845E-2</c:v>
                </c:pt>
                <c:pt idx="98">
                  <c:v>6.3135729300967586E-2</c:v>
                </c:pt>
                <c:pt idx="99">
                  <c:v>6.0144819483379207E-2</c:v>
                </c:pt>
                <c:pt idx="100">
                  <c:v>5.7283905942887993E-2</c:v>
                </c:pt>
                <c:pt idx="101">
                  <c:v>5.4548166440481494E-2</c:v>
                </c:pt>
                <c:pt idx="102">
                  <c:v>5.1932895758134083E-2</c:v>
                </c:pt>
                <c:pt idx="103">
                  <c:v>4.943350809619073E-2</c:v>
                </c:pt>
                <c:pt idx="104">
                  <c:v>4.7045538858313571E-2</c:v>
                </c:pt>
                <c:pt idx="105">
                  <c:v>4.4764645879940279E-2</c:v>
                </c:pt>
                <c:pt idx="106">
                  <c:v>4.2586610152461721E-2</c:v>
                </c:pt>
                <c:pt idx="107">
                  <c:v>4.0507336091769146E-2</c:v>
                </c:pt>
                <c:pt idx="108">
                  <c:v>3.8522851396446893E-2</c:v>
                </c:pt>
                <c:pt idx="109">
                  <c:v>3.6629306537684883E-2</c:v>
                </c:pt>
                <c:pt idx="110">
                  <c:v>3.4822973919957236E-2</c:v>
                </c:pt>
                <c:pt idx="111">
                  <c:v>3.3100246748653417E-2</c:v>
                </c:pt>
                <c:pt idx="112">
                  <c:v>3.1457637638145679E-2</c:v>
                </c:pt>
                <c:pt idx="113">
                  <c:v>2.9891776991232921E-2</c:v>
                </c:pt>
                <c:pt idx="114">
                  <c:v>2.8399411178505064E-2</c:v>
                </c:pt>
                <c:pt idx="115">
                  <c:v>2.6977400543921108E-2</c:v>
                </c:pt>
                <c:pt idx="116">
                  <c:v>2.5622717260778805E-2</c:v>
                </c:pt>
                <c:pt idx="117">
                  <c:v>2.4332443060273164E-2</c:v>
                </c:pt>
                <c:pt idx="118">
                  <c:v>2.3103766852983581E-2</c:v>
                </c:pt>
                <c:pt idx="119">
                  <c:v>2.1933982261892606E-2</c:v>
                </c:pt>
                <c:pt idx="120">
                  <c:v>2.082048508391782E-2</c:v>
                </c:pt>
                <c:pt idx="121">
                  <c:v>1.9760770695423299E-2</c:v>
                </c:pt>
                <c:pt idx="122">
                  <c:v>1.8752431415765432E-2</c:v>
                </c:pt>
                <c:pt idx="123">
                  <c:v>1.7793153841615061E-2</c:v>
                </c:pt>
                <c:pt idx="124">
                  <c:v>1.6880716163574928E-2</c:v>
                </c:pt>
                <c:pt idx="125">
                  <c:v>1.6012985475476773E-2</c:v>
                </c:pt>
                <c:pt idx="126">
                  <c:v>1.5187915085690394E-2</c:v>
                </c:pt>
                <c:pt idx="127">
                  <c:v>1.4403541838800955E-2</c:v>
                </c:pt>
                <c:pt idx="128">
                  <c:v>1.3657983455108725E-2</c:v>
                </c:pt>
                <c:pt idx="129">
                  <c:v>1.2949435894572092E-2</c:v>
                </c:pt>
                <c:pt idx="130">
                  <c:v>1.2276170751044509E-2</c:v>
                </c:pt>
                <c:pt idx="131">
                  <c:v>1.163653268194751E-2</c:v>
                </c:pt>
                <c:pt idx="132">
                  <c:v>1.1028936877869622E-2</c:v>
                </c:pt>
                <c:pt idx="133">
                  <c:v>1.0451866575981381E-2</c:v>
                </c:pt>
                <c:pt idx="134">
                  <c:v>9.90387062060674E-3</c:v>
                </c:pt>
                <c:pt idx="135">
                  <c:v>9.3835610737883438E-3</c:v>
                </c:pt>
                <c:pt idx="136">
                  <c:v>8.8896108782231947E-3</c:v>
                </c:pt>
                <c:pt idx="137">
                  <c:v>8.4207515745254886E-3</c:v>
                </c:pt>
                <c:pt idx="138">
                  <c:v>7.9757710743916105E-3</c:v>
                </c:pt>
                <c:pt idx="139">
                  <c:v>7.5535114908935686E-3</c:v>
                </c:pt>
                <c:pt idx="140">
                  <c:v>7.1528670268134909E-3</c:v>
                </c:pt>
                <c:pt idx="141">
                  <c:v>6.7727819216458649E-3</c:v>
                </c:pt>
                <c:pt idx="142">
                  <c:v>6.4122484576378197E-3</c:v>
                </c:pt>
                <c:pt idx="143">
                  <c:v>6.0703050250062885E-3</c:v>
                </c:pt>
                <c:pt idx="144">
                  <c:v>5.7460342462640392E-3</c:v>
                </c:pt>
                <c:pt idx="145">
                  <c:v>5.4385611594013712E-3</c:v>
                </c:pt>
                <c:pt idx="146">
                  <c:v>5.1470514595054646E-3</c:v>
                </c:pt>
                <c:pt idx="147">
                  <c:v>4.8707097982540097E-3</c:v>
                </c:pt>
                <c:pt idx="148">
                  <c:v>4.6087781405906875E-3</c:v>
                </c:pt>
                <c:pt idx="149">
                  <c:v>4.3605341777781352E-3</c:v>
                </c:pt>
                <c:pt idx="150">
                  <c:v>4.1252897959253602E-3</c:v>
                </c:pt>
                <c:pt idx="151">
                  <c:v>3.9023895990027181E-3</c:v>
                </c:pt>
                <c:pt idx="152">
                  <c:v>3.6912094852847399E-3</c:v>
                </c:pt>
                <c:pt idx="153">
                  <c:v>3.4911552761003497E-3</c:v>
                </c:pt>
                <c:pt idx="154">
                  <c:v>3.3016613957188808E-3</c:v>
                </c:pt>
                <c:pt idx="155">
                  <c:v>3.1221896011589863E-3</c:v>
                </c:pt>
                <c:pt idx="156">
                  <c:v>2.9522277606742107E-3</c:v>
                </c:pt>
                <c:pt idx="157">
                  <c:v>2.7912886796435934E-3</c:v>
                </c:pt>
                <c:pt idx="158">
                  <c:v>2.6389089725772281E-3</c:v>
                </c:pt>
                <c:pt idx="159">
                  <c:v>2.4946479799342869E-3</c:v>
                </c:pt>
                <c:pt idx="160">
                  <c:v>2.3580867284444785E-3</c:v>
                </c:pt>
                <c:pt idx="161">
                  <c:v>2.2288269336221502E-3</c:v>
                </c:pt>
                <c:pt idx="162">
                  <c:v>2.1064900431653952E-3</c:v>
                </c:pt>
                <c:pt idx="163">
                  <c:v>1.9907163199390878E-3</c:v>
                </c:pt>
                <c:pt idx="164">
                  <c:v>1.8811639632515739E-3</c:v>
                </c:pt>
                <c:pt idx="165">
                  <c:v>1.7775082671481757E-3</c:v>
                </c:pt>
                <c:pt idx="166">
                  <c:v>1.6794408144610632E-3</c:v>
                </c:pt>
                <c:pt idx="167">
                  <c:v>1.5866687053739171E-3</c:v>
                </c:pt>
                <c:pt idx="168">
                  <c:v>1.4989138192806203E-3</c:v>
                </c:pt>
                <c:pt idx="169">
                  <c:v>1.415912108739846E-3</c:v>
                </c:pt>
                <c:pt idx="170">
                  <c:v>1.3374129243517174E-3</c:v>
                </c:pt>
                <c:pt idx="171">
                  <c:v>1.2631783694080653E-3</c:v>
                </c:pt>
                <c:pt idx="172">
                  <c:v>1.1929826831943613E-3</c:v>
                </c:pt>
                <c:pt idx="173">
                  <c:v>1.1266116518488555E-3</c:v>
                </c:pt>
                <c:pt idx="174">
                  <c:v>1.0638620457123231E-3</c:v>
                </c:pt>
                <c:pt idx="175">
                  <c:v>1.0045410821305442E-3</c:v>
                </c:pt>
                <c:pt idx="176">
                  <c:v>9.4846591270039227E-4</c:v>
                </c:pt>
                <c:pt idx="177">
                  <c:v>8.9546313397959759E-4</c:v>
                </c:pt>
                <c:pt idx="178">
                  <c:v>8.4536832070938959E-4</c:v>
                </c:pt>
                <c:pt idx="179">
                  <c:v>7.9802558062847288E-4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A-4558-945D-C1899C7BCC25}"/>
            </c:ext>
          </c:extLst>
        </c:ser>
        <c:ser>
          <c:idx val="3"/>
          <c:order val="3"/>
          <c:tx>
            <c:strRef>
              <c:f>'3槽'!$K$1:$K$2</c:f>
              <c:strCache>
                <c:ptCount val="2"/>
                <c:pt idx="0">
                  <c:v>無次元酢酸濃度の計算値</c:v>
                </c:pt>
                <c:pt idx="1">
                  <c:v>CR,cal/CA0 [-]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'3槽'!$G$3:$G$182</c:f>
              <c:numCache>
                <c:formatCode>0.000E+00</c:formatCode>
                <c:ptCount val="180"/>
                <c:pt idx="0">
                  <c:v>0</c:v>
                </c:pt>
                <c:pt idx="1">
                  <c:v>2.0352141140991414E-2</c:v>
                </c:pt>
                <c:pt idx="2">
                  <c:v>4.0704282281982827E-2</c:v>
                </c:pt>
                <c:pt idx="3">
                  <c:v>6.1056423422974244E-2</c:v>
                </c:pt>
                <c:pt idx="4">
                  <c:v>8.1408564563965655E-2</c:v>
                </c:pt>
                <c:pt idx="5">
                  <c:v>0.10176070570495707</c:v>
                </c:pt>
                <c:pt idx="6">
                  <c:v>0.12211284684594849</c:v>
                </c:pt>
                <c:pt idx="7">
                  <c:v>0.14246498798693991</c:v>
                </c:pt>
                <c:pt idx="8">
                  <c:v>0.16281712912793131</c:v>
                </c:pt>
                <c:pt idx="9">
                  <c:v>0.18316927026892274</c:v>
                </c:pt>
                <c:pt idx="10">
                  <c:v>0.20352141140991414</c:v>
                </c:pt>
                <c:pt idx="11">
                  <c:v>0.22387355255090557</c:v>
                </c:pt>
                <c:pt idx="12">
                  <c:v>0.24422569369189698</c:v>
                </c:pt>
                <c:pt idx="13">
                  <c:v>0.26457783483288838</c:v>
                </c:pt>
                <c:pt idx="14">
                  <c:v>0.28492997597387981</c:v>
                </c:pt>
                <c:pt idx="15">
                  <c:v>0.30528211711487124</c:v>
                </c:pt>
                <c:pt idx="16">
                  <c:v>0.32563425825586262</c:v>
                </c:pt>
                <c:pt idx="17">
                  <c:v>0.34598639939685405</c:v>
                </c:pt>
                <c:pt idx="18">
                  <c:v>0.36633854053784548</c:v>
                </c:pt>
                <c:pt idx="19">
                  <c:v>0.38669068167883691</c:v>
                </c:pt>
                <c:pt idx="20">
                  <c:v>0.40704282281982829</c:v>
                </c:pt>
                <c:pt idx="21">
                  <c:v>0.42739496396081972</c:v>
                </c:pt>
                <c:pt idx="22">
                  <c:v>0.44774710510181115</c:v>
                </c:pt>
                <c:pt idx="23">
                  <c:v>0.46809924624280252</c:v>
                </c:pt>
                <c:pt idx="24">
                  <c:v>0.48845138738379396</c:v>
                </c:pt>
                <c:pt idx="25">
                  <c:v>0.50880352852478539</c:v>
                </c:pt>
                <c:pt idx="26">
                  <c:v>0.52915566966577676</c:v>
                </c:pt>
                <c:pt idx="27">
                  <c:v>0.54950781080676825</c:v>
                </c:pt>
                <c:pt idx="28">
                  <c:v>0.56985995194775962</c:v>
                </c:pt>
                <c:pt idx="29">
                  <c:v>0.590212093088751</c:v>
                </c:pt>
                <c:pt idx="30">
                  <c:v>0.61056423422974249</c:v>
                </c:pt>
                <c:pt idx="31">
                  <c:v>0.63091637537073386</c:v>
                </c:pt>
                <c:pt idx="32">
                  <c:v>0.65126851651172524</c:v>
                </c:pt>
                <c:pt idx="33">
                  <c:v>0.67162065765271672</c:v>
                </c:pt>
                <c:pt idx="34">
                  <c:v>0.6919727987937081</c:v>
                </c:pt>
                <c:pt idx="35">
                  <c:v>0.71232493993469947</c:v>
                </c:pt>
                <c:pt idx="36">
                  <c:v>0.73267708107569096</c:v>
                </c:pt>
                <c:pt idx="37">
                  <c:v>0.75302922221668234</c:v>
                </c:pt>
                <c:pt idx="38">
                  <c:v>0.77338136335767382</c:v>
                </c:pt>
                <c:pt idx="39">
                  <c:v>0.7937335044986652</c:v>
                </c:pt>
                <c:pt idx="40">
                  <c:v>0.81408564563965657</c:v>
                </c:pt>
                <c:pt idx="41">
                  <c:v>0.83443778678064806</c:v>
                </c:pt>
                <c:pt idx="42">
                  <c:v>0.85478992792163944</c:v>
                </c:pt>
                <c:pt idx="43">
                  <c:v>0.87514206906263081</c:v>
                </c:pt>
                <c:pt idx="44">
                  <c:v>0.8954942102036223</c:v>
                </c:pt>
                <c:pt idx="45">
                  <c:v>0.91584635134461367</c:v>
                </c:pt>
                <c:pt idx="46">
                  <c:v>0.93619849248560505</c:v>
                </c:pt>
                <c:pt idx="47">
                  <c:v>0.95655063362659654</c:v>
                </c:pt>
                <c:pt idx="48">
                  <c:v>0.97690277476758791</c:v>
                </c:pt>
                <c:pt idx="49">
                  <c:v>0.99725491590857929</c:v>
                </c:pt>
                <c:pt idx="50">
                  <c:v>1.0176070570495708</c:v>
                </c:pt>
                <c:pt idx="51">
                  <c:v>1.0379591981905623</c:v>
                </c:pt>
                <c:pt idx="52">
                  <c:v>1.0583113393315535</c:v>
                </c:pt>
                <c:pt idx="53">
                  <c:v>1.078663480472545</c:v>
                </c:pt>
                <c:pt idx="54">
                  <c:v>1.0990156216135365</c:v>
                </c:pt>
                <c:pt idx="55">
                  <c:v>1.1193677627545278</c:v>
                </c:pt>
                <c:pt idx="56">
                  <c:v>1.1397199038955192</c:v>
                </c:pt>
                <c:pt idx="57">
                  <c:v>1.1600720450365107</c:v>
                </c:pt>
                <c:pt idx="58">
                  <c:v>1.180424186177502</c:v>
                </c:pt>
                <c:pt idx="59">
                  <c:v>1.2007763273184935</c:v>
                </c:pt>
                <c:pt idx="60">
                  <c:v>1.221128468459485</c:v>
                </c:pt>
                <c:pt idx="61">
                  <c:v>1.2414806096004762</c:v>
                </c:pt>
                <c:pt idx="62">
                  <c:v>1.2618327507414677</c:v>
                </c:pt>
                <c:pt idx="63">
                  <c:v>1.2821848918824592</c:v>
                </c:pt>
                <c:pt idx="64">
                  <c:v>1.3025370330234505</c:v>
                </c:pt>
                <c:pt idx="65">
                  <c:v>1.322889174164442</c:v>
                </c:pt>
                <c:pt idx="66">
                  <c:v>1.3432413153054334</c:v>
                </c:pt>
                <c:pt idx="67">
                  <c:v>1.3635934564464247</c:v>
                </c:pt>
                <c:pt idx="68">
                  <c:v>1.3839455975874162</c:v>
                </c:pt>
                <c:pt idx="69">
                  <c:v>1.4042977387284077</c:v>
                </c:pt>
                <c:pt idx="70">
                  <c:v>1.4246498798693989</c:v>
                </c:pt>
                <c:pt idx="71">
                  <c:v>1.4450020210103904</c:v>
                </c:pt>
                <c:pt idx="72">
                  <c:v>1.4653541621513819</c:v>
                </c:pt>
                <c:pt idx="73">
                  <c:v>1.4857063032923734</c:v>
                </c:pt>
                <c:pt idx="74">
                  <c:v>1.5060584444333647</c:v>
                </c:pt>
                <c:pt idx="75">
                  <c:v>1.5264105855743562</c:v>
                </c:pt>
                <c:pt idx="76">
                  <c:v>1.5467627267153476</c:v>
                </c:pt>
                <c:pt idx="77">
                  <c:v>1.5671148678563389</c:v>
                </c:pt>
                <c:pt idx="78">
                  <c:v>1.5874670089973304</c:v>
                </c:pt>
                <c:pt idx="79">
                  <c:v>1.6078191501383219</c:v>
                </c:pt>
                <c:pt idx="80">
                  <c:v>1.6281712912793131</c:v>
                </c:pt>
                <c:pt idx="81">
                  <c:v>1.6485234324203046</c:v>
                </c:pt>
                <c:pt idx="82">
                  <c:v>1.6688755735612961</c:v>
                </c:pt>
                <c:pt idx="83">
                  <c:v>1.6892277147022874</c:v>
                </c:pt>
                <c:pt idx="84">
                  <c:v>1.7095798558432789</c:v>
                </c:pt>
                <c:pt idx="85">
                  <c:v>1.7299319969842704</c:v>
                </c:pt>
                <c:pt idx="86">
                  <c:v>1.7502841381252616</c:v>
                </c:pt>
                <c:pt idx="87">
                  <c:v>1.7706362792662531</c:v>
                </c:pt>
                <c:pt idx="88">
                  <c:v>1.7909884204072446</c:v>
                </c:pt>
                <c:pt idx="89">
                  <c:v>1.8113405615482359</c:v>
                </c:pt>
                <c:pt idx="90">
                  <c:v>1.8316927026892273</c:v>
                </c:pt>
                <c:pt idx="91">
                  <c:v>1.8520448438302188</c:v>
                </c:pt>
                <c:pt idx="92">
                  <c:v>1.8723969849712101</c:v>
                </c:pt>
                <c:pt idx="93">
                  <c:v>1.8927491261122016</c:v>
                </c:pt>
                <c:pt idx="94">
                  <c:v>1.9131012672531931</c:v>
                </c:pt>
                <c:pt idx="95">
                  <c:v>1.9334534083941843</c:v>
                </c:pt>
                <c:pt idx="96">
                  <c:v>1.9538055495351758</c:v>
                </c:pt>
                <c:pt idx="97">
                  <c:v>1.9741576906761673</c:v>
                </c:pt>
                <c:pt idx="98">
                  <c:v>1.9945098318171586</c:v>
                </c:pt>
                <c:pt idx="99">
                  <c:v>2.0148619729581503</c:v>
                </c:pt>
                <c:pt idx="100">
                  <c:v>2.0352141140991415</c:v>
                </c:pt>
                <c:pt idx="101">
                  <c:v>2.0555662552401328</c:v>
                </c:pt>
                <c:pt idx="102">
                  <c:v>2.0759183963811245</c:v>
                </c:pt>
                <c:pt idx="103">
                  <c:v>2.0962705375221158</c:v>
                </c:pt>
                <c:pt idx="104">
                  <c:v>2.116622678663107</c:v>
                </c:pt>
                <c:pt idx="105">
                  <c:v>2.1369748198040988</c:v>
                </c:pt>
                <c:pt idx="106">
                  <c:v>2.15732696094509</c:v>
                </c:pt>
                <c:pt idx="107">
                  <c:v>2.1776791020860813</c:v>
                </c:pt>
                <c:pt idx="108">
                  <c:v>2.198031243227073</c:v>
                </c:pt>
                <c:pt idx="109">
                  <c:v>2.2183833843680643</c:v>
                </c:pt>
                <c:pt idx="110">
                  <c:v>2.2387355255090555</c:v>
                </c:pt>
                <c:pt idx="111">
                  <c:v>2.2590876666500472</c:v>
                </c:pt>
                <c:pt idx="112">
                  <c:v>2.2794398077910385</c:v>
                </c:pt>
                <c:pt idx="113">
                  <c:v>2.2997919489320298</c:v>
                </c:pt>
                <c:pt idx="114">
                  <c:v>2.3201440900730215</c:v>
                </c:pt>
                <c:pt idx="115">
                  <c:v>2.3404962312140127</c:v>
                </c:pt>
                <c:pt idx="116">
                  <c:v>2.360848372355004</c:v>
                </c:pt>
                <c:pt idx="117">
                  <c:v>2.3812005134959957</c:v>
                </c:pt>
                <c:pt idx="118">
                  <c:v>2.401552654636987</c:v>
                </c:pt>
                <c:pt idx="119">
                  <c:v>2.4219047957779782</c:v>
                </c:pt>
                <c:pt idx="120">
                  <c:v>2.4422569369189699</c:v>
                </c:pt>
                <c:pt idx="121">
                  <c:v>2.4626090780599612</c:v>
                </c:pt>
                <c:pt idx="122">
                  <c:v>2.4829612192009525</c:v>
                </c:pt>
                <c:pt idx="123">
                  <c:v>2.5033133603419442</c:v>
                </c:pt>
                <c:pt idx="124">
                  <c:v>2.5236655014829354</c:v>
                </c:pt>
                <c:pt idx="125">
                  <c:v>2.5440176426239267</c:v>
                </c:pt>
                <c:pt idx="126">
                  <c:v>2.5643697837649184</c:v>
                </c:pt>
                <c:pt idx="127">
                  <c:v>2.5847219249059097</c:v>
                </c:pt>
                <c:pt idx="128">
                  <c:v>2.6050740660469009</c:v>
                </c:pt>
                <c:pt idx="129">
                  <c:v>2.6254262071878927</c:v>
                </c:pt>
                <c:pt idx="130">
                  <c:v>2.6457783483288839</c:v>
                </c:pt>
                <c:pt idx="131">
                  <c:v>2.6661304894698752</c:v>
                </c:pt>
                <c:pt idx="132">
                  <c:v>2.6864826306108669</c:v>
                </c:pt>
                <c:pt idx="133">
                  <c:v>2.7068347717518582</c:v>
                </c:pt>
                <c:pt idx="134">
                  <c:v>2.7271869128928494</c:v>
                </c:pt>
                <c:pt idx="135">
                  <c:v>2.7475390540338411</c:v>
                </c:pt>
                <c:pt idx="136">
                  <c:v>2.7678911951748324</c:v>
                </c:pt>
                <c:pt idx="137">
                  <c:v>2.7882433363158237</c:v>
                </c:pt>
                <c:pt idx="138">
                  <c:v>2.8085954774568154</c:v>
                </c:pt>
                <c:pt idx="139">
                  <c:v>2.8289476185978066</c:v>
                </c:pt>
                <c:pt idx="140">
                  <c:v>2.8492997597387979</c:v>
                </c:pt>
                <c:pt idx="141">
                  <c:v>2.8696519008797896</c:v>
                </c:pt>
                <c:pt idx="142">
                  <c:v>2.8900040420207809</c:v>
                </c:pt>
                <c:pt idx="143">
                  <c:v>2.9103561831617721</c:v>
                </c:pt>
                <c:pt idx="144">
                  <c:v>2.9307083243027638</c:v>
                </c:pt>
                <c:pt idx="145">
                  <c:v>2.9510604654437551</c:v>
                </c:pt>
                <c:pt idx="146">
                  <c:v>2.9714126065847468</c:v>
                </c:pt>
                <c:pt idx="147">
                  <c:v>2.9917647477257381</c:v>
                </c:pt>
                <c:pt idx="148">
                  <c:v>3.0121168888667293</c:v>
                </c:pt>
                <c:pt idx="149">
                  <c:v>3.0324690300077211</c:v>
                </c:pt>
                <c:pt idx="150">
                  <c:v>3.0528211711487123</c:v>
                </c:pt>
                <c:pt idx="151">
                  <c:v>3.0731733122897036</c:v>
                </c:pt>
                <c:pt idx="152">
                  <c:v>3.0935254534306953</c:v>
                </c:pt>
                <c:pt idx="153">
                  <c:v>3.1138775945716866</c:v>
                </c:pt>
                <c:pt idx="154">
                  <c:v>3.1342297357126778</c:v>
                </c:pt>
                <c:pt idx="155">
                  <c:v>3.1545818768536695</c:v>
                </c:pt>
                <c:pt idx="156">
                  <c:v>3.1749340179946608</c:v>
                </c:pt>
                <c:pt idx="157">
                  <c:v>3.1952861591356521</c:v>
                </c:pt>
                <c:pt idx="158">
                  <c:v>3.2156383002766438</c:v>
                </c:pt>
                <c:pt idx="159">
                  <c:v>3.235990441417635</c:v>
                </c:pt>
                <c:pt idx="160">
                  <c:v>3.2563425825586263</c:v>
                </c:pt>
                <c:pt idx="161">
                  <c:v>3.276694723699618</c:v>
                </c:pt>
                <c:pt idx="162">
                  <c:v>3.2970468648406093</c:v>
                </c:pt>
                <c:pt idx="163">
                  <c:v>3.3173990059816005</c:v>
                </c:pt>
                <c:pt idx="164">
                  <c:v>3.3377511471225922</c:v>
                </c:pt>
                <c:pt idx="165">
                  <c:v>3.3581032882635835</c:v>
                </c:pt>
                <c:pt idx="166">
                  <c:v>3.3784554294045748</c:v>
                </c:pt>
                <c:pt idx="167">
                  <c:v>3.3988075705455665</c:v>
                </c:pt>
                <c:pt idx="168">
                  <c:v>3.4191597116865577</c:v>
                </c:pt>
                <c:pt idx="169">
                  <c:v>3.439511852827549</c:v>
                </c:pt>
                <c:pt idx="170">
                  <c:v>3.4598639939685407</c:v>
                </c:pt>
                <c:pt idx="171">
                  <c:v>3.480216135109532</c:v>
                </c:pt>
                <c:pt idx="172">
                  <c:v>3.5005682762505232</c:v>
                </c:pt>
                <c:pt idx="173">
                  <c:v>3.520920417391515</c:v>
                </c:pt>
                <c:pt idx="174">
                  <c:v>3.5412725585325062</c:v>
                </c:pt>
                <c:pt idx="175">
                  <c:v>3.5616246996734975</c:v>
                </c:pt>
                <c:pt idx="176">
                  <c:v>3.5819768408144892</c:v>
                </c:pt>
                <c:pt idx="177">
                  <c:v>3.6023289819554805</c:v>
                </c:pt>
                <c:pt idx="178">
                  <c:v>3.6226811230964717</c:v>
                </c:pt>
                <c:pt idx="179">
                  <c:v>3.6430332642374634</c:v>
                </c:pt>
              </c:numCache>
            </c:numRef>
          </c:xVal>
          <c:yVal>
            <c:numRef>
              <c:f>'3槽'!$K$3:$K$182</c:f>
              <c:numCache>
                <c:formatCode>0.00E+00</c:formatCode>
                <c:ptCount val="180"/>
                <c:pt idx="0">
                  <c:v>0</c:v>
                </c:pt>
                <c:pt idx="1">
                  <c:v>8.1536194324737887E-5</c:v>
                </c:pt>
                <c:pt idx="2">
                  <c:v>6.1127673798278405E-4</c:v>
                </c:pt>
                <c:pt idx="3">
                  <c:v>1.9333535573690618E-3</c:v>
                </c:pt>
                <c:pt idx="4">
                  <c:v>4.2946652452719881E-3</c:v>
                </c:pt>
                <c:pt idx="5">
                  <c:v>7.8607389365664797E-3</c:v>
                </c:pt>
                <c:pt idx="6">
                  <c:v>1.2729557819761265E-2</c:v>
                </c:pt>
                <c:pt idx="7">
                  <c:v>1.8943581204491862E-2</c:v>
                </c:pt>
                <c:pt idx="8">
                  <c:v>2.6500160979324932E-2</c:v>
                </c:pt>
                <c:pt idx="9">
                  <c:v>3.5360537408366477E-2</c:v>
                </c:pt>
                <c:pt idx="10">
                  <c:v>4.5457578329528875E-2</c:v>
                </c:pt>
                <c:pt idx="11">
                  <c:v>5.6702408749740994E-2</c:v>
                </c:pt>
                <c:pt idx="12">
                  <c:v>6.8990062416662459E-2</c:v>
                </c:pt>
                <c:pt idx="13">
                  <c:v>8.2204273030980921E-2</c:v>
                </c:pt>
                <c:pt idx="14">
                  <c:v>9.6221510209878569E-2</c:v>
                </c:pt>
                <c:pt idx="15">
                  <c:v>0.11091435399472331</c:v>
                </c:pt>
                <c:pt idx="16">
                  <c:v>0.12615429149961424</c:v>
                </c:pt>
                <c:pt idx="17">
                  <c:v>0.14181401011746261</c:v>
                </c:pt>
                <c:pt idx="18">
                  <c:v>0.15776925344150353</c:v>
                </c:pt>
                <c:pt idx="19">
                  <c:v>0.17390029863576945</c:v>
                </c:pt>
                <c:pt idx="20">
                  <c:v>0.19009310731911605</c:v>
                </c:pt>
                <c:pt idx="21">
                  <c:v>0.20624019604206223</c:v>
                </c:pt>
                <c:pt idx="22">
                  <c:v>0.22224126706860445</c:v>
                </c:pt>
                <c:pt idx="23">
                  <c:v>0.23800363536692376</c:v>
                </c:pt>
                <c:pt idx="24">
                  <c:v>0.25344248340948661</c:v>
                </c:pt>
                <c:pt idx="25">
                  <c:v>0.26848097153543943</c:v>
                </c:pt>
                <c:pt idx="26">
                  <c:v>0.28305022819183867</c:v>
                </c:pt>
                <c:pt idx="27">
                  <c:v>0.29708924130472608</c:v>
                </c:pt>
                <c:pt idx="28">
                  <c:v>0.31054466929967567</c:v>
                </c:pt>
                <c:pt idx="29">
                  <c:v>0.32337058786092143</c:v>
                </c:pt>
                <c:pt idx="30">
                  <c:v>0.33552818635837239</c:v>
                </c:pt>
                <c:pt idx="31">
                  <c:v>0.34698542595542681</c:v>
                </c:pt>
                <c:pt idx="32">
                  <c:v>0.35771666971272364</c:v>
                </c:pt>
                <c:pt idx="33">
                  <c:v>0.3677022935014766</c:v>
                </c:pt>
                <c:pt idx="34">
                  <c:v>0.37692828521450994</c:v>
                </c:pt>
                <c:pt idx="35">
                  <c:v>0.3853858385952752</c:v>
                </c:pt>
                <c:pt idx="36">
                  <c:v>0.39307094697839529</c:v>
                </c:pt>
                <c:pt idx="37">
                  <c:v>0.39998400133472628</c:v>
                </c:pt>
                <c:pt idx="38">
                  <c:v>0.40612939622604621</c:v>
                </c:pt>
                <c:pt idx="39">
                  <c:v>0.41151514658710708</c:v>
                </c:pt>
                <c:pt idx="40">
                  <c:v>0.41615251765496258</c:v>
                </c:pt>
                <c:pt idx="41">
                  <c:v>0.42005566984731685</c:v>
                </c:pt>
                <c:pt idx="42">
                  <c:v>0.42324131994425968</c:v>
                </c:pt>
                <c:pt idx="43">
                  <c:v>0.42572841954315188</c:v>
                </c:pt>
                <c:pt idx="44">
                  <c:v>0.42753785142741896</c:v>
                </c:pt>
                <c:pt idx="45">
                  <c:v>0.42869214421017043</c:v>
                </c:pt>
                <c:pt idx="46">
                  <c:v>0.42921520537708124</c:v>
                </c:pt>
                <c:pt idx="47">
                  <c:v>0.42913207265467257</c:v>
                </c:pt>
                <c:pt idx="48">
                  <c:v>0.42846868346540312</c:v>
                </c:pt>
                <c:pt idx="49">
                  <c:v>0.42725166209561882</c:v>
                </c:pt>
                <c:pt idx="50">
                  <c:v>0.42550812409277383</c:v>
                </c:pt>
                <c:pt idx="51">
                  <c:v>0.42326549732107199</c:v>
                </c:pt>
                <c:pt idx="52">
                  <c:v>0.42055135903686447</c:v>
                </c:pt>
                <c:pt idx="53">
                  <c:v>0.41739328829414868</c:v>
                </c:pt>
                <c:pt idx="54">
                  <c:v>0.41381873295402422</c:v>
                </c:pt>
                <c:pt idx="55">
                  <c:v>0.40985489054789687</c:v>
                </c:pt>
                <c:pt idx="56">
                  <c:v>0.40552860223077281</c:v>
                </c:pt>
                <c:pt idx="57">
                  <c:v>0.40086625905650719</c:v>
                </c:pt>
                <c:pt idx="58">
                  <c:v>0.39589371980997184</c:v>
                </c:pt>
                <c:pt idx="59">
                  <c:v>0.39063623964050498</c:v>
                </c:pt>
                <c:pt idx="60">
                  <c:v>0.38511840875560704</c:v>
                </c:pt>
                <c:pt idx="61">
                  <c:v>0.37936410045269375</c:v>
                </c:pt>
                <c:pt idx="62">
                  <c:v>0.37339642778895593</c:v>
                </c:pt>
                <c:pt idx="63">
                  <c:v>0.36723770821427476</c:v>
                </c:pt>
                <c:pt idx="64">
                  <c:v>0.3609094355190689</c:v>
                </c:pt>
                <c:pt idx="65">
                  <c:v>0.35443225847734139</c:v>
                </c:pt>
                <c:pt idx="66">
                  <c:v>0.34782596559459739</c:v>
                </c:pt>
                <c:pt idx="67">
                  <c:v>0.34110947540028913</c:v>
                </c:pt>
                <c:pt idx="68">
                  <c:v>0.33430083175468556</c:v>
                </c:pt>
                <c:pt idx="69">
                  <c:v>0.32741720367025418</c:v>
                </c:pt>
                <c:pt idx="70">
                  <c:v>0.32047488917755118</c:v>
                </c:pt>
                <c:pt idx="71">
                  <c:v>0.31348932279501984</c:v>
                </c:pt>
                <c:pt idx="72">
                  <c:v>0.30647508619085467</c:v>
                </c:pt>
                <c:pt idx="73">
                  <c:v>0.29944592165304057</c:v>
                </c:pt>
                <c:pt idx="74">
                  <c:v>0.29241474801072792</c:v>
                </c:pt>
                <c:pt idx="75">
                  <c:v>0.28539367867617021</c:v>
                </c:pt>
                <c:pt idx="76">
                  <c:v>0.27839404150146901</c:v>
                </c:pt>
                <c:pt idx="77">
                  <c:v>0.27142640016829794</c:v>
                </c:pt>
                <c:pt idx="78">
                  <c:v>0.26450057685157108</c:v>
                </c:pt>
                <c:pt idx="79">
                  <c:v>0.25762567591970542</c:v>
                </c:pt>
                <c:pt idx="80">
                  <c:v>0.2508101084546373</c:v>
                </c:pt>
                <c:pt idx="81">
                  <c:v>0.2440616173941654</c:v>
                </c:pt>
                <c:pt idx="82">
                  <c:v>0.23738730311745243</c:v>
                </c:pt>
                <c:pt idx="83">
                  <c:v>0.23079364931170582</c:v>
                </c:pt>
                <c:pt idx="84">
                  <c:v>0.22428654897415493</c:v>
                </c:pt>
                <c:pt idx="85">
                  <c:v>0.21787133041851117</c:v>
                </c:pt>
                <c:pt idx="86">
                  <c:v>0.21155278316914375</c:v>
                </c:pt>
                <c:pt idx="87">
                  <c:v>0.20533518363929373</c:v>
                </c:pt>
                <c:pt idx="88">
                  <c:v>0.19922232050179733</c:v>
                </c:pt>
                <c:pt idx="89">
                  <c:v>0.19321751967204906</c:v>
                </c:pt>
                <c:pt idx="90">
                  <c:v>0.18732366883333956</c:v>
                </c:pt>
                <c:pt idx="91">
                  <c:v>0.18154324144430722</c:v>
                </c:pt>
                <c:pt idx="92">
                  <c:v>0.17587832017706234</c:v>
                </c:pt>
                <c:pt idx="93">
                  <c:v>0.17033061974265426</c:v>
                </c:pt>
                <c:pt idx="94">
                  <c:v>0.16490150906795942</c:v>
                </c:pt>
                <c:pt idx="95">
                  <c:v>0.15959203279483752</c:v>
                </c:pt>
                <c:pt idx="96">
                  <c:v>0.15440293207856573</c:v>
                </c:pt>
                <c:pt idx="97">
                  <c:v>0.14933466466814727</c:v>
                </c:pt>
                <c:pt idx="98">
                  <c:v>0.14438742425614451</c:v>
                </c:pt>
                <c:pt idx="99">
                  <c:v>0.13956115909024708</c:v>
                </c:pt>
                <c:pt idx="100">
                  <c:v>0.13485558984287316</c:v>
                </c:pt>
                <c:pt idx="101">
                  <c:v>0.13027022673876254</c:v>
                </c:pt>
                <c:pt idx="102">
                  <c:v>0.12580438594377621</c:v>
                </c:pt>
                <c:pt idx="103">
                  <c:v>0.1214572052210029</c:v>
                </c:pt>
                <c:pt idx="104">
                  <c:v>0.11722765886281246</c:v>
                </c:pt>
                <c:pt idx="105">
                  <c:v>0.11311457190971945</c:v>
                </c:pt>
                <c:pt idx="106">
                  <c:v>0.10911663366885178</c:v>
                </c:pt>
                <c:pt idx="107">
                  <c:v>0.10523241054647751</c:v>
                </c:pt>
                <c:pt idx="108">
                  <c:v>0.10146035821046265</c:v>
                </c:pt>
                <c:pt idx="109">
                  <c:v>9.7798833099719457E-2</c:v>
                </c:pt>
                <c:pt idx="110">
                  <c:v>9.424610329868785E-2</c:v>
                </c:pt>
                <c:pt idx="111">
                  <c:v>9.0800358795693883E-2</c:v>
                </c:pt>
                <c:pt idx="112">
                  <c:v>8.7459721144650726E-2</c:v>
                </c:pt>
                <c:pt idx="113">
                  <c:v>8.4222252550044452E-2</c:v>
                </c:pt>
                <c:pt idx="114">
                  <c:v>8.1085964395478924E-2</c:v>
                </c:pt>
                <c:pt idx="115">
                  <c:v>7.804882523626526E-2</c:v>
                </c:pt>
                <c:pt idx="116">
                  <c:v>7.5108768276636984E-2</c:v>
                </c:pt>
                <c:pt idx="117">
                  <c:v>7.2263698352171654E-2</c:v>
                </c:pt>
                <c:pt idx="118">
                  <c:v>6.9511498437908353E-2</c:v>
                </c:pt>
                <c:pt idx="119">
                  <c:v>6.6850035702479577E-2</c:v>
                </c:pt>
                <c:pt idx="120">
                  <c:v>6.4277167128340751E-2</c:v>
                </c:pt>
                <c:pt idx="121">
                  <c:v>6.1790744717880923E-2</c:v>
                </c:pt>
                <c:pt idx="122">
                  <c:v>5.9388620304846033E-2</c:v>
                </c:pt>
                <c:pt idx="123">
                  <c:v>5.7068649990114621E-2</c:v>
                </c:pt>
                <c:pt idx="124">
                  <c:v>5.4828698220429337E-2</c:v>
                </c:pt>
                <c:pt idx="125">
                  <c:v>5.2666641528223271E-2</c:v>
                </c:pt>
                <c:pt idx="126">
                  <c:v>5.0580371950188871E-2</c:v>
                </c:pt>
                <c:pt idx="127">
                  <c:v>4.8567800141723759E-2</c:v>
                </c:pt>
                <c:pt idx="128">
                  <c:v>4.662685820385732E-2</c:v>
                </c:pt>
                <c:pt idx="129">
                  <c:v>4.4755502238720907E-2</c:v>
                </c:pt>
                <c:pt idx="130">
                  <c:v>4.2951714649072166E-2</c:v>
                </c:pt>
                <c:pt idx="131">
                  <c:v>4.121350619682701E-2</c:v>
                </c:pt>
                <c:pt idx="132">
                  <c:v>3.9538917834995149E-2</c:v>
                </c:pt>
                <c:pt idx="133">
                  <c:v>3.7926022326854103E-2</c:v>
                </c:pt>
                <c:pt idx="134">
                  <c:v>3.6372925665640647E-2</c:v>
                </c:pt>
                <c:pt idx="135">
                  <c:v>3.4877768307487678E-2</c:v>
                </c:pt>
                <c:pt idx="136">
                  <c:v>3.3438726229787843E-2</c:v>
                </c:pt>
                <c:pt idx="137">
                  <c:v>3.2054011826627489E-2</c:v>
                </c:pt>
                <c:pt idx="138">
                  <c:v>3.0721874652409352E-2</c:v>
                </c:pt>
                <c:pt idx="139">
                  <c:v>2.9440602024260257E-2</c:v>
                </c:pt>
                <c:pt idx="140">
                  <c:v>2.8208519493319751E-2</c:v>
                </c:pt>
                <c:pt idx="141">
                  <c:v>2.7023991194508334E-2</c:v>
                </c:pt>
                <c:pt idx="142">
                  <c:v>2.588542008389615E-2</c:v>
                </c:pt>
                <c:pt idx="143">
                  <c:v>2.4791248072325748E-2</c:v>
                </c:pt>
                <c:pt idx="144">
                  <c:v>2.3739956063491299E-2</c:v>
                </c:pt>
                <c:pt idx="145">
                  <c:v>2.2730063904238575E-2</c:v>
                </c:pt>
                <c:pt idx="146">
                  <c:v>2.1760130254426906E-2</c:v>
                </c:pt>
                <c:pt idx="147">
                  <c:v>2.0828752383287789E-2</c:v>
                </c:pt>
                <c:pt idx="148">
                  <c:v>1.9934565898820002E-2</c:v>
                </c:pt>
                <c:pt idx="149">
                  <c:v>1.9076244416385488E-2</c:v>
                </c:pt>
                <c:pt idx="150">
                  <c:v>1.8252499172304221E-2</c:v>
                </c:pt>
                <c:pt idx="151">
                  <c:v>1.7462078587901202E-2</c:v>
                </c:pt>
                <c:pt idx="152">
                  <c:v>1.6703767789122272E-2</c:v>
                </c:pt>
                <c:pt idx="153">
                  <c:v>1.5976388086517742E-2</c:v>
                </c:pt>
                <c:pt idx="154">
                  <c:v>1.5278796420086666E-2</c:v>
                </c:pt>
                <c:pt idx="155">
                  <c:v>1.4609884773183783E-2</c:v>
                </c:pt>
                <c:pt idx="156">
                  <c:v>1.3968579559412901E-2</c:v>
                </c:pt>
                <c:pt idx="157">
                  <c:v>1.3353840986165582E-2</c:v>
                </c:pt>
                <c:pt idx="158">
                  <c:v>1.2764662398212811E-2</c:v>
                </c:pt>
                <c:pt idx="159">
                  <c:v>1.2200069604517227E-2</c:v>
                </c:pt>
                <c:pt idx="160">
                  <c:v>1.1659120191206747E-2</c:v>
                </c:pt>
                <c:pt idx="161">
                  <c:v>1.114090282343406E-2</c:v>
                </c:pt>
                <c:pt idx="162">
                  <c:v>1.0644536538643758E-2</c:v>
                </c:pt>
                <c:pt idx="163">
                  <c:v>1.0169170033573446E-2</c:v>
                </c:pt>
                <c:pt idx="164">
                  <c:v>9.7139809471344044E-3</c:v>
                </c:pt>
                <c:pt idx="165">
                  <c:v>9.2781751411435444E-3</c:v>
                </c:pt>
                <c:pt idx="166">
                  <c:v>8.8609859807158263E-3</c:v>
                </c:pt>
                <c:pt idx="167">
                  <c:v>8.4616736159730862E-3</c:v>
                </c:pt>
                <c:pt idx="168">
                  <c:v>8.0795242665803943E-3</c:v>
                </c:pt>
                <c:pt idx="169">
                  <c:v>7.71384951048511E-3</c:v>
                </c:pt>
                <c:pt idx="170">
                  <c:v>7.3639855781063718E-3</c:v>
                </c:pt>
                <c:pt idx="171">
                  <c:v>7.029292653102791E-3</c:v>
                </c:pt>
                <c:pt idx="172">
                  <c:v>6.7091541807334691E-3</c:v>
                </c:pt>
                <c:pt idx="173">
                  <c:v>6.4029761847230861E-3</c:v>
                </c:pt>
                <c:pt idx="174">
                  <c:v>6.1101865934423162E-3</c:v>
                </c:pt>
                <c:pt idx="175">
                  <c:v>5.8302345761240999E-3</c:v>
                </c:pt>
                <c:pt idx="176">
                  <c:v>5.5625898897496973E-3</c:v>
                </c:pt>
                <c:pt idx="177">
                  <c:v>5.3067422371591731E-3</c:v>
                </c:pt>
                <c:pt idx="178">
                  <c:v>5.0622006368662526E-3</c:v>
                </c:pt>
                <c:pt idx="179">
                  <c:v>4.8284928049888388E-3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A-4558-945D-C1899C7B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6848"/>
        <c:axId val="88858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'3槽'!$I$1:$I$2</c15:sqref>
                        </c15:formulaRef>
                      </c:ext>
                    </c:extLst>
                    <c:strCache>
                      <c:ptCount val="2"/>
                      <c:pt idx="0">
                        <c:v>滞在時間分布関数</c:v>
                      </c:pt>
                      <c:pt idx="1">
                        <c:v>E(θ) [-]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'3槽'!$G$3:$G$182</c15:sqref>
                        </c15:formulaRef>
                      </c:ext>
                    </c:extLst>
                    <c:numCache>
                      <c:formatCode>0.000E+00</c:formatCode>
                      <c:ptCount val="180"/>
                      <c:pt idx="0">
                        <c:v>0</c:v>
                      </c:pt>
                      <c:pt idx="1">
                        <c:v>2.0352141140991414E-2</c:v>
                      </c:pt>
                      <c:pt idx="2">
                        <c:v>4.0704282281982827E-2</c:v>
                      </c:pt>
                      <c:pt idx="3">
                        <c:v>6.1056423422974244E-2</c:v>
                      </c:pt>
                      <c:pt idx="4">
                        <c:v>8.1408564563965655E-2</c:v>
                      </c:pt>
                      <c:pt idx="5">
                        <c:v>0.10176070570495707</c:v>
                      </c:pt>
                      <c:pt idx="6">
                        <c:v>0.12211284684594849</c:v>
                      </c:pt>
                      <c:pt idx="7">
                        <c:v>0.14246498798693991</c:v>
                      </c:pt>
                      <c:pt idx="8">
                        <c:v>0.16281712912793131</c:v>
                      </c:pt>
                      <c:pt idx="9">
                        <c:v>0.18316927026892274</c:v>
                      </c:pt>
                      <c:pt idx="10">
                        <c:v>0.20352141140991414</c:v>
                      </c:pt>
                      <c:pt idx="11">
                        <c:v>0.22387355255090557</c:v>
                      </c:pt>
                      <c:pt idx="12">
                        <c:v>0.24422569369189698</c:v>
                      </c:pt>
                      <c:pt idx="13">
                        <c:v>0.26457783483288838</c:v>
                      </c:pt>
                      <c:pt idx="14">
                        <c:v>0.28492997597387981</c:v>
                      </c:pt>
                      <c:pt idx="15">
                        <c:v>0.30528211711487124</c:v>
                      </c:pt>
                      <c:pt idx="16">
                        <c:v>0.32563425825586262</c:v>
                      </c:pt>
                      <c:pt idx="17">
                        <c:v>0.34598639939685405</c:v>
                      </c:pt>
                      <c:pt idx="18">
                        <c:v>0.36633854053784548</c:v>
                      </c:pt>
                      <c:pt idx="19">
                        <c:v>0.38669068167883691</c:v>
                      </c:pt>
                      <c:pt idx="20">
                        <c:v>0.40704282281982829</c:v>
                      </c:pt>
                      <c:pt idx="21">
                        <c:v>0.42739496396081972</c:v>
                      </c:pt>
                      <c:pt idx="22">
                        <c:v>0.44774710510181115</c:v>
                      </c:pt>
                      <c:pt idx="23">
                        <c:v>0.46809924624280252</c:v>
                      </c:pt>
                      <c:pt idx="24">
                        <c:v>0.48845138738379396</c:v>
                      </c:pt>
                      <c:pt idx="25">
                        <c:v>0.50880352852478539</c:v>
                      </c:pt>
                      <c:pt idx="26">
                        <c:v>0.52915566966577676</c:v>
                      </c:pt>
                      <c:pt idx="27">
                        <c:v>0.54950781080676825</c:v>
                      </c:pt>
                      <c:pt idx="28">
                        <c:v>0.56985995194775962</c:v>
                      </c:pt>
                      <c:pt idx="29">
                        <c:v>0.590212093088751</c:v>
                      </c:pt>
                      <c:pt idx="30">
                        <c:v>0.61056423422974249</c:v>
                      </c:pt>
                      <c:pt idx="31">
                        <c:v>0.63091637537073386</c:v>
                      </c:pt>
                      <c:pt idx="32">
                        <c:v>0.65126851651172524</c:v>
                      </c:pt>
                      <c:pt idx="33">
                        <c:v>0.67162065765271672</c:v>
                      </c:pt>
                      <c:pt idx="34">
                        <c:v>0.6919727987937081</c:v>
                      </c:pt>
                      <c:pt idx="35">
                        <c:v>0.71232493993469947</c:v>
                      </c:pt>
                      <c:pt idx="36">
                        <c:v>0.73267708107569096</c:v>
                      </c:pt>
                      <c:pt idx="37">
                        <c:v>0.75302922221668234</c:v>
                      </c:pt>
                      <c:pt idx="38">
                        <c:v>0.77338136335767382</c:v>
                      </c:pt>
                      <c:pt idx="39">
                        <c:v>0.7937335044986652</c:v>
                      </c:pt>
                      <c:pt idx="40">
                        <c:v>0.81408564563965657</c:v>
                      </c:pt>
                      <c:pt idx="41">
                        <c:v>0.83443778678064806</c:v>
                      </c:pt>
                      <c:pt idx="42">
                        <c:v>0.85478992792163944</c:v>
                      </c:pt>
                      <c:pt idx="43">
                        <c:v>0.87514206906263081</c:v>
                      </c:pt>
                      <c:pt idx="44">
                        <c:v>0.8954942102036223</c:v>
                      </c:pt>
                      <c:pt idx="45">
                        <c:v>0.91584635134461367</c:v>
                      </c:pt>
                      <c:pt idx="46">
                        <c:v>0.93619849248560505</c:v>
                      </c:pt>
                      <c:pt idx="47">
                        <c:v>0.95655063362659654</c:v>
                      </c:pt>
                      <c:pt idx="48">
                        <c:v>0.97690277476758791</c:v>
                      </c:pt>
                      <c:pt idx="49">
                        <c:v>0.99725491590857929</c:v>
                      </c:pt>
                      <c:pt idx="50">
                        <c:v>1.0176070570495708</c:v>
                      </c:pt>
                      <c:pt idx="51">
                        <c:v>1.0379591981905623</c:v>
                      </c:pt>
                      <c:pt idx="52">
                        <c:v>1.0583113393315535</c:v>
                      </c:pt>
                      <c:pt idx="53">
                        <c:v>1.078663480472545</c:v>
                      </c:pt>
                      <c:pt idx="54">
                        <c:v>1.0990156216135365</c:v>
                      </c:pt>
                      <c:pt idx="55">
                        <c:v>1.1193677627545278</c:v>
                      </c:pt>
                      <c:pt idx="56">
                        <c:v>1.1397199038955192</c:v>
                      </c:pt>
                      <c:pt idx="57">
                        <c:v>1.1600720450365107</c:v>
                      </c:pt>
                      <c:pt idx="58">
                        <c:v>1.180424186177502</c:v>
                      </c:pt>
                      <c:pt idx="59">
                        <c:v>1.2007763273184935</c:v>
                      </c:pt>
                      <c:pt idx="60">
                        <c:v>1.221128468459485</c:v>
                      </c:pt>
                      <c:pt idx="61">
                        <c:v>1.2414806096004762</c:v>
                      </c:pt>
                      <c:pt idx="62">
                        <c:v>1.2618327507414677</c:v>
                      </c:pt>
                      <c:pt idx="63">
                        <c:v>1.2821848918824592</c:v>
                      </c:pt>
                      <c:pt idx="64">
                        <c:v>1.3025370330234505</c:v>
                      </c:pt>
                      <c:pt idx="65">
                        <c:v>1.322889174164442</c:v>
                      </c:pt>
                      <c:pt idx="66">
                        <c:v>1.3432413153054334</c:v>
                      </c:pt>
                      <c:pt idx="67">
                        <c:v>1.3635934564464247</c:v>
                      </c:pt>
                      <c:pt idx="68">
                        <c:v>1.3839455975874162</c:v>
                      </c:pt>
                      <c:pt idx="69">
                        <c:v>1.4042977387284077</c:v>
                      </c:pt>
                      <c:pt idx="70">
                        <c:v>1.4246498798693989</c:v>
                      </c:pt>
                      <c:pt idx="71">
                        <c:v>1.4450020210103904</c:v>
                      </c:pt>
                      <c:pt idx="72">
                        <c:v>1.4653541621513819</c:v>
                      </c:pt>
                      <c:pt idx="73">
                        <c:v>1.4857063032923734</c:v>
                      </c:pt>
                      <c:pt idx="74">
                        <c:v>1.5060584444333647</c:v>
                      </c:pt>
                      <c:pt idx="75">
                        <c:v>1.5264105855743562</c:v>
                      </c:pt>
                      <c:pt idx="76">
                        <c:v>1.5467627267153476</c:v>
                      </c:pt>
                      <c:pt idx="77">
                        <c:v>1.5671148678563389</c:v>
                      </c:pt>
                      <c:pt idx="78">
                        <c:v>1.5874670089973304</c:v>
                      </c:pt>
                      <c:pt idx="79">
                        <c:v>1.6078191501383219</c:v>
                      </c:pt>
                      <c:pt idx="80">
                        <c:v>1.6281712912793131</c:v>
                      </c:pt>
                      <c:pt idx="81">
                        <c:v>1.6485234324203046</c:v>
                      </c:pt>
                      <c:pt idx="82">
                        <c:v>1.6688755735612961</c:v>
                      </c:pt>
                      <c:pt idx="83">
                        <c:v>1.6892277147022874</c:v>
                      </c:pt>
                      <c:pt idx="84">
                        <c:v>1.7095798558432789</c:v>
                      </c:pt>
                      <c:pt idx="85">
                        <c:v>1.7299319969842704</c:v>
                      </c:pt>
                      <c:pt idx="86">
                        <c:v>1.7502841381252616</c:v>
                      </c:pt>
                      <c:pt idx="87">
                        <c:v>1.7706362792662531</c:v>
                      </c:pt>
                      <c:pt idx="88">
                        <c:v>1.7909884204072446</c:v>
                      </c:pt>
                      <c:pt idx="89">
                        <c:v>1.8113405615482359</c:v>
                      </c:pt>
                      <c:pt idx="90">
                        <c:v>1.8316927026892273</c:v>
                      </c:pt>
                      <c:pt idx="91">
                        <c:v>1.8520448438302188</c:v>
                      </c:pt>
                      <c:pt idx="92">
                        <c:v>1.8723969849712101</c:v>
                      </c:pt>
                      <c:pt idx="93">
                        <c:v>1.8927491261122016</c:v>
                      </c:pt>
                      <c:pt idx="94">
                        <c:v>1.9131012672531931</c:v>
                      </c:pt>
                      <c:pt idx="95">
                        <c:v>1.9334534083941843</c:v>
                      </c:pt>
                      <c:pt idx="96">
                        <c:v>1.9538055495351758</c:v>
                      </c:pt>
                      <c:pt idx="97">
                        <c:v>1.9741576906761673</c:v>
                      </c:pt>
                      <c:pt idx="98">
                        <c:v>1.9945098318171586</c:v>
                      </c:pt>
                      <c:pt idx="99">
                        <c:v>2.0148619729581503</c:v>
                      </c:pt>
                      <c:pt idx="100">
                        <c:v>2.0352141140991415</c:v>
                      </c:pt>
                      <c:pt idx="101">
                        <c:v>2.0555662552401328</c:v>
                      </c:pt>
                      <c:pt idx="102">
                        <c:v>2.0759183963811245</c:v>
                      </c:pt>
                      <c:pt idx="103">
                        <c:v>2.0962705375221158</c:v>
                      </c:pt>
                      <c:pt idx="104">
                        <c:v>2.116622678663107</c:v>
                      </c:pt>
                      <c:pt idx="105">
                        <c:v>2.1369748198040988</c:v>
                      </c:pt>
                      <c:pt idx="106">
                        <c:v>2.15732696094509</c:v>
                      </c:pt>
                      <c:pt idx="107">
                        <c:v>2.1776791020860813</c:v>
                      </c:pt>
                      <c:pt idx="108">
                        <c:v>2.198031243227073</c:v>
                      </c:pt>
                      <c:pt idx="109">
                        <c:v>2.2183833843680643</c:v>
                      </c:pt>
                      <c:pt idx="110">
                        <c:v>2.2387355255090555</c:v>
                      </c:pt>
                      <c:pt idx="111">
                        <c:v>2.2590876666500472</c:v>
                      </c:pt>
                      <c:pt idx="112">
                        <c:v>2.2794398077910385</c:v>
                      </c:pt>
                      <c:pt idx="113">
                        <c:v>2.2997919489320298</c:v>
                      </c:pt>
                      <c:pt idx="114">
                        <c:v>2.3201440900730215</c:v>
                      </c:pt>
                      <c:pt idx="115">
                        <c:v>2.3404962312140127</c:v>
                      </c:pt>
                      <c:pt idx="116">
                        <c:v>2.360848372355004</c:v>
                      </c:pt>
                      <c:pt idx="117">
                        <c:v>2.3812005134959957</c:v>
                      </c:pt>
                      <c:pt idx="118">
                        <c:v>2.401552654636987</c:v>
                      </c:pt>
                      <c:pt idx="119">
                        <c:v>2.4219047957779782</c:v>
                      </c:pt>
                      <c:pt idx="120">
                        <c:v>2.4422569369189699</c:v>
                      </c:pt>
                      <c:pt idx="121">
                        <c:v>2.4626090780599612</c:v>
                      </c:pt>
                      <c:pt idx="122">
                        <c:v>2.4829612192009525</c:v>
                      </c:pt>
                      <c:pt idx="123">
                        <c:v>2.5033133603419442</c:v>
                      </c:pt>
                      <c:pt idx="124">
                        <c:v>2.5236655014829354</c:v>
                      </c:pt>
                      <c:pt idx="125">
                        <c:v>2.5440176426239267</c:v>
                      </c:pt>
                      <c:pt idx="126">
                        <c:v>2.5643697837649184</c:v>
                      </c:pt>
                      <c:pt idx="127">
                        <c:v>2.5847219249059097</c:v>
                      </c:pt>
                      <c:pt idx="128">
                        <c:v>2.6050740660469009</c:v>
                      </c:pt>
                      <c:pt idx="129">
                        <c:v>2.6254262071878927</c:v>
                      </c:pt>
                      <c:pt idx="130">
                        <c:v>2.6457783483288839</c:v>
                      </c:pt>
                      <c:pt idx="131">
                        <c:v>2.6661304894698752</c:v>
                      </c:pt>
                      <c:pt idx="132">
                        <c:v>2.6864826306108669</c:v>
                      </c:pt>
                      <c:pt idx="133">
                        <c:v>2.7068347717518582</c:v>
                      </c:pt>
                      <c:pt idx="134">
                        <c:v>2.7271869128928494</c:v>
                      </c:pt>
                      <c:pt idx="135">
                        <c:v>2.7475390540338411</c:v>
                      </c:pt>
                      <c:pt idx="136">
                        <c:v>2.7678911951748324</c:v>
                      </c:pt>
                      <c:pt idx="137">
                        <c:v>2.7882433363158237</c:v>
                      </c:pt>
                      <c:pt idx="138">
                        <c:v>2.8085954774568154</c:v>
                      </c:pt>
                      <c:pt idx="139">
                        <c:v>2.8289476185978066</c:v>
                      </c:pt>
                      <c:pt idx="140">
                        <c:v>2.8492997597387979</c:v>
                      </c:pt>
                      <c:pt idx="141">
                        <c:v>2.8696519008797896</c:v>
                      </c:pt>
                      <c:pt idx="142">
                        <c:v>2.8900040420207809</c:v>
                      </c:pt>
                      <c:pt idx="143">
                        <c:v>2.9103561831617721</c:v>
                      </c:pt>
                      <c:pt idx="144">
                        <c:v>2.9307083243027638</c:v>
                      </c:pt>
                      <c:pt idx="145">
                        <c:v>2.9510604654437551</c:v>
                      </c:pt>
                      <c:pt idx="146">
                        <c:v>2.9714126065847468</c:v>
                      </c:pt>
                      <c:pt idx="147">
                        <c:v>2.9917647477257381</c:v>
                      </c:pt>
                      <c:pt idx="148">
                        <c:v>3.0121168888667293</c:v>
                      </c:pt>
                      <c:pt idx="149">
                        <c:v>3.0324690300077211</c:v>
                      </c:pt>
                      <c:pt idx="150">
                        <c:v>3.0528211711487123</c:v>
                      </c:pt>
                      <c:pt idx="151">
                        <c:v>3.0731733122897036</c:v>
                      </c:pt>
                      <c:pt idx="152">
                        <c:v>3.0935254534306953</c:v>
                      </c:pt>
                      <c:pt idx="153">
                        <c:v>3.1138775945716866</c:v>
                      </c:pt>
                      <c:pt idx="154">
                        <c:v>3.1342297357126778</c:v>
                      </c:pt>
                      <c:pt idx="155">
                        <c:v>3.1545818768536695</c:v>
                      </c:pt>
                      <c:pt idx="156">
                        <c:v>3.1749340179946608</c:v>
                      </c:pt>
                      <c:pt idx="157">
                        <c:v>3.1952861591356521</c:v>
                      </c:pt>
                      <c:pt idx="158">
                        <c:v>3.2156383002766438</c:v>
                      </c:pt>
                      <c:pt idx="159">
                        <c:v>3.235990441417635</c:v>
                      </c:pt>
                      <c:pt idx="160">
                        <c:v>3.2563425825586263</c:v>
                      </c:pt>
                      <c:pt idx="161">
                        <c:v>3.276694723699618</c:v>
                      </c:pt>
                      <c:pt idx="162">
                        <c:v>3.2970468648406093</c:v>
                      </c:pt>
                      <c:pt idx="163">
                        <c:v>3.3173990059816005</c:v>
                      </c:pt>
                      <c:pt idx="164">
                        <c:v>3.3377511471225922</c:v>
                      </c:pt>
                      <c:pt idx="165">
                        <c:v>3.3581032882635835</c:v>
                      </c:pt>
                      <c:pt idx="166">
                        <c:v>3.3784554294045748</c:v>
                      </c:pt>
                      <c:pt idx="167">
                        <c:v>3.3988075705455665</c:v>
                      </c:pt>
                      <c:pt idx="168">
                        <c:v>3.4191597116865577</c:v>
                      </c:pt>
                      <c:pt idx="169">
                        <c:v>3.439511852827549</c:v>
                      </c:pt>
                      <c:pt idx="170">
                        <c:v>3.4598639939685407</c:v>
                      </c:pt>
                      <c:pt idx="171">
                        <c:v>3.480216135109532</c:v>
                      </c:pt>
                      <c:pt idx="172">
                        <c:v>3.5005682762505232</c:v>
                      </c:pt>
                      <c:pt idx="173">
                        <c:v>3.520920417391515</c:v>
                      </c:pt>
                      <c:pt idx="174">
                        <c:v>3.5412725585325062</c:v>
                      </c:pt>
                      <c:pt idx="175">
                        <c:v>3.5616246996734975</c:v>
                      </c:pt>
                      <c:pt idx="176">
                        <c:v>3.5819768408144892</c:v>
                      </c:pt>
                      <c:pt idx="177">
                        <c:v>3.6023289819554805</c:v>
                      </c:pt>
                      <c:pt idx="178">
                        <c:v>3.6226811230964717</c:v>
                      </c:pt>
                      <c:pt idx="179">
                        <c:v>3.6430332642374634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'3槽'!$I$3:$I$182</c15:sqref>
                        </c15:formulaRef>
                      </c:ext>
                    </c:extLst>
                    <c:numCache>
                      <c:formatCode>0.000E+00</c:formatCode>
                      <c:ptCount val="180"/>
                      <c:pt idx="0">
                        <c:v>0</c:v>
                      </c:pt>
                      <c:pt idx="1">
                        <c:v>5.2606270322338158E-3</c:v>
                      </c:pt>
                      <c:pt idx="2">
                        <c:v>1.9796163672049606E-2</c:v>
                      </c:pt>
                      <c:pt idx="3">
                        <c:v>4.1903190004299797E-2</c:v>
                      </c:pt>
                      <c:pt idx="4">
                        <c:v>7.0082258899584055E-2</c:v>
                      </c:pt>
                      <c:pt idx="5">
                        <c:v>0.10301765264731129</c:v>
                      </c:pt>
                      <c:pt idx="6">
                        <c:v>0.13955894385810533</c:v>
                      </c:pt>
                      <c:pt idx="7">
                        <c:v>0.17870421070434142</c:v>
                      </c:pt>
                      <c:pt idx="8">
                        <c:v>0.2195847684260738</c:v>
                      </c:pt>
                      <c:pt idx="9">
                        <c:v>0.26145128998401013</c:v>
                      </c:pt>
                      <c:pt idx="10">
                        <c:v>0.30366119885849852</c:v>
                      </c:pt>
                      <c:pt idx="11">
                        <c:v>0.34566722633586305</c:v>
                      </c:pt>
                      <c:pt idx="12">
                        <c:v>0.38700703424847777</c:v>
                      </c:pt>
                      <c:pt idx="13">
                        <c:v>0.42729381209616712</c:v>
                      </c:pt>
                      <c:pt idx="14">
                        <c:v>0.46620776482340681</c:v>
                      </c:pt>
                      <c:pt idx="15">
                        <c:v>0.50348841430532543</c:v>
                      </c:pt>
                      <c:pt idx="16">
                        <c:v>0.53892764384826819</c:v>
                      </c:pt>
                      <c:pt idx="17">
                        <c:v>0.57236342077715618</c:v>
                      </c:pt>
                      <c:pt idx="18">
                        <c:v>0.6036741374986474</c:v>
                      </c:pt>
                      <c:pt idx="19">
                        <c:v>0.63277351633009038</c:v>
                      </c:pt>
                      <c:pt idx="20">
                        <c:v>0.65960602790086709</c:v>
                      </c:pt>
                      <c:pt idx="21">
                        <c:v>0.68414277709406368</c:v>
                      </c:pt>
                      <c:pt idx="22">
                        <c:v>0.70637781432943358</c:v>
                      </c:pt>
                      <c:pt idx="23">
                        <c:v>0.72632483351831123</c:v>
                      </c:pt>
                      <c:pt idx="24">
                        <c:v>0.74401422127061323</c:v>
                      </c:pt>
                      <c:pt idx="25">
                        <c:v>0.75949042492473562</c:v>
                      </c:pt>
                      <c:pt idx="26">
                        <c:v>0.77280960972285195</c:v>
                      </c:pt>
                      <c:pt idx="27">
                        <c:v>0.7840375779851787</c:v>
                      </c:pt>
                      <c:pt idx="28">
                        <c:v>0.79324792546418865</c:v>
                      </c:pt>
                      <c:pt idx="29">
                        <c:v>0.8005204121992302</c:v>
                      </c:pt>
                      <c:pt idx="30">
                        <c:v>0.80593952715809025</c:v>
                      </c:pt>
                      <c:pt idx="31">
                        <c:v>0.8095932277581902</c:v>
                      </c:pt>
                      <c:pt idx="32">
                        <c:v>0.81157183701871605</c:v>
                      </c:pt>
                      <c:pt idx="33">
                        <c:v>0.81196708261764972</c:v>
                      </c:pt>
                      <c:pt idx="34">
                        <c:v>0.81087126352492389</c:v>
                      </c:pt>
                      <c:pt idx="35">
                        <c:v>0.80837653116467589</c:v>
                      </c:pt>
                      <c:pt idx="36">
                        <c:v>0.80457427323490716</c:v>
                      </c:pt>
                      <c:pt idx="37">
                        <c:v>0.79955458939010648</c:v>
                      </c:pt>
                      <c:pt idx="38">
                        <c:v>0.79340584897941913</c:v>
                      </c:pt>
                      <c:pt idx="39">
                        <c:v>0.78621432193683294</c:v>
                      </c:pt>
                      <c:pt idx="40">
                        <c:v>0.77806387474727101</c:v>
                      </c:pt>
                      <c:pt idx="41">
                        <c:v>0.76903572416952093</c:v>
                      </c:pt>
                      <c:pt idx="42">
                        <c:v>0.75920824208927107</c:v>
                      </c:pt>
                      <c:pt idx="43">
                        <c:v>0.74865680550831648</c:v>
                      </c:pt>
                      <c:pt idx="44">
                        <c:v>0.73745368625413088</c:v>
                      </c:pt>
                      <c:pt idx="45">
                        <c:v>0.72566797552182816</c:v>
                      </c:pt>
                      <c:pt idx="46">
                        <c:v>0.71336553884222675</c:v>
                      </c:pt>
                      <c:pt idx="47">
                        <c:v>0.7006089975089882</c:v>
                      </c:pt>
                      <c:pt idx="48">
                        <c:v>0.68745773289817846</c:v>
                      </c:pt>
                      <c:pt idx="49">
                        <c:v>0.67396791047822413</c:v>
                      </c:pt>
                      <c:pt idx="50">
                        <c:v>0.66019252064014988</c:v>
                      </c:pt>
                      <c:pt idx="51">
                        <c:v>0.64618143377982806</c:v>
                      </c:pt>
                      <c:pt idx="52">
                        <c:v>0.6319814673383205</c:v>
                      </c:pt>
                      <c:pt idx="53">
                        <c:v>0.61763646275551365</c:v>
                      </c:pt>
                      <c:pt idx="54">
                        <c:v>0.60318737051829197</c:v>
                      </c:pt>
                      <c:pt idx="55">
                        <c:v>0.58867234168940119</c:v>
                      </c:pt>
                      <c:pt idx="56">
                        <c:v>0.57412682448874186</c:v>
                      </c:pt>
                      <c:pt idx="57">
                        <c:v>0.5595836646667357</c:v>
                      </c:pt>
                      <c:pt idx="58">
                        <c:v>0.54507320856117192</c:v>
                      </c:pt>
                      <c:pt idx="59">
                        <c:v>0.53062340786594253</c:v>
                      </c:pt>
                      <c:pt idx="60">
                        <c:v>0.51625992526362663</c:v>
                      </c:pt>
                      <c:pt idx="61">
                        <c:v>0.50200624018512729</c:v>
                      </c:pt>
                      <c:pt idx="62">
                        <c:v>0.48788375405963907</c:v>
                      </c:pt>
                      <c:pt idx="63">
                        <c:v>0.47391189450806742</c:v>
                      </c:pt>
                      <c:pt idx="64">
                        <c:v>0.46010821801358637</c:v>
                      </c:pt>
                      <c:pt idx="65">
                        <c:v>0.4464885106751304</c:v>
                      </c:pt>
                      <c:pt idx="66">
                        <c:v>0.4330668867140397</c:v>
                      </c:pt>
                      <c:pt idx="67">
                        <c:v>0.41985588446151795</c:v>
                      </c:pt>
                      <c:pt idx="68">
                        <c:v>0.40686655960566598</c:v>
                      </c:pt>
                      <c:pt idx="69">
                        <c:v>0.3941085755222114</c:v>
                      </c:pt>
                      <c:pt idx="70">
                        <c:v>0.38159029055320448</c:v>
                      </c:pt>
                      <c:pt idx="71">
                        <c:v>0.36931884213337729</c:v>
                      </c:pt>
                      <c:pt idx="72">
                        <c:v>0.35730022769505027</c:v>
                      </c:pt>
                      <c:pt idx="73">
                        <c:v>0.34553938230978087</c:v>
                      </c:pt>
                      <c:pt idx="74">
                        <c:v>0.33404025304880963</c:v>
                      </c:pt>
                      <c:pt idx="75">
                        <c:v>0.32280587006507405</c:v>
                      </c:pt>
                      <c:pt idx="76">
                        <c:v>0.3118384144174739</c:v>
                      </c:pt>
                      <c:pt idx="77">
                        <c:v>0.30113928267344725</c:v>
                      </c:pt>
                      <c:pt idx="78">
                        <c:v>0.29070914833902128</c:v>
                      </c:pt>
                      <c:pt idx="79">
                        <c:v>0.28054802017658764</c:v>
                      </c:pt>
                      <c:pt idx="80">
                        <c:v>0.27065529747990291</c:v>
                      </c:pt>
                      <c:pt idx="81">
                        <c:v>0.26102982238346584</c:v>
                      </c:pt>
                      <c:pt idx="82">
                        <c:v>0.25166992928961007</c:v>
                      </c:pt>
                      <c:pt idx="83">
                        <c:v>0.24257349150157564</c:v>
                      </c:pt>
                      <c:pt idx="84">
                        <c:v>0.23373796515460182</c:v>
                      </c:pt>
                      <c:pt idx="85">
                        <c:v>0.22516043053986601</c:v>
                      </c:pt>
                      <c:pt idx="86">
                        <c:v>0.21683763091798788</c:v>
                      </c:pt>
                      <c:pt idx="87">
                        <c:v>0.20876600891994621</c:v>
                      </c:pt>
                      <c:pt idx="88">
                        <c:v>0.20094174063370165</c:v>
                      </c:pt>
                      <c:pt idx="89">
                        <c:v>0.19336076747468189</c:v>
                      </c:pt>
                      <c:pt idx="90">
                        <c:v>0.1860188259376318</c:v>
                      </c:pt>
                      <c:pt idx="91">
                        <c:v>0.17891147532625584</c:v>
                      </c:pt>
                      <c:pt idx="92">
                        <c:v>0.1720341235556109</c:v>
                      </c:pt>
                      <c:pt idx="93">
                        <c:v>0.16538205112044504</c:v>
                      </c:pt>
                      <c:pt idx="94">
                        <c:v>0.15895043332063216</c:v>
                      </c:pt>
                      <c:pt idx="95">
                        <c:v>0.15273436083260042</c:v>
                      </c:pt>
                      <c:pt idx="96">
                        <c:v>0.14672885871321834</c:v>
                      </c:pt>
                      <c:pt idx="97">
                        <c:v>0.14092890392002946</c:v>
                      </c:pt>
                      <c:pt idx="98">
                        <c:v>0.13532944142903985</c:v>
                      </c:pt>
                      <c:pt idx="99">
                        <c:v>0.12992539902850275</c:v>
                      </c:pt>
                      <c:pt idx="100">
                        <c:v>0.12471170086432457</c:v>
                      </c:pt>
                      <c:pt idx="101">
                        <c:v>0.11968327980986276</c:v>
                      </c:pt>
                      <c:pt idx="102">
                        <c:v>0.11483508873002218</c:v>
                      </c:pt>
                      <c:pt idx="103">
                        <c:v>0.11016211070669218</c:v>
                      </c:pt>
                      <c:pt idx="104">
                        <c:v>0.10565936828971981</c:v>
                      </c:pt>
                      <c:pt idx="105">
                        <c:v>0.10132193183480001</c:v>
                      </c:pt>
                      <c:pt idx="106">
                        <c:v>9.7144926986887606E-2</c:v>
                      </c:pt>
                      <c:pt idx="107">
                        <c:v>9.3123541365007889E-2</c:v>
                      </c:pt>
                      <c:pt idx="108">
                        <c:v>8.9253030501678224E-2</c:v>
                      </c:pt>
                      <c:pt idx="109">
                        <c:v>8.5528723087544611E-2</c:v>
                      </c:pt>
                      <c:pt idx="110">
                        <c:v>8.1946025569301167E-2</c:v>
                      </c:pt>
                      <c:pt idx="111">
                        <c:v>7.8500426146500352E-2</c:v>
                      </c:pt>
                      <c:pt idx="112">
                        <c:v>7.5187498210471035E-2</c:v>
                      </c:pt>
                      <c:pt idx="113">
                        <c:v>7.200290326625515E-2</c:v>
                      </c:pt>
                      <c:pt idx="114">
                        <c:v>6.8942393376244526E-2</c:v>
                      </c:pt>
                      <c:pt idx="115">
                        <c:v>6.6001813162053738E-2</c:v>
                      </c:pt>
                      <c:pt idx="116">
                        <c:v>6.3177101399097296E-2</c:v>
                      </c:pt>
                      <c:pt idx="117">
                        <c:v>6.0464292236358991E-2</c:v>
                      </c:pt>
                      <c:pt idx="118">
                        <c:v>5.7859516071937761E-2</c:v>
                      </c:pt>
                      <c:pt idx="119">
                        <c:v>5.5359000113132391E-2</c:v>
                      </c:pt>
                      <c:pt idx="120">
                        <c:v>5.2959068648088192E-2</c:v>
                      </c:pt>
                      <c:pt idx="121">
                        <c:v>5.0656143054363764E-2</c:v>
                      </c:pt>
                      <c:pt idx="122">
                        <c:v>4.8446741568188449E-2</c:v>
                      </c:pt>
                      <c:pt idx="123">
                        <c:v>4.6327478836672369E-2</c:v>
                      </c:pt>
                      <c:pt idx="124">
                        <c:v>4.4295065273789604E-2</c:v>
                      </c:pt>
                      <c:pt idx="125">
                        <c:v>4.2346306239588405E-2</c:v>
                      </c:pt>
                      <c:pt idx="126">
                        <c:v>4.0478101060784831E-2</c:v>
                      </c:pt>
                      <c:pt idx="127">
                        <c:v>3.8687441909662834E-2</c:v>
                      </c:pt>
                      <c:pt idx="128">
                        <c:v>3.6971412557037384E-2</c:v>
                      </c:pt>
                      <c:pt idx="129">
                        <c:v>3.5327187013932546E-2</c:v>
                      </c:pt>
                      <c:pt idx="130">
                        <c:v>3.3752028075580594E-2</c:v>
                      </c:pt>
                      <c:pt idx="131">
                        <c:v>3.2243285780361015E-2</c:v>
                      </c:pt>
                      <c:pt idx="132">
                        <c:v>3.0798395795367198E-2</c:v>
                      </c:pt>
                      <c:pt idx="133">
                        <c:v>2.9414877739408436E-2</c:v>
                      </c:pt>
                      <c:pt idx="134">
                        <c:v>2.8090333453427065E-2</c:v>
                      </c:pt>
                      <c:pt idx="135">
                        <c:v>2.6822445227532184E-2</c:v>
                      </c:pt>
                      <c:pt idx="136">
                        <c:v>2.560897399311712E-2</c:v>
                      </c:pt>
                      <c:pt idx="137">
                        <c:v>2.4447757487839235E-2</c:v>
                      </c:pt>
                      <c:pt idx="138">
                        <c:v>2.3336708400596286E-2</c:v>
                      </c:pt>
                      <c:pt idx="139">
                        <c:v>2.2273812503023696E-2</c:v>
                      </c:pt>
                      <c:pt idx="140">
                        <c:v>2.1257126773473366E-2</c:v>
                      </c:pt>
                      <c:pt idx="141">
                        <c:v>2.0284777518900034E-2</c:v>
                      </c:pt>
                      <c:pt idx="142">
                        <c:v>1.9354958499585895E-2</c:v>
                      </c:pt>
                      <c:pt idx="143">
                        <c:v>1.8465929061169162E-2</c:v>
                      </c:pt>
                      <c:pt idx="144">
                        <c:v>1.7616012278009689E-2</c:v>
                      </c:pt>
                      <c:pt idx="145">
                        <c:v>1.6803593111520659E-2</c:v>
                      </c:pt>
                      <c:pt idx="146">
                        <c:v>1.6027116586718917E-2</c:v>
                      </c:pt>
                      <c:pt idx="147">
                        <c:v>1.5285085989897905E-2</c:v>
                      </c:pt>
                      <c:pt idx="148">
                        <c:v>1.4576061090000689E-2</c:v>
                      </c:pt>
                      <c:pt idx="149">
                        <c:v>1.3898656385970877E-2</c:v>
                      </c:pt>
                      <c:pt idx="150">
                        <c:v>1.325153938207747E-2</c:v>
                      </c:pt>
                      <c:pt idx="151">
                        <c:v>1.2633428892953319E-2</c:v>
                      </c:pt>
                      <c:pt idx="152">
                        <c:v>1.2043093379845876E-2</c:v>
                      </c:pt>
                      <c:pt idx="153">
                        <c:v>1.1479349319359221E-2</c:v>
                      </c:pt>
                      <c:pt idx="154">
                        <c:v>1.0941059605762214E-2</c:v>
                      </c:pt>
                      <c:pt idx="155">
                        <c:v>1.0427131987750879E-2</c:v>
                      </c:pt>
                      <c:pt idx="156">
                        <c:v>9.9365175403806627E-3</c:v>
                      </c:pt>
                      <c:pt idx="157">
                        <c:v>9.4682091727263835E-3</c:v>
                      </c:pt>
                      <c:pt idx="158">
                        <c:v>9.0212401716836341E-3</c:v>
                      </c:pt>
                      <c:pt idx="159">
                        <c:v>8.5946827821929001E-3</c:v>
                      </c:pt>
                      <c:pt idx="160">
                        <c:v>8.1876468240478523E-3</c:v>
                      </c:pt>
                      <c:pt idx="161">
                        <c:v>7.7992783453391798E-3</c:v>
                      </c:pt>
                      <c:pt idx="162">
                        <c:v>7.4287583124872745E-3</c:v>
                      </c:pt>
                      <c:pt idx="163">
                        <c:v>7.0753013367258113E-3</c:v>
                      </c:pt>
                      <c:pt idx="164">
                        <c:v>6.7381544368187761E-3</c:v>
                      </c:pt>
                      <c:pt idx="165">
                        <c:v>6.4165958377199479E-3</c:v>
                      </c:pt>
                      <c:pt idx="166">
                        <c:v>6.1099338048189759E-3</c:v>
                      </c:pt>
                      <c:pt idx="167">
                        <c:v>5.8175055133604598E-3</c:v>
                      </c:pt>
                      <c:pt idx="168">
                        <c:v>5.5386759525708181E-3</c:v>
                      </c:pt>
                      <c:pt idx="169">
                        <c:v>5.2728368639824007E-3</c:v>
                      </c:pt>
                      <c:pt idx="170">
                        <c:v>5.0194057134049031E-3</c:v>
                      </c:pt>
                      <c:pt idx="171">
                        <c:v>4.777824695959461E-3</c:v>
                      </c:pt>
                      <c:pt idx="172">
                        <c:v>4.5475597735610959E-3</c:v>
                      </c:pt>
                      <c:pt idx="173">
                        <c:v>4.3280997442103984E-3</c:v>
                      </c:pt>
                      <c:pt idx="174">
                        <c:v>4.1189553424334814E-3</c:v>
                      </c:pt>
                      <c:pt idx="175">
                        <c:v>3.9196583701925939E-3</c:v>
                      </c:pt>
                      <c:pt idx="176">
                        <c:v>3.7297608575752408E-3</c:v>
                      </c:pt>
                      <c:pt idx="177">
                        <c:v>3.5488342525591839E-3</c:v>
                      </c:pt>
                      <c:pt idx="178">
                        <c:v>3.3764686391425159E-3</c:v>
                      </c:pt>
                      <c:pt idx="179">
                        <c:v>3.2122719831228922E-3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46A-4558-945D-C1899C7BCC25}"/>
                  </c:ext>
                </c:extLst>
              </c15:ser>
            </c15:filteredScatterSeries>
          </c:ext>
        </c:extLst>
      </c:scatterChart>
      <c:valAx>
        <c:axId val="888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ja-JP" sz="1000" b="0" i="0" u="none" strike="noStrike" baseline="0">
                    <a:effectLst/>
                  </a:rPr>
                  <a:t>θ[-]</a:t>
                </a:r>
                <a:r>
                  <a:rPr lang="el-GR" altLang="ja-JP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58160"/>
        <c:crosses val="autoZero"/>
        <c:crossBetween val="midCat"/>
      </c:valAx>
      <c:valAx>
        <c:axId val="888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無次元濃度</a:t>
                </a:r>
                <a:r>
                  <a:rPr lang="en-US" altLang="ja-JP" sz="1050" b="0" i="0" baseline="0">
                    <a:effectLst/>
                  </a:rPr>
                  <a:t>C_i/C_A0[-]</a:t>
                </a:r>
                <a:endParaRPr lang="ja-JP" altLang="ja-JP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28</xdr:row>
      <xdr:rowOff>79375</xdr:rowOff>
    </xdr:from>
    <xdr:to>
      <xdr:col>11</xdr:col>
      <xdr:colOff>155575</xdr:colOff>
      <xdr:row>45</xdr:row>
      <xdr:rowOff>15875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2C0A67-A9BB-4EDB-B0A2-401B7721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4</xdr:row>
      <xdr:rowOff>63500</xdr:rowOff>
    </xdr:from>
    <xdr:to>
      <xdr:col>13</xdr:col>
      <xdr:colOff>609600</xdr:colOff>
      <xdr:row>25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B94AB1-AE82-4445-A279-B83CB0C1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8</xdr:row>
      <xdr:rowOff>25400</xdr:rowOff>
    </xdr:from>
    <xdr:to>
      <xdr:col>9</xdr:col>
      <xdr:colOff>584200</xdr:colOff>
      <xdr:row>27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027C66-E14B-A649-8D38-C09A46A3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8</xdr:row>
      <xdr:rowOff>6356</xdr:rowOff>
    </xdr:from>
    <xdr:to>
      <xdr:col>13</xdr:col>
      <xdr:colOff>253999</xdr:colOff>
      <xdr:row>27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AF022B-8A72-4572-9893-DFD88DBA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1695450</xdr:colOff>
      <xdr:row>9</xdr:row>
      <xdr:rowOff>25400</xdr:rowOff>
    </xdr:from>
    <xdr:to>
      <xdr:col>13</xdr:col>
      <xdr:colOff>317500</xdr:colOff>
      <xdr:row>25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4E3408-9E69-4F74-9488-D5740517B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19050</xdr:rowOff>
    </xdr:from>
    <xdr:to>
      <xdr:col>8</xdr:col>
      <xdr:colOff>266700</xdr:colOff>
      <xdr:row>25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9E4EBF-69C4-4C6D-B55E-6DCC13D26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4</xdr:row>
      <xdr:rowOff>98424</xdr:rowOff>
    </xdr:from>
    <xdr:to>
      <xdr:col>11</xdr:col>
      <xdr:colOff>1857375</xdr:colOff>
      <xdr:row>24</xdr:row>
      <xdr:rowOff>171449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6FA6F3-E6A0-460F-BE65-2E341F49A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1</xdr:row>
      <xdr:rowOff>88906</xdr:rowOff>
    </xdr:from>
    <xdr:to>
      <xdr:col>13</xdr:col>
      <xdr:colOff>330199</xdr:colOff>
      <xdr:row>22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D343A5-C834-46FC-9CD1-BE103DD9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83"/>
  <sheetViews>
    <sheetView topLeftCell="D29" workbookViewId="0">
      <selection activeCell="H52" sqref="H52"/>
    </sheetView>
  </sheetViews>
  <sheetFormatPr baseColWidth="10" defaultColWidth="8.83203125" defaultRowHeight="14"/>
  <cols>
    <col min="1" max="1" width="10.33203125" bestFit="1" customWidth="1"/>
    <col min="2" max="2" width="9" style="5" bestFit="1" customWidth="1"/>
    <col min="3" max="3" width="16.33203125" bestFit="1" customWidth="1"/>
    <col min="4" max="4" width="14.83203125" bestFit="1" customWidth="1"/>
    <col min="5" max="5" width="26.5" bestFit="1" customWidth="1"/>
    <col min="6" max="6" width="24" bestFit="1" customWidth="1"/>
    <col min="7" max="7" width="29.33203125" bestFit="1" customWidth="1"/>
  </cols>
  <sheetData>
    <row r="2" spans="1:10" ht="16">
      <c r="A2" s="1" t="s">
        <v>0</v>
      </c>
      <c r="B2" s="1" t="s">
        <v>11</v>
      </c>
      <c r="C2" s="1" t="s">
        <v>8</v>
      </c>
      <c r="D2" s="1" t="s">
        <v>9</v>
      </c>
      <c r="E2" s="7" t="s">
        <v>39</v>
      </c>
      <c r="F2" s="6" t="s">
        <v>10</v>
      </c>
    </row>
    <row r="3" spans="1:10" ht="17">
      <c r="A3">
        <v>0</v>
      </c>
      <c r="B3" s="5">
        <v>14.8</v>
      </c>
      <c r="C3" s="5">
        <v>0.13800000000000001</v>
      </c>
      <c r="D3">
        <f>C3/1000</f>
        <v>1.3800000000000002E-4</v>
      </c>
      <c r="E3">
        <f>37570*(D3^2)+25.64*D3</f>
        <v>4.253803080000001E-3</v>
      </c>
      <c r="F3">
        <f>-1*LN(1-(E3/(2*$H$6)))</f>
        <v>1.6219147128550735E-5</v>
      </c>
      <c r="G3" t="s">
        <v>1</v>
      </c>
      <c r="H3" s="5">
        <f>398.5/1000000</f>
        <v>3.9849999999999998E-4</v>
      </c>
      <c r="J3" s="2"/>
    </row>
    <row r="4" spans="1:10" ht="16">
      <c r="A4">
        <v>5</v>
      </c>
      <c r="B4" s="5">
        <v>14.8</v>
      </c>
      <c r="C4" s="5">
        <v>5.87</v>
      </c>
      <c r="D4">
        <f t="shared" ref="D4:D67" si="0">C4/1000</f>
        <v>5.8700000000000002E-3</v>
      </c>
      <c r="E4">
        <f t="shared" ref="E4:E67" si="1">37570*(D4^2)+25.64*D4</f>
        <v>1.4450525330000004</v>
      </c>
      <c r="F4">
        <f t="shared" ref="F4:F6" si="2">-1*LN(1-(E4/(2*$H$6)))</f>
        <v>5.5249700145406384E-3</v>
      </c>
      <c r="G4" t="s">
        <v>41</v>
      </c>
      <c r="H4" s="5">
        <v>1067</v>
      </c>
      <c r="J4" s="2"/>
    </row>
    <row r="5" spans="1:10">
      <c r="A5">
        <v>10</v>
      </c>
      <c r="B5" s="5">
        <v>14.9</v>
      </c>
      <c r="C5" s="5">
        <v>8.58</v>
      </c>
      <c r="D5">
        <f t="shared" si="0"/>
        <v>8.5800000000000008E-3</v>
      </c>
      <c r="E5">
        <f t="shared" si="1"/>
        <v>2.9857593480000002</v>
      </c>
      <c r="F5">
        <f t="shared" si="2"/>
        <v>1.1449479969192987E-2</v>
      </c>
      <c r="G5" t="s">
        <v>42</v>
      </c>
      <c r="H5" s="5">
        <v>0.10209</v>
      </c>
      <c r="J5" s="2"/>
    </row>
    <row r="6" spans="1:10" ht="17">
      <c r="A6">
        <v>15</v>
      </c>
      <c r="B6" s="5">
        <v>14.9</v>
      </c>
      <c r="C6" s="5">
        <v>11.03</v>
      </c>
      <c r="D6">
        <f t="shared" si="0"/>
        <v>1.103E-2</v>
      </c>
      <c r="E6">
        <f t="shared" si="1"/>
        <v>4.8536092129999995</v>
      </c>
      <c r="F6">
        <f t="shared" si="2"/>
        <v>1.8679350529902491E-2</v>
      </c>
      <c r="G6" t="s">
        <v>36</v>
      </c>
      <c r="H6">
        <f>(H4*(5/1000000)/H5)/H3</f>
        <v>131.13629042595699</v>
      </c>
    </row>
    <row r="7" spans="1:10">
      <c r="A7">
        <v>20</v>
      </c>
      <c r="B7" s="5">
        <v>15</v>
      </c>
      <c r="C7" s="5">
        <v>12.94</v>
      </c>
      <c r="D7">
        <f t="shared" si="0"/>
        <v>1.294E-2</v>
      </c>
      <c r="E7">
        <f t="shared" si="1"/>
        <v>6.6226376519999999</v>
      </c>
      <c r="F7">
        <f>-1*LN(1-(E7/(2*H$6)))</f>
        <v>2.5575248519855404E-2</v>
      </c>
      <c r="G7" t="s">
        <v>3</v>
      </c>
      <c r="H7">
        <f>AVERAGE(B23:B63)+273.15</f>
        <v>288.23780487804879</v>
      </c>
    </row>
    <row r="8" spans="1:10" ht="17">
      <c r="A8">
        <v>25</v>
      </c>
      <c r="B8" s="5">
        <v>15</v>
      </c>
      <c r="C8" s="5">
        <v>14.61</v>
      </c>
      <c r="D8">
        <f t="shared" si="0"/>
        <v>1.461E-2</v>
      </c>
      <c r="E8">
        <f t="shared" si="1"/>
        <v>8.3939957970000005</v>
      </c>
      <c r="F8">
        <f t="shared" ref="F8:F67" si="3">-1*LN(1-(E8/(2*H$6)))</f>
        <v>3.2528206726995933E-2</v>
      </c>
      <c r="G8" t="s">
        <v>2</v>
      </c>
      <c r="H8">
        <v>1.4430000000000001E-3</v>
      </c>
    </row>
    <row r="9" spans="1:10">
      <c r="A9">
        <v>30</v>
      </c>
      <c r="B9" s="5">
        <v>15</v>
      </c>
      <c r="C9" s="5">
        <v>16.100000000000001</v>
      </c>
      <c r="D9">
        <f t="shared" si="0"/>
        <v>1.61E-2</v>
      </c>
      <c r="E9">
        <f t="shared" si="1"/>
        <v>10.151323699999999</v>
      </c>
      <c r="F9">
        <f t="shared" si="3"/>
        <v>3.9474196910633232E-2</v>
      </c>
    </row>
    <row r="10" spans="1:10">
      <c r="A10">
        <v>35</v>
      </c>
      <c r="B10" s="5">
        <v>15</v>
      </c>
      <c r="C10" s="5">
        <v>17.52</v>
      </c>
      <c r="D10">
        <f t="shared" si="0"/>
        <v>1.7520000000000001E-2</v>
      </c>
      <c r="E10">
        <f t="shared" si="1"/>
        <v>11.981339328000001</v>
      </c>
      <c r="F10">
        <f t="shared" si="3"/>
        <v>4.6759141955292467E-2</v>
      </c>
    </row>
    <row r="11" spans="1:10">
      <c r="A11">
        <v>40</v>
      </c>
      <c r="B11" s="5">
        <v>15</v>
      </c>
      <c r="C11" s="5">
        <v>18.72</v>
      </c>
      <c r="D11">
        <f t="shared" si="0"/>
        <v>1.8720000000000001E-2</v>
      </c>
      <c r="E11">
        <f t="shared" si="1"/>
        <v>13.645951488000001</v>
      </c>
      <c r="F11">
        <f t="shared" si="3"/>
        <v>5.3432057214174836E-2</v>
      </c>
    </row>
    <row r="12" spans="1:10">
      <c r="A12">
        <v>45</v>
      </c>
      <c r="B12" s="5">
        <v>15</v>
      </c>
      <c r="C12" s="5">
        <v>19.920000000000002</v>
      </c>
      <c r="D12">
        <f t="shared" si="0"/>
        <v>1.992E-2</v>
      </c>
      <c r="E12">
        <f t="shared" si="1"/>
        <v>15.418765248</v>
      </c>
      <c r="F12">
        <f t="shared" si="3"/>
        <v>6.0588026105257042E-2</v>
      </c>
    </row>
    <row r="13" spans="1:10">
      <c r="A13">
        <v>50</v>
      </c>
      <c r="B13" s="5">
        <v>15</v>
      </c>
      <c r="C13" s="5">
        <v>21.1</v>
      </c>
      <c r="D13">
        <f t="shared" si="0"/>
        <v>2.1100000000000001E-2</v>
      </c>
      <c r="E13">
        <f t="shared" si="1"/>
        <v>17.267543700000001</v>
      </c>
      <c r="F13">
        <f t="shared" si="3"/>
        <v>6.8105577729634853E-2</v>
      </c>
    </row>
    <row r="14" spans="1:10">
      <c r="A14">
        <v>55</v>
      </c>
      <c r="B14" s="5">
        <v>15</v>
      </c>
      <c r="C14" s="5">
        <v>22.1</v>
      </c>
      <c r="D14">
        <f t="shared" si="0"/>
        <v>2.2100000000000002E-2</v>
      </c>
      <c r="E14">
        <f t="shared" si="1"/>
        <v>18.916207700000005</v>
      </c>
      <c r="F14">
        <f t="shared" si="3"/>
        <v>7.4857422688732078E-2</v>
      </c>
    </row>
    <row r="15" spans="1:10">
      <c r="A15">
        <v>60</v>
      </c>
      <c r="B15" s="5">
        <v>15</v>
      </c>
      <c r="C15" s="5">
        <v>23.1</v>
      </c>
      <c r="D15">
        <f t="shared" si="0"/>
        <v>2.3100000000000002E-2</v>
      </c>
      <c r="E15">
        <f t="shared" si="1"/>
        <v>20.640011700000002</v>
      </c>
      <c r="F15">
        <f t="shared" si="3"/>
        <v>8.1966084799248135E-2</v>
      </c>
    </row>
    <row r="16" spans="1:10">
      <c r="A16">
        <v>65</v>
      </c>
      <c r="B16" s="5">
        <v>15</v>
      </c>
      <c r="C16" s="5">
        <v>24.1</v>
      </c>
      <c r="D16">
        <f t="shared" si="0"/>
        <v>2.41E-2</v>
      </c>
      <c r="E16">
        <f t="shared" si="1"/>
        <v>22.438955699999998</v>
      </c>
      <c r="F16">
        <f t="shared" si="3"/>
        <v>8.9438893452447876E-2</v>
      </c>
    </row>
    <row r="17" spans="1:6">
      <c r="A17">
        <v>70</v>
      </c>
      <c r="B17" s="5">
        <v>15</v>
      </c>
      <c r="C17" s="5">
        <v>25</v>
      </c>
      <c r="D17">
        <f t="shared" si="0"/>
        <v>2.5000000000000001E-2</v>
      </c>
      <c r="E17">
        <f t="shared" si="1"/>
        <v>24.122250000000001</v>
      </c>
      <c r="F17">
        <f t="shared" si="3"/>
        <v>9.6482231362328766E-2</v>
      </c>
    </row>
    <row r="18" spans="1:6">
      <c r="A18">
        <v>75</v>
      </c>
      <c r="B18" s="5">
        <v>15</v>
      </c>
      <c r="C18" s="5">
        <v>25.9</v>
      </c>
      <c r="D18">
        <f t="shared" si="0"/>
        <v>2.5899999999999999E-2</v>
      </c>
      <c r="E18">
        <f t="shared" si="1"/>
        <v>25.8664077</v>
      </c>
      <c r="F18">
        <f t="shared" si="3"/>
        <v>0.10383294951197736</v>
      </c>
    </row>
    <row r="19" spans="1:6">
      <c r="A19">
        <v>80</v>
      </c>
      <c r="B19" s="5">
        <v>15</v>
      </c>
      <c r="C19" s="5">
        <v>26.7</v>
      </c>
      <c r="D19">
        <f t="shared" si="0"/>
        <v>2.6699999999999998E-2</v>
      </c>
      <c r="E19">
        <f t="shared" si="1"/>
        <v>27.467865299999996</v>
      </c>
      <c r="F19">
        <f t="shared" si="3"/>
        <v>0.11063017684396478</v>
      </c>
    </row>
    <row r="20" spans="1:6">
      <c r="A20">
        <v>85</v>
      </c>
      <c r="B20" s="5">
        <v>15</v>
      </c>
      <c r="C20" s="5">
        <v>27.5</v>
      </c>
      <c r="D20">
        <f t="shared" si="0"/>
        <v>2.75E-2</v>
      </c>
      <c r="E20">
        <f t="shared" si="1"/>
        <v>29.1174125</v>
      </c>
      <c r="F20">
        <f t="shared" si="3"/>
        <v>0.11768015736115753</v>
      </c>
    </row>
    <row r="21" spans="1:6">
      <c r="A21">
        <v>90</v>
      </c>
      <c r="B21" s="5">
        <v>15</v>
      </c>
      <c r="C21" s="5">
        <v>28.3</v>
      </c>
      <c r="D21">
        <f t="shared" si="0"/>
        <v>2.8300000000000002E-2</v>
      </c>
      <c r="E21">
        <f t="shared" si="1"/>
        <v>30.815049300000009</v>
      </c>
      <c r="F21">
        <f t="shared" si="3"/>
        <v>0.1249879401890934</v>
      </c>
    </row>
    <row r="22" spans="1:6">
      <c r="A22">
        <v>95</v>
      </c>
      <c r="B22" s="5">
        <v>15</v>
      </c>
      <c r="C22" s="5">
        <v>29.1</v>
      </c>
      <c r="D22">
        <f t="shared" si="0"/>
        <v>2.9100000000000001E-2</v>
      </c>
      <c r="E22">
        <f t="shared" si="1"/>
        <v>32.560775700000001</v>
      </c>
      <c r="F22">
        <f t="shared" si="3"/>
        <v>0.13255884570948415</v>
      </c>
    </row>
    <row r="23" spans="1:6" s="23" customFormat="1">
      <c r="A23" s="23">
        <v>100</v>
      </c>
      <c r="B23" s="24">
        <v>15</v>
      </c>
      <c r="C23" s="24">
        <v>29.8</v>
      </c>
      <c r="D23" s="23">
        <f t="shared" si="0"/>
        <v>2.98E-2</v>
      </c>
      <c r="E23" s="23">
        <f t="shared" si="1"/>
        <v>34.127734799999999</v>
      </c>
      <c r="F23" s="23">
        <f t="shared" si="3"/>
        <v>0.13940363092200148</v>
      </c>
    </row>
    <row r="24" spans="1:6">
      <c r="A24">
        <v>105</v>
      </c>
      <c r="B24" s="5">
        <v>15</v>
      </c>
      <c r="C24" s="5">
        <v>30.7</v>
      </c>
      <c r="D24">
        <f t="shared" si="0"/>
        <v>3.0699999999999998E-2</v>
      </c>
      <c r="E24">
        <f t="shared" si="1"/>
        <v>36.196497299999997</v>
      </c>
      <c r="F24">
        <f t="shared" si="3"/>
        <v>0.14851275236474887</v>
      </c>
    </row>
    <row r="25" spans="1:6">
      <c r="A25">
        <v>110</v>
      </c>
      <c r="B25" s="5">
        <v>15</v>
      </c>
      <c r="C25" s="5">
        <v>31.2</v>
      </c>
      <c r="D25">
        <f t="shared" si="0"/>
        <v>3.1199999999999999E-2</v>
      </c>
      <c r="E25">
        <f t="shared" si="1"/>
        <v>37.372108799999992</v>
      </c>
      <c r="F25">
        <f t="shared" si="3"/>
        <v>0.15372638996230578</v>
      </c>
    </row>
    <row r="26" spans="1:6">
      <c r="A26">
        <v>115</v>
      </c>
      <c r="B26" s="5">
        <v>15</v>
      </c>
      <c r="C26" s="5">
        <v>32.1</v>
      </c>
      <c r="D26">
        <f t="shared" si="0"/>
        <v>3.2100000000000004E-2</v>
      </c>
      <c r="E26">
        <f t="shared" si="1"/>
        <v>39.535547700000016</v>
      </c>
      <c r="F26">
        <f t="shared" si="3"/>
        <v>0.16339249577179418</v>
      </c>
    </row>
    <row r="27" spans="1:6">
      <c r="A27">
        <v>120</v>
      </c>
      <c r="B27" s="5">
        <v>15</v>
      </c>
      <c r="C27" s="5">
        <v>32.700000000000003</v>
      </c>
      <c r="D27">
        <f t="shared" si="0"/>
        <v>3.27E-2</v>
      </c>
      <c r="E27">
        <f t="shared" si="1"/>
        <v>41.011653300000006</v>
      </c>
      <c r="F27">
        <f t="shared" si="3"/>
        <v>0.17004167513320484</v>
      </c>
    </row>
    <row r="28" spans="1:6">
      <c r="A28">
        <v>125</v>
      </c>
      <c r="B28" s="5">
        <v>15.1</v>
      </c>
      <c r="C28" s="5">
        <v>33.299999999999997</v>
      </c>
      <c r="D28">
        <f t="shared" si="0"/>
        <v>3.3299999999999996E-2</v>
      </c>
      <c r="E28">
        <f t="shared" si="1"/>
        <v>42.514809299999989</v>
      </c>
      <c r="F28">
        <f t="shared" si="3"/>
        <v>0.17685844650284346</v>
      </c>
    </row>
    <row r="29" spans="1:6">
      <c r="A29">
        <v>130</v>
      </c>
      <c r="B29" s="5">
        <v>15.1</v>
      </c>
      <c r="C29" s="5">
        <v>33.9</v>
      </c>
      <c r="D29">
        <f t="shared" si="0"/>
        <v>3.39E-2</v>
      </c>
      <c r="E29">
        <f t="shared" si="1"/>
        <v>44.0450157</v>
      </c>
      <c r="F29">
        <f t="shared" si="3"/>
        <v>0.18384595269457685</v>
      </c>
    </row>
    <row r="30" spans="1:6">
      <c r="A30">
        <v>135</v>
      </c>
      <c r="B30" s="5">
        <v>15.1</v>
      </c>
      <c r="C30" s="5">
        <v>34.299999999999997</v>
      </c>
      <c r="D30">
        <f t="shared" si="0"/>
        <v>3.4299999999999997E-2</v>
      </c>
      <c r="E30">
        <f t="shared" si="1"/>
        <v>45.080181299999992</v>
      </c>
      <c r="F30">
        <f t="shared" si="3"/>
        <v>0.18860075327413428</v>
      </c>
    </row>
    <row r="31" spans="1:6">
      <c r="A31">
        <v>140</v>
      </c>
      <c r="B31" s="5">
        <v>15.1</v>
      </c>
      <c r="C31" s="5">
        <v>35.200000000000003</v>
      </c>
      <c r="D31">
        <f t="shared" si="0"/>
        <v>3.5200000000000002E-2</v>
      </c>
      <c r="E31">
        <f t="shared" si="1"/>
        <v>47.453260800000002</v>
      </c>
      <c r="F31">
        <f t="shared" si="3"/>
        <v>0.19958704490102225</v>
      </c>
    </row>
    <row r="32" spans="1:6">
      <c r="A32">
        <v>145</v>
      </c>
      <c r="B32" s="5">
        <v>15.1</v>
      </c>
      <c r="C32" s="5">
        <v>35.5</v>
      </c>
      <c r="D32">
        <f t="shared" si="0"/>
        <v>3.5499999999999997E-2</v>
      </c>
      <c r="E32">
        <f t="shared" si="1"/>
        <v>48.2578125</v>
      </c>
      <c r="F32">
        <f t="shared" si="3"/>
        <v>0.2033393242357876</v>
      </c>
    </row>
    <row r="33" spans="1:6">
      <c r="A33">
        <v>150</v>
      </c>
      <c r="B33" s="5">
        <v>15.1</v>
      </c>
      <c r="C33" s="5">
        <v>36.200000000000003</v>
      </c>
      <c r="D33">
        <f t="shared" si="0"/>
        <v>3.6200000000000003E-2</v>
      </c>
      <c r="E33">
        <f t="shared" si="1"/>
        <v>50.161398800000008</v>
      </c>
      <c r="F33">
        <f t="shared" si="3"/>
        <v>0.21227376702613035</v>
      </c>
    </row>
    <row r="34" spans="1:6">
      <c r="A34">
        <v>155</v>
      </c>
      <c r="B34" s="5">
        <v>15.1</v>
      </c>
      <c r="C34" s="5">
        <v>36.799999999999997</v>
      </c>
      <c r="D34">
        <f t="shared" si="0"/>
        <v>3.6799999999999999E-2</v>
      </c>
      <c r="E34">
        <f t="shared" si="1"/>
        <v>51.8223488</v>
      </c>
      <c r="F34">
        <f t="shared" si="3"/>
        <v>0.22013515000446998</v>
      </c>
    </row>
    <row r="35" spans="1:6">
      <c r="A35">
        <v>160</v>
      </c>
      <c r="B35" s="5">
        <v>15.1</v>
      </c>
      <c r="C35" s="5">
        <v>37.4</v>
      </c>
      <c r="D35">
        <f t="shared" si="0"/>
        <v>3.7399999999999996E-2</v>
      </c>
      <c r="E35">
        <f t="shared" si="1"/>
        <v>53.510349199999993</v>
      </c>
      <c r="F35">
        <f t="shared" si="3"/>
        <v>0.22818839111267455</v>
      </c>
    </row>
    <row r="36" spans="1:6">
      <c r="A36">
        <v>165</v>
      </c>
      <c r="B36" s="5">
        <v>15.1</v>
      </c>
      <c r="C36" s="5">
        <v>37.9</v>
      </c>
      <c r="D36">
        <f t="shared" si="0"/>
        <v>3.7899999999999996E-2</v>
      </c>
      <c r="E36">
        <f t="shared" si="1"/>
        <v>54.93767969999999</v>
      </c>
      <c r="F36">
        <f t="shared" si="3"/>
        <v>0.23504898199831151</v>
      </c>
    </row>
    <row r="37" spans="1:6">
      <c r="A37">
        <v>170</v>
      </c>
      <c r="B37" s="5">
        <v>15.1</v>
      </c>
      <c r="C37" s="5">
        <v>38.4</v>
      </c>
      <c r="D37">
        <f t="shared" si="0"/>
        <v>3.8399999999999997E-2</v>
      </c>
      <c r="E37">
        <f t="shared" si="1"/>
        <v>56.383795199999987</v>
      </c>
      <c r="F37">
        <f t="shared" si="3"/>
        <v>0.24204820033854491</v>
      </c>
    </row>
    <row r="38" spans="1:6">
      <c r="A38">
        <v>175</v>
      </c>
      <c r="B38" s="5">
        <v>15.1</v>
      </c>
      <c r="C38" s="5">
        <v>39</v>
      </c>
      <c r="D38">
        <f t="shared" si="0"/>
        <v>3.9E-2</v>
      </c>
      <c r="E38">
        <f t="shared" si="1"/>
        <v>58.143930000000005</v>
      </c>
      <c r="F38">
        <f t="shared" si="3"/>
        <v>0.25063391136231811</v>
      </c>
    </row>
    <row r="39" spans="1:6">
      <c r="A39">
        <v>180</v>
      </c>
      <c r="B39" s="5">
        <v>15.1</v>
      </c>
      <c r="C39" s="5">
        <v>39.4</v>
      </c>
      <c r="D39">
        <f t="shared" si="0"/>
        <v>3.9399999999999998E-2</v>
      </c>
      <c r="E39">
        <f t="shared" si="1"/>
        <v>59.332381199999993</v>
      </c>
      <c r="F39">
        <f t="shared" si="3"/>
        <v>0.25647299521854644</v>
      </c>
    </row>
    <row r="40" spans="1:6">
      <c r="A40">
        <v>185</v>
      </c>
      <c r="B40" s="5">
        <v>15.1</v>
      </c>
      <c r="C40" s="5">
        <v>40</v>
      </c>
      <c r="D40">
        <f t="shared" si="0"/>
        <v>0.04</v>
      </c>
      <c r="E40">
        <f t="shared" si="1"/>
        <v>61.137599999999999</v>
      </c>
      <c r="F40">
        <f t="shared" si="3"/>
        <v>0.2654081186672011</v>
      </c>
    </row>
    <row r="41" spans="1:6">
      <c r="A41">
        <v>190</v>
      </c>
      <c r="B41" s="5">
        <v>15.1</v>
      </c>
      <c r="C41" s="5">
        <v>40.4</v>
      </c>
      <c r="D41">
        <f t="shared" si="0"/>
        <v>4.0399999999999998E-2</v>
      </c>
      <c r="E41">
        <f t="shared" si="1"/>
        <v>62.356107199999997</v>
      </c>
      <c r="F41">
        <f t="shared" si="3"/>
        <v>0.27148470029155936</v>
      </c>
    </row>
    <row r="42" spans="1:6">
      <c r="A42">
        <v>195</v>
      </c>
      <c r="B42" s="5">
        <v>15.1</v>
      </c>
      <c r="C42" s="5">
        <v>40.9</v>
      </c>
      <c r="D42">
        <f t="shared" si="0"/>
        <v>4.0899999999999999E-2</v>
      </c>
      <c r="E42">
        <f t="shared" si="1"/>
        <v>63.896147699999993</v>
      </c>
      <c r="F42">
        <f t="shared" si="3"/>
        <v>0.279217944587972</v>
      </c>
    </row>
    <row r="43" spans="1:6">
      <c r="A43">
        <v>200</v>
      </c>
      <c r="B43" s="5">
        <v>15.1</v>
      </c>
      <c r="C43" s="5">
        <v>41.3</v>
      </c>
      <c r="D43">
        <f t="shared" si="0"/>
        <v>4.1299999999999996E-2</v>
      </c>
      <c r="E43">
        <f t="shared" si="1"/>
        <v>65.141705299999984</v>
      </c>
      <c r="F43">
        <f t="shared" si="3"/>
        <v>0.28551649680369612</v>
      </c>
    </row>
    <row r="44" spans="1:6">
      <c r="A44">
        <v>205</v>
      </c>
      <c r="B44" s="5">
        <v>15.1</v>
      </c>
      <c r="C44" s="5">
        <v>41.8</v>
      </c>
      <c r="D44">
        <f t="shared" si="0"/>
        <v>4.1799999999999997E-2</v>
      </c>
      <c r="E44">
        <f t="shared" si="1"/>
        <v>66.715558799999997</v>
      </c>
      <c r="F44">
        <f t="shared" si="3"/>
        <v>0.29353233806977708</v>
      </c>
    </row>
    <row r="45" spans="1:6">
      <c r="A45">
        <v>210</v>
      </c>
      <c r="B45" s="5">
        <v>15.1</v>
      </c>
      <c r="C45" s="5">
        <v>42.2</v>
      </c>
      <c r="D45">
        <f t="shared" si="0"/>
        <v>4.2200000000000001E-2</v>
      </c>
      <c r="E45">
        <f t="shared" si="1"/>
        <v>67.988166800000002</v>
      </c>
      <c r="F45">
        <f t="shared" si="3"/>
        <v>0.30006121059420671</v>
      </c>
    </row>
    <row r="46" spans="1:6">
      <c r="A46">
        <v>215</v>
      </c>
      <c r="B46" s="5">
        <v>15.1</v>
      </c>
      <c r="C46" s="5">
        <v>42.7</v>
      </c>
      <c r="D46">
        <f t="shared" si="0"/>
        <v>4.2700000000000002E-2</v>
      </c>
      <c r="E46">
        <f t="shared" si="1"/>
        <v>69.59583330000001</v>
      </c>
      <c r="F46">
        <f t="shared" si="3"/>
        <v>0.30837044629746213</v>
      </c>
    </row>
    <row r="47" spans="1:6">
      <c r="A47">
        <v>220</v>
      </c>
      <c r="B47" s="5">
        <v>15.1</v>
      </c>
      <c r="C47" s="5">
        <v>43.1</v>
      </c>
      <c r="D47">
        <f t="shared" si="0"/>
        <v>4.3099999999999999E-2</v>
      </c>
      <c r="E47">
        <f t="shared" si="1"/>
        <v>70.895491700000008</v>
      </c>
      <c r="F47">
        <f t="shared" si="3"/>
        <v>0.31513857741333146</v>
      </c>
    </row>
    <row r="48" spans="1:6">
      <c r="A48">
        <v>225</v>
      </c>
      <c r="B48" s="5">
        <v>15.1</v>
      </c>
      <c r="C48" s="5">
        <v>43.6</v>
      </c>
      <c r="D48">
        <f t="shared" si="0"/>
        <v>4.36E-2</v>
      </c>
      <c r="E48">
        <f t="shared" si="1"/>
        <v>72.536971199999996</v>
      </c>
      <c r="F48">
        <f t="shared" si="3"/>
        <v>0.32375277292847104</v>
      </c>
    </row>
    <row r="49" spans="1:6">
      <c r="A49">
        <v>230</v>
      </c>
      <c r="B49" s="5">
        <v>15.1</v>
      </c>
      <c r="C49" s="5">
        <v>44.1</v>
      </c>
      <c r="D49">
        <f t="shared" si="0"/>
        <v>4.41E-2</v>
      </c>
      <c r="E49">
        <f t="shared" si="1"/>
        <v>74.197235699999993</v>
      </c>
      <c r="F49">
        <f t="shared" si="3"/>
        <v>0.33254169323982558</v>
      </c>
    </row>
    <row r="50" spans="1:6">
      <c r="A50">
        <v>235</v>
      </c>
      <c r="B50" s="5">
        <v>15.1</v>
      </c>
      <c r="C50" s="5">
        <v>44.5</v>
      </c>
      <c r="D50">
        <f t="shared" si="0"/>
        <v>4.4499999999999998E-2</v>
      </c>
      <c r="E50">
        <f t="shared" si="1"/>
        <v>75.538972499999986</v>
      </c>
      <c r="F50">
        <f t="shared" si="3"/>
        <v>0.33970130092209921</v>
      </c>
    </row>
    <row r="51" spans="1:6">
      <c r="A51">
        <v>240</v>
      </c>
      <c r="B51" s="5">
        <v>15.1</v>
      </c>
      <c r="C51" s="5">
        <v>45</v>
      </c>
      <c r="D51">
        <f t="shared" si="0"/>
        <v>4.4999999999999998E-2</v>
      </c>
      <c r="E51">
        <f t="shared" si="1"/>
        <v>77.233050000000006</v>
      </c>
      <c r="F51">
        <f t="shared" si="3"/>
        <v>0.3488148653341811</v>
      </c>
    </row>
    <row r="52" spans="1:6">
      <c r="A52">
        <v>245</v>
      </c>
      <c r="B52" s="5">
        <v>15.1</v>
      </c>
      <c r="C52" s="5">
        <v>45.4</v>
      </c>
      <c r="D52">
        <f t="shared" si="0"/>
        <v>4.5399999999999996E-2</v>
      </c>
      <c r="E52">
        <f t="shared" si="1"/>
        <v>78.601837199999991</v>
      </c>
      <c r="F52">
        <f t="shared" si="3"/>
        <v>0.35623962988648544</v>
      </c>
    </row>
    <row r="53" spans="1:6">
      <c r="A53">
        <v>250</v>
      </c>
      <c r="B53" s="5">
        <v>15.1</v>
      </c>
      <c r="C53" s="5">
        <v>45.7</v>
      </c>
      <c r="D53">
        <f t="shared" si="0"/>
        <v>4.5700000000000005E-2</v>
      </c>
      <c r="E53">
        <f t="shared" si="1"/>
        <v>79.636317300000016</v>
      </c>
      <c r="F53">
        <f t="shared" si="3"/>
        <v>0.36188780384880886</v>
      </c>
    </row>
    <row r="54" spans="1:6">
      <c r="A54">
        <v>255</v>
      </c>
      <c r="B54" s="5">
        <v>15.1</v>
      </c>
      <c r="C54" s="5">
        <v>46</v>
      </c>
      <c r="D54">
        <f t="shared" si="0"/>
        <v>4.5999999999999999E-2</v>
      </c>
      <c r="E54">
        <f t="shared" si="1"/>
        <v>80.67756</v>
      </c>
      <c r="F54">
        <f t="shared" si="3"/>
        <v>0.36760530029176841</v>
      </c>
    </row>
    <row r="55" spans="1:6">
      <c r="A55">
        <v>260</v>
      </c>
      <c r="B55" s="5">
        <v>15.1</v>
      </c>
      <c r="C55" s="5">
        <v>46.5</v>
      </c>
      <c r="D55">
        <f t="shared" si="0"/>
        <v>4.65E-2</v>
      </c>
      <c r="E55">
        <f t="shared" si="1"/>
        <v>82.427992500000002</v>
      </c>
      <c r="F55">
        <f t="shared" si="3"/>
        <v>0.37729126796422735</v>
      </c>
    </row>
    <row r="56" spans="1:6">
      <c r="A56">
        <v>265</v>
      </c>
      <c r="B56" s="5">
        <v>15.1</v>
      </c>
      <c r="C56" s="5">
        <v>46.9</v>
      </c>
      <c r="D56">
        <f t="shared" si="0"/>
        <v>4.6899999999999997E-2</v>
      </c>
      <c r="E56">
        <f t="shared" si="1"/>
        <v>83.84186369999999</v>
      </c>
      <c r="F56">
        <f t="shared" si="3"/>
        <v>0.38518396119753057</v>
      </c>
    </row>
    <row r="57" spans="1:6">
      <c r="A57">
        <v>270</v>
      </c>
      <c r="B57" s="5">
        <v>15.1</v>
      </c>
      <c r="C57" s="5">
        <v>47.3</v>
      </c>
      <c r="D57">
        <f t="shared" si="0"/>
        <v>4.7299999999999995E-2</v>
      </c>
      <c r="E57">
        <f t="shared" si="1"/>
        <v>85.267757299999985</v>
      </c>
      <c r="F57">
        <f t="shared" si="3"/>
        <v>0.39320736395850553</v>
      </c>
    </row>
    <row r="58" spans="1:6">
      <c r="A58">
        <v>275</v>
      </c>
      <c r="B58" s="5">
        <v>15.1</v>
      </c>
      <c r="C58" s="5">
        <v>47.7</v>
      </c>
      <c r="D58">
        <f t="shared" si="0"/>
        <v>4.7700000000000006E-2</v>
      </c>
      <c r="E58">
        <f t="shared" si="1"/>
        <v>86.705673300000015</v>
      </c>
      <c r="F58">
        <f t="shared" si="3"/>
        <v>0.4013641380021325</v>
      </c>
    </row>
    <row r="59" spans="1:6">
      <c r="A59">
        <v>280</v>
      </c>
      <c r="B59" s="5">
        <v>15.1</v>
      </c>
      <c r="C59" s="5">
        <v>48</v>
      </c>
      <c r="D59">
        <f t="shared" si="0"/>
        <v>4.8000000000000001E-2</v>
      </c>
      <c r="E59">
        <f t="shared" si="1"/>
        <v>87.792000000000002</v>
      </c>
      <c r="F59">
        <f t="shared" si="3"/>
        <v>0.40757089693309423</v>
      </c>
    </row>
    <row r="60" spans="1:6">
      <c r="A60">
        <v>285</v>
      </c>
      <c r="B60" s="5">
        <v>15.1</v>
      </c>
      <c r="C60" s="5">
        <v>48.4</v>
      </c>
      <c r="D60">
        <f t="shared" si="0"/>
        <v>4.8399999999999999E-2</v>
      </c>
      <c r="E60">
        <f t="shared" si="1"/>
        <v>89.250955200000007</v>
      </c>
      <c r="F60">
        <f t="shared" si="3"/>
        <v>0.41596775741299463</v>
      </c>
    </row>
    <row r="61" spans="1:6">
      <c r="A61">
        <v>290</v>
      </c>
      <c r="B61" s="5">
        <v>15.1</v>
      </c>
      <c r="C61" s="5">
        <v>48.8</v>
      </c>
      <c r="D61">
        <f t="shared" si="0"/>
        <v>4.8799999999999996E-2</v>
      </c>
      <c r="E61">
        <f t="shared" si="1"/>
        <v>90.721932799999976</v>
      </c>
      <c r="F61">
        <f t="shared" si="3"/>
        <v>0.42450580094240642</v>
      </c>
    </row>
    <row r="62" spans="1:6">
      <c r="A62">
        <v>295</v>
      </c>
      <c r="B62" s="5">
        <v>15.1</v>
      </c>
      <c r="C62" s="5">
        <v>49</v>
      </c>
      <c r="D62">
        <f t="shared" si="0"/>
        <v>4.9000000000000002E-2</v>
      </c>
      <c r="E62">
        <f t="shared" si="1"/>
        <v>91.461930000000009</v>
      </c>
      <c r="F62">
        <f t="shared" si="3"/>
        <v>0.42882870983872756</v>
      </c>
    </row>
    <row r="63" spans="1:6">
      <c r="A63">
        <v>300</v>
      </c>
      <c r="B63" s="5">
        <v>15.1</v>
      </c>
      <c r="C63" s="5">
        <v>49.5</v>
      </c>
      <c r="D63">
        <f t="shared" si="0"/>
        <v>4.9500000000000002E-2</v>
      </c>
      <c r="E63">
        <f t="shared" si="1"/>
        <v>93.325072500000019</v>
      </c>
      <c r="F63">
        <f t="shared" si="3"/>
        <v>0.43979628265826032</v>
      </c>
    </row>
    <row r="64" spans="1:6">
      <c r="A64">
        <v>305</v>
      </c>
      <c r="B64" s="5">
        <v>15.1</v>
      </c>
      <c r="C64" s="5">
        <v>49.7</v>
      </c>
      <c r="D64">
        <f t="shared" si="0"/>
        <v>4.9700000000000001E-2</v>
      </c>
      <c r="E64">
        <f t="shared" si="1"/>
        <v>94.075589300000019</v>
      </c>
      <c r="F64">
        <f t="shared" si="3"/>
        <v>0.44424848662391819</v>
      </c>
    </row>
    <row r="65" spans="1:6">
      <c r="A65">
        <v>310</v>
      </c>
      <c r="B65" s="5">
        <v>15.1</v>
      </c>
      <c r="C65" s="5">
        <v>50.2</v>
      </c>
      <c r="D65">
        <f t="shared" si="0"/>
        <v>5.0200000000000002E-2</v>
      </c>
      <c r="E65">
        <f t="shared" si="1"/>
        <v>95.965030800000008</v>
      </c>
      <c r="F65">
        <f t="shared" si="3"/>
        <v>0.45554556250651185</v>
      </c>
    </row>
    <row r="66" spans="1:6">
      <c r="A66">
        <v>315</v>
      </c>
      <c r="B66" s="5">
        <v>15.1</v>
      </c>
      <c r="C66" s="5">
        <v>50.4</v>
      </c>
      <c r="D66">
        <f t="shared" si="0"/>
        <v>5.04E-2</v>
      </c>
      <c r="E66">
        <f t="shared" si="1"/>
        <v>96.726067200000003</v>
      </c>
      <c r="F66">
        <f t="shared" si="3"/>
        <v>0.46013214328029101</v>
      </c>
    </row>
    <row r="67" spans="1:6">
      <c r="A67">
        <v>320</v>
      </c>
      <c r="B67" s="5">
        <v>15.1</v>
      </c>
      <c r="C67" s="5">
        <v>50.9</v>
      </c>
      <c r="D67">
        <f t="shared" si="0"/>
        <v>5.0900000000000001E-2</v>
      </c>
      <c r="E67">
        <f t="shared" si="1"/>
        <v>98.641807700000015</v>
      </c>
      <c r="F67">
        <f t="shared" si="3"/>
        <v>0.47177184143609902</v>
      </c>
    </row>
    <row r="68" spans="1:6">
      <c r="A68">
        <v>325</v>
      </c>
      <c r="B68" s="5">
        <v>15.1</v>
      </c>
      <c r="C68" s="5">
        <v>51</v>
      </c>
      <c r="D68">
        <f t="shared" ref="D68:D131" si="4">C68/1000</f>
        <v>5.0999999999999997E-2</v>
      </c>
      <c r="E68">
        <f t="shared" ref="E68:E131" si="5">37570*(D68^2)+25.64*D68</f>
        <v>99.027209999999997</v>
      </c>
      <c r="F68">
        <f t="shared" ref="F68:F131" si="6">-1*LN(1-(E68/(2*H$6)))</f>
        <v>0.47412993630266614</v>
      </c>
    </row>
    <row r="69" spans="1:6">
      <c r="A69">
        <v>330</v>
      </c>
      <c r="B69" s="5">
        <v>15.1</v>
      </c>
      <c r="C69" s="5">
        <v>51.4</v>
      </c>
      <c r="D69">
        <f t="shared" si="4"/>
        <v>5.1400000000000001E-2</v>
      </c>
      <c r="E69">
        <f t="shared" si="5"/>
        <v>100.57633320000001</v>
      </c>
      <c r="F69">
        <f t="shared" si="6"/>
        <v>0.48366478716880484</v>
      </c>
    </row>
    <row r="70" spans="1:6">
      <c r="A70">
        <v>335</v>
      </c>
      <c r="B70" s="5">
        <v>15.1</v>
      </c>
      <c r="C70" s="5">
        <v>51.7</v>
      </c>
      <c r="D70">
        <f t="shared" si="4"/>
        <v>5.1700000000000003E-2</v>
      </c>
      <c r="E70">
        <f t="shared" si="5"/>
        <v>101.74606530000001</v>
      </c>
      <c r="F70">
        <f t="shared" si="6"/>
        <v>0.49092521301074071</v>
      </c>
    </row>
    <row r="71" spans="1:6">
      <c r="A71">
        <v>340</v>
      </c>
      <c r="B71" s="5">
        <v>15.1</v>
      </c>
      <c r="C71" s="5">
        <v>52</v>
      </c>
      <c r="D71">
        <f t="shared" si="4"/>
        <v>5.1999999999999998E-2</v>
      </c>
      <c r="E71">
        <f t="shared" si="5"/>
        <v>102.92255999999999</v>
      </c>
      <c r="F71">
        <f t="shared" si="6"/>
        <v>0.49828117614734035</v>
      </c>
    </row>
    <row r="72" spans="1:6">
      <c r="A72">
        <v>345</v>
      </c>
      <c r="B72" s="5">
        <v>15.1</v>
      </c>
      <c r="C72" s="5">
        <v>52.2</v>
      </c>
      <c r="D72">
        <f t="shared" si="4"/>
        <v>5.2200000000000003E-2</v>
      </c>
      <c r="E72">
        <f t="shared" si="5"/>
        <v>103.71064680000002</v>
      </c>
      <c r="F72">
        <f t="shared" si="6"/>
        <v>0.50323907975656657</v>
      </c>
    </row>
    <row r="73" spans="1:6">
      <c r="A73">
        <v>350</v>
      </c>
      <c r="B73" s="5">
        <v>15.1</v>
      </c>
      <c r="C73" s="5">
        <v>52.6</v>
      </c>
      <c r="D73">
        <f t="shared" si="4"/>
        <v>5.2600000000000001E-2</v>
      </c>
      <c r="E73">
        <f t="shared" si="5"/>
        <v>105.29583720000001</v>
      </c>
      <c r="F73">
        <f t="shared" si="6"/>
        <v>0.51328668309635161</v>
      </c>
    </row>
    <row r="74" spans="1:6">
      <c r="A74">
        <v>355</v>
      </c>
      <c r="B74" s="5">
        <v>15.1</v>
      </c>
      <c r="C74" s="5">
        <v>53</v>
      </c>
      <c r="D74">
        <f t="shared" si="4"/>
        <v>5.2999999999999999E-2</v>
      </c>
      <c r="E74">
        <f t="shared" si="5"/>
        <v>106.89304999999999</v>
      </c>
      <c r="F74">
        <f t="shared" si="6"/>
        <v>0.5235136377085704</v>
      </c>
    </row>
    <row r="75" spans="1:6">
      <c r="A75">
        <v>360</v>
      </c>
      <c r="B75" s="5">
        <v>15.1</v>
      </c>
      <c r="C75" s="5">
        <v>53.3</v>
      </c>
      <c r="D75">
        <f t="shared" si="4"/>
        <v>5.33E-2</v>
      </c>
      <c r="E75">
        <f t="shared" si="5"/>
        <v>108.0988493</v>
      </c>
      <c r="F75">
        <f t="shared" si="6"/>
        <v>0.53130425434967898</v>
      </c>
    </row>
    <row r="76" spans="1:6">
      <c r="A76">
        <v>365</v>
      </c>
      <c r="B76" s="5">
        <v>15.1</v>
      </c>
      <c r="C76" s="5">
        <v>53.5</v>
      </c>
      <c r="D76">
        <f t="shared" si="4"/>
        <v>5.3499999999999999E-2</v>
      </c>
      <c r="E76">
        <f t="shared" si="5"/>
        <v>108.90647249999999</v>
      </c>
      <c r="F76">
        <f t="shared" si="6"/>
        <v>0.53655641977183577</v>
      </c>
    </row>
    <row r="77" spans="1:6">
      <c r="A77">
        <v>370</v>
      </c>
      <c r="B77" s="5">
        <v>15.1</v>
      </c>
      <c r="C77" s="5">
        <v>53.9</v>
      </c>
      <c r="D77">
        <f t="shared" si="4"/>
        <v>5.3899999999999997E-2</v>
      </c>
      <c r="E77">
        <f t="shared" si="5"/>
        <v>110.53073569999999</v>
      </c>
      <c r="F77">
        <f t="shared" si="6"/>
        <v>0.54720365807348947</v>
      </c>
    </row>
    <row r="78" spans="1:6">
      <c r="A78">
        <v>375</v>
      </c>
      <c r="B78" s="5">
        <v>15.1</v>
      </c>
      <c r="C78" s="5">
        <v>54.1</v>
      </c>
      <c r="D78">
        <f t="shared" si="4"/>
        <v>5.4100000000000002E-2</v>
      </c>
      <c r="E78">
        <f t="shared" si="5"/>
        <v>111.3473757</v>
      </c>
      <c r="F78">
        <f t="shared" si="6"/>
        <v>0.55259996388808208</v>
      </c>
    </row>
    <row r="79" spans="1:6">
      <c r="A79">
        <v>380</v>
      </c>
      <c r="B79" s="5">
        <v>15.1</v>
      </c>
      <c r="C79" s="5">
        <v>54.4</v>
      </c>
      <c r="D79">
        <f t="shared" si="4"/>
        <v>5.4399999999999997E-2</v>
      </c>
      <c r="E79">
        <f t="shared" si="5"/>
        <v>112.57797120000001</v>
      </c>
      <c r="F79">
        <f t="shared" si="6"/>
        <v>0.56078706475869688</v>
      </c>
    </row>
    <row r="80" spans="1:6">
      <c r="A80">
        <v>385</v>
      </c>
      <c r="B80" s="5">
        <v>15.1</v>
      </c>
      <c r="C80" s="5">
        <v>54.8</v>
      </c>
      <c r="D80">
        <f t="shared" si="4"/>
        <v>5.4799999999999995E-2</v>
      </c>
      <c r="E80">
        <f t="shared" si="5"/>
        <v>114.22928479999997</v>
      </c>
      <c r="F80">
        <f t="shared" si="6"/>
        <v>0.57187957599305983</v>
      </c>
    </row>
    <row r="81" spans="1:6">
      <c r="A81">
        <v>390</v>
      </c>
      <c r="B81" s="5">
        <v>15.1</v>
      </c>
      <c r="C81" s="5">
        <v>55</v>
      </c>
      <c r="D81">
        <f t="shared" si="4"/>
        <v>5.5E-2</v>
      </c>
      <c r="E81">
        <f t="shared" si="5"/>
        <v>115.05945</v>
      </c>
      <c r="F81">
        <f t="shared" si="6"/>
        <v>0.57750294139339653</v>
      </c>
    </row>
    <row r="82" spans="1:6">
      <c r="A82">
        <v>395</v>
      </c>
      <c r="B82" s="5">
        <v>15.1</v>
      </c>
      <c r="C82" s="5">
        <v>55.2</v>
      </c>
      <c r="D82">
        <f t="shared" si="4"/>
        <v>5.5200000000000006E-2</v>
      </c>
      <c r="E82">
        <f t="shared" si="5"/>
        <v>115.89262080000003</v>
      </c>
      <c r="F82">
        <f t="shared" si="6"/>
        <v>0.58317864060042113</v>
      </c>
    </row>
    <row r="83" spans="1:6">
      <c r="A83">
        <v>400</v>
      </c>
      <c r="B83" s="5">
        <v>15.1</v>
      </c>
      <c r="C83" s="5">
        <v>55.5</v>
      </c>
      <c r="D83">
        <f t="shared" si="4"/>
        <v>5.5500000000000001E-2</v>
      </c>
      <c r="E83">
        <f t="shared" si="5"/>
        <v>117.14801249999999</v>
      </c>
      <c r="F83">
        <f t="shared" si="6"/>
        <v>0.59179188217239365</v>
      </c>
    </row>
    <row r="84" spans="1:6">
      <c r="A84">
        <v>405</v>
      </c>
      <c r="B84" s="5">
        <v>15.1</v>
      </c>
      <c r="C84" s="5">
        <v>55.7</v>
      </c>
      <c r="D84">
        <f t="shared" si="4"/>
        <v>5.57E-2</v>
      </c>
      <c r="E84">
        <f t="shared" si="5"/>
        <v>117.98869729999998</v>
      </c>
      <c r="F84">
        <f t="shared" si="6"/>
        <v>0.59760157542130854</v>
      </c>
    </row>
    <row r="85" spans="1:6">
      <c r="A85">
        <v>410</v>
      </c>
      <c r="B85" s="5">
        <v>15.1</v>
      </c>
      <c r="C85" s="5">
        <v>56.1</v>
      </c>
      <c r="D85">
        <f t="shared" si="4"/>
        <v>5.6100000000000004E-2</v>
      </c>
      <c r="E85">
        <f t="shared" si="5"/>
        <v>119.67908370000002</v>
      </c>
      <c r="F85">
        <f t="shared" si="6"/>
        <v>0.60938644294658928</v>
      </c>
    </row>
    <row r="86" spans="1:6">
      <c r="A86">
        <v>415</v>
      </c>
      <c r="B86" s="5">
        <v>15.1</v>
      </c>
      <c r="C86" s="5">
        <v>56.2</v>
      </c>
      <c r="D86">
        <f t="shared" si="4"/>
        <v>5.62E-2</v>
      </c>
      <c r="E86">
        <f t="shared" si="5"/>
        <v>120.1035588</v>
      </c>
      <c r="F86">
        <f t="shared" si="6"/>
        <v>0.6123677019660555</v>
      </c>
    </row>
    <row r="87" spans="1:6">
      <c r="A87">
        <v>420</v>
      </c>
      <c r="B87" s="5">
        <v>15.1</v>
      </c>
      <c r="C87" s="5">
        <v>56.4</v>
      </c>
      <c r="D87">
        <f t="shared" si="4"/>
        <v>5.6399999999999999E-2</v>
      </c>
      <c r="E87">
        <f t="shared" si="5"/>
        <v>120.9547632</v>
      </c>
      <c r="F87">
        <f t="shared" si="6"/>
        <v>0.61837296809400322</v>
      </c>
    </row>
    <row r="88" spans="1:6">
      <c r="A88">
        <v>425</v>
      </c>
      <c r="B88" s="5">
        <v>15.1</v>
      </c>
      <c r="C88" s="5">
        <v>56.8</v>
      </c>
      <c r="D88">
        <f t="shared" si="4"/>
        <v>5.6799999999999996E-2</v>
      </c>
      <c r="E88">
        <f t="shared" si="5"/>
        <v>122.66618879999999</v>
      </c>
      <c r="F88">
        <f t="shared" si="6"/>
        <v>0.63055737024923142</v>
      </c>
    </row>
    <row r="89" spans="1:6">
      <c r="A89">
        <v>430</v>
      </c>
      <c r="B89" s="5">
        <v>15.1</v>
      </c>
      <c r="C89" s="5">
        <v>57.1</v>
      </c>
      <c r="D89">
        <f t="shared" si="4"/>
        <v>5.7099999999999998E-2</v>
      </c>
      <c r="E89">
        <f t="shared" si="5"/>
        <v>123.95764769999998</v>
      </c>
      <c r="F89">
        <f t="shared" si="6"/>
        <v>0.63985113851087327</v>
      </c>
    </row>
    <row r="90" spans="1:6">
      <c r="A90">
        <v>435</v>
      </c>
      <c r="B90" s="5">
        <v>15.1</v>
      </c>
      <c r="C90" s="5">
        <v>57.2</v>
      </c>
      <c r="D90">
        <f t="shared" si="4"/>
        <v>5.7200000000000001E-2</v>
      </c>
      <c r="E90">
        <f t="shared" si="5"/>
        <v>124.38963680000001</v>
      </c>
      <c r="F90">
        <f t="shared" si="6"/>
        <v>0.64297925416931578</v>
      </c>
    </row>
    <row r="91" spans="1:6">
      <c r="A91">
        <v>440</v>
      </c>
      <c r="B91" s="5">
        <v>15.1</v>
      </c>
      <c r="C91" s="5">
        <v>57.5</v>
      </c>
      <c r="D91">
        <f t="shared" si="4"/>
        <v>5.7500000000000002E-2</v>
      </c>
      <c r="E91">
        <f t="shared" si="5"/>
        <v>125.69011250000001</v>
      </c>
      <c r="F91">
        <f t="shared" si="6"/>
        <v>0.65245575192488514</v>
      </c>
    </row>
    <row r="92" spans="1:6">
      <c r="A92">
        <v>445</v>
      </c>
      <c r="B92" s="5">
        <v>15.1</v>
      </c>
      <c r="C92" s="5">
        <v>57.8</v>
      </c>
      <c r="D92">
        <f t="shared" si="4"/>
        <v>5.7799999999999997E-2</v>
      </c>
      <c r="E92">
        <f t="shared" si="5"/>
        <v>126.99735080000001</v>
      </c>
      <c r="F92">
        <f t="shared" si="6"/>
        <v>0.66207290371537209</v>
      </c>
    </row>
    <row r="93" spans="1:6">
      <c r="A93">
        <v>450</v>
      </c>
      <c r="B93" s="5">
        <v>15.1</v>
      </c>
      <c r="C93" s="5">
        <v>57.9</v>
      </c>
      <c r="D93">
        <f t="shared" si="4"/>
        <v>5.79E-2</v>
      </c>
      <c r="E93">
        <f t="shared" si="5"/>
        <v>127.43459970000001</v>
      </c>
      <c r="F93">
        <f t="shared" si="6"/>
        <v>0.66531042978803356</v>
      </c>
    </row>
    <row r="94" spans="1:6">
      <c r="A94">
        <v>455</v>
      </c>
      <c r="B94" s="5">
        <v>15.1</v>
      </c>
      <c r="C94" s="5">
        <v>58.2</v>
      </c>
      <c r="D94">
        <f t="shared" si="4"/>
        <v>5.8200000000000002E-2</v>
      </c>
      <c r="E94">
        <f t="shared" si="5"/>
        <v>128.75085480000001</v>
      </c>
      <c r="F94">
        <f t="shared" si="6"/>
        <v>0.67512014130557241</v>
      </c>
    </row>
    <row r="95" spans="1:6">
      <c r="A95">
        <v>460</v>
      </c>
      <c r="B95" s="5">
        <v>15.1</v>
      </c>
      <c r="C95" s="5">
        <v>58.4</v>
      </c>
      <c r="D95">
        <f t="shared" si="4"/>
        <v>5.8400000000000001E-2</v>
      </c>
      <c r="E95">
        <f t="shared" si="5"/>
        <v>129.63211520000002</v>
      </c>
      <c r="F95">
        <f t="shared" si="6"/>
        <v>0.68174214584121273</v>
      </c>
    </row>
    <row r="96" spans="1:6">
      <c r="A96">
        <v>465</v>
      </c>
      <c r="B96" s="5">
        <v>15.1</v>
      </c>
      <c r="C96" s="5">
        <v>58.7</v>
      </c>
      <c r="D96">
        <f t="shared" si="4"/>
        <v>5.8700000000000002E-2</v>
      </c>
      <c r="E96">
        <f t="shared" si="5"/>
        <v>130.95964130000002</v>
      </c>
      <c r="F96">
        <f t="shared" si="6"/>
        <v>0.69180102189414927</v>
      </c>
    </row>
    <row r="97" spans="1:6">
      <c r="A97">
        <v>470</v>
      </c>
      <c r="B97" s="5">
        <v>15.1</v>
      </c>
      <c r="C97" s="5">
        <v>58.9</v>
      </c>
      <c r="D97">
        <f t="shared" si="4"/>
        <v>5.8900000000000001E-2</v>
      </c>
      <c r="E97">
        <f t="shared" si="5"/>
        <v>131.8484157</v>
      </c>
      <c r="F97">
        <f t="shared" si="6"/>
        <v>0.69859239996083899</v>
      </c>
    </row>
    <row r="98" spans="1:6">
      <c r="A98">
        <v>475</v>
      </c>
      <c r="B98" s="5">
        <v>15.1</v>
      </c>
      <c r="C98" s="5">
        <v>59.2</v>
      </c>
      <c r="D98">
        <f t="shared" si="4"/>
        <v>5.9200000000000003E-2</v>
      </c>
      <c r="E98">
        <f t="shared" si="5"/>
        <v>133.1872128</v>
      </c>
      <c r="F98">
        <f t="shared" si="6"/>
        <v>0.70891039453255955</v>
      </c>
    </row>
    <row r="99" spans="1:6">
      <c r="A99">
        <v>480</v>
      </c>
      <c r="B99" s="5">
        <v>15.1</v>
      </c>
      <c r="C99" s="5">
        <v>59.3</v>
      </c>
      <c r="D99">
        <f t="shared" si="4"/>
        <v>5.9299999999999999E-2</v>
      </c>
      <c r="E99">
        <f t="shared" si="5"/>
        <v>133.63498129999999</v>
      </c>
      <c r="F99">
        <f t="shared" si="6"/>
        <v>0.71238520280986362</v>
      </c>
    </row>
    <row r="100" spans="1:6">
      <c r="A100">
        <v>485</v>
      </c>
      <c r="B100" s="5">
        <v>15.1</v>
      </c>
      <c r="C100" s="5">
        <v>59.6</v>
      </c>
      <c r="D100">
        <f t="shared" si="4"/>
        <v>5.96E-2</v>
      </c>
      <c r="E100">
        <f t="shared" si="5"/>
        <v>134.9827952</v>
      </c>
      <c r="F100">
        <f t="shared" si="6"/>
        <v>0.72291808392081602</v>
      </c>
    </row>
    <row r="101" spans="1:6">
      <c r="A101">
        <v>490</v>
      </c>
      <c r="B101" s="5">
        <v>15.1</v>
      </c>
      <c r="C101" s="5">
        <v>59.8</v>
      </c>
      <c r="D101">
        <f t="shared" si="4"/>
        <v>5.9799999999999999E-2</v>
      </c>
      <c r="E101">
        <f t="shared" si="5"/>
        <v>135.88509480000002</v>
      </c>
      <c r="F101">
        <f t="shared" si="6"/>
        <v>0.73003187380892687</v>
      </c>
    </row>
    <row r="102" spans="1:6">
      <c r="A102">
        <v>495</v>
      </c>
      <c r="B102" s="5">
        <v>15.1</v>
      </c>
      <c r="C102" s="5">
        <v>60.2</v>
      </c>
      <c r="D102">
        <f t="shared" si="4"/>
        <v>6.0200000000000004E-2</v>
      </c>
      <c r="E102">
        <f t="shared" si="5"/>
        <v>137.69871080000001</v>
      </c>
      <c r="F102">
        <f t="shared" si="6"/>
        <v>0.74448547416454114</v>
      </c>
    </row>
    <row r="103" spans="1:6">
      <c r="A103">
        <v>500</v>
      </c>
      <c r="B103" s="5">
        <v>15.1</v>
      </c>
      <c r="C103" s="5">
        <v>60.3</v>
      </c>
      <c r="D103">
        <f t="shared" si="4"/>
        <v>6.0299999999999999E-2</v>
      </c>
      <c r="E103">
        <f t="shared" si="5"/>
        <v>138.15399329999997</v>
      </c>
      <c r="F103">
        <f t="shared" si="6"/>
        <v>0.74814688804907248</v>
      </c>
    </row>
    <row r="104" spans="1:6">
      <c r="A104">
        <v>505</v>
      </c>
      <c r="B104" s="5">
        <v>15.1</v>
      </c>
      <c r="C104" s="5">
        <v>60.5</v>
      </c>
      <c r="D104">
        <f t="shared" si="4"/>
        <v>6.0499999999999998E-2</v>
      </c>
      <c r="E104">
        <f t="shared" si="5"/>
        <v>139.0668125</v>
      </c>
      <c r="F104">
        <f t="shared" si="6"/>
        <v>0.75552847682513091</v>
      </c>
    </row>
    <row r="105" spans="1:6">
      <c r="A105">
        <v>510</v>
      </c>
      <c r="B105" s="5">
        <v>15.1</v>
      </c>
      <c r="C105" s="5">
        <v>60.7</v>
      </c>
      <c r="D105">
        <f t="shared" si="4"/>
        <v>6.0700000000000004E-2</v>
      </c>
      <c r="E105">
        <f t="shared" si="5"/>
        <v>139.98263730000002</v>
      </c>
      <c r="F105">
        <f t="shared" si="6"/>
        <v>0.76298953625757349</v>
      </c>
    </row>
    <row r="106" spans="1:6">
      <c r="A106">
        <v>515</v>
      </c>
      <c r="B106" s="5">
        <v>15.1</v>
      </c>
      <c r="C106" s="5">
        <v>61</v>
      </c>
      <c r="D106">
        <f t="shared" si="4"/>
        <v>6.0999999999999999E-2</v>
      </c>
      <c r="E106">
        <f t="shared" si="5"/>
        <v>141.36201</v>
      </c>
      <c r="F106">
        <f t="shared" si="6"/>
        <v>0.77433315939561143</v>
      </c>
    </row>
    <row r="107" spans="1:6">
      <c r="A107">
        <v>520</v>
      </c>
      <c r="B107" s="5">
        <v>15.1</v>
      </c>
      <c r="C107" s="5">
        <v>61.1</v>
      </c>
      <c r="D107">
        <f t="shared" si="4"/>
        <v>6.1100000000000002E-2</v>
      </c>
      <c r="E107">
        <f t="shared" si="5"/>
        <v>141.82330370000003</v>
      </c>
      <c r="F107">
        <f t="shared" si="6"/>
        <v>0.77815562005330963</v>
      </c>
    </row>
    <row r="108" spans="1:6">
      <c r="A108">
        <v>525</v>
      </c>
      <c r="B108" s="5">
        <v>15.1</v>
      </c>
      <c r="C108" s="5">
        <v>61.4</v>
      </c>
      <c r="D108">
        <f t="shared" si="4"/>
        <v>6.1399999999999996E-2</v>
      </c>
      <c r="E108">
        <f t="shared" si="5"/>
        <v>143.21169319999998</v>
      </c>
      <c r="F108">
        <f t="shared" si="6"/>
        <v>0.78974932466858516</v>
      </c>
    </row>
    <row r="109" spans="1:6">
      <c r="A109">
        <v>530</v>
      </c>
      <c r="B109" s="5">
        <v>15.1</v>
      </c>
      <c r="C109" s="5">
        <v>61.6</v>
      </c>
      <c r="D109">
        <f t="shared" si="4"/>
        <v>6.1600000000000002E-2</v>
      </c>
      <c r="E109">
        <f t="shared" si="5"/>
        <v>144.14104319999998</v>
      </c>
      <c r="F109">
        <f t="shared" si="6"/>
        <v>0.79758561838293651</v>
      </c>
    </row>
    <row r="110" spans="1:6">
      <c r="A110">
        <v>535</v>
      </c>
      <c r="B110" s="5">
        <v>15.1</v>
      </c>
      <c r="C110" s="5">
        <v>61.8</v>
      </c>
      <c r="D110">
        <f t="shared" si="4"/>
        <v>6.1799999999999994E-2</v>
      </c>
      <c r="E110">
        <f t="shared" si="5"/>
        <v>145.07339879999998</v>
      </c>
      <c r="F110">
        <f t="shared" si="6"/>
        <v>0.80550944982741635</v>
      </c>
    </row>
    <row r="111" spans="1:6">
      <c r="A111">
        <v>540</v>
      </c>
      <c r="B111" s="5">
        <v>15.1</v>
      </c>
      <c r="C111" s="5">
        <v>61.9</v>
      </c>
      <c r="D111">
        <f t="shared" si="4"/>
        <v>6.1899999999999997E-2</v>
      </c>
      <c r="E111">
        <f t="shared" si="5"/>
        <v>145.54070369999999</v>
      </c>
      <c r="F111">
        <f t="shared" si="6"/>
        <v>0.8095046911876862</v>
      </c>
    </row>
    <row r="112" spans="1:6">
      <c r="A112">
        <v>545</v>
      </c>
      <c r="B112" s="5">
        <v>15</v>
      </c>
      <c r="C112" s="5">
        <v>62.1</v>
      </c>
      <c r="D112">
        <f t="shared" si="4"/>
        <v>6.2100000000000002E-2</v>
      </c>
      <c r="E112">
        <f t="shared" si="5"/>
        <v>146.47756770000001</v>
      </c>
      <c r="F112">
        <f t="shared" si="6"/>
        <v>0.81756284797367418</v>
      </c>
    </row>
    <row r="113" spans="1:6">
      <c r="A113">
        <v>550</v>
      </c>
      <c r="B113" s="5">
        <v>15</v>
      </c>
      <c r="C113" s="5">
        <v>62.5</v>
      </c>
      <c r="D113">
        <f t="shared" si="4"/>
        <v>6.25E-2</v>
      </c>
      <c r="E113">
        <f t="shared" si="5"/>
        <v>148.36031249999999</v>
      </c>
      <c r="F113">
        <f t="shared" si="6"/>
        <v>0.83395577160816714</v>
      </c>
    </row>
    <row r="114" spans="1:6">
      <c r="A114">
        <v>555</v>
      </c>
      <c r="B114" s="5">
        <v>15</v>
      </c>
      <c r="C114" s="5">
        <v>62.8</v>
      </c>
      <c r="D114">
        <f t="shared" si="4"/>
        <v>6.2799999999999995E-2</v>
      </c>
      <c r="E114">
        <f t="shared" si="5"/>
        <v>149.78026080000001</v>
      </c>
      <c r="F114">
        <f t="shared" si="6"/>
        <v>0.84649939475772029</v>
      </c>
    </row>
    <row r="115" spans="1:6">
      <c r="A115">
        <v>560</v>
      </c>
      <c r="B115" s="5">
        <v>15</v>
      </c>
      <c r="C115" s="5">
        <v>62.9</v>
      </c>
      <c r="D115">
        <f t="shared" si="4"/>
        <v>6.2899999999999998E-2</v>
      </c>
      <c r="E115">
        <f t="shared" si="5"/>
        <v>150.25507969999998</v>
      </c>
      <c r="F115">
        <f t="shared" si="6"/>
        <v>0.85072922849406807</v>
      </c>
    </row>
    <row r="116" spans="1:6">
      <c r="A116">
        <v>565</v>
      </c>
      <c r="B116" s="5">
        <v>15</v>
      </c>
      <c r="C116" s="5">
        <v>63.2</v>
      </c>
      <c r="D116">
        <f t="shared" si="4"/>
        <v>6.3200000000000006E-2</v>
      </c>
      <c r="E116">
        <f t="shared" si="5"/>
        <v>151.68404480000004</v>
      </c>
      <c r="F116">
        <f t="shared" si="6"/>
        <v>0.8635679164842911</v>
      </c>
    </row>
    <row r="117" spans="1:6">
      <c r="A117">
        <v>570</v>
      </c>
      <c r="B117" s="5">
        <v>15</v>
      </c>
      <c r="C117" s="5">
        <v>63.4</v>
      </c>
      <c r="D117">
        <f t="shared" si="4"/>
        <v>6.3399999999999998E-2</v>
      </c>
      <c r="E117">
        <f t="shared" si="5"/>
        <v>152.64044519999999</v>
      </c>
      <c r="F117">
        <f t="shared" si="6"/>
        <v>0.87225380782717477</v>
      </c>
    </row>
    <row r="118" spans="1:6">
      <c r="A118">
        <v>575</v>
      </c>
      <c r="B118" s="5">
        <v>15</v>
      </c>
      <c r="C118" s="5">
        <v>63.4</v>
      </c>
      <c r="D118">
        <f t="shared" si="4"/>
        <v>6.3399999999999998E-2</v>
      </c>
      <c r="E118">
        <f t="shared" si="5"/>
        <v>152.64044519999999</v>
      </c>
      <c r="F118">
        <f t="shared" si="6"/>
        <v>0.87225380782717477</v>
      </c>
    </row>
    <row r="119" spans="1:6">
      <c r="A119">
        <v>580</v>
      </c>
      <c r="B119" s="5">
        <v>15</v>
      </c>
      <c r="C119" s="5">
        <v>63.5</v>
      </c>
      <c r="D119">
        <f t="shared" si="4"/>
        <v>6.3500000000000001E-2</v>
      </c>
      <c r="E119">
        <f t="shared" si="5"/>
        <v>153.11977250000001</v>
      </c>
      <c r="F119">
        <f t="shared" si="6"/>
        <v>0.87663553591260224</v>
      </c>
    </row>
    <row r="120" spans="1:6">
      <c r="A120">
        <v>585</v>
      </c>
      <c r="B120" s="5">
        <v>15</v>
      </c>
      <c r="C120" s="5">
        <v>63.7</v>
      </c>
      <c r="D120">
        <f t="shared" si="4"/>
        <v>6.3700000000000007E-2</v>
      </c>
      <c r="E120">
        <f t="shared" si="5"/>
        <v>154.08068130000001</v>
      </c>
      <c r="F120">
        <f t="shared" si="6"/>
        <v>0.88547784976603638</v>
      </c>
    </row>
    <row r="121" spans="1:6">
      <c r="A121">
        <v>590</v>
      </c>
      <c r="B121" s="5">
        <v>15</v>
      </c>
      <c r="C121" s="5">
        <v>64.099999999999994</v>
      </c>
      <c r="D121">
        <f t="shared" si="4"/>
        <v>6.409999999999999E-2</v>
      </c>
      <c r="E121">
        <f t="shared" si="5"/>
        <v>156.01151569999996</v>
      </c>
      <c r="F121">
        <f t="shared" si="6"/>
        <v>0.90348540287843138</v>
      </c>
    </row>
    <row r="122" spans="1:6">
      <c r="A122">
        <v>595</v>
      </c>
      <c r="B122" s="5">
        <v>15</v>
      </c>
      <c r="C122" s="5">
        <v>64.099999999999994</v>
      </c>
      <c r="D122">
        <f t="shared" si="4"/>
        <v>6.409999999999999E-2</v>
      </c>
      <c r="E122">
        <f t="shared" si="5"/>
        <v>156.01151569999996</v>
      </c>
      <c r="F122">
        <f t="shared" si="6"/>
        <v>0.90348540287843138</v>
      </c>
    </row>
    <row r="123" spans="1:6">
      <c r="A123">
        <v>600</v>
      </c>
      <c r="B123" s="5">
        <v>15</v>
      </c>
      <c r="C123" s="5">
        <v>64.400000000000006</v>
      </c>
      <c r="D123">
        <f t="shared" si="4"/>
        <v>6.4399999999999999E-2</v>
      </c>
      <c r="E123">
        <f t="shared" si="5"/>
        <v>157.4675312</v>
      </c>
      <c r="F123">
        <f t="shared" si="6"/>
        <v>0.91728239343912865</v>
      </c>
    </row>
    <row r="124" spans="1:6">
      <c r="A124">
        <v>605</v>
      </c>
      <c r="B124" s="5">
        <v>15</v>
      </c>
      <c r="C124" s="5">
        <v>64.599999999999994</v>
      </c>
      <c r="D124">
        <f t="shared" si="4"/>
        <v>6.4599999999999991E-2</v>
      </c>
      <c r="E124">
        <f t="shared" si="5"/>
        <v>158.44196519999994</v>
      </c>
      <c r="F124">
        <f t="shared" si="6"/>
        <v>0.92662347214669138</v>
      </c>
    </row>
    <row r="125" spans="1:6">
      <c r="A125">
        <v>610</v>
      </c>
      <c r="B125" s="5">
        <v>15</v>
      </c>
      <c r="C125" s="5">
        <v>64.8</v>
      </c>
      <c r="D125">
        <f t="shared" si="4"/>
        <v>6.4799999999999996E-2</v>
      </c>
      <c r="E125">
        <f t="shared" si="5"/>
        <v>159.41940479999997</v>
      </c>
      <c r="F125">
        <f t="shared" si="6"/>
        <v>0.9360818518175954</v>
      </c>
    </row>
    <row r="126" spans="1:6">
      <c r="A126">
        <v>615</v>
      </c>
      <c r="B126" s="5">
        <v>15</v>
      </c>
      <c r="C126" s="5">
        <v>64.8</v>
      </c>
      <c r="D126">
        <f t="shared" si="4"/>
        <v>6.4799999999999996E-2</v>
      </c>
      <c r="E126">
        <f t="shared" si="5"/>
        <v>159.41940479999997</v>
      </c>
      <c r="F126">
        <f t="shared" si="6"/>
        <v>0.9360818518175954</v>
      </c>
    </row>
    <row r="127" spans="1:6">
      <c r="A127">
        <v>620</v>
      </c>
      <c r="B127" s="5">
        <v>15</v>
      </c>
      <c r="C127" s="5">
        <v>65</v>
      </c>
      <c r="D127">
        <f t="shared" si="4"/>
        <v>6.5000000000000002E-2</v>
      </c>
      <c r="E127">
        <f t="shared" si="5"/>
        <v>160.39985000000001</v>
      </c>
      <c r="F127">
        <f t="shared" si="6"/>
        <v>0.94566005040002488</v>
      </c>
    </row>
    <row r="128" spans="1:6">
      <c r="A128">
        <v>625</v>
      </c>
      <c r="B128" s="5">
        <v>15</v>
      </c>
      <c r="C128" s="5">
        <v>65.3</v>
      </c>
      <c r="D128">
        <f t="shared" si="4"/>
        <v>6.5299999999999997E-2</v>
      </c>
      <c r="E128">
        <f t="shared" si="5"/>
        <v>161.8761533</v>
      </c>
      <c r="F128">
        <f t="shared" si="6"/>
        <v>0.96025772339442472</v>
      </c>
    </row>
    <row r="129" spans="1:6">
      <c r="A129">
        <v>630</v>
      </c>
      <c r="B129" s="5">
        <v>15</v>
      </c>
      <c r="C129" s="5">
        <v>65.400000000000006</v>
      </c>
      <c r="D129">
        <f t="shared" si="4"/>
        <v>6.54E-2</v>
      </c>
      <c r="E129">
        <f t="shared" si="5"/>
        <v>162.36975720000001</v>
      </c>
      <c r="F129">
        <f t="shared" si="6"/>
        <v>0.96518639782775262</v>
      </c>
    </row>
    <row r="130" spans="1:6">
      <c r="A130">
        <v>635</v>
      </c>
      <c r="B130" s="5">
        <v>15</v>
      </c>
      <c r="C130" s="5">
        <v>65.599999999999994</v>
      </c>
      <c r="D130">
        <f t="shared" si="4"/>
        <v>6.5599999999999992E-2</v>
      </c>
      <c r="E130">
        <f t="shared" si="5"/>
        <v>163.35921919999996</v>
      </c>
      <c r="F130">
        <f t="shared" si="6"/>
        <v>0.9751400157153457</v>
      </c>
    </row>
    <row r="131" spans="1:6">
      <c r="A131">
        <v>640</v>
      </c>
      <c r="B131" s="5">
        <v>15</v>
      </c>
      <c r="C131" s="5">
        <v>65.8</v>
      </c>
      <c r="D131">
        <f t="shared" si="4"/>
        <v>6.5799999999999997E-2</v>
      </c>
      <c r="E131">
        <f t="shared" si="5"/>
        <v>164.35168680000001</v>
      </c>
      <c r="F131">
        <f t="shared" si="6"/>
        <v>0.98522439871228085</v>
      </c>
    </row>
    <row r="132" spans="1:6">
      <c r="A132">
        <v>645</v>
      </c>
      <c r="B132" s="5">
        <v>15</v>
      </c>
      <c r="C132" s="5">
        <v>65.900000000000006</v>
      </c>
      <c r="D132">
        <f t="shared" ref="D132:D183" si="7">C132/1000</f>
        <v>6.59E-2</v>
      </c>
      <c r="E132">
        <f t="shared" ref="E132:E183" si="8">37570*(D132^2)+25.64*D132</f>
        <v>164.8490477</v>
      </c>
      <c r="F132">
        <f t="shared" ref="F132:F183" si="9">-1*LN(1-(E132/(2*H$6)))</f>
        <v>0.99031655293274401</v>
      </c>
    </row>
    <row r="133" spans="1:6">
      <c r="A133">
        <v>650</v>
      </c>
      <c r="B133" s="5">
        <v>15</v>
      </c>
      <c r="C133" s="5">
        <v>66</v>
      </c>
      <c r="D133">
        <f t="shared" si="7"/>
        <v>6.6000000000000003E-2</v>
      </c>
      <c r="E133">
        <f t="shared" si="8"/>
        <v>165.34716000000003</v>
      </c>
      <c r="F133">
        <f t="shared" si="9"/>
        <v>0.99544252228240615</v>
      </c>
    </row>
    <row r="134" spans="1:6">
      <c r="A134">
        <v>655</v>
      </c>
      <c r="B134" s="5">
        <v>15</v>
      </c>
      <c r="C134" s="5">
        <v>66.2</v>
      </c>
      <c r="D134">
        <f t="shared" si="7"/>
        <v>6.6200000000000009E-2</v>
      </c>
      <c r="E134">
        <f t="shared" si="8"/>
        <v>166.34563880000007</v>
      </c>
      <c r="F134">
        <f t="shared" si="9"/>
        <v>1.0057974664144118</v>
      </c>
    </row>
    <row r="135" spans="1:6">
      <c r="A135">
        <v>660</v>
      </c>
      <c r="B135" s="5">
        <v>15</v>
      </c>
      <c r="C135" s="5">
        <v>66.400000000000006</v>
      </c>
      <c r="D135">
        <f t="shared" si="7"/>
        <v>6.6400000000000001E-2</v>
      </c>
      <c r="E135">
        <f t="shared" si="8"/>
        <v>167.3471232</v>
      </c>
      <c r="F135">
        <f t="shared" si="9"/>
        <v>1.0162924205657238</v>
      </c>
    </row>
    <row r="136" spans="1:6">
      <c r="A136">
        <v>665</v>
      </c>
      <c r="B136" s="5">
        <v>15</v>
      </c>
      <c r="C136" s="5">
        <v>66.5</v>
      </c>
      <c r="D136">
        <f t="shared" si="7"/>
        <v>6.6500000000000004E-2</v>
      </c>
      <c r="E136">
        <f t="shared" si="8"/>
        <v>167.84899250000004</v>
      </c>
      <c r="F136">
        <f t="shared" si="9"/>
        <v>1.02159342931999</v>
      </c>
    </row>
    <row r="137" spans="1:6">
      <c r="A137">
        <v>670</v>
      </c>
      <c r="B137" s="5">
        <v>15</v>
      </c>
      <c r="C137" s="5">
        <v>66.8</v>
      </c>
      <c r="D137">
        <f t="shared" si="7"/>
        <v>6.6799999999999998E-2</v>
      </c>
      <c r="E137">
        <f t="shared" si="8"/>
        <v>169.3591088</v>
      </c>
      <c r="F137">
        <f t="shared" si="9"/>
        <v>1.0377156958556459</v>
      </c>
    </row>
    <row r="138" spans="1:6">
      <c r="A138">
        <v>675</v>
      </c>
      <c r="B138" s="5">
        <v>15</v>
      </c>
      <c r="C138" s="5">
        <v>66.7</v>
      </c>
      <c r="D138">
        <f t="shared" si="7"/>
        <v>6.6700000000000009E-2</v>
      </c>
      <c r="E138">
        <f t="shared" si="8"/>
        <v>168.85498530000004</v>
      </c>
      <c r="F138">
        <f t="shared" si="9"/>
        <v>1.0323046311681765</v>
      </c>
    </row>
    <row r="139" spans="1:6">
      <c r="A139">
        <v>680</v>
      </c>
      <c r="B139" s="5">
        <v>15</v>
      </c>
      <c r="C139" s="5">
        <v>67</v>
      </c>
      <c r="D139">
        <f t="shared" si="7"/>
        <v>6.7000000000000004E-2</v>
      </c>
      <c r="E139">
        <f t="shared" si="8"/>
        <v>170.36961000000005</v>
      </c>
      <c r="F139">
        <f t="shared" si="9"/>
        <v>1.0486509920209273</v>
      </c>
    </row>
    <row r="140" spans="1:6">
      <c r="A140">
        <v>685</v>
      </c>
      <c r="B140" s="5">
        <v>15</v>
      </c>
      <c r="C140" s="5">
        <v>67.2</v>
      </c>
      <c r="D140">
        <f t="shared" si="7"/>
        <v>6.720000000000001E-2</v>
      </c>
      <c r="E140">
        <f t="shared" si="8"/>
        <v>171.38311680000004</v>
      </c>
      <c r="F140">
        <f t="shared" si="9"/>
        <v>1.0597402604206958</v>
      </c>
    </row>
    <row r="141" spans="1:6">
      <c r="A141">
        <v>690</v>
      </c>
      <c r="B141" s="5">
        <v>15</v>
      </c>
      <c r="C141" s="5">
        <v>67.400000000000006</v>
      </c>
      <c r="D141">
        <f t="shared" si="7"/>
        <v>6.7400000000000002E-2</v>
      </c>
      <c r="E141">
        <f t="shared" si="8"/>
        <v>172.39962919999999</v>
      </c>
      <c r="F141">
        <f t="shared" si="9"/>
        <v>1.0709873231627045</v>
      </c>
    </row>
    <row r="142" spans="1:6">
      <c r="A142">
        <v>695</v>
      </c>
      <c r="B142" s="5">
        <v>15</v>
      </c>
      <c r="C142" s="5">
        <v>67.5</v>
      </c>
      <c r="D142">
        <f t="shared" si="7"/>
        <v>6.7500000000000004E-2</v>
      </c>
      <c r="E142">
        <f t="shared" si="8"/>
        <v>172.90901250000002</v>
      </c>
      <c r="F142">
        <f t="shared" si="9"/>
        <v>1.0766712615853229</v>
      </c>
    </row>
    <row r="143" spans="1:6">
      <c r="A143">
        <v>700</v>
      </c>
      <c r="B143" s="5">
        <v>15</v>
      </c>
      <c r="C143" s="5">
        <v>67.7</v>
      </c>
      <c r="D143">
        <f t="shared" si="7"/>
        <v>6.7699999999999996E-2</v>
      </c>
      <c r="E143">
        <f t="shared" si="8"/>
        <v>173.93003329999996</v>
      </c>
      <c r="F143">
        <f t="shared" si="9"/>
        <v>1.088162504080278</v>
      </c>
    </row>
    <row r="144" spans="1:6">
      <c r="A144">
        <v>705</v>
      </c>
      <c r="B144" s="5">
        <v>15</v>
      </c>
      <c r="C144" s="5">
        <v>67.7</v>
      </c>
      <c r="D144">
        <f t="shared" si="7"/>
        <v>6.7699999999999996E-2</v>
      </c>
      <c r="E144">
        <f t="shared" si="8"/>
        <v>173.93003329999996</v>
      </c>
      <c r="F144">
        <f t="shared" si="9"/>
        <v>1.088162504080278</v>
      </c>
    </row>
    <row r="145" spans="1:6">
      <c r="A145">
        <v>710</v>
      </c>
      <c r="B145" s="5">
        <v>15</v>
      </c>
      <c r="C145" s="5">
        <v>67.900000000000006</v>
      </c>
      <c r="D145">
        <f t="shared" si="7"/>
        <v>6.7900000000000002E-2</v>
      </c>
      <c r="E145">
        <f t="shared" si="8"/>
        <v>174.95405970000004</v>
      </c>
      <c r="F145">
        <f t="shared" si="9"/>
        <v>1.0998217522890885</v>
      </c>
    </row>
    <row r="146" spans="1:6">
      <c r="A146">
        <v>715</v>
      </c>
      <c r="B146" s="5">
        <v>15</v>
      </c>
      <c r="C146" s="5">
        <v>68.099999999999994</v>
      </c>
      <c r="D146">
        <f t="shared" si="7"/>
        <v>6.8099999999999994E-2</v>
      </c>
      <c r="E146">
        <f t="shared" si="8"/>
        <v>175.98109169999998</v>
      </c>
      <c r="F146">
        <f t="shared" si="9"/>
        <v>1.1116533739694885</v>
      </c>
    </row>
    <row r="147" spans="1:6">
      <c r="A147">
        <v>720</v>
      </c>
      <c r="B147" s="5">
        <v>15</v>
      </c>
      <c r="C147" s="5">
        <v>68</v>
      </c>
      <c r="D147">
        <f t="shared" si="7"/>
        <v>6.8000000000000005E-2</v>
      </c>
      <c r="E147">
        <f t="shared" si="8"/>
        <v>175.46720000000002</v>
      </c>
      <c r="F147">
        <f t="shared" si="9"/>
        <v>1.105715736740327</v>
      </c>
    </row>
    <row r="148" spans="1:6">
      <c r="A148">
        <v>725</v>
      </c>
      <c r="B148" s="5">
        <v>15</v>
      </c>
      <c r="C148" s="5">
        <v>68.2</v>
      </c>
      <c r="D148">
        <f t="shared" si="7"/>
        <v>6.8199999999999997E-2</v>
      </c>
      <c r="E148">
        <f t="shared" si="8"/>
        <v>176.49573479999998</v>
      </c>
      <c r="F148">
        <f t="shared" si="9"/>
        <v>1.1176352373262641</v>
      </c>
    </row>
    <row r="149" spans="1:6">
      <c r="A149">
        <v>730</v>
      </c>
      <c r="B149" s="5">
        <v>15</v>
      </c>
      <c r="C149" s="5">
        <v>68.400000000000006</v>
      </c>
      <c r="D149">
        <f t="shared" si="7"/>
        <v>6.8400000000000002E-2</v>
      </c>
      <c r="E149">
        <f t="shared" si="8"/>
        <v>177.52727519999999</v>
      </c>
      <c r="F149">
        <f t="shared" si="9"/>
        <v>1.1297339936781836</v>
      </c>
    </row>
    <row r="150" spans="1:6">
      <c r="A150">
        <v>735</v>
      </c>
      <c r="B150" s="5">
        <v>15</v>
      </c>
      <c r="C150" s="5">
        <v>68.5</v>
      </c>
      <c r="D150">
        <f t="shared" si="7"/>
        <v>6.8500000000000005E-2</v>
      </c>
      <c r="E150">
        <f t="shared" si="8"/>
        <v>178.04417250000003</v>
      </c>
      <c r="F150">
        <f t="shared" si="9"/>
        <v>1.1358520921692279</v>
      </c>
    </row>
    <row r="151" spans="1:6">
      <c r="A151">
        <v>740</v>
      </c>
      <c r="B151" s="5">
        <v>15</v>
      </c>
      <c r="C151" s="5">
        <v>68.599999999999994</v>
      </c>
      <c r="D151">
        <f t="shared" si="7"/>
        <v>6.8599999999999994E-2</v>
      </c>
      <c r="E151">
        <f t="shared" si="8"/>
        <v>178.56182119999997</v>
      </c>
      <c r="F151">
        <f t="shared" si="9"/>
        <v>1.1420168284311032</v>
      </c>
    </row>
    <row r="152" spans="1:6">
      <c r="A152">
        <v>745</v>
      </c>
      <c r="B152" s="5">
        <v>15</v>
      </c>
      <c r="C152" s="5">
        <v>68.900000000000006</v>
      </c>
      <c r="D152">
        <f t="shared" si="7"/>
        <v>6.8900000000000003E-2</v>
      </c>
      <c r="E152">
        <f t="shared" si="8"/>
        <v>180.1192757</v>
      </c>
      <c r="F152">
        <f t="shared" si="9"/>
        <v>1.1607972710593333</v>
      </c>
    </row>
    <row r="153" spans="1:6">
      <c r="A153">
        <v>750</v>
      </c>
      <c r="B153" s="5">
        <v>15</v>
      </c>
      <c r="C153" s="5">
        <v>68.900000000000006</v>
      </c>
      <c r="D153">
        <f t="shared" si="7"/>
        <v>6.8900000000000003E-2</v>
      </c>
      <c r="E153">
        <f t="shared" si="8"/>
        <v>180.1192757</v>
      </c>
      <c r="F153">
        <f t="shared" si="9"/>
        <v>1.1607972710593333</v>
      </c>
    </row>
    <row r="154" spans="1:6">
      <c r="A154">
        <v>755</v>
      </c>
      <c r="B154" s="5">
        <v>15</v>
      </c>
      <c r="C154" s="5">
        <v>69.099999999999994</v>
      </c>
      <c r="D154">
        <f t="shared" si="7"/>
        <v>6.9099999999999995E-2</v>
      </c>
      <c r="E154">
        <f t="shared" si="8"/>
        <v>181.16133569999997</v>
      </c>
      <c r="F154">
        <f t="shared" si="9"/>
        <v>1.1735627385040464</v>
      </c>
    </row>
    <row r="155" spans="1:6">
      <c r="A155">
        <v>760</v>
      </c>
      <c r="B155" s="5">
        <v>15</v>
      </c>
      <c r="C155" s="5">
        <v>69.2</v>
      </c>
      <c r="D155">
        <f t="shared" si="7"/>
        <v>6.9199999999999998E-2</v>
      </c>
      <c r="E155">
        <f t="shared" si="8"/>
        <v>181.68349279999998</v>
      </c>
      <c r="F155">
        <f t="shared" si="9"/>
        <v>1.1800210914906875</v>
      </c>
    </row>
    <row r="156" spans="1:6">
      <c r="A156">
        <v>765</v>
      </c>
      <c r="B156" s="5">
        <v>15</v>
      </c>
      <c r="C156" s="5">
        <v>69.5</v>
      </c>
      <c r="D156">
        <f t="shared" si="7"/>
        <v>6.9500000000000006E-2</v>
      </c>
      <c r="E156">
        <f t="shared" si="8"/>
        <v>183.25447250000005</v>
      </c>
      <c r="F156">
        <f t="shared" si="9"/>
        <v>1.1997073020220497</v>
      </c>
    </row>
    <row r="157" spans="1:6">
      <c r="A157">
        <v>770</v>
      </c>
      <c r="B157" s="5">
        <v>15</v>
      </c>
      <c r="C157" s="5">
        <v>69.599999999999994</v>
      </c>
      <c r="D157">
        <f t="shared" si="7"/>
        <v>6.9599999999999995E-2</v>
      </c>
      <c r="E157">
        <f t="shared" si="8"/>
        <v>183.77963519999997</v>
      </c>
      <c r="F157">
        <f t="shared" si="9"/>
        <v>1.2063755914232466</v>
      </c>
    </row>
    <row r="158" spans="1:6">
      <c r="A158">
        <v>775</v>
      </c>
      <c r="B158" s="5">
        <v>15</v>
      </c>
      <c r="C158" s="5">
        <v>69.7</v>
      </c>
      <c r="D158">
        <f t="shared" si="7"/>
        <v>6.9699999999999998E-2</v>
      </c>
      <c r="E158">
        <f t="shared" si="8"/>
        <v>184.3055493</v>
      </c>
      <c r="F158">
        <f t="shared" si="9"/>
        <v>1.2130982829396719</v>
      </c>
    </row>
    <row r="159" spans="1:6">
      <c r="A159">
        <v>780</v>
      </c>
      <c r="B159" s="5">
        <v>15</v>
      </c>
      <c r="C159" s="5">
        <v>69.8</v>
      </c>
      <c r="D159">
        <f t="shared" si="7"/>
        <v>6.9800000000000001E-2</v>
      </c>
      <c r="E159">
        <f t="shared" si="8"/>
        <v>184.8322148</v>
      </c>
      <c r="F159">
        <f t="shared" si="9"/>
        <v>1.2198761779995466</v>
      </c>
    </row>
    <row r="160" spans="1:6">
      <c r="A160">
        <v>785</v>
      </c>
      <c r="B160" s="5">
        <v>15</v>
      </c>
      <c r="C160" s="5">
        <v>70</v>
      </c>
      <c r="D160">
        <f t="shared" si="7"/>
        <v>7.0000000000000007E-2</v>
      </c>
      <c r="E160">
        <f t="shared" si="8"/>
        <v>185.88780000000003</v>
      </c>
      <c r="F160">
        <f t="shared" si="9"/>
        <v>1.2336008750469019</v>
      </c>
    </row>
    <row r="161" spans="1:6">
      <c r="A161">
        <v>790</v>
      </c>
      <c r="B161" s="5">
        <v>15</v>
      </c>
      <c r="C161" s="5">
        <v>70</v>
      </c>
      <c r="D161">
        <f t="shared" si="7"/>
        <v>7.0000000000000007E-2</v>
      </c>
      <c r="E161">
        <f t="shared" si="8"/>
        <v>185.88780000000003</v>
      </c>
      <c r="F161">
        <f t="shared" si="9"/>
        <v>1.2336008750469019</v>
      </c>
    </row>
    <row r="162" spans="1:6">
      <c r="A162">
        <v>795</v>
      </c>
      <c r="B162"/>
      <c r="D162">
        <f t="shared" si="7"/>
        <v>0</v>
      </c>
      <c r="E162">
        <f t="shared" si="8"/>
        <v>0</v>
      </c>
      <c r="F162">
        <f t="shared" si="9"/>
        <v>0</v>
      </c>
    </row>
    <row r="163" spans="1:6">
      <c r="A163">
        <v>800</v>
      </c>
      <c r="B163"/>
      <c r="D163">
        <f t="shared" si="7"/>
        <v>0</v>
      </c>
      <c r="E163">
        <f t="shared" si="8"/>
        <v>0</v>
      </c>
      <c r="F163">
        <f t="shared" si="9"/>
        <v>0</v>
      </c>
    </row>
    <row r="164" spans="1:6">
      <c r="A164">
        <v>805</v>
      </c>
      <c r="B164"/>
      <c r="D164">
        <f t="shared" si="7"/>
        <v>0</v>
      </c>
      <c r="E164">
        <f t="shared" si="8"/>
        <v>0</v>
      </c>
      <c r="F164">
        <f t="shared" si="9"/>
        <v>0</v>
      </c>
    </row>
    <row r="165" spans="1:6">
      <c r="A165">
        <v>810</v>
      </c>
      <c r="B165"/>
      <c r="D165">
        <f t="shared" si="7"/>
        <v>0</v>
      </c>
      <c r="E165">
        <f t="shared" si="8"/>
        <v>0</v>
      </c>
      <c r="F165">
        <f t="shared" si="9"/>
        <v>0</v>
      </c>
    </row>
    <row r="166" spans="1:6">
      <c r="A166">
        <v>815</v>
      </c>
      <c r="B166"/>
      <c r="D166">
        <f t="shared" si="7"/>
        <v>0</v>
      </c>
      <c r="E166">
        <f t="shared" si="8"/>
        <v>0</v>
      </c>
      <c r="F166">
        <f t="shared" si="9"/>
        <v>0</v>
      </c>
    </row>
    <row r="167" spans="1:6">
      <c r="A167">
        <v>820</v>
      </c>
      <c r="B167"/>
      <c r="D167">
        <f t="shared" si="7"/>
        <v>0</v>
      </c>
      <c r="E167">
        <f t="shared" si="8"/>
        <v>0</v>
      </c>
      <c r="F167">
        <f t="shared" si="9"/>
        <v>0</v>
      </c>
    </row>
    <row r="168" spans="1:6">
      <c r="A168">
        <v>825</v>
      </c>
      <c r="B168"/>
      <c r="D168">
        <f t="shared" si="7"/>
        <v>0</v>
      </c>
      <c r="E168">
        <f t="shared" si="8"/>
        <v>0</v>
      </c>
      <c r="F168">
        <f t="shared" si="9"/>
        <v>0</v>
      </c>
    </row>
    <row r="169" spans="1:6">
      <c r="A169">
        <v>830</v>
      </c>
      <c r="B169"/>
      <c r="D169">
        <f t="shared" si="7"/>
        <v>0</v>
      </c>
      <c r="E169">
        <f t="shared" si="8"/>
        <v>0</v>
      </c>
      <c r="F169">
        <f t="shared" si="9"/>
        <v>0</v>
      </c>
    </row>
    <row r="170" spans="1:6">
      <c r="A170">
        <v>835</v>
      </c>
      <c r="B170"/>
      <c r="D170">
        <f t="shared" si="7"/>
        <v>0</v>
      </c>
      <c r="E170">
        <f t="shared" si="8"/>
        <v>0</v>
      </c>
      <c r="F170">
        <f t="shared" si="9"/>
        <v>0</v>
      </c>
    </row>
    <row r="171" spans="1:6">
      <c r="A171">
        <v>840</v>
      </c>
      <c r="B171"/>
      <c r="D171">
        <f t="shared" si="7"/>
        <v>0</v>
      </c>
      <c r="E171">
        <f t="shared" si="8"/>
        <v>0</v>
      </c>
      <c r="F171">
        <f t="shared" si="9"/>
        <v>0</v>
      </c>
    </row>
    <row r="172" spans="1:6">
      <c r="A172">
        <v>845</v>
      </c>
      <c r="B172"/>
      <c r="D172">
        <f t="shared" si="7"/>
        <v>0</v>
      </c>
      <c r="E172">
        <f t="shared" si="8"/>
        <v>0</v>
      </c>
      <c r="F172">
        <f t="shared" si="9"/>
        <v>0</v>
      </c>
    </row>
    <row r="173" spans="1:6">
      <c r="A173">
        <v>850</v>
      </c>
      <c r="B173"/>
      <c r="D173">
        <f t="shared" si="7"/>
        <v>0</v>
      </c>
      <c r="E173">
        <f t="shared" si="8"/>
        <v>0</v>
      </c>
      <c r="F173">
        <f t="shared" si="9"/>
        <v>0</v>
      </c>
    </row>
    <row r="174" spans="1:6">
      <c r="A174">
        <v>855</v>
      </c>
      <c r="B174"/>
      <c r="D174">
        <f t="shared" si="7"/>
        <v>0</v>
      </c>
      <c r="E174">
        <f t="shared" si="8"/>
        <v>0</v>
      </c>
      <c r="F174">
        <f t="shared" si="9"/>
        <v>0</v>
      </c>
    </row>
    <row r="175" spans="1:6">
      <c r="A175">
        <v>860</v>
      </c>
      <c r="B175"/>
      <c r="D175">
        <f t="shared" si="7"/>
        <v>0</v>
      </c>
      <c r="E175">
        <f t="shared" si="8"/>
        <v>0</v>
      </c>
      <c r="F175">
        <f t="shared" si="9"/>
        <v>0</v>
      </c>
    </row>
    <row r="176" spans="1:6">
      <c r="A176">
        <v>865</v>
      </c>
      <c r="B176"/>
      <c r="D176">
        <f t="shared" si="7"/>
        <v>0</v>
      </c>
      <c r="E176">
        <f t="shared" si="8"/>
        <v>0</v>
      </c>
      <c r="F176">
        <f t="shared" si="9"/>
        <v>0</v>
      </c>
    </row>
    <row r="177" spans="1:6">
      <c r="A177">
        <v>870</v>
      </c>
      <c r="B177"/>
      <c r="D177">
        <f t="shared" si="7"/>
        <v>0</v>
      </c>
      <c r="E177">
        <f t="shared" si="8"/>
        <v>0</v>
      </c>
      <c r="F177">
        <f t="shared" si="9"/>
        <v>0</v>
      </c>
    </row>
    <row r="178" spans="1:6">
      <c r="A178">
        <v>875</v>
      </c>
      <c r="B178"/>
      <c r="D178">
        <f t="shared" si="7"/>
        <v>0</v>
      </c>
      <c r="E178">
        <f t="shared" si="8"/>
        <v>0</v>
      </c>
      <c r="F178">
        <f t="shared" si="9"/>
        <v>0</v>
      </c>
    </row>
    <row r="179" spans="1:6">
      <c r="A179">
        <v>880</v>
      </c>
      <c r="B179"/>
      <c r="D179">
        <f t="shared" si="7"/>
        <v>0</v>
      </c>
      <c r="E179">
        <f t="shared" si="8"/>
        <v>0</v>
      </c>
      <c r="F179">
        <f t="shared" si="9"/>
        <v>0</v>
      </c>
    </row>
    <row r="180" spans="1:6">
      <c r="A180">
        <v>885</v>
      </c>
      <c r="B180"/>
      <c r="D180">
        <f t="shared" si="7"/>
        <v>0</v>
      </c>
      <c r="E180">
        <f t="shared" si="8"/>
        <v>0</v>
      </c>
      <c r="F180">
        <f t="shared" si="9"/>
        <v>0</v>
      </c>
    </row>
    <row r="181" spans="1:6">
      <c r="A181">
        <v>890</v>
      </c>
      <c r="B181"/>
      <c r="D181">
        <f t="shared" si="7"/>
        <v>0</v>
      </c>
      <c r="E181">
        <f t="shared" si="8"/>
        <v>0</v>
      </c>
      <c r="F181">
        <f t="shared" si="9"/>
        <v>0</v>
      </c>
    </row>
    <row r="182" spans="1:6">
      <c r="A182">
        <v>895</v>
      </c>
      <c r="B182"/>
      <c r="D182">
        <f t="shared" si="7"/>
        <v>0</v>
      </c>
      <c r="E182">
        <f t="shared" si="8"/>
        <v>0</v>
      </c>
      <c r="F182">
        <f t="shared" si="9"/>
        <v>0</v>
      </c>
    </row>
    <row r="183" spans="1:6">
      <c r="A183">
        <v>900</v>
      </c>
      <c r="D183">
        <f t="shared" si="7"/>
        <v>0</v>
      </c>
      <c r="E183">
        <f t="shared" si="8"/>
        <v>0</v>
      </c>
      <c r="F183">
        <f t="shared" si="9"/>
        <v>0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F465-2ABF-CB41-9A7F-0C5C4B1F35EB}">
  <dimension ref="A2:D183"/>
  <sheetViews>
    <sheetView topLeftCell="F1" workbookViewId="0">
      <selection activeCell="F13" sqref="F13"/>
    </sheetView>
  </sheetViews>
  <sheetFormatPr baseColWidth="10" defaultRowHeight="14"/>
  <cols>
    <col min="1" max="1" width="10.33203125" bestFit="1" customWidth="1"/>
    <col min="2" max="4" width="16.33203125" bestFit="1" customWidth="1"/>
  </cols>
  <sheetData>
    <row r="2" spans="1:4">
      <c r="A2" s="1" t="s">
        <v>0</v>
      </c>
      <c r="B2" s="1" t="s">
        <v>8</v>
      </c>
      <c r="C2" s="1" t="s">
        <v>8</v>
      </c>
      <c r="D2" s="1" t="s">
        <v>8</v>
      </c>
    </row>
    <row r="3" spans="1:4">
      <c r="A3">
        <v>0</v>
      </c>
      <c r="B3" s="5">
        <v>0.13800000000000001</v>
      </c>
      <c r="C3" s="5">
        <v>0.21199999999999999</v>
      </c>
      <c r="D3" s="5">
        <v>2.0499999999999998</v>
      </c>
    </row>
    <row r="4" spans="1:4">
      <c r="A4">
        <v>5</v>
      </c>
      <c r="B4" s="5">
        <v>5.87</v>
      </c>
      <c r="C4" s="5">
        <v>6.7</v>
      </c>
      <c r="D4" s="5">
        <v>9.0500000000000007</v>
      </c>
    </row>
    <row r="5" spans="1:4">
      <c r="A5">
        <v>10</v>
      </c>
      <c r="B5" s="5">
        <v>8.58</v>
      </c>
      <c r="C5" s="5">
        <v>10.34</v>
      </c>
      <c r="D5" s="5">
        <v>14</v>
      </c>
    </row>
    <row r="6" spans="1:4">
      <c r="A6">
        <v>15</v>
      </c>
      <c r="B6" s="5">
        <v>11.03</v>
      </c>
      <c r="C6" s="5">
        <v>13.23</v>
      </c>
      <c r="D6" s="5">
        <v>17.760000000000002</v>
      </c>
    </row>
    <row r="7" spans="1:4">
      <c r="A7">
        <v>20</v>
      </c>
      <c r="B7" s="5">
        <v>12.94</v>
      </c>
      <c r="C7" s="5">
        <v>15.76</v>
      </c>
      <c r="D7" s="5">
        <v>21</v>
      </c>
    </row>
    <row r="8" spans="1:4">
      <c r="A8">
        <v>25</v>
      </c>
      <c r="B8" s="5">
        <v>14.61</v>
      </c>
      <c r="C8" s="5">
        <v>17.98</v>
      </c>
      <c r="D8" s="5">
        <v>23.5</v>
      </c>
    </row>
    <row r="9" spans="1:4">
      <c r="A9">
        <v>30</v>
      </c>
      <c r="B9" s="5">
        <v>16.100000000000001</v>
      </c>
      <c r="C9" s="5">
        <v>20</v>
      </c>
      <c r="D9" s="5">
        <v>25.9</v>
      </c>
    </row>
    <row r="10" spans="1:4">
      <c r="A10">
        <v>35</v>
      </c>
      <c r="B10" s="5">
        <v>17.52</v>
      </c>
      <c r="C10" s="5">
        <v>21.8</v>
      </c>
      <c r="D10" s="5">
        <v>28.1</v>
      </c>
    </row>
    <row r="11" spans="1:4">
      <c r="A11">
        <v>40</v>
      </c>
      <c r="B11" s="5">
        <v>18.72</v>
      </c>
      <c r="C11" s="5">
        <v>23.5</v>
      </c>
      <c r="D11" s="5">
        <v>29.9</v>
      </c>
    </row>
    <row r="12" spans="1:4">
      <c r="A12">
        <v>45</v>
      </c>
      <c r="B12" s="5">
        <v>19.920000000000002</v>
      </c>
      <c r="C12" s="5">
        <v>25.1</v>
      </c>
      <c r="D12" s="5">
        <v>31.7</v>
      </c>
    </row>
    <row r="13" spans="1:4">
      <c r="A13">
        <v>50</v>
      </c>
      <c r="B13" s="5">
        <v>21.1</v>
      </c>
      <c r="C13" s="5">
        <v>26.4</v>
      </c>
      <c r="D13" s="5">
        <v>33.4</v>
      </c>
    </row>
    <row r="14" spans="1:4">
      <c r="A14">
        <v>55</v>
      </c>
      <c r="B14" s="5">
        <v>22.1</v>
      </c>
      <c r="C14" s="5">
        <v>27.9</v>
      </c>
      <c r="D14" s="5">
        <v>35</v>
      </c>
    </row>
    <row r="15" spans="1:4">
      <c r="A15">
        <v>60</v>
      </c>
      <c r="B15" s="5">
        <v>23.1</v>
      </c>
      <c r="C15" s="5">
        <v>29.2</v>
      </c>
      <c r="D15" s="5">
        <v>36.4</v>
      </c>
    </row>
    <row r="16" spans="1:4">
      <c r="A16">
        <v>65</v>
      </c>
      <c r="B16" s="5">
        <v>24.1</v>
      </c>
      <c r="C16" s="5">
        <v>30.3</v>
      </c>
      <c r="D16" s="5">
        <v>37.799999999999997</v>
      </c>
    </row>
    <row r="17" spans="1:4">
      <c r="A17">
        <v>70</v>
      </c>
      <c r="B17" s="5">
        <v>25</v>
      </c>
      <c r="C17" s="5">
        <v>31.5</v>
      </c>
      <c r="D17" s="5">
        <v>39</v>
      </c>
    </row>
    <row r="18" spans="1:4">
      <c r="A18">
        <v>75</v>
      </c>
      <c r="B18" s="5">
        <v>25.9</v>
      </c>
      <c r="C18" s="5">
        <v>32.6</v>
      </c>
      <c r="D18" s="5">
        <v>40.299999999999997</v>
      </c>
    </row>
    <row r="19" spans="1:4">
      <c r="A19">
        <v>80</v>
      </c>
      <c r="B19" s="5">
        <v>26.7</v>
      </c>
      <c r="C19" s="5">
        <v>33.6</v>
      </c>
      <c r="D19" s="5">
        <v>41.5</v>
      </c>
    </row>
    <row r="20" spans="1:4">
      <c r="A20">
        <v>85</v>
      </c>
      <c r="B20" s="5">
        <v>27.5</v>
      </c>
      <c r="C20" s="5">
        <v>34.700000000000003</v>
      </c>
      <c r="D20" s="5">
        <v>42.6</v>
      </c>
    </row>
    <row r="21" spans="1:4">
      <c r="A21">
        <v>90</v>
      </c>
      <c r="B21" s="5">
        <v>28.3</v>
      </c>
      <c r="C21" s="5">
        <v>35.700000000000003</v>
      </c>
      <c r="D21" s="5">
        <v>43.7</v>
      </c>
    </row>
    <row r="22" spans="1:4">
      <c r="A22">
        <v>95</v>
      </c>
      <c r="B22" s="5">
        <v>29.1</v>
      </c>
      <c r="C22" s="5">
        <v>36.700000000000003</v>
      </c>
      <c r="D22" s="5">
        <v>44.8</v>
      </c>
    </row>
    <row r="23" spans="1:4">
      <c r="A23" s="23">
        <v>100</v>
      </c>
      <c r="B23" s="24">
        <v>29.8</v>
      </c>
      <c r="C23" s="5">
        <v>37.5</v>
      </c>
      <c r="D23" s="5">
        <v>45.8</v>
      </c>
    </row>
    <row r="24" spans="1:4">
      <c r="A24">
        <v>105</v>
      </c>
      <c r="B24" s="5">
        <v>30.7</v>
      </c>
      <c r="C24" s="5">
        <v>38.4</v>
      </c>
      <c r="D24" s="5">
        <v>46.6</v>
      </c>
    </row>
    <row r="25" spans="1:4">
      <c r="A25">
        <v>110</v>
      </c>
      <c r="B25" s="5">
        <v>31.2</v>
      </c>
      <c r="C25" s="5">
        <v>39.200000000000003</v>
      </c>
      <c r="D25" s="5">
        <v>47.6</v>
      </c>
    </row>
    <row r="26" spans="1:4">
      <c r="A26">
        <v>115</v>
      </c>
      <c r="B26" s="5">
        <v>32.1</v>
      </c>
      <c r="C26" s="5">
        <v>39.9</v>
      </c>
      <c r="D26" s="5">
        <v>48.5</v>
      </c>
    </row>
    <row r="27" spans="1:4">
      <c r="A27">
        <v>120</v>
      </c>
      <c r="B27" s="5">
        <v>32.700000000000003</v>
      </c>
      <c r="C27" s="5">
        <v>40.700000000000003</v>
      </c>
      <c r="D27" s="5">
        <v>49.3</v>
      </c>
    </row>
    <row r="28" spans="1:4">
      <c r="A28">
        <v>125</v>
      </c>
      <c r="B28" s="5">
        <v>33.299999999999997</v>
      </c>
      <c r="C28" s="5">
        <v>41.7</v>
      </c>
      <c r="D28" s="5">
        <v>50.1</v>
      </c>
    </row>
    <row r="29" spans="1:4">
      <c r="A29">
        <v>130</v>
      </c>
      <c r="B29" s="5">
        <v>33.9</v>
      </c>
      <c r="C29" s="5">
        <v>42.4</v>
      </c>
      <c r="D29" s="5">
        <v>50.9</v>
      </c>
    </row>
    <row r="30" spans="1:4">
      <c r="A30">
        <v>135</v>
      </c>
      <c r="B30" s="5">
        <v>34.299999999999997</v>
      </c>
      <c r="C30" s="5">
        <v>43</v>
      </c>
      <c r="D30" s="5">
        <v>51.7</v>
      </c>
    </row>
    <row r="31" spans="1:4">
      <c r="A31">
        <v>140</v>
      </c>
      <c r="B31" s="5">
        <v>35.200000000000003</v>
      </c>
      <c r="C31" s="5">
        <v>43.8</v>
      </c>
      <c r="D31" s="5">
        <v>52.4</v>
      </c>
    </row>
    <row r="32" spans="1:4">
      <c r="A32">
        <v>145</v>
      </c>
      <c r="B32" s="5">
        <v>35.5</v>
      </c>
      <c r="C32" s="5">
        <v>44.6</v>
      </c>
      <c r="D32" s="5">
        <v>53.1</v>
      </c>
    </row>
    <row r="33" spans="1:4">
      <c r="A33">
        <v>150</v>
      </c>
      <c r="B33" s="5">
        <v>36.200000000000003</v>
      </c>
      <c r="C33" s="5">
        <v>45.2</v>
      </c>
      <c r="D33" s="5">
        <v>53.7</v>
      </c>
    </row>
    <row r="34" spans="1:4">
      <c r="A34">
        <v>155</v>
      </c>
      <c r="B34" s="5">
        <v>36.799999999999997</v>
      </c>
      <c r="C34" s="5">
        <v>45.9</v>
      </c>
      <c r="D34" s="5">
        <v>54.3</v>
      </c>
    </row>
    <row r="35" spans="1:4">
      <c r="A35">
        <v>160</v>
      </c>
      <c r="B35" s="5">
        <v>37.4</v>
      </c>
      <c r="C35" s="5">
        <v>46.5</v>
      </c>
      <c r="D35" s="5">
        <v>55</v>
      </c>
    </row>
    <row r="36" spans="1:4">
      <c r="A36">
        <v>165</v>
      </c>
      <c r="B36" s="5">
        <v>37.9</v>
      </c>
      <c r="C36" s="5">
        <v>47.1</v>
      </c>
      <c r="D36" s="5">
        <v>55.6</v>
      </c>
    </row>
    <row r="37" spans="1:4">
      <c r="A37">
        <v>170</v>
      </c>
      <c r="B37" s="5">
        <v>38.4</v>
      </c>
      <c r="C37" s="5">
        <v>47.7</v>
      </c>
      <c r="D37" s="5">
        <v>56.2</v>
      </c>
    </row>
    <row r="38" spans="1:4">
      <c r="A38">
        <v>175</v>
      </c>
      <c r="B38" s="5">
        <v>39</v>
      </c>
      <c r="C38" s="5">
        <v>48.3</v>
      </c>
      <c r="D38" s="5">
        <v>56.8</v>
      </c>
    </row>
    <row r="39" spans="1:4">
      <c r="A39">
        <v>180</v>
      </c>
      <c r="B39" s="5">
        <v>39.4</v>
      </c>
      <c r="C39" s="5">
        <v>48.9</v>
      </c>
      <c r="D39" s="5">
        <v>57.4</v>
      </c>
    </row>
    <row r="40" spans="1:4">
      <c r="A40">
        <v>185</v>
      </c>
      <c r="B40" s="5">
        <v>40</v>
      </c>
      <c r="C40" s="5">
        <v>49.4</v>
      </c>
      <c r="D40" s="5">
        <v>57.9</v>
      </c>
    </row>
    <row r="41" spans="1:4">
      <c r="A41">
        <v>190</v>
      </c>
      <c r="B41" s="5">
        <v>40.4</v>
      </c>
      <c r="C41" s="5">
        <v>50</v>
      </c>
      <c r="D41" s="5">
        <v>58.4</v>
      </c>
    </row>
    <row r="42" spans="1:4">
      <c r="A42">
        <v>195</v>
      </c>
      <c r="B42" s="5">
        <v>40.9</v>
      </c>
      <c r="C42" s="5">
        <v>50.4</v>
      </c>
      <c r="D42" s="5">
        <v>59</v>
      </c>
    </row>
    <row r="43" spans="1:4">
      <c r="A43">
        <v>200</v>
      </c>
      <c r="B43" s="5">
        <v>41.3</v>
      </c>
      <c r="C43" s="5">
        <v>51</v>
      </c>
      <c r="D43" s="5">
        <v>59.5</v>
      </c>
    </row>
    <row r="44" spans="1:4">
      <c r="A44">
        <v>205</v>
      </c>
      <c r="B44" s="5">
        <v>41.8</v>
      </c>
      <c r="C44" s="5">
        <v>51.5</v>
      </c>
      <c r="D44" s="5">
        <v>59.9</v>
      </c>
    </row>
    <row r="45" spans="1:4">
      <c r="A45">
        <v>210</v>
      </c>
      <c r="B45" s="5">
        <v>42.2</v>
      </c>
      <c r="C45" s="5">
        <v>52</v>
      </c>
      <c r="D45" s="5">
        <v>60.4</v>
      </c>
    </row>
    <row r="46" spans="1:4">
      <c r="A46">
        <v>215</v>
      </c>
      <c r="B46" s="5">
        <v>42.7</v>
      </c>
      <c r="C46" s="5">
        <v>52.5</v>
      </c>
      <c r="D46" s="5">
        <v>60.9</v>
      </c>
    </row>
    <row r="47" spans="1:4">
      <c r="A47">
        <v>220</v>
      </c>
      <c r="B47" s="5">
        <v>43.1</v>
      </c>
      <c r="C47" s="5">
        <v>53</v>
      </c>
      <c r="D47" s="5">
        <v>61.3</v>
      </c>
    </row>
    <row r="48" spans="1:4">
      <c r="A48">
        <v>225</v>
      </c>
      <c r="B48" s="5">
        <v>43.6</v>
      </c>
      <c r="C48" s="5">
        <v>53.5</v>
      </c>
      <c r="D48" s="5">
        <v>61.8</v>
      </c>
    </row>
    <row r="49" spans="1:4">
      <c r="A49">
        <v>230</v>
      </c>
      <c r="B49" s="5">
        <v>44.1</v>
      </c>
      <c r="C49" s="5">
        <v>53.9</v>
      </c>
      <c r="D49" s="5">
        <v>62.2</v>
      </c>
    </row>
    <row r="50" spans="1:4">
      <c r="A50">
        <v>235</v>
      </c>
      <c r="B50" s="5">
        <v>44.5</v>
      </c>
      <c r="C50" s="5">
        <v>54.4</v>
      </c>
      <c r="D50" s="5">
        <v>62.6</v>
      </c>
    </row>
    <row r="51" spans="1:4">
      <c r="A51">
        <v>240</v>
      </c>
      <c r="B51" s="5">
        <v>45</v>
      </c>
      <c r="C51" s="5">
        <v>54.9</v>
      </c>
      <c r="D51" s="5">
        <v>62.9</v>
      </c>
    </row>
    <row r="52" spans="1:4">
      <c r="A52">
        <v>245</v>
      </c>
      <c r="B52" s="5">
        <v>45.4</v>
      </c>
      <c r="C52" s="5">
        <v>55.3</v>
      </c>
      <c r="D52" s="5">
        <v>63.4</v>
      </c>
    </row>
    <row r="53" spans="1:4">
      <c r="A53">
        <v>250</v>
      </c>
      <c r="B53" s="5">
        <v>45.7</v>
      </c>
      <c r="C53" s="5">
        <v>55.6</v>
      </c>
      <c r="D53" s="5">
        <v>63.6</v>
      </c>
    </row>
    <row r="54" spans="1:4">
      <c r="A54">
        <v>255</v>
      </c>
      <c r="B54" s="5">
        <v>46</v>
      </c>
      <c r="C54" s="5">
        <v>56.2</v>
      </c>
      <c r="D54" s="5">
        <v>64.099999999999994</v>
      </c>
    </row>
    <row r="55" spans="1:4">
      <c r="A55">
        <v>260</v>
      </c>
      <c r="B55" s="5">
        <v>46.5</v>
      </c>
      <c r="C55" s="5">
        <v>56.6</v>
      </c>
      <c r="D55" s="5">
        <v>64.400000000000006</v>
      </c>
    </row>
    <row r="56" spans="1:4">
      <c r="A56">
        <v>265</v>
      </c>
      <c r="B56" s="5">
        <v>46.9</v>
      </c>
      <c r="C56" s="5">
        <v>57</v>
      </c>
      <c r="D56" s="5">
        <v>64.8</v>
      </c>
    </row>
    <row r="57" spans="1:4">
      <c r="A57">
        <v>270</v>
      </c>
      <c r="B57" s="5">
        <v>47.3</v>
      </c>
      <c r="C57" s="5">
        <v>57.3</v>
      </c>
      <c r="D57" s="5">
        <v>65.099999999999994</v>
      </c>
    </row>
    <row r="58" spans="1:4">
      <c r="A58">
        <v>275</v>
      </c>
      <c r="B58" s="5">
        <v>47.7</v>
      </c>
      <c r="C58" s="5">
        <v>57.8</v>
      </c>
      <c r="D58" s="5">
        <v>65.400000000000006</v>
      </c>
    </row>
    <row r="59" spans="1:4">
      <c r="A59">
        <v>280</v>
      </c>
      <c r="B59" s="5">
        <v>48</v>
      </c>
      <c r="C59" s="5">
        <v>58.1</v>
      </c>
      <c r="D59" s="5">
        <v>65.7</v>
      </c>
    </row>
    <row r="60" spans="1:4">
      <c r="A60">
        <v>285</v>
      </c>
      <c r="B60" s="5">
        <v>48.4</v>
      </c>
      <c r="C60" s="5">
        <v>58.5</v>
      </c>
      <c r="D60" s="5">
        <v>66</v>
      </c>
    </row>
    <row r="61" spans="1:4">
      <c r="A61">
        <v>290</v>
      </c>
      <c r="B61" s="5">
        <v>48.8</v>
      </c>
      <c r="C61" s="5">
        <v>58.9</v>
      </c>
      <c r="D61" s="5">
        <v>66.3</v>
      </c>
    </row>
    <row r="62" spans="1:4">
      <c r="A62">
        <v>295</v>
      </c>
      <c r="B62" s="5">
        <v>49</v>
      </c>
      <c r="C62" s="5">
        <v>59.2</v>
      </c>
      <c r="D62" s="5">
        <v>66.7</v>
      </c>
    </row>
    <row r="63" spans="1:4">
      <c r="A63">
        <v>300</v>
      </c>
      <c r="B63" s="5">
        <v>49.5</v>
      </c>
      <c r="C63" s="5">
        <v>59.6</v>
      </c>
      <c r="D63" s="5">
        <v>66.900000000000006</v>
      </c>
    </row>
    <row r="64" spans="1:4">
      <c r="A64">
        <v>305</v>
      </c>
      <c r="B64" s="5">
        <v>49.7</v>
      </c>
      <c r="C64" s="5">
        <v>60</v>
      </c>
      <c r="D64" s="5">
        <v>67.3</v>
      </c>
    </row>
    <row r="65" spans="1:4">
      <c r="A65">
        <v>310</v>
      </c>
      <c r="B65" s="5">
        <v>50.2</v>
      </c>
      <c r="C65" s="5">
        <v>60.3</v>
      </c>
      <c r="D65" s="5">
        <v>67.5</v>
      </c>
    </row>
    <row r="66" spans="1:4">
      <c r="A66">
        <v>315</v>
      </c>
      <c r="B66" s="5">
        <v>50.4</v>
      </c>
      <c r="C66" s="5">
        <v>60.6</v>
      </c>
      <c r="D66" s="5">
        <v>67.7</v>
      </c>
    </row>
    <row r="67" spans="1:4">
      <c r="A67">
        <v>320</v>
      </c>
      <c r="B67" s="5">
        <v>50.9</v>
      </c>
      <c r="C67" s="5">
        <v>60.9</v>
      </c>
      <c r="D67" s="5">
        <v>68</v>
      </c>
    </row>
    <row r="68" spans="1:4">
      <c r="A68">
        <v>325</v>
      </c>
      <c r="B68" s="5">
        <v>51</v>
      </c>
      <c r="C68" s="5">
        <v>61.2</v>
      </c>
      <c r="D68" s="5">
        <v>68.2</v>
      </c>
    </row>
    <row r="69" spans="1:4">
      <c r="A69">
        <v>330</v>
      </c>
      <c r="B69" s="5">
        <v>51.4</v>
      </c>
      <c r="C69" s="5">
        <v>61.5</v>
      </c>
      <c r="D69" s="5">
        <v>68.5</v>
      </c>
    </row>
    <row r="70" spans="1:4">
      <c r="A70">
        <v>335</v>
      </c>
      <c r="B70" s="5">
        <v>51.7</v>
      </c>
      <c r="C70" s="5">
        <v>61.8</v>
      </c>
      <c r="D70" s="5">
        <v>68.7</v>
      </c>
    </row>
    <row r="71" spans="1:4">
      <c r="A71">
        <v>340</v>
      </c>
      <c r="B71" s="5">
        <v>52</v>
      </c>
      <c r="C71" s="5">
        <v>62.2</v>
      </c>
      <c r="D71" s="5">
        <v>69</v>
      </c>
    </row>
    <row r="72" spans="1:4">
      <c r="A72">
        <v>345</v>
      </c>
      <c r="B72" s="5">
        <v>52.2</v>
      </c>
      <c r="C72" s="5">
        <v>62.5</v>
      </c>
      <c r="D72" s="5">
        <v>69.3</v>
      </c>
    </row>
    <row r="73" spans="1:4">
      <c r="A73">
        <v>350</v>
      </c>
      <c r="B73" s="5">
        <v>52.6</v>
      </c>
      <c r="C73" s="5">
        <v>62.7</v>
      </c>
      <c r="D73" s="5">
        <v>69.5</v>
      </c>
    </row>
    <row r="74" spans="1:4">
      <c r="A74">
        <v>355</v>
      </c>
      <c r="B74" s="5">
        <v>53</v>
      </c>
      <c r="C74" s="5">
        <v>63.1</v>
      </c>
      <c r="D74" s="5">
        <v>69.599999999999994</v>
      </c>
    </row>
    <row r="75" spans="1:4">
      <c r="A75">
        <v>360</v>
      </c>
      <c r="B75" s="5">
        <v>53.3</v>
      </c>
      <c r="C75" s="5">
        <v>63.3</v>
      </c>
      <c r="D75" s="5">
        <v>69.900000000000006</v>
      </c>
    </row>
    <row r="76" spans="1:4">
      <c r="A76">
        <v>365</v>
      </c>
      <c r="B76" s="5">
        <v>53.5</v>
      </c>
      <c r="C76" s="5">
        <v>63.6</v>
      </c>
      <c r="D76" s="5">
        <v>70.099999999999994</v>
      </c>
    </row>
    <row r="77" spans="1:4">
      <c r="A77">
        <v>370</v>
      </c>
      <c r="B77" s="5">
        <v>53.9</v>
      </c>
      <c r="C77" s="5">
        <v>63.8</v>
      </c>
    </row>
    <row r="78" spans="1:4">
      <c r="A78">
        <v>375</v>
      </c>
      <c r="B78" s="5">
        <v>54.1</v>
      </c>
      <c r="C78" s="5">
        <v>64.2</v>
      </c>
    </row>
    <row r="79" spans="1:4">
      <c r="A79">
        <v>380</v>
      </c>
      <c r="B79" s="5">
        <v>54.4</v>
      </c>
      <c r="C79" s="5">
        <v>64.599999999999994</v>
      </c>
    </row>
    <row r="80" spans="1:4">
      <c r="A80">
        <v>385</v>
      </c>
      <c r="B80" s="5">
        <v>54.8</v>
      </c>
      <c r="C80" s="5">
        <v>64.8</v>
      </c>
    </row>
    <row r="81" spans="1:3">
      <c r="A81">
        <v>390</v>
      </c>
      <c r="B81" s="5">
        <v>55</v>
      </c>
      <c r="C81" s="5">
        <v>65.099999999999994</v>
      </c>
    </row>
    <row r="82" spans="1:3">
      <c r="A82">
        <v>395</v>
      </c>
      <c r="B82" s="5">
        <v>55.2</v>
      </c>
      <c r="C82" s="5">
        <v>65.3</v>
      </c>
    </row>
    <row r="83" spans="1:3">
      <c r="A83">
        <v>400</v>
      </c>
      <c r="B83" s="5">
        <v>55.5</v>
      </c>
      <c r="C83" s="5">
        <v>65.599999999999994</v>
      </c>
    </row>
    <row r="84" spans="1:3">
      <c r="A84">
        <v>405</v>
      </c>
      <c r="B84" s="5">
        <v>55.7</v>
      </c>
      <c r="C84" s="5">
        <v>65.8</v>
      </c>
    </row>
    <row r="85" spans="1:3">
      <c r="A85">
        <v>410</v>
      </c>
      <c r="B85" s="5">
        <v>56.1</v>
      </c>
      <c r="C85" s="5">
        <v>66.099999999999994</v>
      </c>
    </row>
    <row r="86" spans="1:3">
      <c r="A86">
        <v>415</v>
      </c>
      <c r="B86" s="5">
        <v>56.2</v>
      </c>
      <c r="C86" s="5">
        <v>66.3</v>
      </c>
    </row>
    <row r="87" spans="1:3">
      <c r="A87">
        <v>420</v>
      </c>
      <c r="B87" s="5">
        <v>56.4</v>
      </c>
      <c r="C87" s="5">
        <v>66.599999999999994</v>
      </c>
    </row>
    <row r="88" spans="1:3">
      <c r="A88">
        <v>425</v>
      </c>
      <c r="B88" s="5">
        <v>56.8</v>
      </c>
      <c r="C88" s="5">
        <v>66.7</v>
      </c>
    </row>
    <row r="89" spans="1:3">
      <c r="A89">
        <v>430</v>
      </c>
      <c r="B89" s="5">
        <v>57.1</v>
      </c>
      <c r="C89" s="5">
        <v>67</v>
      </c>
    </row>
    <row r="90" spans="1:3">
      <c r="A90">
        <v>435</v>
      </c>
      <c r="B90" s="5">
        <v>57.2</v>
      </c>
      <c r="C90" s="5">
        <v>67.2</v>
      </c>
    </row>
    <row r="91" spans="1:3">
      <c r="A91">
        <v>440</v>
      </c>
      <c r="B91" s="5">
        <v>57.5</v>
      </c>
      <c r="C91" s="5">
        <v>67.5</v>
      </c>
    </row>
    <row r="92" spans="1:3">
      <c r="A92">
        <v>445</v>
      </c>
      <c r="B92" s="5">
        <v>57.8</v>
      </c>
      <c r="C92" s="5">
        <v>67.7</v>
      </c>
    </row>
    <row r="93" spans="1:3">
      <c r="A93">
        <v>450</v>
      </c>
      <c r="B93" s="5">
        <v>57.9</v>
      </c>
      <c r="C93" s="5">
        <v>67.900000000000006</v>
      </c>
    </row>
    <row r="94" spans="1:3">
      <c r="A94">
        <v>455</v>
      </c>
      <c r="B94" s="5">
        <v>58.2</v>
      </c>
      <c r="C94" s="5">
        <v>68</v>
      </c>
    </row>
    <row r="95" spans="1:3">
      <c r="A95">
        <v>460</v>
      </c>
      <c r="B95" s="5">
        <v>58.4</v>
      </c>
      <c r="C95" s="5">
        <v>68.2</v>
      </c>
    </row>
    <row r="96" spans="1:3">
      <c r="A96">
        <v>465</v>
      </c>
      <c r="B96" s="5">
        <v>58.7</v>
      </c>
      <c r="C96" s="5">
        <v>68.400000000000006</v>
      </c>
    </row>
    <row r="97" spans="1:3">
      <c r="A97">
        <v>470</v>
      </c>
      <c r="B97" s="5">
        <v>58.9</v>
      </c>
      <c r="C97" s="5">
        <v>68.599999999999994</v>
      </c>
    </row>
    <row r="98" spans="1:3">
      <c r="A98">
        <v>475</v>
      </c>
      <c r="B98" s="5">
        <v>59.2</v>
      </c>
      <c r="C98" s="5">
        <v>68.8</v>
      </c>
    </row>
    <row r="99" spans="1:3">
      <c r="A99">
        <v>480</v>
      </c>
      <c r="B99" s="5">
        <v>59.3</v>
      </c>
      <c r="C99" s="5">
        <v>69.099999999999994</v>
      </c>
    </row>
    <row r="100" spans="1:3">
      <c r="A100">
        <v>485</v>
      </c>
      <c r="B100" s="5">
        <v>59.6</v>
      </c>
      <c r="C100" s="5">
        <v>69.3</v>
      </c>
    </row>
    <row r="101" spans="1:3">
      <c r="A101">
        <v>490</v>
      </c>
      <c r="B101" s="5">
        <v>59.8</v>
      </c>
      <c r="C101" s="5">
        <v>69.5</v>
      </c>
    </row>
    <row r="102" spans="1:3">
      <c r="A102">
        <v>495</v>
      </c>
      <c r="B102" s="5">
        <v>60.2</v>
      </c>
      <c r="C102" s="5">
        <v>69.7</v>
      </c>
    </row>
    <row r="103" spans="1:3">
      <c r="A103">
        <v>500</v>
      </c>
      <c r="B103" s="5">
        <v>60.3</v>
      </c>
      <c r="C103" s="5">
        <v>69.8</v>
      </c>
    </row>
    <row r="104" spans="1:3">
      <c r="A104">
        <v>505</v>
      </c>
      <c r="B104" s="5">
        <v>60.5</v>
      </c>
      <c r="C104" s="5">
        <v>69.900000000000006</v>
      </c>
    </row>
    <row r="105" spans="1:3">
      <c r="A105">
        <v>510</v>
      </c>
      <c r="B105" s="5">
        <v>60.7</v>
      </c>
      <c r="C105" s="5">
        <v>70.099999999999994</v>
      </c>
    </row>
    <row r="106" spans="1:3">
      <c r="A106">
        <v>515</v>
      </c>
      <c r="B106" s="5">
        <v>61</v>
      </c>
    </row>
    <row r="107" spans="1:3">
      <c r="A107">
        <v>520</v>
      </c>
      <c r="B107" s="5">
        <v>61.1</v>
      </c>
    </row>
    <row r="108" spans="1:3">
      <c r="A108">
        <v>525</v>
      </c>
      <c r="B108" s="5">
        <v>61.4</v>
      </c>
    </row>
    <row r="109" spans="1:3">
      <c r="A109">
        <v>530</v>
      </c>
      <c r="B109" s="5">
        <v>61.6</v>
      </c>
    </row>
    <row r="110" spans="1:3">
      <c r="A110">
        <v>535</v>
      </c>
      <c r="B110" s="5">
        <v>61.8</v>
      </c>
    </row>
    <row r="111" spans="1:3">
      <c r="A111">
        <v>540</v>
      </c>
      <c r="B111" s="5">
        <v>61.9</v>
      </c>
    </row>
    <row r="112" spans="1:3">
      <c r="A112">
        <v>545</v>
      </c>
      <c r="B112" s="5">
        <v>62.1</v>
      </c>
    </row>
    <row r="113" spans="1:2">
      <c r="A113">
        <v>550</v>
      </c>
      <c r="B113" s="5">
        <v>62.5</v>
      </c>
    </row>
    <row r="114" spans="1:2">
      <c r="A114">
        <v>555</v>
      </c>
      <c r="B114" s="5">
        <v>62.8</v>
      </c>
    </row>
    <row r="115" spans="1:2">
      <c r="A115">
        <v>560</v>
      </c>
      <c r="B115" s="5">
        <v>62.9</v>
      </c>
    </row>
    <row r="116" spans="1:2">
      <c r="A116">
        <v>565</v>
      </c>
      <c r="B116" s="5">
        <v>63.2</v>
      </c>
    </row>
    <row r="117" spans="1:2">
      <c r="A117">
        <v>570</v>
      </c>
      <c r="B117" s="5">
        <v>63.4</v>
      </c>
    </row>
    <row r="118" spans="1:2">
      <c r="A118">
        <v>575</v>
      </c>
      <c r="B118" s="5">
        <v>63.4</v>
      </c>
    </row>
    <row r="119" spans="1:2">
      <c r="A119">
        <v>580</v>
      </c>
      <c r="B119" s="5">
        <v>63.5</v>
      </c>
    </row>
    <row r="120" spans="1:2">
      <c r="A120">
        <v>585</v>
      </c>
      <c r="B120" s="5">
        <v>63.7</v>
      </c>
    </row>
    <row r="121" spans="1:2">
      <c r="A121">
        <v>590</v>
      </c>
      <c r="B121" s="5">
        <v>64.099999999999994</v>
      </c>
    </row>
    <row r="122" spans="1:2">
      <c r="A122">
        <v>595</v>
      </c>
      <c r="B122" s="5">
        <v>64.099999999999994</v>
      </c>
    </row>
    <row r="123" spans="1:2">
      <c r="A123">
        <v>600</v>
      </c>
      <c r="B123" s="5">
        <v>64.400000000000006</v>
      </c>
    </row>
    <row r="124" spans="1:2">
      <c r="A124">
        <v>605</v>
      </c>
      <c r="B124" s="5">
        <v>64.599999999999994</v>
      </c>
    </row>
    <row r="125" spans="1:2">
      <c r="A125">
        <v>610</v>
      </c>
      <c r="B125" s="5">
        <v>64.8</v>
      </c>
    </row>
    <row r="126" spans="1:2">
      <c r="A126">
        <v>615</v>
      </c>
      <c r="B126" s="5">
        <v>64.8</v>
      </c>
    </row>
    <row r="127" spans="1:2">
      <c r="A127">
        <v>620</v>
      </c>
      <c r="B127" s="5">
        <v>65</v>
      </c>
    </row>
    <row r="128" spans="1:2">
      <c r="A128">
        <v>625</v>
      </c>
      <c r="B128" s="5">
        <v>65.3</v>
      </c>
    </row>
    <row r="129" spans="1:2">
      <c r="A129">
        <v>630</v>
      </c>
      <c r="B129" s="5">
        <v>65.400000000000006</v>
      </c>
    </row>
    <row r="130" spans="1:2">
      <c r="A130">
        <v>635</v>
      </c>
      <c r="B130" s="5">
        <v>65.599999999999994</v>
      </c>
    </row>
    <row r="131" spans="1:2">
      <c r="A131">
        <v>640</v>
      </c>
      <c r="B131" s="5">
        <v>65.8</v>
      </c>
    </row>
    <row r="132" spans="1:2">
      <c r="A132">
        <v>645</v>
      </c>
      <c r="B132" s="5">
        <v>65.900000000000006</v>
      </c>
    </row>
    <row r="133" spans="1:2">
      <c r="A133">
        <v>650</v>
      </c>
      <c r="B133" s="5">
        <v>66</v>
      </c>
    </row>
    <row r="134" spans="1:2">
      <c r="A134">
        <v>655</v>
      </c>
      <c r="B134" s="5">
        <v>66.2</v>
      </c>
    </row>
    <row r="135" spans="1:2">
      <c r="A135">
        <v>660</v>
      </c>
      <c r="B135" s="5">
        <v>66.400000000000006</v>
      </c>
    </row>
    <row r="136" spans="1:2">
      <c r="A136">
        <v>665</v>
      </c>
      <c r="B136" s="5">
        <v>66.5</v>
      </c>
    </row>
    <row r="137" spans="1:2">
      <c r="A137">
        <v>670</v>
      </c>
      <c r="B137" s="5">
        <v>66.8</v>
      </c>
    </row>
    <row r="138" spans="1:2">
      <c r="A138">
        <v>675</v>
      </c>
      <c r="B138" s="5">
        <v>66.7</v>
      </c>
    </row>
    <row r="139" spans="1:2">
      <c r="A139">
        <v>680</v>
      </c>
      <c r="B139" s="5">
        <v>67</v>
      </c>
    </row>
    <row r="140" spans="1:2">
      <c r="A140">
        <v>685</v>
      </c>
      <c r="B140" s="5">
        <v>67.2</v>
      </c>
    </row>
    <row r="141" spans="1:2">
      <c r="A141">
        <v>690</v>
      </c>
      <c r="B141" s="5">
        <v>67.400000000000006</v>
      </c>
    </row>
    <row r="142" spans="1:2">
      <c r="A142">
        <v>695</v>
      </c>
      <c r="B142" s="5">
        <v>67.5</v>
      </c>
    </row>
    <row r="143" spans="1:2">
      <c r="A143">
        <v>700</v>
      </c>
      <c r="B143" s="5">
        <v>67.7</v>
      </c>
    </row>
    <row r="144" spans="1:2">
      <c r="A144">
        <v>705</v>
      </c>
      <c r="B144" s="5">
        <v>67.7</v>
      </c>
    </row>
    <row r="145" spans="1:2">
      <c r="A145">
        <v>710</v>
      </c>
      <c r="B145" s="5">
        <v>67.900000000000006</v>
      </c>
    </row>
    <row r="146" spans="1:2">
      <c r="A146">
        <v>715</v>
      </c>
      <c r="B146" s="5">
        <v>68.099999999999994</v>
      </c>
    </row>
    <row r="147" spans="1:2">
      <c r="A147">
        <v>720</v>
      </c>
      <c r="B147" s="5">
        <v>68</v>
      </c>
    </row>
    <row r="148" spans="1:2">
      <c r="A148">
        <v>725</v>
      </c>
      <c r="B148" s="5">
        <v>68.2</v>
      </c>
    </row>
    <row r="149" spans="1:2">
      <c r="A149">
        <v>730</v>
      </c>
      <c r="B149" s="5">
        <v>68.400000000000006</v>
      </c>
    </row>
    <row r="150" spans="1:2">
      <c r="A150">
        <v>735</v>
      </c>
      <c r="B150" s="5">
        <v>68.5</v>
      </c>
    </row>
    <row r="151" spans="1:2">
      <c r="A151">
        <v>740</v>
      </c>
      <c r="B151" s="5">
        <v>68.599999999999994</v>
      </c>
    </row>
    <row r="152" spans="1:2">
      <c r="A152">
        <v>745</v>
      </c>
      <c r="B152" s="5">
        <v>68.900000000000006</v>
      </c>
    </row>
    <row r="153" spans="1:2">
      <c r="A153">
        <v>750</v>
      </c>
      <c r="B153" s="5">
        <v>68.900000000000006</v>
      </c>
    </row>
    <row r="154" spans="1:2">
      <c r="A154">
        <v>755</v>
      </c>
      <c r="B154" s="5">
        <v>69.099999999999994</v>
      </c>
    </row>
    <row r="155" spans="1:2">
      <c r="A155">
        <v>760</v>
      </c>
      <c r="B155" s="5">
        <v>69.2</v>
      </c>
    </row>
    <row r="156" spans="1:2">
      <c r="A156">
        <v>765</v>
      </c>
      <c r="B156" s="5">
        <v>69.5</v>
      </c>
    </row>
    <row r="157" spans="1:2">
      <c r="A157">
        <v>770</v>
      </c>
      <c r="B157" s="5">
        <v>69.599999999999994</v>
      </c>
    </row>
    <row r="158" spans="1:2">
      <c r="A158">
        <v>775</v>
      </c>
      <c r="B158" s="5">
        <v>69.7</v>
      </c>
    </row>
    <row r="159" spans="1:2">
      <c r="A159">
        <v>780</v>
      </c>
      <c r="B159" s="5">
        <v>69.8</v>
      </c>
    </row>
    <row r="160" spans="1:2">
      <c r="A160">
        <v>785</v>
      </c>
      <c r="B160" s="5">
        <v>70</v>
      </c>
    </row>
    <row r="161" spans="1:2">
      <c r="A161">
        <v>790</v>
      </c>
      <c r="B161" s="5">
        <v>70</v>
      </c>
    </row>
    <row r="162" spans="1:2">
      <c r="A162">
        <v>795</v>
      </c>
    </row>
    <row r="163" spans="1:2">
      <c r="A163">
        <v>800</v>
      </c>
    </row>
    <row r="164" spans="1:2">
      <c r="A164">
        <v>805</v>
      </c>
    </row>
    <row r="165" spans="1:2">
      <c r="A165">
        <v>810</v>
      </c>
    </row>
    <row r="166" spans="1:2">
      <c r="A166">
        <v>815</v>
      </c>
    </row>
    <row r="167" spans="1:2">
      <c r="A167">
        <v>820</v>
      </c>
    </row>
    <row r="168" spans="1:2">
      <c r="A168">
        <v>825</v>
      </c>
    </row>
    <row r="169" spans="1:2">
      <c r="A169">
        <v>830</v>
      </c>
    </row>
    <row r="170" spans="1:2">
      <c r="A170">
        <v>835</v>
      </c>
    </row>
    <row r="171" spans="1:2">
      <c r="A171">
        <v>840</v>
      </c>
    </row>
    <row r="172" spans="1:2">
      <c r="A172">
        <v>845</v>
      </c>
    </row>
    <row r="173" spans="1:2">
      <c r="A173">
        <v>850</v>
      </c>
    </row>
    <row r="174" spans="1:2">
      <c r="A174">
        <v>855</v>
      </c>
    </row>
    <row r="175" spans="1:2">
      <c r="A175">
        <v>860</v>
      </c>
    </row>
    <row r="176" spans="1:2">
      <c r="A176">
        <v>865</v>
      </c>
    </row>
    <row r="177" spans="1:1">
      <c r="A177">
        <v>870</v>
      </c>
    </row>
    <row r="178" spans="1:1">
      <c r="A178">
        <v>875</v>
      </c>
    </row>
    <row r="179" spans="1:1">
      <c r="A179">
        <v>880</v>
      </c>
    </row>
    <row r="180" spans="1:1">
      <c r="A180">
        <v>885</v>
      </c>
    </row>
    <row r="181" spans="1:1">
      <c r="A181">
        <v>890</v>
      </c>
    </row>
    <row r="182" spans="1:1">
      <c r="A182">
        <v>895</v>
      </c>
    </row>
    <row r="183" spans="1:1">
      <c r="A183">
        <v>900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B1F9-8A6D-4642-A0B5-0A757E12BFB3}">
  <dimension ref="A1:C182"/>
  <sheetViews>
    <sheetView topLeftCell="A3" workbookViewId="0">
      <selection activeCell="L15" sqref="L15"/>
    </sheetView>
  </sheetViews>
  <sheetFormatPr baseColWidth="10" defaultRowHeight="14"/>
  <cols>
    <col min="1" max="1" width="10.33203125" style="12" bestFit="1" customWidth="1"/>
    <col min="2" max="3" width="14.1640625" style="12" bestFit="1" customWidth="1"/>
  </cols>
  <sheetData>
    <row r="1" spans="1:3">
      <c r="A1" s="8"/>
      <c r="B1" s="9"/>
      <c r="C1" s="9"/>
    </row>
    <row r="2" spans="1:3">
      <c r="A2" s="13" t="s">
        <v>0</v>
      </c>
      <c r="B2" s="13" t="s">
        <v>18</v>
      </c>
      <c r="C2" s="13" t="s">
        <v>18</v>
      </c>
    </row>
    <row r="3" spans="1:3">
      <c r="A3" s="12">
        <v>0</v>
      </c>
      <c r="B3" s="5">
        <v>6.2E-2</v>
      </c>
      <c r="C3" s="5">
        <v>4.3999999999999997E-2</v>
      </c>
    </row>
    <row r="4" spans="1:3">
      <c r="A4" s="12">
        <v>5</v>
      </c>
      <c r="B4" s="5">
        <v>7.0000000000000007E-2</v>
      </c>
      <c r="C4" s="5">
        <v>4.3999999999999997E-2</v>
      </c>
    </row>
    <row r="5" spans="1:3">
      <c r="A5" s="12">
        <v>10</v>
      </c>
      <c r="B5" s="5">
        <v>2.2799999999999998</v>
      </c>
      <c r="C5" s="5">
        <v>8.5000000000000006E-2</v>
      </c>
    </row>
    <row r="6" spans="1:3">
      <c r="A6" s="12">
        <v>15</v>
      </c>
      <c r="B6" s="5">
        <v>4.82</v>
      </c>
      <c r="C6" s="5">
        <v>0.40400000000000003</v>
      </c>
    </row>
    <row r="7" spans="1:3">
      <c r="A7" s="12">
        <v>20</v>
      </c>
      <c r="B7" s="5">
        <v>6.37</v>
      </c>
      <c r="C7" s="5">
        <v>0.94099999999999995</v>
      </c>
    </row>
    <row r="8" spans="1:3">
      <c r="A8" s="12">
        <v>25</v>
      </c>
      <c r="B8" s="5">
        <v>7.45</v>
      </c>
      <c r="C8" s="5">
        <v>1.593</v>
      </c>
    </row>
    <row r="9" spans="1:3">
      <c r="A9" s="12">
        <v>30</v>
      </c>
      <c r="B9" s="5">
        <v>8.2899999999999991</v>
      </c>
      <c r="C9" s="5">
        <v>2.2999999999999998</v>
      </c>
    </row>
    <row r="10" spans="1:3">
      <c r="A10" s="12">
        <v>35</v>
      </c>
      <c r="B10" s="5">
        <v>9.0399999999999991</v>
      </c>
      <c r="C10" s="5">
        <v>3.15</v>
      </c>
    </row>
    <row r="11" spans="1:3">
      <c r="A11" s="12">
        <v>40</v>
      </c>
      <c r="B11" s="5">
        <v>9.6300000000000008</v>
      </c>
      <c r="C11" s="5">
        <v>3.95</v>
      </c>
    </row>
    <row r="12" spans="1:3">
      <c r="A12" s="12">
        <v>45</v>
      </c>
      <c r="B12" s="5">
        <v>10.210000000000001</v>
      </c>
      <c r="C12" s="5">
        <v>4.8099999999999996</v>
      </c>
    </row>
    <row r="13" spans="1:3">
      <c r="A13" s="12">
        <v>50</v>
      </c>
      <c r="B13" s="5">
        <v>10.71</v>
      </c>
      <c r="C13" s="5">
        <v>5.65</v>
      </c>
    </row>
    <row r="14" spans="1:3">
      <c r="A14" s="12">
        <v>55</v>
      </c>
      <c r="B14" s="5">
        <v>11.15</v>
      </c>
      <c r="C14" s="5">
        <v>6.46</v>
      </c>
    </row>
    <row r="15" spans="1:3">
      <c r="A15" s="12">
        <v>60</v>
      </c>
      <c r="B15" s="5">
        <v>11.58</v>
      </c>
      <c r="C15" s="5">
        <v>7.32</v>
      </c>
    </row>
    <row r="16" spans="1:3">
      <c r="A16" s="12">
        <v>65</v>
      </c>
      <c r="B16" s="5">
        <v>11.95</v>
      </c>
      <c r="C16" s="5">
        <v>8.1199999999999992</v>
      </c>
    </row>
    <row r="17" spans="1:3">
      <c r="A17" s="12">
        <v>70</v>
      </c>
      <c r="B17" s="5">
        <v>12.28</v>
      </c>
      <c r="C17" s="5">
        <v>8.9499999999999993</v>
      </c>
    </row>
    <row r="18" spans="1:3">
      <c r="A18" s="12">
        <v>75</v>
      </c>
      <c r="B18" s="5">
        <v>12.6</v>
      </c>
      <c r="C18" s="5">
        <v>9.7100000000000009</v>
      </c>
    </row>
    <row r="19" spans="1:3">
      <c r="A19" s="12">
        <v>80</v>
      </c>
      <c r="B19" s="5">
        <v>12.91</v>
      </c>
      <c r="C19" s="5">
        <v>10.48</v>
      </c>
    </row>
    <row r="20" spans="1:3">
      <c r="A20" s="12">
        <v>85</v>
      </c>
      <c r="B20" s="5">
        <v>13.16</v>
      </c>
      <c r="C20" s="5">
        <v>11.19</v>
      </c>
    </row>
    <row r="21" spans="1:3">
      <c r="A21" s="12">
        <v>90</v>
      </c>
      <c r="B21" s="5">
        <v>13.42</v>
      </c>
      <c r="C21" s="5">
        <v>11.92</v>
      </c>
    </row>
    <row r="22" spans="1:3">
      <c r="A22" s="12">
        <v>95</v>
      </c>
      <c r="B22" s="5">
        <v>13.66</v>
      </c>
      <c r="C22" s="5">
        <v>12.58</v>
      </c>
    </row>
    <row r="23" spans="1:3">
      <c r="A23" s="12">
        <v>100</v>
      </c>
      <c r="B23" s="5">
        <v>13.86</v>
      </c>
      <c r="C23" s="5">
        <v>13.21</v>
      </c>
    </row>
    <row r="24" spans="1:3">
      <c r="A24" s="12">
        <v>105</v>
      </c>
      <c r="B24" s="5">
        <v>14.06</v>
      </c>
      <c r="C24" s="5">
        <v>13.88</v>
      </c>
    </row>
    <row r="25" spans="1:3">
      <c r="A25" s="12">
        <v>110</v>
      </c>
      <c r="B25" s="5">
        <v>14.24</v>
      </c>
      <c r="C25" s="5">
        <v>14.47</v>
      </c>
    </row>
    <row r="26" spans="1:3">
      <c r="A26" s="12">
        <v>115</v>
      </c>
      <c r="B26" s="5">
        <v>14.41</v>
      </c>
      <c r="C26" s="5">
        <v>15.05</v>
      </c>
    </row>
    <row r="27" spans="1:3">
      <c r="A27" s="12">
        <v>120</v>
      </c>
      <c r="B27" s="5">
        <v>14.57</v>
      </c>
      <c r="C27" s="5">
        <v>15.62</v>
      </c>
    </row>
    <row r="28" spans="1:3">
      <c r="A28" s="12">
        <v>125</v>
      </c>
      <c r="B28" s="5">
        <v>14.71</v>
      </c>
      <c r="C28" s="5">
        <v>16.11</v>
      </c>
    </row>
    <row r="29" spans="1:3">
      <c r="A29" s="12">
        <v>130</v>
      </c>
      <c r="B29" s="5">
        <v>14.85</v>
      </c>
      <c r="C29" s="5">
        <v>16.61</v>
      </c>
    </row>
    <row r="30" spans="1:3">
      <c r="A30" s="12">
        <v>135</v>
      </c>
      <c r="B30" s="5">
        <v>14.96</v>
      </c>
      <c r="C30" s="5">
        <v>17.079999999999998</v>
      </c>
    </row>
    <row r="31" spans="1:3">
      <c r="A31" s="12">
        <v>140</v>
      </c>
      <c r="B31" s="5">
        <v>15.07</v>
      </c>
      <c r="C31" s="5">
        <v>17.52</v>
      </c>
    </row>
    <row r="32" spans="1:3">
      <c r="A32" s="12">
        <v>145</v>
      </c>
      <c r="B32" s="5">
        <v>15.17</v>
      </c>
      <c r="C32" s="5">
        <v>17.93</v>
      </c>
    </row>
    <row r="33" spans="1:3">
      <c r="A33" s="12">
        <v>150</v>
      </c>
      <c r="B33" s="5">
        <v>15.26</v>
      </c>
      <c r="C33" s="5">
        <v>18.3</v>
      </c>
    </row>
    <row r="34" spans="1:3">
      <c r="A34" s="12">
        <v>155</v>
      </c>
      <c r="B34" s="5">
        <v>15.35</v>
      </c>
      <c r="C34" s="5">
        <v>18.68</v>
      </c>
    </row>
    <row r="35" spans="1:3">
      <c r="A35" s="12">
        <v>160</v>
      </c>
      <c r="B35" s="5">
        <v>15.42</v>
      </c>
      <c r="C35" s="5">
        <v>18.989999999999998</v>
      </c>
    </row>
    <row r="36" spans="1:3">
      <c r="A36" s="12">
        <v>165</v>
      </c>
      <c r="B36" s="5">
        <v>15.48</v>
      </c>
      <c r="C36" s="5">
        <v>19.3</v>
      </c>
    </row>
    <row r="37" spans="1:3">
      <c r="A37" s="12">
        <v>170</v>
      </c>
      <c r="B37" s="5">
        <v>15.55</v>
      </c>
      <c r="C37" s="5">
        <v>19.59</v>
      </c>
    </row>
    <row r="38" spans="1:3">
      <c r="A38" s="12">
        <v>175</v>
      </c>
      <c r="B38" s="5">
        <v>15.6</v>
      </c>
      <c r="C38" s="5">
        <v>19.84</v>
      </c>
    </row>
    <row r="39" spans="1:3">
      <c r="A39" s="12">
        <v>180</v>
      </c>
      <c r="B39" s="5">
        <v>15.65</v>
      </c>
      <c r="C39" s="5">
        <v>20.100000000000001</v>
      </c>
    </row>
    <row r="40" spans="1:3">
      <c r="A40" s="12">
        <v>185</v>
      </c>
      <c r="B40" s="5">
        <v>15.69</v>
      </c>
      <c r="C40" s="5">
        <v>20.3</v>
      </c>
    </row>
    <row r="41" spans="1:3">
      <c r="A41" s="12">
        <v>190</v>
      </c>
      <c r="B41" s="5">
        <v>15.71</v>
      </c>
      <c r="C41" s="5">
        <v>20.5</v>
      </c>
    </row>
    <row r="42" spans="1:3">
      <c r="A42" s="12">
        <v>195</v>
      </c>
      <c r="B42" s="5">
        <v>15.75</v>
      </c>
      <c r="C42" s="5">
        <v>20.6</v>
      </c>
    </row>
    <row r="43" spans="1:3">
      <c r="A43" s="12">
        <v>200</v>
      </c>
      <c r="B43" s="5">
        <v>15.77</v>
      </c>
      <c r="C43" s="5">
        <v>20.8</v>
      </c>
    </row>
    <row r="44" spans="1:3">
      <c r="A44" s="12">
        <v>205</v>
      </c>
      <c r="B44" s="5">
        <v>15.78</v>
      </c>
      <c r="C44" s="5">
        <v>20.8</v>
      </c>
    </row>
    <row r="45" spans="1:3">
      <c r="A45" s="12">
        <v>210</v>
      </c>
      <c r="B45" s="5">
        <v>15.8</v>
      </c>
      <c r="C45" s="5">
        <v>20.9</v>
      </c>
    </row>
    <row r="46" spans="1:3">
      <c r="A46" s="12">
        <v>215</v>
      </c>
      <c r="B46" s="5">
        <v>15.8</v>
      </c>
      <c r="C46" s="5">
        <v>21</v>
      </c>
    </row>
    <row r="47" spans="1:3">
      <c r="A47" s="12">
        <v>220</v>
      </c>
      <c r="B47" s="5">
        <v>15.8</v>
      </c>
      <c r="C47" s="5">
        <v>21.1</v>
      </c>
    </row>
    <row r="48" spans="1:3">
      <c r="A48" s="12">
        <v>225</v>
      </c>
      <c r="B48" s="5">
        <v>15.8</v>
      </c>
      <c r="C48" s="5">
        <v>21.1</v>
      </c>
    </row>
    <row r="49" spans="1:3">
      <c r="A49" s="12">
        <v>230</v>
      </c>
      <c r="B49" s="5">
        <v>15.8</v>
      </c>
      <c r="C49" s="5">
        <v>21.2</v>
      </c>
    </row>
    <row r="50" spans="1:3">
      <c r="A50" s="12">
        <v>235</v>
      </c>
      <c r="B50" s="5">
        <v>15.79</v>
      </c>
      <c r="C50" s="5">
        <v>21.2</v>
      </c>
    </row>
    <row r="51" spans="1:3">
      <c r="A51" s="12">
        <v>240</v>
      </c>
      <c r="B51" s="5">
        <v>15.78</v>
      </c>
      <c r="C51" s="5">
        <v>21.2</v>
      </c>
    </row>
    <row r="52" spans="1:3">
      <c r="A52" s="12">
        <v>245</v>
      </c>
      <c r="B52" s="5">
        <v>15.75</v>
      </c>
      <c r="C52" s="5">
        <v>21.2</v>
      </c>
    </row>
    <row r="53" spans="1:3">
      <c r="A53" s="12">
        <v>250</v>
      </c>
      <c r="B53" s="5">
        <v>15.73</v>
      </c>
      <c r="C53" s="5">
        <v>21.1</v>
      </c>
    </row>
    <row r="54" spans="1:3">
      <c r="A54" s="12">
        <v>255</v>
      </c>
      <c r="B54" s="5">
        <v>15.71</v>
      </c>
      <c r="C54" s="5">
        <v>21.1</v>
      </c>
    </row>
    <row r="55" spans="1:3">
      <c r="A55" s="12">
        <v>260</v>
      </c>
      <c r="B55" s="5">
        <v>15.69</v>
      </c>
      <c r="C55" s="5">
        <v>21</v>
      </c>
    </row>
    <row r="56" spans="1:3">
      <c r="A56" s="12">
        <v>265</v>
      </c>
      <c r="B56" s="5">
        <v>15.65</v>
      </c>
      <c r="C56" s="5">
        <v>21</v>
      </c>
    </row>
    <row r="57" spans="1:3">
      <c r="A57" s="12">
        <v>270</v>
      </c>
      <c r="B57" s="5">
        <v>15.62</v>
      </c>
      <c r="C57" s="5">
        <v>20.9</v>
      </c>
    </row>
    <row r="58" spans="1:3">
      <c r="A58" s="12">
        <v>275</v>
      </c>
      <c r="B58" s="5">
        <v>15.58</v>
      </c>
      <c r="C58" s="5">
        <v>20.8</v>
      </c>
    </row>
    <row r="59" spans="1:3">
      <c r="A59" s="12">
        <v>280</v>
      </c>
      <c r="B59" s="5">
        <v>15.55</v>
      </c>
      <c r="C59" s="5">
        <v>20.7</v>
      </c>
    </row>
    <row r="60" spans="1:3">
      <c r="A60" s="12">
        <v>285</v>
      </c>
      <c r="B60" s="5">
        <v>15.5</v>
      </c>
      <c r="C60" s="5">
        <v>20.6</v>
      </c>
    </row>
    <row r="61" spans="1:3">
      <c r="A61" s="12">
        <v>290</v>
      </c>
      <c r="B61" s="5">
        <v>15.46</v>
      </c>
      <c r="C61" s="5">
        <v>20.5</v>
      </c>
    </row>
    <row r="62" spans="1:3">
      <c r="A62" s="12">
        <v>295</v>
      </c>
      <c r="B62" s="5">
        <v>15.41</v>
      </c>
      <c r="C62" s="5">
        <v>20.3</v>
      </c>
    </row>
    <row r="63" spans="1:3">
      <c r="A63" s="12">
        <v>300</v>
      </c>
      <c r="B63" s="5">
        <v>15.36</v>
      </c>
      <c r="C63" s="5">
        <v>20.2</v>
      </c>
    </row>
    <row r="64" spans="1:3">
      <c r="A64" s="12">
        <v>305</v>
      </c>
      <c r="B64" s="5">
        <v>15.32</v>
      </c>
      <c r="C64" s="5">
        <v>20</v>
      </c>
    </row>
    <row r="65" spans="1:3">
      <c r="A65" s="12">
        <v>310</v>
      </c>
      <c r="B65" s="5">
        <v>15.27</v>
      </c>
      <c r="C65" s="5">
        <v>19.88</v>
      </c>
    </row>
    <row r="66" spans="1:3">
      <c r="A66" s="12">
        <v>315</v>
      </c>
      <c r="B66" s="5">
        <v>15.21</v>
      </c>
      <c r="C66" s="5">
        <v>19.71</v>
      </c>
    </row>
    <row r="67" spans="1:3">
      <c r="A67" s="12">
        <v>320</v>
      </c>
      <c r="B67" s="5">
        <v>15.15</v>
      </c>
      <c r="C67" s="5">
        <v>19.55</v>
      </c>
    </row>
    <row r="68" spans="1:3">
      <c r="A68" s="12">
        <v>325</v>
      </c>
      <c r="B68" s="5">
        <v>15.1</v>
      </c>
      <c r="C68" s="5">
        <v>19.38</v>
      </c>
    </row>
    <row r="69" spans="1:3">
      <c r="A69" s="12">
        <v>330</v>
      </c>
      <c r="B69" s="5">
        <v>15.05</v>
      </c>
      <c r="C69" s="5">
        <v>19.190000000000001</v>
      </c>
    </row>
    <row r="70" spans="1:3">
      <c r="A70" s="12">
        <v>335</v>
      </c>
      <c r="B70" s="5">
        <v>14.98</v>
      </c>
      <c r="C70" s="5">
        <v>19.010000000000002</v>
      </c>
    </row>
    <row r="71" spans="1:3">
      <c r="A71" s="12">
        <v>340</v>
      </c>
      <c r="B71" s="5">
        <v>14.91</v>
      </c>
      <c r="C71" s="5">
        <v>18.79</v>
      </c>
    </row>
    <row r="72" spans="1:3">
      <c r="A72" s="12">
        <v>345</v>
      </c>
      <c r="B72" s="5">
        <v>14.86</v>
      </c>
      <c r="C72" s="5">
        <v>18.600000000000001</v>
      </c>
    </row>
    <row r="73" spans="1:3">
      <c r="A73" s="12">
        <v>350</v>
      </c>
      <c r="B73" s="5">
        <v>14.79</v>
      </c>
      <c r="C73" s="5">
        <v>18.399999999999999</v>
      </c>
    </row>
    <row r="74" spans="1:3">
      <c r="A74" s="12">
        <v>355</v>
      </c>
      <c r="B74" s="5">
        <v>14.72</v>
      </c>
      <c r="C74" s="5">
        <v>18.2</v>
      </c>
    </row>
    <row r="75" spans="1:3">
      <c r="A75" s="12">
        <v>360</v>
      </c>
      <c r="B75" s="5">
        <v>14.65</v>
      </c>
      <c r="C75" s="5">
        <v>17.97</v>
      </c>
    </row>
    <row r="76" spans="1:3">
      <c r="A76" s="12">
        <v>365</v>
      </c>
      <c r="B76" s="5">
        <v>14.59</v>
      </c>
      <c r="C76" s="5">
        <v>17.760000000000002</v>
      </c>
    </row>
    <row r="77" spans="1:3">
      <c r="A77" s="12">
        <v>370</v>
      </c>
      <c r="B77" s="5">
        <v>14.52</v>
      </c>
      <c r="C77" s="5">
        <v>17.54</v>
      </c>
    </row>
    <row r="78" spans="1:3">
      <c r="A78" s="12">
        <v>375</v>
      </c>
      <c r="B78" s="5">
        <v>14.45</v>
      </c>
      <c r="C78" s="5">
        <v>17.329999999999998</v>
      </c>
    </row>
    <row r="79" spans="1:3">
      <c r="A79" s="12">
        <v>380</v>
      </c>
      <c r="B79" s="5">
        <v>14.38</v>
      </c>
      <c r="C79" s="5">
        <v>17.100000000000001</v>
      </c>
    </row>
    <row r="80" spans="1:3">
      <c r="A80" s="12">
        <v>385</v>
      </c>
      <c r="B80" s="5">
        <v>14.3</v>
      </c>
      <c r="C80" s="5">
        <v>16.89</v>
      </c>
    </row>
    <row r="81" spans="1:3">
      <c r="A81" s="12">
        <v>390</v>
      </c>
      <c r="B81" s="5">
        <v>14.23</v>
      </c>
      <c r="C81" s="5">
        <v>16.670000000000002</v>
      </c>
    </row>
    <row r="82" spans="1:3">
      <c r="A82" s="12">
        <v>395</v>
      </c>
      <c r="B82" s="5">
        <v>14.16</v>
      </c>
      <c r="C82" s="5">
        <v>16.46</v>
      </c>
    </row>
    <row r="83" spans="1:3">
      <c r="A83" s="12">
        <v>400</v>
      </c>
      <c r="B83" s="5">
        <v>14.08</v>
      </c>
      <c r="C83" s="5">
        <v>16.22</v>
      </c>
    </row>
    <row r="84" spans="1:3">
      <c r="A84" s="12">
        <v>405</v>
      </c>
      <c r="B84" s="5">
        <v>14.01</v>
      </c>
      <c r="C84" s="5">
        <v>15.98</v>
      </c>
    </row>
    <row r="85" spans="1:3">
      <c r="A85" s="12">
        <v>410</v>
      </c>
      <c r="B85" s="5">
        <v>13.94</v>
      </c>
      <c r="C85" s="5">
        <v>15.75</v>
      </c>
    </row>
    <row r="86" spans="1:3">
      <c r="A86" s="12">
        <v>415</v>
      </c>
      <c r="B86" s="5">
        <v>13.86</v>
      </c>
      <c r="C86" s="5">
        <v>15.53</v>
      </c>
    </row>
    <row r="87" spans="1:3">
      <c r="A87" s="12">
        <v>420</v>
      </c>
      <c r="B87" s="5">
        <v>13.78</v>
      </c>
      <c r="C87" s="5">
        <v>15.32</v>
      </c>
    </row>
    <row r="88" spans="1:3">
      <c r="A88" s="12">
        <v>425</v>
      </c>
      <c r="B88" s="5">
        <v>13.71</v>
      </c>
      <c r="C88" s="5">
        <v>15.06</v>
      </c>
    </row>
    <row r="89" spans="1:3">
      <c r="A89" s="12">
        <v>430</v>
      </c>
      <c r="B89" s="5">
        <v>13.63</v>
      </c>
      <c r="C89" s="5">
        <v>14.86</v>
      </c>
    </row>
    <row r="90" spans="1:3">
      <c r="A90" s="12">
        <v>435</v>
      </c>
      <c r="B90" s="5">
        <v>13.55</v>
      </c>
      <c r="C90" s="5">
        <v>14.61</v>
      </c>
    </row>
    <row r="91" spans="1:3">
      <c r="A91" s="12">
        <v>440</v>
      </c>
      <c r="B91" s="5">
        <v>13.47</v>
      </c>
      <c r="C91" s="5">
        <v>14.4</v>
      </c>
    </row>
    <row r="92" spans="1:3">
      <c r="A92" s="12">
        <v>445</v>
      </c>
      <c r="B92" s="5">
        <v>13.39</v>
      </c>
      <c r="C92" s="5">
        <v>14.2</v>
      </c>
    </row>
    <row r="93" spans="1:3">
      <c r="A93" s="12">
        <v>450</v>
      </c>
      <c r="B93" s="5">
        <v>13.31</v>
      </c>
      <c r="C93" s="5">
        <v>13.96</v>
      </c>
    </row>
    <row r="94" spans="1:3">
      <c r="A94" s="12">
        <v>455</v>
      </c>
      <c r="B94" s="5">
        <v>13.22</v>
      </c>
      <c r="C94" s="5">
        <v>13.76</v>
      </c>
    </row>
    <row r="95" spans="1:3">
      <c r="A95" s="12">
        <v>460</v>
      </c>
      <c r="B95" s="5">
        <v>13.14</v>
      </c>
      <c r="C95" s="5">
        <v>13.51</v>
      </c>
    </row>
    <row r="96" spans="1:3">
      <c r="A96" s="12">
        <v>465</v>
      </c>
      <c r="B96" s="5">
        <v>13.06</v>
      </c>
      <c r="C96" s="5">
        <v>13.29</v>
      </c>
    </row>
    <row r="97" spans="1:3">
      <c r="A97" s="12">
        <v>470</v>
      </c>
      <c r="B97" s="5">
        <v>12.98</v>
      </c>
      <c r="C97" s="5">
        <v>13.08</v>
      </c>
    </row>
    <row r="98" spans="1:3">
      <c r="A98" s="12">
        <v>475</v>
      </c>
      <c r="B98" s="5">
        <v>12.9</v>
      </c>
      <c r="C98" s="5">
        <v>12.83</v>
      </c>
    </row>
    <row r="99" spans="1:3">
      <c r="A99" s="12">
        <v>480</v>
      </c>
      <c r="B99" s="5">
        <v>12.82</v>
      </c>
      <c r="C99" s="5">
        <v>12.61</v>
      </c>
    </row>
    <row r="100" spans="1:3">
      <c r="A100" s="12">
        <v>485</v>
      </c>
      <c r="B100" s="5">
        <v>12.74</v>
      </c>
      <c r="C100" s="5">
        <v>12.4</v>
      </c>
    </row>
    <row r="101" spans="1:3">
      <c r="A101" s="12">
        <v>490</v>
      </c>
      <c r="B101" s="5">
        <v>12.65</v>
      </c>
      <c r="C101" s="5">
        <v>12.18</v>
      </c>
    </row>
    <row r="102" spans="1:3">
      <c r="A102" s="12">
        <v>495</v>
      </c>
      <c r="B102" s="5">
        <v>12.57</v>
      </c>
      <c r="C102" s="5">
        <v>11.98</v>
      </c>
    </row>
    <row r="103" spans="1:3">
      <c r="A103" s="12">
        <v>500</v>
      </c>
      <c r="B103" s="5">
        <v>12.49</v>
      </c>
      <c r="C103" s="5">
        <v>11.75</v>
      </c>
    </row>
    <row r="104" spans="1:3">
      <c r="A104" s="12">
        <v>505</v>
      </c>
      <c r="B104" s="5">
        <v>12.41</v>
      </c>
      <c r="C104" s="5">
        <v>11.52</v>
      </c>
    </row>
    <row r="105" spans="1:3">
      <c r="A105" s="12">
        <v>510</v>
      </c>
      <c r="B105" s="5">
        <v>12.32</v>
      </c>
      <c r="C105" s="5">
        <v>11.32</v>
      </c>
    </row>
    <row r="106" spans="1:3">
      <c r="A106" s="12">
        <v>515</v>
      </c>
      <c r="B106" s="5">
        <v>12.24</v>
      </c>
      <c r="C106" s="5">
        <v>11.11</v>
      </c>
    </row>
    <row r="107" spans="1:3">
      <c r="A107" s="12">
        <v>520</v>
      </c>
      <c r="B107" s="5">
        <v>12.16</v>
      </c>
      <c r="C107" s="5">
        <v>10.92</v>
      </c>
    </row>
    <row r="108" spans="1:3">
      <c r="A108" s="12">
        <v>525</v>
      </c>
      <c r="B108" s="5">
        <v>12.08</v>
      </c>
      <c r="C108" s="5">
        <v>10.7</v>
      </c>
    </row>
    <row r="109" spans="1:3">
      <c r="A109" s="12">
        <v>530</v>
      </c>
      <c r="B109" s="5">
        <v>11.99</v>
      </c>
      <c r="C109" s="5">
        <v>10.49</v>
      </c>
    </row>
    <row r="110" spans="1:3">
      <c r="A110" s="12">
        <v>535</v>
      </c>
      <c r="B110" s="5">
        <v>11.91</v>
      </c>
      <c r="C110" s="5">
        <v>10.29</v>
      </c>
    </row>
    <row r="111" spans="1:3">
      <c r="A111" s="12">
        <v>540</v>
      </c>
      <c r="B111" s="5">
        <v>11.83</v>
      </c>
      <c r="C111" s="5">
        <v>10.09</v>
      </c>
    </row>
    <row r="112" spans="1:3">
      <c r="A112" s="12">
        <v>545</v>
      </c>
      <c r="B112" s="5">
        <v>11.75</v>
      </c>
      <c r="C112" s="5">
        <v>9.89</v>
      </c>
    </row>
    <row r="113" spans="1:3">
      <c r="A113" s="12">
        <v>550</v>
      </c>
      <c r="B113" s="5">
        <v>11.68</v>
      </c>
      <c r="C113" s="5">
        <v>9.7100000000000009</v>
      </c>
    </row>
    <row r="114" spans="1:3">
      <c r="A114" s="12">
        <v>555</v>
      </c>
      <c r="B114" s="5">
        <v>11.61</v>
      </c>
      <c r="C114" s="5">
        <v>9.51</v>
      </c>
    </row>
    <row r="115" spans="1:3">
      <c r="A115" s="12">
        <v>560</v>
      </c>
      <c r="B115" s="5">
        <v>11.53</v>
      </c>
      <c r="C115" s="5">
        <v>9.31</v>
      </c>
    </row>
    <row r="116" spans="1:3">
      <c r="A116" s="12">
        <v>565</v>
      </c>
      <c r="B116" s="5">
        <v>11.44</v>
      </c>
      <c r="C116" s="5">
        <v>9.1199999999999992</v>
      </c>
    </row>
    <row r="117" spans="1:3">
      <c r="A117" s="12">
        <v>570</v>
      </c>
      <c r="B117" s="5">
        <v>11.36</v>
      </c>
      <c r="C117" s="5">
        <v>8.94</v>
      </c>
    </row>
    <row r="118" spans="1:3">
      <c r="A118" s="12">
        <v>575</v>
      </c>
      <c r="B118" s="5">
        <v>11.28</v>
      </c>
      <c r="C118" s="5">
        <v>8.76</v>
      </c>
    </row>
    <row r="119" spans="1:3">
      <c r="A119" s="12">
        <v>580</v>
      </c>
      <c r="B119" s="5">
        <v>11.19</v>
      </c>
      <c r="C119" s="5">
        <v>8.6</v>
      </c>
    </row>
    <row r="120" spans="1:3">
      <c r="A120" s="12">
        <v>585</v>
      </c>
      <c r="B120" s="5">
        <v>11.11</v>
      </c>
      <c r="C120" s="5">
        <v>8.42</v>
      </c>
    </row>
    <row r="121" spans="1:3">
      <c r="A121" s="12">
        <v>590</v>
      </c>
      <c r="B121" s="5">
        <v>11.03</v>
      </c>
      <c r="C121" s="5">
        <v>8.24</v>
      </c>
    </row>
    <row r="122" spans="1:3">
      <c r="A122" s="12">
        <v>595</v>
      </c>
      <c r="B122" s="5">
        <v>10.94</v>
      </c>
      <c r="C122" s="5">
        <v>8.07</v>
      </c>
    </row>
    <row r="123" spans="1:3">
      <c r="A123" s="12">
        <v>600</v>
      </c>
      <c r="B123" s="5">
        <v>10.87</v>
      </c>
      <c r="C123" s="5">
        <v>7.89</v>
      </c>
    </row>
    <row r="124" spans="1:3">
      <c r="A124" s="12">
        <v>605</v>
      </c>
      <c r="B124" s="5">
        <v>10.78</v>
      </c>
      <c r="C124" s="5">
        <v>7.74</v>
      </c>
    </row>
    <row r="125" spans="1:3">
      <c r="A125" s="12">
        <v>610</v>
      </c>
      <c r="B125" s="5">
        <v>10.71</v>
      </c>
      <c r="C125" s="5">
        <v>7.57</v>
      </c>
    </row>
    <row r="126" spans="1:3">
      <c r="A126" s="12">
        <v>615</v>
      </c>
      <c r="B126" s="5">
        <v>10.62</v>
      </c>
      <c r="C126" s="5">
        <v>7.41</v>
      </c>
    </row>
    <row r="127" spans="1:3">
      <c r="A127" s="12">
        <v>620</v>
      </c>
      <c r="B127" s="5">
        <v>10.55</v>
      </c>
      <c r="C127" s="5">
        <v>7.25</v>
      </c>
    </row>
    <row r="128" spans="1:3">
      <c r="A128" s="12">
        <v>625</v>
      </c>
      <c r="B128" s="5">
        <v>10.47</v>
      </c>
      <c r="C128" s="5">
        <v>7.09</v>
      </c>
    </row>
    <row r="129" spans="1:3">
      <c r="A129" s="12">
        <v>630</v>
      </c>
      <c r="B129" s="5">
        <v>10.39</v>
      </c>
      <c r="C129" s="5">
        <v>6.93</v>
      </c>
    </row>
    <row r="130" spans="1:3">
      <c r="A130" s="12">
        <v>635</v>
      </c>
      <c r="B130" s="5">
        <v>10.31</v>
      </c>
      <c r="C130" s="5">
        <v>6.76</v>
      </c>
    </row>
    <row r="131" spans="1:3">
      <c r="A131" s="12">
        <v>640</v>
      </c>
      <c r="B131" s="5">
        <v>10.220000000000001</v>
      </c>
      <c r="C131" s="5">
        <v>6.63</v>
      </c>
    </row>
    <row r="132" spans="1:3">
      <c r="A132" s="12">
        <v>645</v>
      </c>
      <c r="B132" s="5">
        <v>10.15</v>
      </c>
      <c r="C132" s="5">
        <v>6.48</v>
      </c>
    </row>
    <row r="133" spans="1:3">
      <c r="A133" s="12">
        <v>650</v>
      </c>
      <c r="B133" s="5">
        <v>10.07</v>
      </c>
      <c r="C133" s="5">
        <v>6.33</v>
      </c>
    </row>
    <row r="134" spans="1:3">
      <c r="A134" s="12">
        <v>655</v>
      </c>
      <c r="B134" s="5">
        <v>9.99</v>
      </c>
      <c r="C134" s="5">
        <v>6.18</v>
      </c>
    </row>
    <row r="135" spans="1:3">
      <c r="A135" s="12">
        <v>660</v>
      </c>
      <c r="B135" s="5">
        <v>9.92</v>
      </c>
      <c r="C135" s="5">
        <v>6.05</v>
      </c>
    </row>
    <row r="136" spans="1:3">
      <c r="A136" s="12">
        <v>665</v>
      </c>
      <c r="B136" s="5">
        <v>9.84</v>
      </c>
      <c r="C136" s="5">
        <v>5.92</v>
      </c>
    </row>
    <row r="137" spans="1:3">
      <c r="A137" s="12">
        <v>670</v>
      </c>
      <c r="B137" s="5">
        <v>9.76</v>
      </c>
      <c r="C137" s="5">
        <v>5.79</v>
      </c>
    </row>
    <row r="138" spans="1:3">
      <c r="A138" s="12">
        <v>675</v>
      </c>
      <c r="B138" s="5">
        <v>9.68</v>
      </c>
      <c r="C138" s="5">
        <v>5.65</v>
      </c>
    </row>
    <row r="139" spans="1:3">
      <c r="A139" s="12">
        <v>680</v>
      </c>
      <c r="B139" s="5">
        <v>9.6</v>
      </c>
      <c r="C139" s="5">
        <v>5.53</v>
      </c>
    </row>
    <row r="140" spans="1:3">
      <c r="A140" s="12">
        <v>685</v>
      </c>
      <c r="B140" s="5">
        <v>9.5299999999999994</v>
      </c>
      <c r="C140" s="5">
        <v>5.4</v>
      </c>
    </row>
    <row r="141" spans="1:3">
      <c r="A141" s="12">
        <v>690</v>
      </c>
      <c r="B141" s="5">
        <v>9.4499999999999993</v>
      </c>
      <c r="C141" s="5">
        <v>5.28</v>
      </c>
    </row>
    <row r="142" spans="1:3">
      <c r="A142" s="12">
        <v>695</v>
      </c>
      <c r="B142" s="5">
        <v>9.3800000000000008</v>
      </c>
      <c r="C142" s="5">
        <v>5.17</v>
      </c>
    </row>
    <row r="143" spans="1:3">
      <c r="A143" s="12">
        <v>700</v>
      </c>
      <c r="B143" s="5">
        <v>9.3000000000000007</v>
      </c>
      <c r="C143" s="5">
        <v>5.05</v>
      </c>
    </row>
    <row r="144" spans="1:3">
      <c r="A144" s="12">
        <v>705</v>
      </c>
      <c r="B144" s="5">
        <v>9.2200000000000006</v>
      </c>
      <c r="C144" s="5">
        <v>4.93</v>
      </c>
    </row>
    <row r="145" spans="1:3">
      <c r="A145" s="12">
        <v>710</v>
      </c>
      <c r="B145" s="5">
        <v>9.15</v>
      </c>
      <c r="C145" s="5">
        <v>4.8099999999999996</v>
      </c>
    </row>
    <row r="146" spans="1:3">
      <c r="A146" s="12">
        <v>715</v>
      </c>
      <c r="B146" s="5">
        <v>9.08</v>
      </c>
      <c r="C146" s="5">
        <v>4.6900000000000004</v>
      </c>
    </row>
    <row r="147" spans="1:3">
      <c r="A147" s="12">
        <v>720</v>
      </c>
      <c r="B147" s="5">
        <v>9.01</v>
      </c>
      <c r="C147" s="5">
        <v>4.58</v>
      </c>
    </row>
    <row r="148" spans="1:3">
      <c r="A148" s="12">
        <v>725</v>
      </c>
      <c r="B148" s="5">
        <v>8.94</v>
      </c>
      <c r="C148" s="5">
        <v>4.4800000000000004</v>
      </c>
    </row>
    <row r="149" spans="1:3">
      <c r="A149" s="12">
        <v>730</v>
      </c>
      <c r="B149" s="5">
        <v>8.86</v>
      </c>
      <c r="C149" s="5">
        <v>4.37</v>
      </c>
    </row>
    <row r="150" spans="1:3">
      <c r="A150" s="12">
        <v>735</v>
      </c>
      <c r="B150" s="5">
        <v>8.7899999999999991</v>
      </c>
      <c r="C150" s="5">
        <v>4.26</v>
      </c>
    </row>
    <row r="151" spans="1:3">
      <c r="A151" s="12">
        <v>740</v>
      </c>
      <c r="B151" s="5">
        <v>8.7200000000000006</v>
      </c>
      <c r="C151" s="5">
        <v>4.17</v>
      </c>
    </row>
    <row r="152" spans="1:3">
      <c r="A152" s="12">
        <v>745</v>
      </c>
      <c r="B152" s="5">
        <v>8.64</v>
      </c>
      <c r="C152" s="5">
        <v>4.07</v>
      </c>
    </row>
    <row r="153" spans="1:3">
      <c r="A153" s="12">
        <v>750</v>
      </c>
      <c r="B153" s="5">
        <v>8.58</v>
      </c>
      <c r="C153" s="5">
        <v>3.97</v>
      </c>
    </row>
    <row r="154" spans="1:3">
      <c r="A154" s="12">
        <v>755</v>
      </c>
      <c r="B154" s="5">
        <v>8.51</v>
      </c>
      <c r="C154" s="5">
        <v>3.88</v>
      </c>
    </row>
    <row r="155" spans="1:3">
      <c r="A155" s="12">
        <v>760</v>
      </c>
      <c r="B155" s="5">
        <v>8.44</v>
      </c>
      <c r="C155" s="5">
        <v>3.78</v>
      </c>
    </row>
    <row r="156" spans="1:3">
      <c r="A156" s="12">
        <v>765</v>
      </c>
      <c r="B156" s="5">
        <v>8.36</v>
      </c>
      <c r="C156" s="5">
        <v>3.68</v>
      </c>
    </row>
    <row r="157" spans="1:3">
      <c r="A157" s="12">
        <v>770</v>
      </c>
      <c r="B157" s="5">
        <v>8.2899999999999991</v>
      </c>
      <c r="C157" s="5">
        <v>3.59</v>
      </c>
    </row>
    <row r="158" spans="1:3">
      <c r="A158" s="12">
        <v>775</v>
      </c>
      <c r="B158" s="5">
        <v>8.23</v>
      </c>
      <c r="C158" s="5">
        <v>3.5</v>
      </c>
    </row>
    <row r="159" spans="1:3">
      <c r="A159" s="12">
        <v>780</v>
      </c>
      <c r="B159" s="5">
        <v>8.16</v>
      </c>
      <c r="C159" s="5">
        <v>3.41</v>
      </c>
    </row>
    <row r="160" spans="1:3">
      <c r="A160" s="12">
        <v>785</v>
      </c>
      <c r="B160" s="5">
        <v>8.08</v>
      </c>
      <c r="C160" s="5">
        <v>3.33</v>
      </c>
    </row>
    <row r="161" spans="1:3">
      <c r="A161" s="12">
        <v>790</v>
      </c>
      <c r="B161" s="5">
        <v>8.01</v>
      </c>
      <c r="C161" s="5">
        <v>3.24</v>
      </c>
    </row>
    <row r="162" spans="1:3">
      <c r="A162" s="12">
        <v>795</v>
      </c>
      <c r="B162" s="5">
        <v>7.95</v>
      </c>
      <c r="C162" s="5">
        <v>3.16</v>
      </c>
    </row>
    <row r="163" spans="1:3">
      <c r="A163" s="12">
        <v>800</v>
      </c>
      <c r="B163" s="5">
        <v>7.88</v>
      </c>
      <c r="C163" s="5">
        <v>3.08</v>
      </c>
    </row>
    <row r="164" spans="1:3">
      <c r="A164" s="12">
        <v>805</v>
      </c>
      <c r="B164" s="5">
        <v>7.82</v>
      </c>
      <c r="C164" s="5">
        <v>3.01</v>
      </c>
    </row>
    <row r="165" spans="1:3">
      <c r="A165" s="12">
        <v>810</v>
      </c>
      <c r="B165" s="5">
        <v>7.75</v>
      </c>
      <c r="C165" s="5">
        <v>2.93</v>
      </c>
    </row>
    <row r="166" spans="1:3">
      <c r="A166" s="12">
        <v>815</v>
      </c>
      <c r="B166" s="5">
        <v>7.68</v>
      </c>
      <c r="C166" s="5">
        <v>2.85</v>
      </c>
    </row>
    <row r="167" spans="1:3">
      <c r="A167" s="12">
        <v>820</v>
      </c>
      <c r="B167" s="5">
        <v>7.62</v>
      </c>
      <c r="C167" s="5">
        <v>2.78</v>
      </c>
    </row>
    <row r="168" spans="1:3">
      <c r="A168" s="12">
        <v>825</v>
      </c>
      <c r="B168" s="5">
        <v>7.55</v>
      </c>
      <c r="C168" s="5">
        <v>2.71</v>
      </c>
    </row>
    <row r="169" spans="1:3">
      <c r="A169" s="12">
        <v>830</v>
      </c>
      <c r="B169" s="5">
        <v>7.49</v>
      </c>
      <c r="C169" s="5">
        <v>2.64</v>
      </c>
    </row>
    <row r="170" spans="1:3">
      <c r="A170" s="12">
        <v>835</v>
      </c>
      <c r="B170" s="5">
        <v>7.42</v>
      </c>
      <c r="C170" s="5">
        <v>2.57</v>
      </c>
    </row>
    <row r="171" spans="1:3">
      <c r="A171" s="12">
        <v>840</v>
      </c>
      <c r="B171" s="5">
        <v>7.36</v>
      </c>
      <c r="C171" s="5">
        <v>2.5</v>
      </c>
    </row>
    <row r="172" spans="1:3">
      <c r="A172" s="12">
        <v>845</v>
      </c>
      <c r="B172" s="5">
        <v>7.29</v>
      </c>
      <c r="C172" s="5">
        <v>2.44</v>
      </c>
    </row>
    <row r="173" spans="1:3">
      <c r="A173" s="12">
        <v>850</v>
      </c>
      <c r="B173" s="5">
        <v>7.23</v>
      </c>
      <c r="C173" s="5">
        <v>2.38</v>
      </c>
    </row>
    <row r="174" spans="1:3">
      <c r="A174" s="12">
        <v>855</v>
      </c>
      <c r="B174" s="5">
        <v>7.17</v>
      </c>
      <c r="C174" s="5">
        <v>2.3199999999999998</v>
      </c>
    </row>
    <row r="175" spans="1:3">
      <c r="A175" s="12">
        <v>860</v>
      </c>
      <c r="B175" s="5">
        <v>7.1</v>
      </c>
      <c r="C175" s="5">
        <v>2.25</v>
      </c>
    </row>
    <row r="176" spans="1:3">
      <c r="A176" s="12">
        <v>865</v>
      </c>
      <c r="B176" s="5">
        <v>7.05</v>
      </c>
      <c r="C176" s="5">
        <v>2.19</v>
      </c>
    </row>
    <row r="177" spans="1:3">
      <c r="A177" s="12">
        <v>870</v>
      </c>
      <c r="B177" s="5">
        <v>6.99</v>
      </c>
      <c r="C177" s="5">
        <v>2.14</v>
      </c>
    </row>
    <row r="178" spans="1:3">
      <c r="A178" s="12">
        <v>875</v>
      </c>
      <c r="B178" s="5">
        <v>6.93</v>
      </c>
      <c r="C178" s="5">
        <v>2.0699999999999998</v>
      </c>
    </row>
    <row r="179" spans="1:3">
      <c r="A179" s="12">
        <v>880</v>
      </c>
      <c r="B179" s="5">
        <v>6.86</v>
      </c>
      <c r="C179" s="5">
        <v>2.02</v>
      </c>
    </row>
    <row r="180" spans="1:3">
      <c r="A180" s="12">
        <v>885</v>
      </c>
      <c r="B180" s="5">
        <v>6.8</v>
      </c>
      <c r="C180" s="5">
        <v>1.966</v>
      </c>
    </row>
    <row r="181" spans="1:3">
      <c r="A181" s="12">
        <v>890</v>
      </c>
      <c r="B181" s="5">
        <v>6.74</v>
      </c>
      <c r="C181" s="5">
        <v>1.909</v>
      </c>
    </row>
    <row r="182" spans="1:3">
      <c r="A182" s="12">
        <v>895</v>
      </c>
      <c r="B182" s="5">
        <v>6.69</v>
      </c>
      <c r="C182" s="5">
        <v>1.86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1"/>
  <sheetViews>
    <sheetView workbookViewId="0">
      <selection activeCell="D24" sqref="D24"/>
    </sheetView>
  </sheetViews>
  <sheetFormatPr baseColWidth="10" defaultColWidth="8.83203125" defaultRowHeight="14"/>
  <cols>
    <col min="1" max="1" width="17.83203125" bestFit="1" customWidth="1"/>
    <col min="2" max="2" width="19.5" bestFit="1" customWidth="1"/>
    <col min="3" max="3" width="19.1640625" customWidth="1"/>
    <col min="4" max="4" width="26.5" customWidth="1"/>
    <col min="6" max="6" width="15.6640625" bestFit="1" customWidth="1"/>
  </cols>
  <sheetData>
    <row r="2" spans="1:4" ht="17">
      <c r="A2" t="s">
        <v>3</v>
      </c>
      <c r="B2" t="s">
        <v>2</v>
      </c>
      <c r="C2" t="s">
        <v>4</v>
      </c>
      <c r="D2" t="s">
        <v>5</v>
      </c>
    </row>
    <row r="3" spans="1:4">
      <c r="A3">
        <f>273.15+15.09</f>
        <v>288.23999999999995</v>
      </c>
      <c r="B3">
        <v>1.4430000000000001E-3</v>
      </c>
      <c r="C3">
        <f>1/A3</f>
        <v>3.4693311129614214E-3</v>
      </c>
      <c r="D3">
        <f>LN(B3)</f>
        <v>-6.5410309991904034</v>
      </c>
    </row>
    <row r="4" spans="1:4">
      <c r="A4">
        <f>273.15+24.85</f>
        <v>298</v>
      </c>
      <c r="B4">
        <v>2.359E-3</v>
      </c>
      <c r="C4">
        <f t="shared" ref="C4:C5" si="0">1/A4</f>
        <v>3.3557046979865771E-3</v>
      </c>
      <c r="D4">
        <f>LN(B4)</f>
        <v>-6.0495174785565995</v>
      </c>
    </row>
    <row r="5" spans="1:4">
      <c r="A5">
        <f>273.15+34.69</f>
        <v>307.83999999999997</v>
      </c>
      <c r="B5">
        <v>3.5430000000000001E-3</v>
      </c>
      <c r="C5">
        <f t="shared" si="0"/>
        <v>3.2484407484407486E-3</v>
      </c>
      <c r="D5">
        <f t="shared" ref="D5" si="1">LN(B5)</f>
        <v>-5.6427814530988023</v>
      </c>
    </row>
    <row r="7" spans="1:4" ht="16">
      <c r="A7" t="s">
        <v>6</v>
      </c>
      <c r="B7">
        <v>7.5853999999999999</v>
      </c>
    </row>
    <row r="8" spans="1:4" ht="17">
      <c r="A8" s="3" t="s">
        <v>7</v>
      </c>
      <c r="B8">
        <f>EXP(B7)</f>
        <v>1969.2341700831983</v>
      </c>
    </row>
    <row r="9" spans="1:4">
      <c r="A9" s="4" t="s">
        <v>49</v>
      </c>
      <c r="B9">
        <f xml:space="preserve"> -4069.1*-1</f>
        <v>4069.1</v>
      </c>
    </row>
    <row r="10" spans="1:4">
      <c r="A10" s="21" t="s">
        <v>46</v>
      </c>
      <c r="B10">
        <v>8.3140000000000001</v>
      </c>
    </row>
    <row r="11" spans="1:4">
      <c r="A11" s="3" t="s">
        <v>47</v>
      </c>
      <c r="B11">
        <f>B9*B10</f>
        <v>33830.4974</v>
      </c>
    </row>
  </sheetData>
  <phoneticPr fontId="1"/>
  <pageMargins left="0.78700000000000003" right="0.78700000000000003" top="0.98399999999999999" bottom="0.98399999999999999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3"/>
  <sheetViews>
    <sheetView topLeftCell="F1" workbookViewId="0">
      <selection activeCell="O31" sqref="O31"/>
    </sheetView>
  </sheetViews>
  <sheetFormatPr baseColWidth="10" defaultColWidth="8.83203125" defaultRowHeight="14"/>
  <cols>
    <col min="1" max="1" width="10.33203125" bestFit="1" customWidth="1"/>
    <col min="2" max="2" width="9" style="5" bestFit="1" customWidth="1"/>
    <col min="3" max="3" width="16.33203125" bestFit="1" customWidth="1"/>
    <col min="4" max="4" width="14.83203125" bestFit="1" customWidth="1"/>
    <col min="5" max="5" width="26.5" bestFit="1" customWidth="1"/>
    <col min="6" max="6" width="24" bestFit="1" customWidth="1"/>
    <col min="7" max="7" width="29.33203125" bestFit="1" customWidth="1"/>
  </cols>
  <sheetData>
    <row r="2" spans="1:10" ht="16">
      <c r="A2" s="1" t="s">
        <v>0</v>
      </c>
      <c r="B2" s="1" t="s">
        <v>11</v>
      </c>
      <c r="C2" s="1" t="s">
        <v>8</v>
      </c>
      <c r="D2" s="1" t="s">
        <v>9</v>
      </c>
      <c r="E2" s="7" t="s">
        <v>37</v>
      </c>
      <c r="F2" s="6" t="s">
        <v>10</v>
      </c>
    </row>
    <row r="3" spans="1:10" ht="17">
      <c r="A3">
        <v>0</v>
      </c>
      <c r="B3" s="5">
        <v>34.200000000000003</v>
      </c>
      <c r="C3" s="5">
        <v>2.0499999999999998</v>
      </c>
      <c r="D3">
        <f>C3/1000</f>
        <v>2.0499999999999997E-3</v>
      </c>
      <c r="E3">
        <f>37570*(D3^2)+25.64*D3</f>
        <v>0.21044992499999995</v>
      </c>
      <c r="F3">
        <f>-1*LN(1-(E3/(2*$H$6)))</f>
        <v>7.9164778847001934E-4</v>
      </c>
      <c r="G3" t="s">
        <v>1</v>
      </c>
      <c r="H3" s="5">
        <f>393/1000000</f>
        <v>3.9300000000000001E-4</v>
      </c>
      <c r="J3" s="2"/>
    </row>
    <row r="4" spans="1:10" ht="16">
      <c r="A4">
        <v>5</v>
      </c>
      <c r="B4" s="5">
        <v>34.200000000000003</v>
      </c>
      <c r="C4" s="5">
        <v>9.0500000000000007</v>
      </c>
      <c r="D4">
        <f t="shared" ref="D4:D67" si="0">C4/1000</f>
        <v>9.0500000000000008E-3</v>
      </c>
      <c r="E4">
        <f t="shared" ref="E4:E67" si="1">37570*(D4^2)+25.64*D4</f>
        <v>3.3091189250000004</v>
      </c>
      <c r="F4">
        <f t="shared" ref="F4:F6" si="2">-1*LN(1-(E4/(2*$H$6)))</f>
        <v>1.2521021998124408E-2</v>
      </c>
      <c r="G4" t="s">
        <v>41</v>
      </c>
      <c r="H4" s="5">
        <v>1067</v>
      </c>
      <c r="J4" s="2"/>
    </row>
    <row r="5" spans="1:10">
      <c r="A5">
        <v>10</v>
      </c>
      <c r="B5" s="5">
        <v>34.200000000000003</v>
      </c>
      <c r="C5" s="5">
        <v>14</v>
      </c>
      <c r="D5">
        <f t="shared" si="0"/>
        <v>1.4E-2</v>
      </c>
      <c r="E5">
        <f t="shared" si="1"/>
        <v>7.7226800000000004</v>
      </c>
      <c r="F5">
        <f t="shared" si="2"/>
        <v>2.9468819103807997E-2</v>
      </c>
      <c r="G5" t="s">
        <v>42</v>
      </c>
      <c r="H5" s="5">
        <v>0.10209</v>
      </c>
      <c r="J5" s="2"/>
    </row>
    <row r="6" spans="1:10" ht="17">
      <c r="A6">
        <v>15</v>
      </c>
      <c r="B6" s="5">
        <v>34.200000000000003</v>
      </c>
      <c r="C6" s="5">
        <v>17.760000000000002</v>
      </c>
      <c r="D6">
        <f t="shared" si="0"/>
        <v>1.7760000000000001E-2</v>
      </c>
      <c r="E6">
        <f t="shared" si="1"/>
        <v>12.305605632000002</v>
      </c>
      <c r="F6">
        <f t="shared" si="2"/>
        <v>4.7376322920854398E-2</v>
      </c>
      <c r="G6" t="s">
        <v>36</v>
      </c>
      <c r="H6">
        <f>(H4*(5/1000000)/H5)/H3</f>
        <v>132.97153113166377</v>
      </c>
    </row>
    <row r="7" spans="1:10">
      <c r="A7">
        <v>20</v>
      </c>
      <c r="B7" s="5">
        <v>34.299999999999997</v>
      </c>
      <c r="C7" s="5">
        <v>21</v>
      </c>
      <c r="D7">
        <f t="shared" si="0"/>
        <v>2.1000000000000001E-2</v>
      </c>
      <c r="E7">
        <f t="shared" si="1"/>
        <v>17.106810000000003</v>
      </c>
      <c r="F7">
        <f>-1*LN(1-(E7/(2*H$6)))</f>
        <v>6.6487175523283523E-2</v>
      </c>
      <c r="G7" t="s">
        <v>3</v>
      </c>
      <c r="H7">
        <f>AVERAGE(B13:B43)+273.15</f>
        <v>307.83709677419353</v>
      </c>
    </row>
    <row r="8" spans="1:10" ht="17">
      <c r="A8">
        <v>25</v>
      </c>
      <c r="B8" s="5">
        <v>34.299999999999997</v>
      </c>
      <c r="C8" s="5">
        <v>23.5</v>
      </c>
      <c r="D8">
        <f t="shared" si="0"/>
        <v>2.35E-2</v>
      </c>
      <c r="E8">
        <f t="shared" si="1"/>
        <v>21.350572500000002</v>
      </c>
      <c r="F8">
        <f t="shared" ref="F8:F71" si="3">-1*LN(1-(E8/(2*H$6)))</f>
        <v>8.3688715602530828E-2</v>
      </c>
      <c r="G8" t="s">
        <v>2</v>
      </c>
      <c r="H8">
        <v>3.5430000000000001E-3</v>
      </c>
    </row>
    <row r="9" spans="1:10">
      <c r="A9">
        <v>30</v>
      </c>
      <c r="B9" s="5">
        <v>34.299999999999997</v>
      </c>
      <c r="C9" s="5">
        <v>25.9</v>
      </c>
      <c r="D9">
        <f t="shared" si="0"/>
        <v>2.5899999999999999E-2</v>
      </c>
      <c r="E9">
        <f t="shared" si="1"/>
        <v>25.8664077</v>
      </c>
      <c r="F9">
        <f t="shared" si="3"/>
        <v>0.1023239678673048</v>
      </c>
    </row>
    <row r="10" spans="1:10">
      <c r="A10">
        <v>35</v>
      </c>
      <c r="B10" s="5">
        <v>34.4</v>
      </c>
      <c r="C10" s="5">
        <v>28.1</v>
      </c>
      <c r="D10">
        <f t="shared" si="0"/>
        <v>2.81E-2</v>
      </c>
      <c r="E10">
        <f t="shared" si="1"/>
        <v>30.3861317</v>
      </c>
      <c r="F10">
        <f t="shared" si="3"/>
        <v>0.12132960661780394</v>
      </c>
    </row>
    <row r="11" spans="1:10">
      <c r="A11">
        <v>40</v>
      </c>
      <c r="B11" s="5">
        <v>34.4</v>
      </c>
      <c r="C11" s="5">
        <v>29.9</v>
      </c>
      <c r="D11">
        <f t="shared" si="0"/>
        <v>2.9899999999999999E-2</v>
      </c>
      <c r="E11">
        <f t="shared" si="1"/>
        <v>34.3545917</v>
      </c>
      <c r="F11">
        <f t="shared" si="3"/>
        <v>0.13832027144626541</v>
      </c>
    </row>
    <row r="12" spans="1:10">
      <c r="A12">
        <v>45</v>
      </c>
      <c r="B12" s="5">
        <v>34.4</v>
      </c>
      <c r="C12" s="5">
        <v>31.7</v>
      </c>
      <c r="D12">
        <f t="shared" si="0"/>
        <v>3.1699999999999999E-2</v>
      </c>
      <c r="E12">
        <f t="shared" si="1"/>
        <v>38.566505299999996</v>
      </c>
      <c r="F12">
        <f t="shared" si="3"/>
        <v>0.15667474985566865</v>
      </c>
    </row>
    <row r="13" spans="1:10">
      <c r="A13">
        <v>50</v>
      </c>
      <c r="B13" s="5">
        <v>34.5</v>
      </c>
      <c r="C13" s="5">
        <v>33.4</v>
      </c>
      <c r="D13">
        <f t="shared" si="0"/>
        <v>3.3399999999999999E-2</v>
      </c>
      <c r="E13">
        <f t="shared" si="1"/>
        <v>42.767965199999999</v>
      </c>
      <c r="F13">
        <f t="shared" si="3"/>
        <v>0.17532558224216638</v>
      </c>
    </row>
    <row r="14" spans="1:10">
      <c r="A14">
        <v>55</v>
      </c>
      <c r="B14" s="5">
        <v>34.5</v>
      </c>
      <c r="C14" s="5">
        <v>35</v>
      </c>
      <c r="D14">
        <f t="shared" si="0"/>
        <v>3.5000000000000003E-2</v>
      </c>
      <c r="E14">
        <f t="shared" si="1"/>
        <v>46.920650000000002</v>
      </c>
      <c r="F14">
        <f t="shared" si="3"/>
        <v>0.1941081705455866</v>
      </c>
    </row>
    <row r="15" spans="1:10">
      <c r="A15">
        <v>60</v>
      </c>
      <c r="B15" s="5">
        <v>34.5</v>
      </c>
      <c r="C15" s="5">
        <v>36.4</v>
      </c>
      <c r="D15">
        <f t="shared" si="0"/>
        <v>3.6400000000000002E-2</v>
      </c>
      <c r="E15">
        <f t="shared" si="1"/>
        <v>50.712043199999997</v>
      </c>
      <c r="F15">
        <f t="shared" si="3"/>
        <v>0.21157027569853851</v>
      </c>
    </row>
    <row r="16" spans="1:10">
      <c r="A16">
        <v>65</v>
      </c>
      <c r="B16" s="5">
        <v>34.5</v>
      </c>
      <c r="C16" s="5">
        <v>37.799999999999997</v>
      </c>
      <c r="D16">
        <f t="shared" si="0"/>
        <v>3.78E-2</v>
      </c>
      <c r="E16">
        <f t="shared" si="1"/>
        <v>54.650710799999999</v>
      </c>
      <c r="F16">
        <f t="shared" si="3"/>
        <v>0.23003950778418217</v>
      </c>
    </row>
    <row r="17" spans="1:8">
      <c r="A17">
        <v>70</v>
      </c>
      <c r="B17" s="5">
        <v>34.5</v>
      </c>
      <c r="C17" s="5">
        <v>39</v>
      </c>
      <c r="D17">
        <f t="shared" si="0"/>
        <v>3.9E-2</v>
      </c>
      <c r="E17">
        <f t="shared" si="1"/>
        <v>58.143930000000005</v>
      </c>
      <c r="F17">
        <f t="shared" si="3"/>
        <v>0.24671033139748547</v>
      </c>
    </row>
    <row r="18" spans="1:8">
      <c r="A18">
        <v>75</v>
      </c>
      <c r="B18" s="5">
        <v>34.6</v>
      </c>
      <c r="C18" s="5">
        <v>40.299999999999997</v>
      </c>
      <c r="D18">
        <f t="shared" si="0"/>
        <v>4.0299999999999996E-2</v>
      </c>
      <c r="E18">
        <f t="shared" si="1"/>
        <v>62.05035329999999</v>
      </c>
      <c r="F18">
        <f t="shared" si="3"/>
        <v>0.26568831519090036</v>
      </c>
    </row>
    <row r="19" spans="1:8">
      <c r="A19">
        <v>80</v>
      </c>
      <c r="B19" s="5">
        <v>34.6</v>
      </c>
      <c r="C19" s="5">
        <v>41.5</v>
      </c>
      <c r="D19">
        <f t="shared" si="0"/>
        <v>4.1500000000000002E-2</v>
      </c>
      <c r="E19">
        <f t="shared" si="1"/>
        <v>65.76899250000001</v>
      </c>
      <c r="F19">
        <f t="shared" si="3"/>
        <v>0.28409489739698612</v>
      </c>
    </row>
    <row r="20" spans="1:8">
      <c r="A20">
        <v>85</v>
      </c>
      <c r="B20" s="5">
        <v>34.6</v>
      </c>
      <c r="C20" s="5">
        <v>42.6</v>
      </c>
      <c r="D20">
        <f t="shared" si="0"/>
        <v>4.2599999999999999E-2</v>
      </c>
      <c r="E20">
        <f t="shared" si="1"/>
        <v>69.272797199999999</v>
      </c>
      <c r="F20">
        <f t="shared" si="3"/>
        <v>0.30175368923130852</v>
      </c>
    </row>
    <row r="21" spans="1:8">
      <c r="A21">
        <v>90</v>
      </c>
      <c r="B21" s="5">
        <v>34.6</v>
      </c>
      <c r="C21" s="5">
        <v>43.7</v>
      </c>
      <c r="D21">
        <f t="shared" si="0"/>
        <v>4.3700000000000003E-2</v>
      </c>
      <c r="E21">
        <f t="shared" si="1"/>
        <v>72.867521300000021</v>
      </c>
      <c r="F21">
        <f t="shared" si="3"/>
        <v>0.32020071794634708</v>
      </c>
    </row>
    <row r="22" spans="1:8">
      <c r="A22">
        <v>95</v>
      </c>
      <c r="B22" s="5">
        <v>34.6</v>
      </c>
      <c r="C22" s="5">
        <v>44.8</v>
      </c>
      <c r="D22">
        <f t="shared" si="0"/>
        <v>4.48E-2</v>
      </c>
      <c r="E22">
        <f t="shared" si="1"/>
        <v>76.553164800000005</v>
      </c>
      <c r="F22">
        <f t="shared" si="3"/>
        <v>0.33947439458514556</v>
      </c>
    </row>
    <row r="23" spans="1:8">
      <c r="A23">
        <v>100</v>
      </c>
      <c r="B23" s="5">
        <v>34.700000000000003</v>
      </c>
      <c r="C23" s="5">
        <v>45.8</v>
      </c>
      <c r="D23" s="23">
        <f t="shared" si="0"/>
        <v>4.58E-2</v>
      </c>
      <c r="E23" s="23">
        <f t="shared" si="1"/>
        <v>79.982646799999998</v>
      </c>
      <c r="F23" s="23">
        <f t="shared" si="3"/>
        <v>0.35774840325359553</v>
      </c>
      <c r="G23" s="23"/>
      <c r="H23" s="23"/>
    </row>
    <row r="24" spans="1:8">
      <c r="A24">
        <v>105</v>
      </c>
      <c r="B24" s="5">
        <v>34.700000000000003</v>
      </c>
      <c r="C24" s="5">
        <v>46.6</v>
      </c>
      <c r="D24">
        <f t="shared" si="0"/>
        <v>4.6600000000000003E-2</v>
      </c>
      <c r="E24">
        <f t="shared" si="1"/>
        <v>82.780333200000015</v>
      </c>
      <c r="F24">
        <f t="shared" si="3"/>
        <v>0.37290724666272407</v>
      </c>
    </row>
    <row r="25" spans="1:8">
      <c r="A25">
        <v>110</v>
      </c>
      <c r="B25" s="5">
        <v>34.700000000000003</v>
      </c>
      <c r="C25" s="5">
        <v>47.6</v>
      </c>
      <c r="D25">
        <f t="shared" si="0"/>
        <v>4.7600000000000003E-2</v>
      </c>
      <c r="E25">
        <f t="shared" si="1"/>
        <v>86.345067200000017</v>
      </c>
      <c r="F25">
        <f t="shared" si="3"/>
        <v>0.39256124176646395</v>
      </c>
    </row>
    <row r="26" spans="1:8">
      <c r="A26">
        <v>115</v>
      </c>
      <c r="B26" s="5">
        <v>34.700000000000003</v>
      </c>
      <c r="C26" s="5">
        <v>48.5</v>
      </c>
      <c r="D26">
        <f t="shared" si="0"/>
        <v>4.8500000000000001E-2</v>
      </c>
      <c r="E26">
        <f t="shared" si="1"/>
        <v>89.617572500000009</v>
      </c>
      <c r="F26">
        <f t="shared" si="3"/>
        <v>0.41095057352030895</v>
      </c>
    </row>
    <row r="27" spans="1:8">
      <c r="A27">
        <v>120</v>
      </c>
      <c r="B27" s="5">
        <v>34.700000000000003</v>
      </c>
      <c r="C27" s="5">
        <v>49.3</v>
      </c>
      <c r="D27">
        <f t="shared" si="0"/>
        <v>4.9299999999999997E-2</v>
      </c>
      <c r="E27">
        <f t="shared" si="1"/>
        <v>92.577561299999985</v>
      </c>
      <c r="F27">
        <f t="shared" si="3"/>
        <v>0.42788014605795016</v>
      </c>
    </row>
    <row r="28" spans="1:8">
      <c r="A28">
        <v>125</v>
      </c>
      <c r="B28" s="5">
        <v>34.700000000000003</v>
      </c>
      <c r="C28" s="5">
        <v>50.1</v>
      </c>
      <c r="D28">
        <f t="shared" si="0"/>
        <v>5.0099999999999999E-2</v>
      </c>
      <c r="E28">
        <f t="shared" si="1"/>
        <v>95.585639700000002</v>
      </c>
      <c r="F28">
        <f t="shared" si="3"/>
        <v>0.44538351864074799</v>
      </c>
    </row>
    <row r="29" spans="1:8">
      <c r="A29">
        <v>130</v>
      </c>
      <c r="B29" s="5">
        <v>34.700000000000003</v>
      </c>
      <c r="C29" s="5">
        <v>50.9</v>
      </c>
      <c r="D29">
        <f t="shared" si="0"/>
        <v>5.0900000000000001E-2</v>
      </c>
      <c r="E29">
        <f t="shared" si="1"/>
        <v>98.641807700000015</v>
      </c>
      <c r="F29">
        <f t="shared" si="3"/>
        <v>0.46348612737888389</v>
      </c>
    </row>
    <row r="30" spans="1:8">
      <c r="A30">
        <v>135</v>
      </c>
      <c r="B30" s="5">
        <v>34.700000000000003</v>
      </c>
      <c r="C30" s="5">
        <v>51.7</v>
      </c>
      <c r="D30">
        <f t="shared" si="0"/>
        <v>5.1700000000000003E-2</v>
      </c>
      <c r="E30">
        <f t="shared" si="1"/>
        <v>101.74606530000001</v>
      </c>
      <c r="F30">
        <f t="shared" si="3"/>
        <v>0.48221532627235808</v>
      </c>
    </row>
    <row r="31" spans="1:8">
      <c r="A31">
        <v>140</v>
      </c>
      <c r="B31" s="5">
        <v>34.700000000000003</v>
      </c>
      <c r="C31" s="5">
        <v>52.4</v>
      </c>
      <c r="D31">
        <f t="shared" si="0"/>
        <v>5.2399999999999995E-2</v>
      </c>
      <c r="E31">
        <f t="shared" si="1"/>
        <v>104.50173919999997</v>
      </c>
      <c r="F31">
        <f t="shared" si="3"/>
        <v>0.4991404822687226</v>
      </c>
    </row>
    <row r="32" spans="1:8">
      <c r="A32">
        <v>145</v>
      </c>
      <c r="B32" s="5">
        <v>34.700000000000003</v>
      </c>
      <c r="C32" s="5">
        <v>53.1</v>
      </c>
      <c r="D32">
        <f t="shared" si="0"/>
        <v>5.3100000000000001E-2</v>
      </c>
      <c r="E32">
        <f t="shared" si="1"/>
        <v>107.29423170000001</v>
      </c>
      <c r="F32">
        <f t="shared" si="3"/>
        <v>0.51658908739919285</v>
      </c>
    </row>
    <row r="33" spans="1:6">
      <c r="A33">
        <v>150</v>
      </c>
      <c r="B33" s="5">
        <v>34.799999999999997</v>
      </c>
      <c r="C33" s="5">
        <v>53.7</v>
      </c>
      <c r="D33">
        <f t="shared" si="0"/>
        <v>5.3700000000000005E-2</v>
      </c>
      <c r="E33">
        <f t="shared" si="1"/>
        <v>109.71710130000001</v>
      </c>
      <c r="F33">
        <f t="shared" si="3"/>
        <v>0.53197880728204372</v>
      </c>
    </row>
    <row r="34" spans="1:6">
      <c r="A34">
        <v>155</v>
      </c>
      <c r="B34" s="5">
        <v>34.799999999999997</v>
      </c>
      <c r="C34" s="5">
        <v>54.3</v>
      </c>
      <c r="D34">
        <f t="shared" si="0"/>
        <v>5.4299999999999994E-2</v>
      </c>
      <c r="E34">
        <f t="shared" si="1"/>
        <v>112.16702129999997</v>
      </c>
      <c r="F34">
        <f t="shared" si="3"/>
        <v>0.54778496976375823</v>
      </c>
    </row>
    <row r="35" spans="1:6">
      <c r="A35">
        <v>160</v>
      </c>
      <c r="B35" s="5">
        <v>34.799999999999997</v>
      </c>
      <c r="C35" s="5">
        <v>55</v>
      </c>
      <c r="D35">
        <f t="shared" si="0"/>
        <v>5.5E-2</v>
      </c>
      <c r="E35">
        <f t="shared" si="1"/>
        <v>115.05945</v>
      </c>
      <c r="F35">
        <f t="shared" si="3"/>
        <v>0.56677347432930103</v>
      </c>
    </row>
    <row r="36" spans="1:6">
      <c r="A36">
        <v>165</v>
      </c>
      <c r="B36" s="5">
        <v>34.799999999999997</v>
      </c>
      <c r="C36" s="5">
        <v>55.6</v>
      </c>
      <c r="D36">
        <f t="shared" si="0"/>
        <v>5.5600000000000004E-2</v>
      </c>
      <c r="E36">
        <f t="shared" si="1"/>
        <v>117.56797920000002</v>
      </c>
      <c r="F36">
        <f t="shared" si="3"/>
        <v>0.58353882147783953</v>
      </c>
    </row>
    <row r="37" spans="1:6">
      <c r="A37">
        <v>170</v>
      </c>
      <c r="B37" s="5">
        <v>34.799999999999997</v>
      </c>
      <c r="C37" s="5">
        <v>56.2</v>
      </c>
      <c r="D37">
        <f t="shared" si="0"/>
        <v>5.62E-2</v>
      </c>
      <c r="E37">
        <f t="shared" si="1"/>
        <v>120.1035588</v>
      </c>
      <c r="F37">
        <f t="shared" si="3"/>
        <v>0.6007755085303943</v>
      </c>
    </row>
    <row r="38" spans="1:6">
      <c r="A38">
        <v>175</v>
      </c>
      <c r="B38" s="5">
        <v>34.799999999999997</v>
      </c>
      <c r="C38" s="5">
        <v>56.8</v>
      </c>
      <c r="D38">
        <f t="shared" si="0"/>
        <v>5.6799999999999996E-2</v>
      </c>
      <c r="E38">
        <f t="shared" si="1"/>
        <v>122.66618879999999</v>
      </c>
      <c r="F38">
        <f t="shared" si="3"/>
        <v>0.61850329787943525</v>
      </c>
    </row>
    <row r="39" spans="1:6">
      <c r="A39">
        <v>180</v>
      </c>
      <c r="B39" s="5">
        <v>34.799999999999997</v>
      </c>
      <c r="C39" s="5">
        <v>57.4</v>
      </c>
      <c r="D39">
        <f t="shared" si="0"/>
        <v>5.74E-2</v>
      </c>
      <c r="E39">
        <f t="shared" si="1"/>
        <v>125.25586920000001</v>
      </c>
      <c r="F39">
        <f t="shared" si="3"/>
        <v>0.63674329725432133</v>
      </c>
    </row>
    <row r="40" spans="1:6">
      <c r="A40">
        <v>185</v>
      </c>
      <c r="B40" s="5">
        <v>34.799999999999997</v>
      </c>
      <c r="C40" s="5">
        <v>57.9</v>
      </c>
      <c r="D40">
        <f t="shared" si="0"/>
        <v>5.79E-2</v>
      </c>
      <c r="E40">
        <f t="shared" si="1"/>
        <v>127.43459970000001</v>
      </c>
      <c r="F40">
        <f t="shared" si="3"/>
        <v>0.65235080892671005</v>
      </c>
    </row>
    <row r="41" spans="1:6">
      <c r="A41">
        <v>190</v>
      </c>
      <c r="B41" s="5">
        <v>34.799999999999997</v>
      </c>
      <c r="C41" s="5">
        <v>58.4</v>
      </c>
      <c r="D41">
        <f t="shared" si="0"/>
        <v>5.8400000000000001E-2</v>
      </c>
      <c r="E41">
        <f t="shared" si="1"/>
        <v>129.63211520000002</v>
      </c>
      <c r="F41">
        <f t="shared" si="3"/>
        <v>0.66834358280524064</v>
      </c>
    </row>
    <row r="42" spans="1:6">
      <c r="A42">
        <v>195</v>
      </c>
      <c r="B42" s="5">
        <v>34.799999999999997</v>
      </c>
      <c r="C42" s="5">
        <v>59</v>
      </c>
      <c r="D42">
        <f t="shared" si="0"/>
        <v>5.8999999999999997E-2</v>
      </c>
      <c r="E42">
        <f t="shared" si="1"/>
        <v>132.29392999999999</v>
      </c>
      <c r="F42">
        <f t="shared" si="3"/>
        <v>0.68806428426900612</v>
      </c>
    </row>
    <row r="43" spans="1:6">
      <c r="A43">
        <v>200</v>
      </c>
      <c r="B43" s="5">
        <v>34.799999999999997</v>
      </c>
      <c r="C43" s="5">
        <v>59.5</v>
      </c>
      <c r="D43">
        <f t="shared" si="0"/>
        <v>5.9499999999999997E-2</v>
      </c>
      <c r="E43">
        <f t="shared" si="1"/>
        <v>134.53277249999996</v>
      </c>
      <c r="F43">
        <f t="shared" si="3"/>
        <v>0.70495782254208417</v>
      </c>
    </row>
    <row r="44" spans="1:6">
      <c r="A44">
        <v>205</v>
      </c>
      <c r="B44" s="5">
        <v>34.799999999999997</v>
      </c>
      <c r="C44" s="5">
        <v>59.9</v>
      </c>
      <c r="D44">
        <f t="shared" si="0"/>
        <v>5.9900000000000002E-2</v>
      </c>
      <c r="E44">
        <f t="shared" si="1"/>
        <v>136.33737170000001</v>
      </c>
      <c r="F44">
        <f t="shared" si="3"/>
        <v>0.71878554260588334</v>
      </c>
    </row>
    <row r="45" spans="1:6">
      <c r="A45">
        <v>210</v>
      </c>
      <c r="B45" s="5">
        <v>34.799999999999997</v>
      </c>
      <c r="C45" s="5">
        <v>60.4</v>
      </c>
      <c r="D45">
        <f t="shared" si="0"/>
        <v>6.0399999999999995E-2</v>
      </c>
      <c r="E45">
        <f t="shared" si="1"/>
        <v>138.61002719999996</v>
      </c>
      <c r="F45">
        <f t="shared" si="3"/>
        <v>0.7364762567266292</v>
      </c>
    </row>
    <row r="46" spans="1:6">
      <c r="A46">
        <v>215</v>
      </c>
      <c r="B46" s="5">
        <v>34.799999999999997</v>
      </c>
      <c r="C46" s="5">
        <v>60.9</v>
      </c>
      <c r="D46">
        <f t="shared" si="0"/>
        <v>6.0899999999999996E-2</v>
      </c>
      <c r="E46">
        <f t="shared" si="1"/>
        <v>140.90146769999998</v>
      </c>
      <c r="F46">
        <f t="shared" si="3"/>
        <v>0.75463579576999718</v>
      </c>
    </row>
    <row r="47" spans="1:6">
      <c r="A47">
        <v>220</v>
      </c>
      <c r="B47" s="5">
        <v>34.799999999999997</v>
      </c>
      <c r="C47" s="5">
        <v>61.3</v>
      </c>
      <c r="D47">
        <f t="shared" si="0"/>
        <v>6.13E-2</v>
      </c>
      <c r="E47">
        <f t="shared" si="1"/>
        <v>142.7481453</v>
      </c>
      <c r="F47">
        <f t="shared" si="3"/>
        <v>0.76951444239403266</v>
      </c>
    </row>
    <row r="48" spans="1:6">
      <c r="A48">
        <v>225</v>
      </c>
      <c r="B48" s="5">
        <v>34.799999999999997</v>
      </c>
      <c r="C48" s="5">
        <v>61.8</v>
      </c>
      <c r="D48">
        <f t="shared" si="0"/>
        <v>6.1799999999999994E-2</v>
      </c>
      <c r="E48">
        <f t="shared" si="1"/>
        <v>145.07339879999998</v>
      </c>
      <c r="F48">
        <f t="shared" si="3"/>
        <v>0.7885694306464569</v>
      </c>
    </row>
    <row r="49" spans="1:6">
      <c r="A49">
        <v>230</v>
      </c>
      <c r="B49" s="5">
        <v>34.799999999999997</v>
      </c>
      <c r="C49" s="5">
        <v>62.2</v>
      </c>
      <c r="D49">
        <f t="shared" si="0"/>
        <v>6.2200000000000005E-2</v>
      </c>
      <c r="E49">
        <f t="shared" si="1"/>
        <v>146.94712680000004</v>
      </c>
      <c r="F49">
        <f t="shared" si="3"/>
        <v>0.80419289746990041</v>
      </c>
    </row>
    <row r="50" spans="1:6">
      <c r="A50">
        <v>235</v>
      </c>
      <c r="B50" s="5">
        <v>34.799999999999997</v>
      </c>
      <c r="C50" s="5">
        <v>62.6</v>
      </c>
      <c r="D50">
        <f t="shared" si="0"/>
        <v>6.2600000000000003E-2</v>
      </c>
      <c r="E50">
        <f t="shared" si="1"/>
        <v>148.83287720000001</v>
      </c>
      <c r="F50">
        <f t="shared" si="3"/>
        <v>0.82016698992281878</v>
      </c>
    </row>
    <row r="51" spans="1:6">
      <c r="A51">
        <v>240</v>
      </c>
      <c r="B51" s="5">
        <v>34.799999999999997</v>
      </c>
      <c r="C51" s="5">
        <v>62.9</v>
      </c>
      <c r="D51">
        <f t="shared" si="0"/>
        <v>6.2899999999999998E-2</v>
      </c>
      <c r="E51">
        <f t="shared" si="1"/>
        <v>150.25507969999998</v>
      </c>
      <c r="F51">
        <f t="shared" si="3"/>
        <v>0.83238547263680207</v>
      </c>
    </row>
    <row r="52" spans="1:6">
      <c r="A52">
        <v>245</v>
      </c>
      <c r="B52" s="5">
        <v>34.799999999999997</v>
      </c>
      <c r="C52" s="5">
        <v>63.4</v>
      </c>
      <c r="D52">
        <f t="shared" si="0"/>
        <v>6.3399999999999998E-2</v>
      </c>
      <c r="E52">
        <f t="shared" si="1"/>
        <v>152.64044519999999</v>
      </c>
      <c r="F52">
        <f t="shared" si="3"/>
        <v>0.85321996793162913</v>
      </c>
    </row>
    <row r="53" spans="1:6">
      <c r="A53">
        <v>250</v>
      </c>
      <c r="B53" s="5">
        <v>34.799999999999997</v>
      </c>
      <c r="C53" s="5">
        <v>63.6</v>
      </c>
      <c r="D53">
        <f t="shared" si="0"/>
        <v>6.3600000000000004E-2</v>
      </c>
      <c r="E53">
        <f t="shared" si="1"/>
        <v>153.59985120000002</v>
      </c>
      <c r="F53">
        <f t="shared" si="3"/>
        <v>0.86172366409482992</v>
      </c>
    </row>
    <row r="54" spans="1:6">
      <c r="A54">
        <v>255</v>
      </c>
      <c r="B54" s="5">
        <v>34.799999999999997</v>
      </c>
      <c r="C54" s="5">
        <v>64.099999999999994</v>
      </c>
      <c r="D54">
        <f t="shared" si="0"/>
        <v>6.409999999999999E-2</v>
      </c>
      <c r="E54">
        <f t="shared" si="1"/>
        <v>156.01151569999996</v>
      </c>
      <c r="F54">
        <f t="shared" si="3"/>
        <v>0.88342436611656849</v>
      </c>
    </row>
    <row r="55" spans="1:6">
      <c r="A55">
        <v>260</v>
      </c>
      <c r="B55" s="5">
        <v>34.799999999999997</v>
      </c>
      <c r="C55" s="5">
        <v>64.400000000000006</v>
      </c>
      <c r="D55">
        <f t="shared" si="0"/>
        <v>6.4399999999999999E-2</v>
      </c>
      <c r="E55">
        <f t="shared" si="1"/>
        <v>157.4675312</v>
      </c>
      <c r="F55">
        <f t="shared" si="3"/>
        <v>0.89675760683439376</v>
      </c>
    </row>
    <row r="56" spans="1:6">
      <c r="A56">
        <v>265</v>
      </c>
      <c r="B56" s="5">
        <v>34.799999999999997</v>
      </c>
      <c r="C56" s="5">
        <v>64.8</v>
      </c>
      <c r="D56">
        <f t="shared" si="0"/>
        <v>6.4799999999999996E-2</v>
      </c>
      <c r="E56">
        <f t="shared" si="1"/>
        <v>159.41940479999997</v>
      </c>
      <c r="F56">
        <f t="shared" si="3"/>
        <v>0.91491513794088364</v>
      </c>
    </row>
    <row r="57" spans="1:6">
      <c r="A57">
        <v>270</v>
      </c>
      <c r="B57" s="5">
        <v>34.799999999999997</v>
      </c>
      <c r="C57" s="5">
        <v>65.099999999999994</v>
      </c>
      <c r="D57">
        <f t="shared" si="0"/>
        <v>6.5099999999999991E-2</v>
      </c>
      <c r="E57">
        <f t="shared" si="1"/>
        <v>160.89119969999993</v>
      </c>
      <c r="F57">
        <f t="shared" si="3"/>
        <v>0.92882807683854129</v>
      </c>
    </row>
    <row r="58" spans="1:6">
      <c r="A58">
        <v>275</v>
      </c>
      <c r="B58" s="5">
        <v>34.799999999999997</v>
      </c>
      <c r="C58" s="5">
        <v>65.400000000000006</v>
      </c>
      <c r="D58">
        <f t="shared" si="0"/>
        <v>6.54E-2</v>
      </c>
      <c r="E58">
        <f t="shared" si="1"/>
        <v>162.36975720000001</v>
      </c>
      <c r="F58">
        <f t="shared" si="3"/>
        <v>0.94300261073969815</v>
      </c>
    </row>
    <row r="59" spans="1:6">
      <c r="A59">
        <v>280</v>
      </c>
      <c r="B59" s="5">
        <v>34.799999999999997</v>
      </c>
      <c r="C59" s="5">
        <v>65.7</v>
      </c>
      <c r="D59">
        <f t="shared" si="0"/>
        <v>6.5700000000000008E-2</v>
      </c>
      <c r="E59">
        <f t="shared" si="1"/>
        <v>163.85507730000003</v>
      </c>
      <c r="F59">
        <f t="shared" si="3"/>
        <v>0.95744719508736975</v>
      </c>
    </row>
    <row r="60" spans="1:6">
      <c r="A60">
        <v>285</v>
      </c>
      <c r="B60" s="5">
        <v>34.799999999999997</v>
      </c>
      <c r="C60" s="5">
        <v>66</v>
      </c>
      <c r="D60">
        <f t="shared" si="0"/>
        <v>6.6000000000000003E-2</v>
      </c>
      <c r="E60">
        <f t="shared" si="1"/>
        <v>165.34716000000003</v>
      </c>
      <c r="F60">
        <f t="shared" si="3"/>
        <v>0.97217071036063341</v>
      </c>
    </row>
    <row r="61" spans="1:6">
      <c r="A61">
        <v>290</v>
      </c>
      <c r="B61" s="5">
        <v>34.799999999999997</v>
      </c>
      <c r="C61" s="5">
        <v>66.3</v>
      </c>
      <c r="D61">
        <f t="shared" si="0"/>
        <v>6.6299999999999998E-2</v>
      </c>
      <c r="E61">
        <f t="shared" si="1"/>
        <v>166.84600529999997</v>
      </c>
      <c r="F61">
        <f t="shared" si="3"/>
        <v>0.98718249097832678</v>
      </c>
    </row>
    <row r="62" spans="1:6">
      <c r="A62">
        <v>295</v>
      </c>
      <c r="B62" s="5">
        <v>34.799999999999997</v>
      </c>
      <c r="C62" s="5">
        <v>66.7</v>
      </c>
      <c r="D62">
        <f t="shared" si="0"/>
        <v>6.6700000000000009E-2</v>
      </c>
      <c r="E62">
        <f t="shared" si="1"/>
        <v>168.85498530000004</v>
      </c>
      <c r="F62">
        <f t="shared" si="3"/>
        <v>1.0076636577847984</v>
      </c>
    </row>
    <row r="63" spans="1:6">
      <c r="A63">
        <v>300</v>
      </c>
      <c r="B63" s="5">
        <v>34.799999999999997</v>
      </c>
      <c r="C63" s="5">
        <v>66.900000000000006</v>
      </c>
      <c r="D63">
        <f t="shared" si="0"/>
        <v>6.6900000000000001E-2</v>
      </c>
      <c r="E63">
        <f t="shared" si="1"/>
        <v>169.86398370000003</v>
      </c>
      <c r="F63">
        <f t="shared" si="3"/>
        <v>1.0181106468087597</v>
      </c>
    </row>
    <row r="64" spans="1:6">
      <c r="A64">
        <v>305</v>
      </c>
      <c r="B64" s="5">
        <v>34.799999999999997</v>
      </c>
      <c r="C64" s="5">
        <v>67.3</v>
      </c>
      <c r="D64">
        <f t="shared" si="0"/>
        <v>6.7299999999999999E-2</v>
      </c>
      <c r="E64">
        <f t="shared" si="1"/>
        <v>171.89099730000001</v>
      </c>
      <c r="F64">
        <f t="shared" si="3"/>
        <v>1.0394337227054997</v>
      </c>
    </row>
    <row r="65" spans="1:6">
      <c r="A65">
        <v>310</v>
      </c>
      <c r="B65" s="5">
        <v>34.799999999999997</v>
      </c>
      <c r="C65" s="5">
        <v>67.5</v>
      </c>
      <c r="D65">
        <f t="shared" si="0"/>
        <v>6.7500000000000004E-2</v>
      </c>
      <c r="E65">
        <f t="shared" si="1"/>
        <v>172.90901250000002</v>
      </c>
      <c r="F65">
        <f t="shared" si="3"/>
        <v>1.0503166815950498</v>
      </c>
    </row>
    <row r="66" spans="1:6">
      <c r="A66">
        <v>315</v>
      </c>
      <c r="B66" s="5">
        <v>34.799999999999997</v>
      </c>
      <c r="C66" s="5">
        <v>67.7</v>
      </c>
      <c r="D66">
        <f t="shared" si="0"/>
        <v>6.7699999999999996E-2</v>
      </c>
      <c r="E66">
        <f t="shared" si="1"/>
        <v>173.93003329999996</v>
      </c>
      <c r="F66">
        <f t="shared" si="3"/>
        <v>1.0613520480391541</v>
      </c>
    </row>
    <row r="67" spans="1:6">
      <c r="A67">
        <v>320</v>
      </c>
      <c r="B67" s="5">
        <v>34.799999999999997</v>
      </c>
      <c r="C67" s="5">
        <v>68</v>
      </c>
      <c r="D67">
        <f t="shared" si="0"/>
        <v>6.8000000000000005E-2</v>
      </c>
      <c r="E67">
        <f t="shared" si="1"/>
        <v>175.46720000000002</v>
      </c>
      <c r="F67">
        <f t="shared" si="3"/>
        <v>1.0781991344190758</v>
      </c>
    </row>
    <row r="68" spans="1:6">
      <c r="A68">
        <v>325</v>
      </c>
      <c r="B68" s="5">
        <v>34.799999999999997</v>
      </c>
      <c r="C68" s="5">
        <v>68.2</v>
      </c>
      <c r="D68">
        <f t="shared" ref="D68:D131" si="4">C68/1000</f>
        <v>6.8199999999999997E-2</v>
      </c>
      <c r="E68">
        <f t="shared" ref="E68:E131" si="5">37570*(D68^2)+25.64*D68</f>
        <v>176.49573479999998</v>
      </c>
      <c r="F68">
        <f t="shared" si="3"/>
        <v>1.0896323021556109</v>
      </c>
    </row>
    <row r="69" spans="1:6">
      <c r="A69">
        <v>330</v>
      </c>
      <c r="B69" s="5">
        <v>34.799999999999997</v>
      </c>
      <c r="C69" s="5">
        <v>68.5</v>
      </c>
      <c r="D69">
        <f t="shared" si="4"/>
        <v>6.8500000000000005E-2</v>
      </c>
      <c r="E69">
        <f t="shared" si="5"/>
        <v>178.04417250000003</v>
      </c>
      <c r="F69">
        <f t="shared" si="3"/>
        <v>1.1070950602952554</v>
      </c>
    </row>
    <row r="70" spans="1:6">
      <c r="A70">
        <v>335</v>
      </c>
      <c r="B70" s="5">
        <v>34.799999999999997</v>
      </c>
      <c r="C70" s="5">
        <v>68.7</v>
      </c>
      <c r="D70">
        <f t="shared" si="4"/>
        <v>6.8699999999999997E-2</v>
      </c>
      <c r="E70">
        <f t="shared" si="5"/>
        <v>179.08022129999998</v>
      </c>
      <c r="F70">
        <f t="shared" si="3"/>
        <v>1.1189519002724873</v>
      </c>
    </row>
    <row r="71" spans="1:6">
      <c r="A71">
        <v>340</v>
      </c>
      <c r="B71" s="5">
        <v>34.700000000000003</v>
      </c>
      <c r="C71" s="5">
        <v>69</v>
      </c>
      <c r="D71">
        <f t="shared" si="4"/>
        <v>6.9000000000000006E-2</v>
      </c>
      <c r="E71">
        <f t="shared" si="5"/>
        <v>180.63993000000002</v>
      </c>
      <c r="F71">
        <f t="shared" si="3"/>
        <v>1.1370710598494647</v>
      </c>
    </row>
    <row r="72" spans="1:6">
      <c r="A72">
        <v>345</v>
      </c>
      <c r="B72" s="5">
        <v>34.700000000000003</v>
      </c>
      <c r="C72" s="5">
        <v>69.3</v>
      </c>
      <c r="D72">
        <f t="shared" si="4"/>
        <v>6.93E-2</v>
      </c>
      <c r="E72">
        <f t="shared" si="5"/>
        <v>182.20640130000001</v>
      </c>
      <c r="F72">
        <f t="shared" ref="F72:F135" si="6">-1*LN(1-(E72/(2*H$6)))</f>
        <v>1.1556053482873911</v>
      </c>
    </row>
    <row r="73" spans="1:6">
      <c r="A73">
        <v>350</v>
      </c>
      <c r="B73" s="5">
        <v>34.700000000000003</v>
      </c>
      <c r="C73" s="5">
        <v>69.5</v>
      </c>
      <c r="D73">
        <f t="shared" si="4"/>
        <v>6.9500000000000006E-2</v>
      </c>
      <c r="E73">
        <f t="shared" si="5"/>
        <v>183.25447250000005</v>
      </c>
      <c r="F73">
        <f t="shared" si="6"/>
        <v>1.1682006131399219</v>
      </c>
    </row>
    <row r="74" spans="1:6">
      <c r="A74">
        <v>355</v>
      </c>
      <c r="B74" s="5">
        <v>34.700000000000003</v>
      </c>
      <c r="C74" s="5">
        <v>69.599999999999994</v>
      </c>
      <c r="D74">
        <f t="shared" si="4"/>
        <v>6.9599999999999995E-2</v>
      </c>
      <c r="E74">
        <f t="shared" si="5"/>
        <v>183.77963519999997</v>
      </c>
      <c r="F74">
        <f t="shared" si="6"/>
        <v>1.1745719574115545</v>
      </c>
    </row>
    <row r="75" spans="1:6">
      <c r="A75">
        <v>360</v>
      </c>
      <c r="B75" s="5">
        <v>34.700000000000003</v>
      </c>
      <c r="C75" s="5">
        <v>69.900000000000006</v>
      </c>
      <c r="D75">
        <f t="shared" si="4"/>
        <v>6.9900000000000004E-2</v>
      </c>
      <c r="E75">
        <f t="shared" si="5"/>
        <v>185.35963170000002</v>
      </c>
      <c r="F75">
        <f t="shared" si="6"/>
        <v>1.1939891819862145</v>
      </c>
    </row>
    <row r="76" spans="1:6">
      <c r="A76">
        <v>365</v>
      </c>
      <c r="B76" s="5">
        <v>34.700000000000003</v>
      </c>
      <c r="C76" s="5">
        <v>70.099999999999994</v>
      </c>
      <c r="D76">
        <f t="shared" si="4"/>
        <v>7.0099999999999996E-2</v>
      </c>
      <c r="E76">
        <f t="shared" si="5"/>
        <v>186.41671969999996</v>
      </c>
      <c r="F76">
        <f t="shared" si="6"/>
        <v>1.2071939144549144</v>
      </c>
    </row>
    <row r="77" spans="1:6">
      <c r="A77">
        <v>370</v>
      </c>
      <c r="D77">
        <f t="shared" si="4"/>
        <v>0</v>
      </c>
      <c r="E77">
        <f t="shared" si="5"/>
        <v>0</v>
      </c>
      <c r="F77">
        <f t="shared" si="6"/>
        <v>0</v>
      </c>
    </row>
    <row r="78" spans="1:6">
      <c r="A78">
        <v>375</v>
      </c>
      <c r="D78">
        <f t="shared" si="4"/>
        <v>0</v>
      </c>
      <c r="E78">
        <f t="shared" si="5"/>
        <v>0</v>
      </c>
      <c r="F78">
        <f t="shared" si="6"/>
        <v>0</v>
      </c>
    </row>
    <row r="79" spans="1:6">
      <c r="A79">
        <v>380</v>
      </c>
      <c r="D79">
        <f t="shared" si="4"/>
        <v>0</v>
      </c>
      <c r="E79">
        <f t="shared" si="5"/>
        <v>0</v>
      </c>
      <c r="F79">
        <f t="shared" si="6"/>
        <v>0</v>
      </c>
    </row>
    <row r="80" spans="1:6">
      <c r="A80">
        <v>385</v>
      </c>
      <c r="D80">
        <f t="shared" si="4"/>
        <v>0</v>
      </c>
      <c r="E80">
        <f t="shared" si="5"/>
        <v>0</v>
      </c>
      <c r="F80">
        <f t="shared" si="6"/>
        <v>0</v>
      </c>
    </row>
    <row r="81" spans="1:6">
      <c r="A81">
        <v>390</v>
      </c>
      <c r="D81">
        <f t="shared" si="4"/>
        <v>0</v>
      </c>
      <c r="E81">
        <f t="shared" si="5"/>
        <v>0</v>
      </c>
      <c r="F81">
        <f t="shared" si="6"/>
        <v>0</v>
      </c>
    </row>
    <row r="82" spans="1:6">
      <c r="A82">
        <v>395</v>
      </c>
      <c r="D82">
        <f t="shared" si="4"/>
        <v>0</v>
      </c>
      <c r="E82">
        <f t="shared" si="5"/>
        <v>0</v>
      </c>
      <c r="F82">
        <f t="shared" si="6"/>
        <v>0</v>
      </c>
    </row>
    <row r="83" spans="1:6">
      <c r="A83">
        <v>400</v>
      </c>
      <c r="D83">
        <f t="shared" si="4"/>
        <v>0</v>
      </c>
      <c r="E83">
        <f t="shared" si="5"/>
        <v>0</v>
      </c>
      <c r="F83">
        <f t="shared" si="6"/>
        <v>0</v>
      </c>
    </row>
    <row r="84" spans="1:6">
      <c r="A84">
        <v>405</v>
      </c>
      <c r="D84">
        <f t="shared" si="4"/>
        <v>0</v>
      </c>
      <c r="E84">
        <f t="shared" si="5"/>
        <v>0</v>
      </c>
      <c r="F84">
        <f t="shared" si="6"/>
        <v>0</v>
      </c>
    </row>
    <row r="85" spans="1:6">
      <c r="A85">
        <v>410</v>
      </c>
      <c r="D85">
        <f t="shared" si="4"/>
        <v>0</v>
      </c>
      <c r="E85">
        <f t="shared" si="5"/>
        <v>0</v>
      </c>
      <c r="F85">
        <f t="shared" si="6"/>
        <v>0</v>
      </c>
    </row>
    <row r="86" spans="1:6">
      <c r="A86">
        <v>415</v>
      </c>
      <c r="D86">
        <f t="shared" si="4"/>
        <v>0</v>
      </c>
      <c r="E86">
        <f t="shared" si="5"/>
        <v>0</v>
      </c>
      <c r="F86">
        <f t="shared" si="6"/>
        <v>0</v>
      </c>
    </row>
    <row r="87" spans="1:6">
      <c r="A87">
        <v>420</v>
      </c>
      <c r="D87">
        <f t="shared" si="4"/>
        <v>0</v>
      </c>
      <c r="E87">
        <f t="shared" si="5"/>
        <v>0</v>
      </c>
      <c r="F87">
        <f t="shared" si="6"/>
        <v>0</v>
      </c>
    </row>
    <row r="88" spans="1:6">
      <c r="A88">
        <v>425</v>
      </c>
      <c r="D88">
        <f t="shared" si="4"/>
        <v>0</v>
      </c>
      <c r="E88">
        <f t="shared" si="5"/>
        <v>0</v>
      </c>
      <c r="F88">
        <f t="shared" si="6"/>
        <v>0</v>
      </c>
    </row>
    <row r="89" spans="1:6">
      <c r="A89">
        <v>430</v>
      </c>
      <c r="D89">
        <f t="shared" si="4"/>
        <v>0</v>
      </c>
      <c r="E89">
        <f t="shared" si="5"/>
        <v>0</v>
      </c>
      <c r="F89">
        <f t="shared" si="6"/>
        <v>0</v>
      </c>
    </row>
    <row r="90" spans="1:6">
      <c r="A90">
        <v>435</v>
      </c>
      <c r="D90">
        <f t="shared" si="4"/>
        <v>0</v>
      </c>
      <c r="E90">
        <f t="shared" si="5"/>
        <v>0</v>
      </c>
      <c r="F90">
        <f t="shared" si="6"/>
        <v>0</v>
      </c>
    </row>
    <row r="91" spans="1:6">
      <c r="A91">
        <v>440</v>
      </c>
      <c r="D91">
        <f t="shared" si="4"/>
        <v>0</v>
      </c>
      <c r="E91">
        <f t="shared" si="5"/>
        <v>0</v>
      </c>
      <c r="F91">
        <f t="shared" si="6"/>
        <v>0</v>
      </c>
    </row>
    <row r="92" spans="1:6">
      <c r="A92">
        <v>445</v>
      </c>
      <c r="D92">
        <f t="shared" si="4"/>
        <v>0</v>
      </c>
      <c r="E92">
        <f t="shared" si="5"/>
        <v>0</v>
      </c>
      <c r="F92">
        <f t="shared" si="6"/>
        <v>0</v>
      </c>
    </row>
    <row r="93" spans="1:6">
      <c r="A93">
        <v>450</v>
      </c>
      <c r="D93">
        <f t="shared" si="4"/>
        <v>0</v>
      </c>
      <c r="E93">
        <f t="shared" si="5"/>
        <v>0</v>
      </c>
      <c r="F93">
        <f t="shared" si="6"/>
        <v>0</v>
      </c>
    </row>
    <row r="94" spans="1:6">
      <c r="A94">
        <v>455</v>
      </c>
      <c r="D94">
        <f t="shared" si="4"/>
        <v>0</v>
      </c>
      <c r="E94">
        <f t="shared" si="5"/>
        <v>0</v>
      </c>
      <c r="F94">
        <f t="shared" si="6"/>
        <v>0</v>
      </c>
    </row>
    <row r="95" spans="1:6">
      <c r="A95">
        <v>460</v>
      </c>
      <c r="D95">
        <f t="shared" si="4"/>
        <v>0</v>
      </c>
      <c r="E95">
        <f t="shared" si="5"/>
        <v>0</v>
      </c>
      <c r="F95">
        <f t="shared" si="6"/>
        <v>0</v>
      </c>
    </row>
    <row r="96" spans="1:6">
      <c r="A96">
        <v>465</v>
      </c>
      <c r="D96">
        <f t="shared" si="4"/>
        <v>0</v>
      </c>
      <c r="E96">
        <f t="shared" si="5"/>
        <v>0</v>
      </c>
      <c r="F96">
        <f t="shared" si="6"/>
        <v>0</v>
      </c>
    </row>
    <row r="97" spans="1:6">
      <c r="A97">
        <v>470</v>
      </c>
      <c r="D97">
        <f t="shared" si="4"/>
        <v>0</v>
      </c>
      <c r="E97">
        <f t="shared" si="5"/>
        <v>0</v>
      </c>
      <c r="F97">
        <f t="shared" si="6"/>
        <v>0</v>
      </c>
    </row>
    <row r="98" spans="1:6">
      <c r="A98">
        <v>475</v>
      </c>
      <c r="D98">
        <f t="shared" si="4"/>
        <v>0</v>
      </c>
      <c r="E98">
        <f t="shared" si="5"/>
        <v>0</v>
      </c>
      <c r="F98">
        <f t="shared" si="6"/>
        <v>0</v>
      </c>
    </row>
    <row r="99" spans="1:6">
      <c r="A99">
        <v>480</v>
      </c>
      <c r="D99">
        <f t="shared" si="4"/>
        <v>0</v>
      </c>
      <c r="E99">
        <f t="shared" si="5"/>
        <v>0</v>
      </c>
      <c r="F99">
        <f t="shared" si="6"/>
        <v>0</v>
      </c>
    </row>
    <row r="100" spans="1:6">
      <c r="A100">
        <v>485</v>
      </c>
      <c r="D100">
        <f t="shared" si="4"/>
        <v>0</v>
      </c>
      <c r="E100">
        <f t="shared" si="5"/>
        <v>0</v>
      </c>
      <c r="F100">
        <f t="shared" si="6"/>
        <v>0</v>
      </c>
    </row>
    <row r="101" spans="1:6">
      <c r="A101">
        <v>490</v>
      </c>
      <c r="D101">
        <f t="shared" si="4"/>
        <v>0</v>
      </c>
      <c r="E101">
        <f t="shared" si="5"/>
        <v>0</v>
      </c>
      <c r="F101">
        <f t="shared" si="6"/>
        <v>0</v>
      </c>
    </row>
    <row r="102" spans="1:6">
      <c r="A102">
        <v>495</v>
      </c>
      <c r="D102">
        <f t="shared" si="4"/>
        <v>0</v>
      </c>
      <c r="E102">
        <f t="shared" si="5"/>
        <v>0</v>
      </c>
      <c r="F102">
        <f t="shared" si="6"/>
        <v>0</v>
      </c>
    </row>
    <row r="103" spans="1:6">
      <c r="A103">
        <v>500</v>
      </c>
      <c r="D103">
        <f t="shared" si="4"/>
        <v>0</v>
      </c>
      <c r="E103">
        <f t="shared" si="5"/>
        <v>0</v>
      </c>
      <c r="F103">
        <f t="shared" si="6"/>
        <v>0</v>
      </c>
    </row>
    <row r="104" spans="1:6">
      <c r="A104">
        <v>505</v>
      </c>
      <c r="D104">
        <f t="shared" si="4"/>
        <v>0</v>
      </c>
      <c r="E104">
        <f t="shared" si="5"/>
        <v>0</v>
      </c>
      <c r="F104">
        <f t="shared" si="6"/>
        <v>0</v>
      </c>
    </row>
    <row r="105" spans="1:6">
      <c r="A105">
        <v>510</v>
      </c>
      <c r="D105">
        <f t="shared" si="4"/>
        <v>0</v>
      </c>
      <c r="E105">
        <f t="shared" si="5"/>
        <v>0</v>
      </c>
      <c r="F105">
        <f t="shared" si="6"/>
        <v>0</v>
      </c>
    </row>
    <row r="106" spans="1:6">
      <c r="A106">
        <v>515</v>
      </c>
      <c r="D106">
        <f t="shared" si="4"/>
        <v>0</v>
      </c>
      <c r="E106">
        <f t="shared" si="5"/>
        <v>0</v>
      </c>
      <c r="F106">
        <f t="shared" si="6"/>
        <v>0</v>
      </c>
    </row>
    <row r="107" spans="1:6">
      <c r="A107">
        <v>520</v>
      </c>
      <c r="D107">
        <f t="shared" si="4"/>
        <v>0</v>
      </c>
      <c r="E107">
        <f t="shared" si="5"/>
        <v>0</v>
      </c>
      <c r="F107">
        <f t="shared" si="6"/>
        <v>0</v>
      </c>
    </row>
    <row r="108" spans="1:6">
      <c r="A108">
        <v>525</v>
      </c>
      <c r="D108">
        <f t="shared" si="4"/>
        <v>0</v>
      </c>
      <c r="E108">
        <f t="shared" si="5"/>
        <v>0</v>
      </c>
      <c r="F108">
        <f t="shared" si="6"/>
        <v>0</v>
      </c>
    </row>
    <row r="109" spans="1:6">
      <c r="A109">
        <v>530</v>
      </c>
      <c r="D109">
        <f t="shared" si="4"/>
        <v>0</v>
      </c>
      <c r="E109">
        <f t="shared" si="5"/>
        <v>0</v>
      </c>
      <c r="F109">
        <f t="shared" si="6"/>
        <v>0</v>
      </c>
    </row>
    <row r="110" spans="1:6">
      <c r="A110">
        <v>535</v>
      </c>
      <c r="D110">
        <f t="shared" si="4"/>
        <v>0</v>
      </c>
      <c r="E110">
        <f t="shared" si="5"/>
        <v>0</v>
      </c>
      <c r="F110">
        <f t="shared" si="6"/>
        <v>0</v>
      </c>
    </row>
    <row r="111" spans="1:6">
      <c r="A111">
        <v>540</v>
      </c>
      <c r="D111">
        <f t="shared" si="4"/>
        <v>0</v>
      </c>
      <c r="E111">
        <f t="shared" si="5"/>
        <v>0</v>
      </c>
      <c r="F111">
        <f t="shared" si="6"/>
        <v>0</v>
      </c>
    </row>
    <row r="112" spans="1:6">
      <c r="A112">
        <v>545</v>
      </c>
      <c r="D112">
        <f t="shared" si="4"/>
        <v>0</v>
      </c>
      <c r="E112">
        <f t="shared" si="5"/>
        <v>0</v>
      </c>
      <c r="F112">
        <f t="shared" si="6"/>
        <v>0</v>
      </c>
    </row>
    <row r="113" spans="1:6">
      <c r="A113">
        <v>550</v>
      </c>
      <c r="D113">
        <f t="shared" si="4"/>
        <v>0</v>
      </c>
      <c r="E113">
        <f t="shared" si="5"/>
        <v>0</v>
      </c>
      <c r="F113">
        <f t="shared" si="6"/>
        <v>0</v>
      </c>
    </row>
    <row r="114" spans="1:6">
      <c r="A114">
        <v>555</v>
      </c>
      <c r="D114">
        <f t="shared" si="4"/>
        <v>0</v>
      </c>
      <c r="E114">
        <f t="shared" si="5"/>
        <v>0</v>
      </c>
      <c r="F114">
        <f t="shared" si="6"/>
        <v>0</v>
      </c>
    </row>
    <row r="115" spans="1:6">
      <c r="A115">
        <v>560</v>
      </c>
      <c r="D115">
        <f t="shared" si="4"/>
        <v>0</v>
      </c>
      <c r="E115">
        <f t="shared" si="5"/>
        <v>0</v>
      </c>
      <c r="F115">
        <f t="shared" si="6"/>
        <v>0</v>
      </c>
    </row>
    <row r="116" spans="1:6">
      <c r="A116">
        <v>565</v>
      </c>
      <c r="D116">
        <f t="shared" si="4"/>
        <v>0</v>
      </c>
      <c r="E116">
        <f t="shared" si="5"/>
        <v>0</v>
      </c>
      <c r="F116">
        <f t="shared" si="6"/>
        <v>0</v>
      </c>
    </row>
    <row r="117" spans="1:6">
      <c r="A117">
        <v>570</v>
      </c>
      <c r="D117">
        <f t="shared" si="4"/>
        <v>0</v>
      </c>
      <c r="E117">
        <f t="shared" si="5"/>
        <v>0</v>
      </c>
      <c r="F117">
        <f t="shared" si="6"/>
        <v>0</v>
      </c>
    </row>
    <row r="118" spans="1:6">
      <c r="A118">
        <v>575</v>
      </c>
      <c r="D118">
        <f t="shared" si="4"/>
        <v>0</v>
      </c>
      <c r="E118">
        <f t="shared" si="5"/>
        <v>0</v>
      </c>
      <c r="F118">
        <f t="shared" si="6"/>
        <v>0</v>
      </c>
    </row>
    <row r="119" spans="1:6">
      <c r="A119">
        <v>580</v>
      </c>
      <c r="B119"/>
      <c r="D119">
        <f t="shared" si="4"/>
        <v>0</v>
      </c>
      <c r="E119">
        <f t="shared" si="5"/>
        <v>0</v>
      </c>
      <c r="F119">
        <f t="shared" si="6"/>
        <v>0</v>
      </c>
    </row>
    <row r="120" spans="1:6">
      <c r="A120">
        <v>585</v>
      </c>
      <c r="B120"/>
      <c r="D120">
        <f t="shared" si="4"/>
        <v>0</v>
      </c>
      <c r="E120">
        <f t="shared" si="5"/>
        <v>0</v>
      </c>
      <c r="F120">
        <f t="shared" si="6"/>
        <v>0</v>
      </c>
    </row>
    <row r="121" spans="1:6">
      <c r="A121">
        <v>590</v>
      </c>
      <c r="B121"/>
      <c r="D121">
        <f t="shared" si="4"/>
        <v>0</v>
      </c>
      <c r="E121">
        <f t="shared" si="5"/>
        <v>0</v>
      </c>
      <c r="F121">
        <f t="shared" si="6"/>
        <v>0</v>
      </c>
    </row>
    <row r="122" spans="1:6">
      <c r="A122">
        <v>595</v>
      </c>
      <c r="B122"/>
      <c r="D122">
        <f t="shared" si="4"/>
        <v>0</v>
      </c>
      <c r="E122">
        <f t="shared" si="5"/>
        <v>0</v>
      </c>
      <c r="F122">
        <f t="shared" si="6"/>
        <v>0</v>
      </c>
    </row>
    <row r="123" spans="1:6">
      <c r="A123">
        <v>600</v>
      </c>
      <c r="B123"/>
      <c r="D123">
        <f t="shared" si="4"/>
        <v>0</v>
      </c>
      <c r="E123">
        <f t="shared" si="5"/>
        <v>0</v>
      </c>
      <c r="F123">
        <f t="shared" si="6"/>
        <v>0</v>
      </c>
    </row>
    <row r="124" spans="1:6">
      <c r="A124">
        <v>605</v>
      </c>
      <c r="B124"/>
      <c r="D124">
        <f t="shared" si="4"/>
        <v>0</v>
      </c>
      <c r="E124">
        <f t="shared" si="5"/>
        <v>0</v>
      </c>
      <c r="F124">
        <f t="shared" si="6"/>
        <v>0</v>
      </c>
    </row>
    <row r="125" spans="1:6">
      <c r="A125">
        <v>610</v>
      </c>
      <c r="B125"/>
      <c r="D125">
        <f t="shared" si="4"/>
        <v>0</v>
      </c>
      <c r="E125">
        <f t="shared" si="5"/>
        <v>0</v>
      </c>
      <c r="F125">
        <f t="shared" si="6"/>
        <v>0</v>
      </c>
    </row>
    <row r="126" spans="1:6">
      <c r="A126">
        <v>615</v>
      </c>
      <c r="B126"/>
      <c r="D126">
        <f t="shared" si="4"/>
        <v>0</v>
      </c>
      <c r="E126">
        <f t="shared" si="5"/>
        <v>0</v>
      </c>
      <c r="F126">
        <f t="shared" si="6"/>
        <v>0</v>
      </c>
    </row>
    <row r="127" spans="1:6">
      <c r="A127">
        <v>620</v>
      </c>
      <c r="B127"/>
      <c r="D127">
        <f t="shared" si="4"/>
        <v>0</v>
      </c>
      <c r="E127">
        <f t="shared" si="5"/>
        <v>0</v>
      </c>
      <c r="F127">
        <f t="shared" si="6"/>
        <v>0</v>
      </c>
    </row>
    <row r="128" spans="1:6">
      <c r="A128">
        <v>625</v>
      </c>
      <c r="B128"/>
      <c r="D128">
        <f t="shared" si="4"/>
        <v>0</v>
      </c>
      <c r="E128">
        <f t="shared" si="5"/>
        <v>0</v>
      </c>
      <c r="F128">
        <f t="shared" si="6"/>
        <v>0</v>
      </c>
    </row>
    <row r="129" spans="1:6">
      <c r="A129">
        <v>630</v>
      </c>
      <c r="B129"/>
      <c r="D129">
        <f t="shared" si="4"/>
        <v>0</v>
      </c>
      <c r="E129">
        <f t="shared" si="5"/>
        <v>0</v>
      </c>
      <c r="F129">
        <f t="shared" si="6"/>
        <v>0</v>
      </c>
    </row>
    <row r="130" spans="1:6">
      <c r="A130">
        <v>635</v>
      </c>
      <c r="B130"/>
      <c r="D130">
        <f t="shared" si="4"/>
        <v>0</v>
      </c>
      <c r="E130">
        <f t="shared" si="5"/>
        <v>0</v>
      </c>
      <c r="F130">
        <f t="shared" si="6"/>
        <v>0</v>
      </c>
    </row>
    <row r="131" spans="1:6">
      <c r="A131">
        <v>640</v>
      </c>
      <c r="B131"/>
      <c r="D131">
        <f t="shared" si="4"/>
        <v>0</v>
      </c>
      <c r="E131">
        <f t="shared" si="5"/>
        <v>0</v>
      </c>
      <c r="F131">
        <f t="shared" si="6"/>
        <v>0</v>
      </c>
    </row>
    <row r="132" spans="1:6">
      <c r="A132">
        <v>645</v>
      </c>
      <c r="B132"/>
      <c r="D132">
        <f t="shared" ref="D132:D183" si="7">C132/1000</f>
        <v>0</v>
      </c>
      <c r="E132">
        <f t="shared" ref="E132:E183" si="8">37570*(D132^2)+25.64*D132</f>
        <v>0</v>
      </c>
      <c r="F132">
        <f t="shared" si="6"/>
        <v>0</v>
      </c>
    </row>
    <row r="133" spans="1:6">
      <c r="A133">
        <v>650</v>
      </c>
      <c r="B133"/>
      <c r="D133">
        <f t="shared" si="7"/>
        <v>0</v>
      </c>
      <c r="E133">
        <f t="shared" si="8"/>
        <v>0</v>
      </c>
      <c r="F133">
        <f t="shared" si="6"/>
        <v>0</v>
      </c>
    </row>
    <row r="134" spans="1:6">
      <c r="A134">
        <v>655</v>
      </c>
      <c r="B134"/>
      <c r="D134">
        <f t="shared" si="7"/>
        <v>0</v>
      </c>
      <c r="E134">
        <f t="shared" si="8"/>
        <v>0</v>
      </c>
      <c r="F134">
        <f t="shared" si="6"/>
        <v>0</v>
      </c>
    </row>
    <row r="135" spans="1:6">
      <c r="A135">
        <v>660</v>
      </c>
      <c r="B135"/>
      <c r="D135">
        <f t="shared" si="7"/>
        <v>0</v>
      </c>
      <c r="E135">
        <f t="shared" si="8"/>
        <v>0</v>
      </c>
      <c r="F135">
        <f t="shared" si="6"/>
        <v>0</v>
      </c>
    </row>
    <row r="136" spans="1:6">
      <c r="A136">
        <v>665</v>
      </c>
      <c r="B136"/>
      <c r="D136">
        <f t="shared" si="7"/>
        <v>0</v>
      </c>
      <c r="E136">
        <f t="shared" si="8"/>
        <v>0</v>
      </c>
      <c r="F136">
        <f t="shared" ref="F136:F183" si="9">-1*LN(1-(E136/(2*H$6)))</f>
        <v>0</v>
      </c>
    </row>
    <row r="137" spans="1:6">
      <c r="A137">
        <v>670</v>
      </c>
      <c r="B137"/>
      <c r="D137">
        <f t="shared" si="7"/>
        <v>0</v>
      </c>
      <c r="E137">
        <f t="shared" si="8"/>
        <v>0</v>
      </c>
      <c r="F137">
        <f t="shared" si="9"/>
        <v>0</v>
      </c>
    </row>
    <row r="138" spans="1:6">
      <c r="A138">
        <v>675</v>
      </c>
      <c r="B138"/>
      <c r="D138">
        <f t="shared" si="7"/>
        <v>0</v>
      </c>
      <c r="E138">
        <f t="shared" si="8"/>
        <v>0</v>
      </c>
      <c r="F138">
        <f t="shared" si="9"/>
        <v>0</v>
      </c>
    </row>
    <row r="139" spans="1:6">
      <c r="A139">
        <v>680</v>
      </c>
      <c r="B139"/>
      <c r="D139">
        <f t="shared" si="7"/>
        <v>0</v>
      </c>
      <c r="E139">
        <f t="shared" si="8"/>
        <v>0</v>
      </c>
      <c r="F139">
        <f t="shared" si="9"/>
        <v>0</v>
      </c>
    </row>
    <row r="140" spans="1:6">
      <c r="A140">
        <v>685</v>
      </c>
      <c r="B140"/>
      <c r="D140">
        <f t="shared" si="7"/>
        <v>0</v>
      </c>
      <c r="E140">
        <f t="shared" si="8"/>
        <v>0</v>
      </c>
      <c r="F140">
        <f t="shared" si="9"/>
        <v>0</v>
      </c>
    </row>
    <row r="141" spans="1:6">
      <c r="A141">
        <v>690</v>
      </c>
      <c r="B141"/>
      <c r="D141">
        <f t="shared" si="7"/>
        <v>0</v>
      </c>
      <c r="E141">
        <f t="shared" si="8"/>
        <v>0</v>
      </c>
      <c r="F141">
        <f t="shared" si="9"/>
        <v>0</v>
      </c>
    </row>
    <row r="142" spans="1:6">
      <c r="A142">
        <v>695</v>
      </c>
      <c r="B142"/>
      <c r="D142">
        <f t="shared" si="7"/>
        <v>0</v>
      </c>
      <c r="E142">
        <f t="shared" si="8"/>
        <v>0</v>
      </c>
      <c r="F142">
        <f t="shared" si="9"/>
        <v>0</v>
      </c>
    </row>
    <row r="143" spans="1:6">
      <c r="A143">
        <v>700</v>
      </c>
      <c r="B143"/>
      <c r="D143">
        <f t="shared" si="7"/>
        <v>0</v>
      </c>
      <c r="E143">
        <f t="shared" si="8"/>
        <v>0</v>
      </c>
      <c r="F143">
        <f t="shared" si="9"/>
        <v>0</v>
      </c>
    </row>
    <row r="144" spans="1:6">
      <c r="A144">
        <v>705</v>
      </c>
      <c r="B144"/>
      <c r="D144">
        <f t="shared" si="7"/>
        <v>0</v>
      </c>
      <c r="E144">
        <f t="shared" si="8"/>
        <v>0</v>
      </c>
      <c r="F144">
        <f t="shared" si="9"/>
        <v>0</v>
      </c>
    </row>
    <row r="145" spans="1:6">
      <c r="A145">
        <v>710</v>
      </c>
      <c r="B145"/>
      <c r="D145">
        <f t="shared" si="7"/>
        <v>0</v>
      </c>
      <c r="E145">
        <f t="shared" si="8"/>
        <v>0</v>
      </c>
      <c r="F145">
        <f t="shared" si="9"/>
        <v>0</v>
      </c>
    </row>
    <row r="146" spans="1:6">
      <c r="A146">
        <v>715</v>
      </c>
      <c r="B146"/>
      <c r="D146">
        <f t="shared" si="7"/>
        <v>0</v>
      </c>
      <c r="E146">
        <f t="shared" si="8"/>
        <v>0</v>
      </c>
      <c r="F146">
        <f t="shared" si="9"/>
        <v>0</v>
      </c>
    </row>
    <row r="147" spans="1:6">
      <c r="A147">
        <v>720</v>
      </c>
      <c r="B147"/>
      <c r="D147">
        <f t="shared" si="7"/>
        <v>0</v>
      </c>
      <c r="E147">
        <f t="shared" si="8"/>
        <v>0</v>
      </c>
      <c r="F147">
        <f t="shared" si="9"/>
        <v>0</v>
      </c>
    </row>
    <row r="148" spans="1:6">
      <c r="A148">
        <v>725</v>
      </c>
      <c r="B148"/>
      <c r="D148">
        <f t="shared" si="7"/>
        <v>0</v>
      </c>
      <c r="E148">
        <f t="shared" si="8"/>
        <v>0</v>
      </c>
      <c r="F148">
        <f t="shared" si="9"/>
        <v>0</v>
      </c>
    </row>
    <row r="149" spans="1:6">
      <c r="A149">
        <v>730</v>
      </c>
      <c r="B149"/>
      <c r="D149">
        <f t="shared" si="7"/>
        <v>0</v>
      </c>
      <c r="E149">
        <f t="shared" si="8"/>
        <v>0</v>
      </c>
      <c r="F149">
        <f t="shared" si="9"/>
        <v>0</v>
      </c>
    </row>
    <row r="150" spans="1:6">
      <c r="A150">
        <v>735</v>
      </c>
      <c r="B150"/>
      <c r="D150">
        <f t="shared" si="7"/>
        <v>0</v>
      </c>
      <c r="E150">
        <f t="shared" si="8"/>
        <v>0</v>
      </c>
      <c r="F150">
        <f t="shared" si="9"/>
        <v>0</v>
      </c>
    </row>
    <row r="151" spans="1:6">
      <c r="A151">
        <v>740</v>
      </c>
      <c r="B151"/>
      <c r="D151">
        <f t="shared" si="7"/>
        <v>0</v>
      </c>
      <c r="E151">
        <f t="shared" si="8"/>
        <v>0</v>
      </c>
      <c r="F151">
        <f t="shared" si="9"/>
        <v>0</v>
      </c>
    </row>
    <row r="152" spans="1:6">
      <c r="A152">
        <v>745</v>
      </c>
      <c r="B152"/>
      <c r="D152">
        <f t="shared" si="7"/>
        <v>0</v>
      </c>
      <c r="E152">
        <f t="shared" si="8"/>
        <v>0</v>
      </c>
      <c r="F152">
        <f t="shared" si="9"/>
        <v>0</v>
      </c>
    </row>
    <row r="153" spans="1:6">
      <c r="A153">
        <v>750</v>
      </c>
      <c r="B153"/>
      <c r="D153">
        <f t="shared" si="7"/>
        <v>0</v>
      </c>
      <c r="E153">
        <f t="shared" si="8"/>
        <v>0</v>
      </c>
      <c r="F153">
        <f t="shared" si="9"/>
        <v>0</v>
      </c>
    </row>
    <row r="154" spans="1:6">
      <c r="A154">
        <v>755</v>
      </c>
      <c r="B154"/>
      <c r="D154">
        <f t="shared" si="7"/>
        <v>0</v>
      </c>
      <c r="E154">
        <f t="shared" si="8"/>
        <v>0</v>
      </c>
      <c r="F154">
        <f t="shared" si="9"/>
        <v>0</v>
      </c>
    </row>
    <row r="155" spans="1:6">
      <c r="A155">
        <v>760</v>
      </c>
      <c r="B155"/>
      <c r="D155">
        <f t="shared" si="7"/>
        <v>0</v>
      </c>
      <c r="E155">
        <f t="shared" si="8"/>
        <v>0</v>
      </c>
      <c r="F155">
        <f t="shared" si="9"/>
        <v>0</v>
      </c>
    </row>
    <row r="156" spans="1:6">
      <c r="A156">
        <v>765</v>
      </c>
      <c r="B156"/>
      <c r="D156">
        <f t="shared" si="7"/>
        <v>0</v>
      </c>
      <c r="E156">
        <f t="shared" si="8"/>
        <v>0</v>
      </c>
      <c r="F156">
        <f t="shared" si="9"/>
        <v>0</v>
      </c>
    </row>
    <row r="157" spans="1:6">
      <c r="A157">
        <v>770</v>
      </c>
      <c r="B157"/>
      <c r="D157">
        <f t="shared" si="7"/>
        <v>0</v>
      </c>
      <c r="E157">
        <f t="shared" si="8"/>
        <v>0</v>
      </c>
      <c r="F157">
        <f t="shared" si="9"/>
        <v>0</v>
      </c>
    </row>
    <row r="158" spans="1:6">
      <c r="A158">
        <v>775</v>
      </c>
      <c r="B158"/>
      <c r="D158">
        <f t="shared" si="7"/>
        <v>0</v>
      </c>
      <c r="E158">
        <f t="shared" si="8"/>
        <v>0</v>
      </c>
      <c r="F158">
        <f t="shared" si="9"/>
        <v>0</v>
      </c>
    </row>
    <row r="159" spans="1:6">
      <c r="A159">
        <v>780</v>
      </c>
      <c r="B159"/>
      <c r="D159">
        <f t="shared" si="7"/>
        <v>0</v>
      </c>
      <c r="E159">
        <f t="shared" si="8"/>
        <v>0</v>
      </c>
      <c r="F159">
        <f t="shared" si="9"/>
        <v>0</v>
      </c>
    </row>
    <row r="160" spans="1:6">
      <c r="A160">
        <v>785</v>
      </c>
      <c r="B160"/>
      <c r="D160">
        <f t="shared" si="7"/>
        <v>0</v>
      </c>
      <c r="E160">
        <f t="shared" si="8"/>
        <v>0</v>
      </c>
      <c r="F160">
        <f t="shared" si="9"/>
        <v>0</v>
      </c>
    </row>
    <row r="161" spans="1:6">
      <c r="A161">
        <v>790</v>
      </c>
      <c r="B161"/>
      <c r="D161">
        <f t="shared" si="7"/>
        <v>0</v>
      </c>
      <c r="E161">
        <f t="shared" si="8"/>
        <v>0</v>
      </c>
      <c r="F161">
        <f t="shared" si="9"/>
        <v>0</v>
      </c>
    </row>
    <row r="162" spans="1:6">
      <c r="A162">
        <v>795</v>
      </c>
      <c r="B162"/>
      <c r="D162">
        <f t="shared" si="7"/>
        <v>0</v>
      </c>
      <c r="E162">
        <f t="shared" si="8"/>
        <v>0</v>
      </c>
      <c r="F162">
        <f t="shared" si="9"/>
        <v>0</v>
      </c>
    </row>
    <row r="163" spans="1:6">
      <c r="A163">
        <v>800</v>
      </c>
      <c r="B163"/>
      <c r="D163">
        <f t="shared" si="7"/>
        <v>0</v>
      </c>
      <c r="E163">
        <f t="shared" si="8"/>
        <v>0</v>
      </c>
      <c r="F163">
        <f t="shared" si="9"/>
        <v>0</v>
      </c>
    </row>
    <row r="164" spans="1:6">
      <c r="A164">
        <v>805</v>
      </c>
      <c r="B164"/>
      <c r="D164">
        <f t="shared" si="7"/>
        <v>0</v>
      </c>
      <c r="E164">
        <f t="shared" si="8"/>
        <v>0</v>
      </c>
      <c r="F164">
        <f t="shared" si="9"/>
        <v>0</v>
      </c>
    </row>
    <row r="165" spans="1:6">
      <c r="A165">
        <v>810</v>
      </c>
      <c r="B165"/>
      <c r="D165">
        <f t="shared" si="7"/>
        <v>0</v>
      </c>
      <c r="E165">
        <f t="shared" si="8"/>
        <v>0</v>
      </c>
      <c r="F165">
        <f t="shared" si="9"/>
        <v>0</v>
      </c>
    </row>
    <row r="166" spans="1:6">
      <c r="A166">
        <v>815</v>
      </c>
      <c r="B166"/>
      <c r="D166">
        <f t="shared" si="7"/>
        <v>0</v>
      </c>
      <c r="E166">
        <f t="shared" si="8"/>
        <v>0</v>
      </c>
      <c r="F166">
        <f t="shared" si="9"/>
        <v>0</v>
      </c>
    </row>
    <row r="167" spans="1:6">
      <c r="A167">
        <v>820</v>
      </c>
      <c r="B167"/>
      <c r="D167">
        <f t="shared" si="7"/>
        <v>0</v>
      </c>
      <c r="E167">
        <f t="shared" si="8"/>
        <v>0</v>
      </c>
      <c r="F167">
        <f t="shared" si="9"/>
        <v>0</v>
      </c>
    </row>
    <row r="168" spans="1:6">
      <c r="A168">
        <v>825</v>
      </c>
      <c r="B168"/>
      <c r="D168">
        <f t="shared" si="7"/>
        <v>0</v>
      </c>
      <c r="E168">
        <f t="shared" si="8"/>
        <v>0</v>
      </c>
      <c r="F168">
        <f t="shared" si="9"/>
        <v>0</v>
      </c>
    </row>
    <row r="169" spans="1:6">
      <c r="A169">
        <v>830</v>
      </c>
      <c r="B169"/>
      <c r="D169">
        <f t="shared" si="7"/>
        <v>0</v>
      </c>
      <c r="E169">
        <f t="shared" si="8"/>
        <v>0</v>
      </c>
      <c r="F169">
        <f t="shared" si="9"/>
        <v>0</v>
      </c>
    </row>
    <row r="170" spans="1:6">
      <c r="A170">
        <v>835</v>
      </c>
      <c r="B170"/>
      <c r="D170">
        <f t="shared" si="7"/>
        <v>0</v>
      </c>
      <c r="E170">
        <f t="shared" si="8"/>
        <v>0</v>
      </c>
      <c r="F170">
        <f t="shared" si="9"/>
        <v>0</v>
      </c>
    </row>
    <row r="171" spans="1:6">
      <c r="A171">
        <v>840</v>
      </c>
      <c r="B171"/>
      <c r="D171">
        <f t="shared" si="7"/>
        <v>0</v>
      </c>
      <c r="E171">
        <f t="shared" si="8"/>
        <v>0</v>
      </c>
      <c r="F171">
        <f t="shared" si="9"/>
        <v>0</v>
      </c>
    </row>
    <row r="172" spans="1:6">
      <c r="A172">
        <v>845</v>
      </c>
      <c r="B172"/>
      <c r="D172">
        <f t="shared" si="7"/>
        <v>0</v>
      </c>
      <c r="E172">
        <f t="shared" si="8"/>
        <v>0</v>
      </c>
      <c r="F172">
        <f t="shared" si="9"/>
        <v>0</v>
      </c>
    </row>
    <row r="173" spans="1:6">
      <c r="A173">
        <v>850</v>
      </c>
      <c r="B173"/>
      <c r="D173">
        <f t="shared" si="7"/>
        <v>0</v>
      </c>
      <c r="E173">
        <f t="shared" si="8"/>
        <v>0</v>
      </c>
      <c r="F173">
        <f t="shared" si="9"/>
        <v>0</v>
      </c>
    </row>
    <row r="174" spans="1:6">
      <c r="A174">
        <v>855</v>
      </c>
      <c r="B174"/>
      <c r="D174">
        <f t="shared" si="7"/>
        <v>0</v>
      </c>
      <c r="E174">
        <f t="shared" si="8"/>
        <v>0</v>
      </c>
      <c r="F174">
        <f t="shared" si="9"/>
        <v>0</v>
      </c>
    </row>
    <row r="175" spans="1:6">
      <c r="A175">
        <v>860</v>
      </c>
      <c r="B175"/>
      <c r="D175">
        <f t="shared" si="7"/>
        <v>0</v>
      </c>
      <c r="E175">
        <f t="shared" si="8"/>
        <v>0</v>
      </c>
      <c r="F175">
        <f t="shared" si="9"/>
        <v>0</v>
      </c>
    </row>
    <row r="176" spans="1:6">
      <c r="A176">
        <v>865</v>
      </c>
      <c r="B176"/>
      <c r="D176">
        <f t="shared" si="7"/>
        <v>0</v>
      </c>
      <c r="E176">
        <f t="shared" si="8"/>
        <v>0</v>
      </c>
      <c r="F176">
        <f t="shared" si="9"/>
        <v>0</v>
      </c>
    </row>
    <row r="177" spans="1:6">
      <c r="A177">
        <v>870</v>
      </c>
      <c r="B177"/>
      <c r="D177">
        <f t="shared" si="7"/>
        <v>0</v>
      </c>
      <c r="E177">
        <f t="shared" si="8"/>
        <v>0</v>
      </c>
      <c r="F177">
        <f t="shared" si="9"/>
        <v>0</v>
      </c>
    </row>
    <row r="178" spans="1:6">
      <c r="A178">
        <v>875</v>
      </c>
      <c r="B178"/>
      <c r="D178">
        <f t="shared" si="7"/>
        <v>0</v>
      </c>
      <c r="E178">
        <f t="shared" si="8"/>
        <v>0</v>
      </c>
      <c r="F178">
        <f t="shared" si="9"/>
        <v>0</v>
      </c>
    </row>
    <row r="179" spans="1:6">
      <c r="A179">
        <v>880</v>
      </c>
      <c r="B179"/>
      <c r="D179">
        <f t="shared" si="7"/>
        <v>0</v>
      </c>
      <c r="E179">
        <f t="shared" si="8"/>
        <v>0</v>
      </c>
      <c r="F179">
        <f t="shared" si="9"/>
        <v>0</v>
      </c>
    </row>
    <row r="180" spans="1:6">
      <c r="A180">
        <v>885</v>
      </c>
      <c r="B180"/>
      <c r="D180">
        <f t="shared" si="7"/>
        <v>0</v>
      </c>
      <c r="E180">
        <f t="shared" si="8"/>
        <v>0</v>
      </c>
      <c r="F180">
        <f t="shared" si="9"/>
        <v>0</v>
      </c>
    </row>
    <row r="181" spans="1:6">
      <c r="A181">
        <v>890</v>
      </c>
      <c r="B181"/>
      <c r="D181">
        <f t="shared" si="7"/>
        <v>0</v>
      </c>
      <c r="E181">
        <f t="shared" si="8"/>
        <v>0</v>
      </c>
      <c r="F181">
        <f t="shared" si="9"/>
        <v>0</v>
      </c>
    </row>
    <row r="182" spans="1:6">
      <c r="A182">
        <v>895</v>
      </c>
      <c r="B182"/>
      <c r="D182">
        <f t="shared" si="7"/>
        <v>0</v>
      </c>
      <c r="E182">
        <f t="shared" si="8"/>
        <v>0</v>
      </c>
      <c r="F182">
        <f t="shared" si="9"/>
        <v>0</v>
      </c>
    </row>
    <row r="183" spans="1:6">
      <c r="A183">
        <v>900</v>
      </c>
      <c r="D183">
        <f t="shared" si="7"/>
        <v>0</v>
      </c>
      <c r="E183">
        <f t="shared" si="8"/>
        <v>0</v>
      </c>
      <c r="F183">
        <f t="shared" si="9"/>
        <v>0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83"/>
  <sheetViews>
    <sheetView workbookViewId="0">
      <selection activeCell="G34" sqref="G34"/>
    </sheetView>
  </sheetViews>
  <sheetFormatPr baseColWidth="10" defaultColWidth="8.83203125" defaultRowHeight="14"/>
  <cols>
    <col min="1" max="1" width="10.33203125" bestFit="1" customWidth="1"/>
    <col min="2" max="2" width="9" style="5" bestFit="1" customWidth="1"/>
    <col min="3" max="3" width="16.33203125" bestFit="1" customWidth="1"/>
    <col min="4" max="4" width="14.83203125" bestFit="1" customWidth="1"/>
    <col min="5" max="5" width="26.5" bestFit="1" customWidth="1"/>
    <col min="6" max="6" width="24" bestFit="1" customWidth="1"/>
    <col min="7" max="7" width="29.33203125" bestFit="1" customWidth="1"/>
  </cols>
  <sheetData>
    <row r="2" spans="1:10" ht="16">
      <c r="A2" s="1" t="s">
        <v>0</v>
      </c>
      <c r="B2" s="1" t="s">
        <v>11</v>
      </c>
      <c r="C2" s="1" t="s">
        <v>8</v>
      </c>
      <c r="D2" s="1" t="s">
        <v>9</v>
      </c>
      <c r="E2" s="7" t="s">
        <v>38</v>
      </c>
      <c r="F2" s="6" t="s">
        <v>10</v>
      </c>
    </row>
    <row r="3" spans="1:10" ht="17">
      <c r="A3">
        <v>0</v>
      </c>
      <c r="B3" s="5">
        <v>24.4</v>
      </c>
      <c r="C3" s="5">
        <v>0.21199999999999999</v>
      </c>
      <c r="D3">
        <f>C3/1000</f>
        <v>2.12E-4</v>
      </c>
      <c r="E3">
        <f>37570*(D3^2)+25.64*D3</f>
        <v>7.1242260800000005E-3</v>
      </c>
      <c r="F3">
        <f>-1*LN(1-(E3/(2*$H$6)))</f>
        <v>2.6959312894902385E-5</v>
      </c>
      <c r="G3" t="s">
        <v>1</v>
      </c>
      <c r="H3" s="5">
        <f>395.5/1000000</f>
        <v>3.9550000000000002E-4</v>
      </c>
      <c r="J3" s="2"/>
    </row>
    <row r="4" spans="1:10" ht="16">
      <c r="A4">
        <v>5</v>
      </c>
      <c r="B4" s="5">
        <v>24.4</v>
      </c>
      <c r="C4" s="5">
        <v>6.7</v>
      </c>
      <c r="D4">
        <f t="shared" ref="D4:D67" si="0">C4/1000</f>
        <v>6.7000000000000002E-3</v>
      </c>
      <c r="E4">
        <f t="shared" ref="E4:E67" si="1">37570*(D4^2)+25.64*D4</f>
        <v>1.8583053000000003</v>
      </c>
      <c r="F4">
        <f t="shared" ref="F4:F6" si="2">-1*LN(1-(E4/(2*$H$6)))</f>
        <v>7.0568977116535203E-3</v>
      </c>
      <c r="G4" t="s">
        <v>41</v>
      </c>
      <c r="H4" s="5">
        <v>1067</v>
      </c>
      <c r="J4" s="2"/>
    </row>
    <row r="5" spans="1:10">
      <c r="A5">
        <v>10</v>
      </c>
      <c r="B5" s="5">
        <v>24.5</v>
      </c>
      <c r="C5" s="5">
        <v>10.34</v>
      </c>
      <c r="D5">
        <f t="shared" si="0"/>
        <v>1.034E-2</v>
      </c>
      <c r="E5">
        <f t="shared" si="1"/>
        <v>4.2819366920000004</v>
      </c>
      <c r="F5">
        <f t="shared" si="2"/>
        <v>1.6336086381333791E-2</v>
      </c>
      <c r="G5" t="s">
        <v>42</v>
      </c>
      <c r="H5" s="5">
        <v>0.10209</v>
      </c>
      <c r="J5" s="2"/>
    </row>
    <row r="6" spans="1:10" ht="17">
      <c r="A6">
        <v>15</v>
      </c>
      <c r="B6" s="5">
        <v>24.5</v>
      </c>
      <c r="C6" s="5">
        <v>13.23</v>
      </c>
      <c r="D6">
        <f t="shared" si="0"/>
        <v>1.323E-2</v>
      </c>
      <c r="E6">
        <f t="shared" si="1"/>
        <v>6.9152032530000014</v>
      </c>
      <c r="F6">
        <f t="shared" si="2"/>
        <v>2.6516455673361802E-2</v>
      </c>
      <c r="G6" t="s">
        <v>36</v>
      </c>
      <c r="H6">
        <f>(H4*(5/1000000)/H5)/H3</f>
        <v>132.13100312198193</v>
      </c>
    </row>
    <row r="7" spans="1:10">
      <c r="A7">
        <v>20</v>
      </c>
      <c r="B7" s="5">
        <v>24.5</v>
      </c>
      <c r="C7" s="5">
        <v>15.76</v>
      </c>
      <c r="D7">
        <f t="shared" si="0"/>
        <v>1.576E-2</v>
      </c>
      <c r="E7">
        <f t="shared" si="1"/>
        <v>9.7356328320000003</v>
      </c>
      <c r="F7">
        <f>-1*LN(1-(E7/(2*H$6)))</f>
        <v>3.753659992999589E-2</v>
      </c>
      <c r="G7" t="s">
        <v>3</v>
      </c>
      <c r="H7">
        <f>AVERAGE(B23:B63)+273.15</f>
        <v>298.00121951219506</v>
      </c>
    </row>
    <row r="8" spans="1:10" ht="17">
      <c r="A8">
        <v>25</v>
      </c>
      <c r="B8" s="5">
        <v>24.5</v>
      </c>
      <c r="C8" s="5">
        <v>17.98</v>
      </c>
      <c r="D8">
        <f t="shared" si="0"/>
        <v>1.7979999999999999E-2</v>
      </c>
      <c r="E8">
        <f t="shared" si="1"/>
        <v>12.606651827999999</v>
      </c>
      <c r="F8">
        <f t="shared" ref="F8:F71" si="3">-1*LN(1-(E8/(2*H$6)))</f>
        <v>4.8880548659181261E-2</v>
      </c>
      <c r="G8" t="s">
        <v>2</v>
      </c>
      <c r="H8">
        <v>2.359E-3</v>
      </c>
    </row>
    <row r="9" spans="1:10">
      <c r="A9">
        <v>30</v>
      </c>
      <c r="B9" s="5">
        <v>24.6</v>
      </c>
      <c r="C9" s="5">
        <v>20</v>
      </c>
      <c r="D9">
        <f t="shared" si="0"/>
        <v>0.02</v>
      </c>
      <c r="E9">
        <f t="shared" si="1"/>
        <v>15.540800000000001</v>
      </c>
      <c r="F9">
        <f t="shared" si="3"/>
        <v>6.0608443343698803E-2</v>
      </c>
    </row>
    <row r="10" spans="1:10">
      <c r="A10">
        <v>35</v>
      </c>
      <c r="B10" s="5">
        <v>24.6</v>
      </c>
      <c r="C10" s="5">
        <v>21.8</v>
      </c>
      <c r="D10">
        <f t="shared" si="0"/>
        <v>2.18E-2</v>
      </c>
      <c r="E10">
        <f t="shared" si="1"/>
        <v>18.413718800000002</v>
      </c>
      <c r="F10">
        <f t="shared" si="3"/>
        <v>7.22264309129938E-2</v>
      </c>
    </row>
    <row r="11" spans="1:10">
      <c r="A11">
        <v>40</v>
      </c>
      <c r="B11" s="5">
        <v>24.6</v>
      </c>
      <c r="C11" s="5">
        <v>23.5</v>
      </c>
      <c r="D11">
        <f t="shared" si="0"/>
        <v>2.35E-2</v>
      </c>
      <c r="E11">
        <f t="shared" si="1"/>
        <v>21.350572500000002</v>
      </c>
      <c r="F11">
        <f t="shared" si="3"/>
        <v>8.4244152173606673E-2</v>
      </c>
    </row>
    <row r="12" spans="1:10">
      <c r="A12">
        <v>45</v>
      </c>
      <c r="B12" s="5">
        <v>24.6</v>
      </c>
      <c r="C12" s="5">
        <v>25.1</v>
      </c>
      <c r="D12">
        <f t="shared" si="0"/>
        <v>2.5100000000000001E-2</v>
      </c>
      <c r="E12">
        <f t="shared" si="1"/>
        <v>24.313039700000004</v>
      </c>
      <c r="F12">
        <f t="shared" si="3"/>
        <v>9.651479755842543E-2</v>
      </c>
    </row>
    <row r="13" spans="1:10">
      <c r="A13">
        <v>50</v>
      </c>
      <c r="B13" s="5">
        <v>24.6</v>
      </c>
      <c r="C13" s="5">
        <v>26.4</v>
      </c>
      <c r="D13">
        <f t="shared" si="0"/>
        <v>2.64E-2</v>
      </c>
      <c r="E13">
        <f t="shared" si="1"/>
        <v>26.861683199999998</v>
      </c>
      <c r="F13">
        <f t="shared" si="3"/>
        <v>0.10719321595659984</v>
      </c>
    </row>
    <row r="14" spans="1:10">
      <c r="A14">
        <v>55</v>
      </c>
      <c r="B14" s="5">
        <v>24.6</v>
      </c>
      <c r="C14" s="5">
        <v>27.9</v>
      </c>
      <c r="D14">
        <f t="shared" si="0"/>
        <v>2.7899999999999998E-2</v>
      </c>
      <c r="E14">
        <f t="shared" si="1"/>
        <v>29.960219699999996</v>
      </c>
      <c r="F14">
        <f t="shared" si="3"/>
        <v>0.12033108837703593</v>
      </c>
    </row>
    <row r="15" spans="1:10">
      <c r="A15">
        <v>60</v>
      </c>
      <c r="B15" s="5">
        <v>24.6</v>
      </c>
      <c r="C15" s="5">
        <v>29.2</v>
      </c>
      <c r="D15">
        <f t="shared" si="0"/>
        <v>2.92E-2</v>
      </c>
      <c r="E15">
        <f t="shared" si="1"/>
        <v>32.782372800000005</v>
      </c>
      <c r="F15">
        <f t="shared" si="3"/>
        <v>0.13244916571713</v>
      </c>
    </row>
    <row r="16" spans="1:10">
      <c r="A16">
        <v>65</v>
      </c>
      <c r="B16" s="5">
        <v>24.7</v>
      </c>
      <c r="C16" s="5">
        <v>30.3</v>
      </c>
      <c r="D16">
        <f t="shared" si="0"/>
        <v>3.0300000000000001E-2</v>
      </c>
      <c r="E16">
        <f t="shared" si="1"/>
        <v>35.269533299999999</v>
      </c>
      <c r="F16">
        <f t="shared" si="3"/>
        <v>0.14325192511560159</v>
      </c>
    </row>
    <row r="17" spans="1:8">
      <c r="A17">
        <v>70</v>
      </c>
      <c r="B17" s="5">
        <v>24.7</v>
      </c>
      <c r="C17" s="5">
        <v>31.5</v>
      </c>
      <c r="D17">
        <f t="shared" si="0"/>
        <v>3.15E-2</v>
      </c>
      <c r="E17">
        <f t="shared" si="1"/>
        <v>38.086492499999999</v>
      </c>
      <c r="F17">
        <f t="shared" si="3"/>
        <v>0.15562975153555986</v>
      </c>
    </row>
    <row r="18" spans="1:8">
      <c r="A18">
        <v>75</v>
      </c>
      <c r="B18" s="5">
        <v>24.7</v>
      </c>
      <c r="C18" s="5">
        <v>32.6</v>
      </c>
      <c r="D18">
        <f t="shared" si="0"/>
        <v>3.2600000000000004E-2</v>
      </c>
      <c r="E18">
        <f t="shared" si="1"/>
        <v>40.763757200000008</v>
      </c>
      <c r="F18">
        <f t="shared" si="3"/>
        <v>0.16753747912156322</v>
      </c>
    </row>
    <row r="19" spans="1:8">
      <c r="A19">
        <v>80</v>
      </c>
      <c r="B19" s="5">
        <v>24.7</v>
      </c>
      <c r="C19" s="5">
        <v>33.6</v>
      </c>
      <c r="D19">
        <f t="shared" si="0"/>
        <v>3.3600000000000005E-2</v>
      </c>
      <c r="E19">
        <f t="shared" si="1"/>
        <v>43.276531200000015</v>
      </c>
      <c r="F19">
        <f t="shared" si="3"/>
        <v>0.17884408331442217</v>
      </c>
    </row>
    <row r="20" spans="1:8">
      <c r="A20">
        <v>85</v>
      </c>
      <c r="B20" s="5">
        <v>24.7</v>
      </c>
      <c r="C20" s="5">
        <v>34.700000000000003</v>
      </c>
      <c r="D20">
        <f t="shared" si="0"/>
        <v>3.4700000000000002E-2</v>
      </c>
      <c r="E20">
        <f t="shared" si="1"/>
        <v>46.127369300000005</v>
      </c>
      <c r="F20">
        <f t="shared" si="3"/>
        <v>0.19182858607663009</v>
      </c>
    </row>
    <row r="21" spans="1:8">
      <c r="A21">
        <v>90</v>
      </c>
      <c r="B21" s="5">
        <v>24.7</v>
      </c>
      <c r="C21" s="5">
        <v>35.700000000000003</v>
      </c>
      <c r="D21">
        <f t="shared" si="0"/>
        <v>3.5700000000000003E-2</v>
      </c>
      <c r="E21">
        <f t="shared" si="1"/>
        <v>48.797937300000008</v>
      </c>
      <c r="F21">
        <f t="shared" si="3"/>
        <v>0.20414689668574887</v>
      </c>
    </row>
    <row r="22" spans="1:8">
      <c r="A22">
        <v>95</v>
      </c>
      <c r="B22" s="5">
        <v>24.7</v>
      </c>
      <c r="C22" s="5">
        <v>36.700000000000003</v>
      </c>
      <c r="D22">
        <f t="shared" si="0"/>
        <v>3.6700000000000003E-2</v>
      </c>
      <c r="E22">
        <f t="shared" si="1"/>
        <v>51.543645300000009</v>
      </c>
      <c r="F22">
        <f t="shared" si="3"/>
        <v>0.21697201721192363</v>
      </c>
    </row>
    <row r="23" spans="1:8">
      <c r="A23">
        <v>100</v>
      </c>
      <c r="B23" s="5">
        <v>24.7</v>
      </c>
      <c r="C23" s="5">
        <v>37.5</v>
      </c>
      <c r="D23" s="23">
        <f t="shared" si="0"/>
        <v>3.7499999999999999E-2</v>
      </c>
      <c r="E23" s="23">
        <f t="shared" si="1"/>
        <v>53.794312499999997</v>
      </c>
      <c r="F23" s="23">
        <f t="shared" si="3"/>
        <v>0.22760889144560076</v>
      </c>
      <c r="G23" s="23"/>
      <c r="H23" s="23"/>
    </row>
    <row r="24" spans="1:8">
      <c r="A24">
        <v>105</v>
      </c>
      <c r="B24" s="5">
        <v>24.7</v>
      </c>
      <c r="C24" s="5">
        <v>38.4</v>
      </c>
      <c r="D24">
        <f t="shared" si="0"/>
        <v>3.8399999999999997E-2</v>
      </c>
      <c r="E24">
        <f t="shared" si="1"/>
        <v>56.383795199999987</v>
      </c>
      <c r="F24">
        <f t="shared" si="3"/>
        <v>0.23998867450110095</v>
      </c>
    </row>
    <row r="25" spans="1:8">
      <c r="A25">
        <v>110</v>
      </c>
      <c r="B25" s="5">
        <v>24.8</v>
      </c>
      <c r="C25" s="5">
        <v>39.200000000000003</v>
      </c>
      <c r="D25">
        <f t="shared" si="0"/>
        <v>3.9200000000000006E-2</v>
      </c>
      <c r="E25">
        <f t="shared" si="1"/>
        <v>58.736652800000016</v>
      </c>
      <c r="F25">
        <f t="shared" si="3"/>
        <v>0.2513716581398307</v>
      </c>
    </row>
    <row r="26" spans="1:8">
      <c r="A26">
        <v>115</v>
      </c>
      <c r="B26" s="5">
        <v>24.8</v>
      </c>
      <c r="C26" s="5">
        <v>39.9</v>
      </c>
      <c r="D26">
        <f t="shared" si="0"/>
        <v>3.9899999999999998E-2</v>
      </c>
      <c r="E26">
        <f t="shared" si="1"/>
        <v>60.834851699999994</v>
      </c>
      <c r="F26">
        <f t="shared" si="3"/>
        <v>0.26163308101960109</v>
      </c>
    </row>
    <row r="27" spans="1:8">
      <c r="A27">
        <v>120</v>
      </c>
      <c r="B27" s="5">
        <v>24.8</v>
      </c>
      <c r="C27" s="5">
        <v>40.700000000000003</v>
      </c>
      <c r="D27">
        <f t="shared" si="0"/>
        <v>4.07E-2</v>
      </c>
      <c r="E27">
        <f t="shared" si="1"/>
        <v>63.2778773</v>
      </c>
      <c r="F27">
        <f t="shared" si="3"/>
        <v>0.27371511442556212</v>
      </c>
    </row>
    <row r="28" spans="1:8">
      <c r="A28">
        <v>125</v>
      </c>
      <c r="B28" s="5">
        <v>24.8</v>
      </c>
      <c r="C28" s="5">
        <v>41.7</v>
      </c>
      <c r="D28">
        <f t="shared" si="0"/>
        <v>4.1700000000000001E-2</v>
      </c>
      <c r="E28">
        <f t="shared" si="1"/>
        <v>66.399285300000003</v>
      </c>
      <c r="F28">
        <f t="shared" si="3"/>
        <v>0.28936759722401056</v>
      </c>
    </row>
    <row r="29" spans="1:8">
      <c r="A29">
        <v>130</v>
      </c>
      <c r="B29" s="5">
        <v>24.8</v>
      </c>
      <c r="C29" s="5">
        <v>42.4</v>
      </c>
      <c r="D29">
        <f t="shared" si="0"/>
        <v>4.24E-2</v>
      </c>
      <c r="E29">
        <f t="shared" si="1"/>
        <v>68.628979200000003</v>
      </c>
      <c r="F29">
        <f t="shared" si="3"/>
        <v>0.30070046562411373</v>
      </c>
    </row>
    <row r="30" spans="1:8">
      <c r="A30">
        <v>135</v>
      </c>
      <c r="B30" s="5">
        <v>24.8</v>
      </c>
      <c r="C30" s="5">
        <v>43</v>
      </c>
      <c r="D30">
        <f t="shared" si="0"/>
        <v>4.2999999999999997E-2</v>
      </c>
      <c r="E30">
        <f t="shared" si="1"/>
        <v>70.569449999999989</v>
      </c>
      <c r="F30">
        <f t="shared" si="3"/>
        <v>0.31066891851801037</v>
      </c>
    </row>
    <row r="31" spans="1:8">
      <c r="A31">
        <v>140</v>
      </c>
      <c r="B31" s="5">
        <v>24.8</v>
      </c>
      <c r="C31" s="5">
        <v>43.8</v>
      </c>
      <c r="D31">
        <f t="shared" si="0"/>
        <v>4.3799999999999999E-2</v>
      </c>
      <c r="E31">
        <f t="shared" si="1"/>
        <v>73.198822799999988</v>
      </c>
      <c r="F31">
        <f t="shared" si="3"/>
        <v>0.32433688217450662</v>
      </c>
    </row>
    <row r="32" spans="1:8">
      <c r="A32">
        <v>145</v>
      </c>
      <c r="B32" s="5">
        <v>24.8</v>
      </c>
      <c r="C32" s="5">
        <v>44.6</v>
      </c>
      <c r="D32">
        <f t="shared" si="0"/>
        <v>4.4600000000000001E-2</v>
      </c>
      <c r="E32">
        <f t="shared" si="1"/>
        <v>75.876285200000012</v>
      </c>
      <c r="F32">
        <f t="shared" si="3"/>
        <v>0.33844949025643073</v>
      </c>
    </row>
    <row r="33" spans="1:6">
      <c r="A33">
        <v>150</v>
      </c>
      <c r="B33" s="5">
        <v>24.8</v>
      </c>
      <c r="C33" s="5">
        <v>45.2</v>
      </c>
      <c r="D33">
        <f t="shared" si="0"/>
        <v>4.5200000000000004E-2</v>
      </c>
      <c r="E33">
        <f t="shared" si="1"/>
        <v>77.915940800000016</v>
      </c>
      <c r="F33">
        <f t="shared" si="3"/>
        <v>0.34933554698374863</v>
      </c>
    </row>
    <row r="34" spans="1:6">
      <c r="A34">
        <v>155</v>
      </c>
      <c r="B34" s="5">
        <v>24.8</v>
      </c>
      <c r="C34" s="5">
        <v>45.9</v>
      </c>
      <c r="D34">
        <f t="shared" si="0"/>
        <v>4.5899999999999996E-2</v>
      </c>
      <c r="E34">
        <f t="shared" si="1"/>
        <v>80.329727699999978</v>
      </c>
      <c r="F34">
        <f t="shared" si="3"/>
        <v>0.3623734204193555</v>
      </c>
    </row>
    <row r="35" spans="1:6">
      <c r="A35">
        <v>160</v>
      </c>
      <c r="B35" s="5">
        <v>24.8</v>
      </c>
      <c r="C35" s="5">
        <v>46.5</v>
      </c>
      <c r="D35">
        <f t="shared" si="0"/>
        <v>4.65E-2</v>
      </c>
      <c r="E35">
        <f t="shared" si="1"/>
        <v>82.427992500000002</v>
      </c>
      <c r="F35">
        <f t="shared" si="3"/>
        <v>0.37384680034464973</v>
      </c>
    </row>
    <row r="36" spans="1:6">
      <c r="A36">
        <v>165</v>
      </c>
      <c r="B36" s="5">
        <v>24.8</v>
      </c>
      <c r="C36" s="5">
        <v>47.1</v>
      </c>
      <c r="D36">
        <f t="shared" si="0"/>
        <v>4.7100000000000003E-2</v>
      </c>
      <c r="E36">
        <f t="shared" si="1"/>
        <v>84.553307700000005</v>
      </c>
      <c r="F36">
        <f t="shared" si="3"/>
        <v>0.38560386035054062</v>
      </c>
    </row>
    <row r="37" spans="1:6">
      <c r="A37">
        <v>170</v>
      </c>
      <c r="B37" s="5">
        <v>24.8</v>
      </c>
      <c r="C37" s="5">
        <v>47.7</v>
      </c>
      <c r="D37">
        <f t="shared" si="0"/>
        <v>4.7700000000000006E-2</v>
      </c>
      <c r="E37">
        <f t="shared" si="1"/>
        <v>86.705673300000015</v>
      </c>
      <c r="F37">
        <f t="shared" si="3"/>
        <v>0.39765313162623755</v>
      </c>
    </row>
    <row r="38" spans="1:6">
      <c r="A38">
        <v>175</v>
      </c>
      <c r="B38" s="5">
        <v>24.8</v>
      </c>
      <c r="C38" s="5">
        <v>48.3</v>
      </c>
      <c r="D38">
        <f t="shared" si="0"/>
        <v>4.8299999999999996E-2</v>
      </c>
      <c r="E38">
        <f t="shared" si="1"/>
        <v>88.88508929999999</v>
      </c>
      <c r="F38">
        <f t="shared" si="3"/>
        <v>0.41000358998350056</v>
      </c>
    </row>
    <row r="39" spans="1:6">
      <c r="A39">
        <v>180</v>
      </c>
      <c r="B39" s="5">
        <v>24.8</v>
      </c>
      <c r="C39" s="5">
        <v>48.9</v>
      </c>
      <c r="D39">
        <f t="shared" si="0"/>
        <v>4.8899999999999999E-2</v>
      </c>
      <c r="E39">
        <f t="shared" si="1"/>
        <v>91.091555699999986</v>
      </c>
      <c r="F39">
        <f t="shared" si="3"/>
        <v>0.42266468618488612</v>
      </c>
    </row>
    <row r="40" spans="1:6">
      <c r="A40">
        <v>185</v>
      </c>
      <c r="B40" s="5">
        <v>24.8</v>
      </c>
      <c r="C40" s="5">
        <v>49.4</v>
      </c>
      <c r="D40">
        <f t="shared" si="0"/>
        <v>4.9399999999999999E-2</v>
      </c>
      <c r="E40">
        <f t="shared" si="1"/>
        <v>92.950941200000003</v>
      </c>
      <c r="F40">
        <f t="shared" si="3"/>
        <v>0.43346006110967544</v>
      </c>
    </row>
    <row r="41" spans="1:6">
      <c r="A41">
        <v>190</v>
      </c>
      <c r="B41" s="5">
        <v>24.9</v>
      </c>
      <c r="C41" s="5">
        <v>50</v>
      </c>
      <c r="D41">
        <f t="shared" si="0"/>
        <v>0.05</v>
      </c>
      <c r="E41">
        <f t="shared" si="1"/>
        <v>95.207000000000008</v>
      </c>
      <c r="F41">
        <f t="shared" si="3"/>
        <v>0.44671691619007936</v>
      </c>
    </row>
    <row r="42" spans="1:6">
      <c r="A42">
        <v>195</v>
      </c>
      <c r="B42" s="5">
        <v>24.9</v>
      </c>
      <c r="C42" s="5">
        <v>50.4</v>
      </c>
      <c r="D42">
        <f t="shared" si="0"/>
        <v>5.04E-2</v>
      </c>
      <c r="E42">
        <f t="shared" si="1"/>
        <v>96.726067200000003</v>
      </c>
      <c r="F42">
        <f t="shared" si="3"/>
        <v>0.45574316918269892</v>
      </c>
    </row>
    <row r="43" spans="1:6">
      <c r="A43">
        <v>200</v>
      </c>
      <c r="B43" s="5">
        <v>24.9</v>
      </c>
      <c r="C43" s="5">
        <v>51</v>
      </c>
      <c r="D43">
        <f t="shared" si="0"/>
        <v>5.0999999999999997E-2</v>
      </c>
      <c r="E43">
        <f t="shared" si="1"/>
        <v>99.027209999999997</v>
      </c>
      <c r="F43">
        <f t="shared" si="3"/>
        <v>0.46957358896529361</v>
      </c>
    </row>
    <row r="44" spans="1:6">
      <c r="A44">
        <v>205</v>
      </c>
      <c r="B44" s="5">
        <v>24.9</v>
      </c>
      <c r="C44" s="5">
        <v>51.5</v>
      </c>
      <c r="D44">
        <f t="shared" si="0"/>
        <v>5.1499999999999997E-2</v>
      </c>
      <c r="E44">
        <f t="shared" si="1"/>
        <v>100.96549249999998</v>
      </c>
      <c r="F44">
        <f t="shared" si="3"/>
        <v>0.48137340792237771</v>
      </c>
    </row>
    <row r="45" spans="1:6">
      <c r="A45">
        <v>210</v>
      </c>
      <c r="B45" s="5">
        <v>24.9</v>
      </c>
      <c r="C45" s="5">
        <v>52</v>
      </c>
      <c r="D45">
        <f t="shared" si="0"/>
        <v>5.1999999999999998E-2</v>
      </c>
      <c r="E45">
        <f t="shared" si="1"/>
        <v>102.92255999999999</v>
      </c>
      <c r="F45">
        <f t="shared" si="3"/>
        <v>0.49343055161666233</v>
      </c>
    </row>
    <row r="46" spans="1:6">
      <c r="A46">
        <v>215</v>
      </c>
      <c r="B46" s="5">
        <v>24.9</v>
      </c>
      <c r="C46" s="5">
        <v>52.5</v>
      </c>
      <c r="D46">
        <f t="shared" si="0"/>
        <v>5.2499999999999998E-2</v>
      </c>
      <c r="E46">
        <f t="shared" si="1"/>
        <v>104.89841249999999</v>
      </c>
      <c r="F46">
        <f t="shared" si="3"/>
        <v>0.50575271420309675</v>
      </c>
    </row>
    <row r="47" spans="1:6">
      <c r="A47">
        <v>220</v>
      </c>
      <c r="B47" s="5">
        <v>24.9</v>
      </c>
      <c r="C47" s="5">
        <v>53</v>
      </c>
      <c r="D47">
        <f t="shared" si="0"/>
        <v>5.2999999999999999E-2</v>
      </c>
      <c r="E47">
        <f t="shared" si="1"/>
        <v>106.89304999999999</v>
      </c>
      <c r="F47">
        <f t="shared" si="3"/>
        <v>0.51834797079541906</v>
      </c>
    </row>
    <row r="48" spans="1:6">
      <c r="A48">
        <v>225</v>
      </c>
      <c r="B48" s="5">
        <v>24.9</v>
      </c>
      <c r="C48" s="5">
        <v>53.5</v>
      </c>
      <c r="D48">
        <f t="shared" si="0"/>
        <v>5.3499999999999999E-2</v>
      </c>
      <c r="E48">
        <f t="shared" si="1"/>
        <v>108.90647249999999</v>
      </c>
      <c r="F48">
        <f t="shared" si="3"/>
        <v>0.53122480254553461</v>
      </c>
    </row>
    <row r="49" spans="1:6">
      <c r="A49">
        <v>230</v>
      </c>
      <c r="B49" s="5">
        <v>24.9</v>
      </c>
      <c r="C49" s="5">
        <v>53.9</v>
      </c>
      <c r="D49">
        <f t="shared" si="0"/>
        <v>5.3899999999999997E-2</v>
      </c>
      <c r="E49">
        <f t="shared" si="1"/>
        <v>110.53073569999999</v>
      </c>
      <c r="F49">
        <f t="shared" si="3"/>
        <v>0.54173497722327779</v>
      </c>
    </row>
    <row r="50" spans="1:6">
      <c r="A50">
        <v>235</v>
      </c>
      <c r="B50" s="5">
        <v>24.9</v>
      </c>
      <c r="C50" s="5">
        <v>54.4</v>
      </c>
      <c r="D50">
        <f t="shared" si="0"/>
        <v>5.4399999999999997E-2</v>
      </c>
      <c r="E50">
        <f t="shared" si="1"/>
        <v>112.57797120000001</v>
      </c>
      <c r="F50">
        <f t="shared" si="3"/>
        <v>0.55514141838961972</v>
      </c>
    </row>
    <row r="51" spans="1:6">
      <c r="A51">
        <v>240</v>
      </c>
      <c r="B51" s="5">
        <v>24.9</v>
      </c>
      <c r="C51" s="5">
        <v>54.9</v>
      </c>
      <c r="D51">
        <f t="shared" si="0"/>
        <v>5.4899999999999997E-2</v>
      </c>
      <c r="E51">
        <f t="shared" si="1"/>
        <v>114.64399169999999</v>
      </c>
      <c r="F51">
        <f t="shared" si="3"/>
        <v>0.56885558252397606</v>
      </c>
    </row>
    <row r="52" spans="1:6">
      <c r="A52">
        <v>245</v>
      </c>
      <c r="B52" s="5">
        <v>24.9</v>
      </c>
      <c r="C52" s="5">
        <v>55.3</v>
      </c>
      <c r="D52">
        <f t="shared" si="0"/>
        <v>5.5299999999999995E-2</v>
      </c>
      <c r="E52">
        <f t="shared" si="1"/>
        <v>116.31033329999997</v>
      </c>
      <c r="F52">
        <f t="shared" si="3"/>
        <v>0.58005537261148254</v>
      </c>
    </row>
    <row r="53" spans="1:6">
      <c r="A53">
        <v>250</v>
      </c>
      <c r="B53" s="5">
        <v>24.9</v>
      </c>
      <c r="C53" s="5">
        <v>55.6</v>
      </c>
      <c r="D53">
        <f t="shared" si="0"/>
        <v>5.5600000000000004E-2</v>
      </c>
      <c r="E53">
        <f t="shared" si="1"/>
        <v>117.56797920000002</v>
      </c>
      <c r="F53">
        <f t="shared" si="3"/>
        <v>0.58859209001599966</v>
      </c>
    </row>
    <row r="54" spans="1:6">
      <c r="A54">
        <v>255</v>
      </c>
      <c r="B54" s="5">
        <v>24.9</v>
      </c>
      <c r="C54" s="5">
        <v>56.2</v>
      </c>
      <c r="D54">
        <f t="shared" si="0"/>
        <v>5.62E-2</v>
      </c>
      <c r="E54">
        <f t="shared" si="1"/>
        <v>120.1035588</v>
      </c>
      <c r="F54">
        <f t="shared" si="3"/>
        <v>0.60602803476010592</v>
      </c>
    </row>
    <row r="55" spans="1:6">
      <c r="A55">
        <v>260</v>
      </c>
      <c r="B55" s="5">
        <v>24.9</v>
      </c>
      <c r="C55" s="5">
        <v>56.6</v>
      </c>
      <c r="D55">
        <f t="shared" si="0"/>
        <v>5.6600000000000004E-2</v>
      </c>
      <c r="E55">
        <f t="shared" si="1"/>
        <v>121.80897320000003</v>
      </c>
      <c r="F55">
        <f t="shared" si="3"/>
        <v>0.61792870618213924</v>
      </c>
    </row>
    <row r="56" spans="1:6">
      <c r="A56">
        <v>265</v>
      </c>
      <c r="B56" s="5">
        <v>24.9</v>
      </c>
      <c r="C56" s="5">
        <v>57</v>
      </c>
      <c r="D56">
        <f t="shared" si="0"/>
        <v>5.7000000000000002E-2</v>
      </c>
      <c r="E56">
        <f t="shared" si="1"/>
        <v>123.52641</v>
      </c>
      <c r="F56">
        <f t="shared" si="3"/>
        <v>0.63005813285064738</v>
      </c>
    </row>
    <row r="57" spans="1:6">
      <c r="A57">
        <v>270</v>
      </c>
      <c r="B57" s="5">
        <v>24.9</v>
      </c>
      <c r="C57" s="5">
        <v>57.3</v>
      </c>
      <c r="D57">
        <f t="shared" si="0"/>
        <v>5.7299999999999997E-2</v>
      </c>
      <c r="E57">
        <f t="shared" si="1"/>
        <v>124.82237729999999</v>
      </c>
      <c r="F57">
        <f t="shared" si="3"/>
        <v>0.63930931872551433</v>
      </c>
    </row>
    <row r="58" spans="1:6">
      <c r="A58">
        <v>275</v>
      </c>
      <c r="B58" s="5">
        <v>24.9</v>
      </c>
      <c r="C58" s="5">
        <v>57.8</v>
      </c>
      <c r="D58">
        <f t="shared" si="0"/>
        <v>5.7799999999999997E-2</v>
      </c>
      <c r="E58">
        <f t="shared" si="1"/>
        <v>126.99735080000001</v>
      </c>
      <c r="F58">
        <f t="shared" si="3"/>
        <v>0.65503020500916198</v>
      </c>
    </row>
    <row r="59" spans="1:6">
      <c r="A59">
        <v>280</v>
      </c>
      <c r="B59" s="5">
        <v>24.9</v>
      </c>
      <c r="C59" s="5">
        <v>58.1</v>
      </c>
      <c r="D59">
        <f t="shared" si="0"/>
        <v>5.8099999999999999E-2</v>
      </c>
      <c r="E59">
        <f t="shared" si="1"/>
        <v>128.31135169999999</v>
      </c>
      <c r="F59">
        <f t="shared" si="3"/>
        <v>0.66464907322907896</v>
      </c>
    </row>
    <row r="60" spans="1:6">
      <c r="A60">
        <v>285</v>
      </c>
      <c r="B60" s="5">
        <v>24.9</v>
      </c>
      <c r="C60" s="5">
        <v>58.5</v>
      </c>
      <c r="D60">
        <f t="shared" si="0"/>
        <v>5.8500000000000003E-2</v>
      </c>
      <c r="E60">
        <f t="shared" si="1"/>
        <v>130.07387250000002</v>
      </c>
      <c r="F60">
        <f t="shared" si="3"/>
        <v>0.67769826043731962</v>
      </c>
    </row>
    <row r="61" spans="1:6">
      <c r="A61">
        <v>290</v>
      </c>
      <c r="B61" s="5">
        <v>24.9</v>
      </c>
      <c r="C61" s="5">
        <v>58.9</v>
      </c>
      <c r="D61">
        <f t="shared" si="0"/>
        <v>5.8900000000000001E-2</v>
      </c>
      <c r="E61">
        <f t="shared" si="1"/>
        <v>131.8484157</v>
      </c>
      <c r="F61">
        <f t="shared" si="3"/>
        <v>0.69101077304128122</v>
      </c>
    </row>
    <row r="62" spans="1:6">
      <c r="A62">
        <v>295</v>
      </c>
      <c r="B62" s="5">
        <v>24.9</v>
      </c>
      <c r="C62" s="5">
        <v>59.2</v>
      </c>
      <c r="D62">
        <f t="shared" si="0"/>
        <v>5.9200000000000003E-2</v>
      </c>
      <c r="E62">
        <f t="shared" si="1"/>
        <v>133.1872128</v>
      </c>
      <c r="F62">
        <f t="shared" si="3"/>
        <v>0.70117295629337251</v>
      </c>
    </row>
    <row r="63" spans="1:6">
      <c r="A63">
        <v>300</v>
      </c>
      <c r="B63" s="5">
        <v>24.9</v>
      </c>
      <c r="C63" s="5">
        <v>59.6</v>
      </c>
      <c r="D63">
        <f t="shared" si="0"/>
        <v>5.96E-2</v>
      </c>
      <c r="E63">
        <f t="shared" si="1"/>
        <v>134.9827952</v>
      </c>
      <c r="F63">
        <f t="shared" si="3"/>
        <v>0.7149665668272509</v>
      </c>
    </row>
    <row r="64" spans="1:6">
      <c r="A64">
        <v>305</v>
      </c>
      <c r="B64" s="5">
        <v>24.9</v>
      </c>
      <c r="C64" s="5">
        <v>60</v>
      </c>
      <c r="D64">
        <f t="shared" si="0"/>
        <v>0.06</v>
      </c>
      <c r="E64">
        <f t="shared" si="1"/>
        <v>136.79040000000001</v>
      </c>
      <c r="F64">
        <f t="shared" si="3"/>
        <v>0.72904741521706062</v>
      </c>
    </row>
    <row r="65" spans="1:6">
      <c r="A65">
        <v>310</v>
      </c>
      <c r="B65" s="5">
        <v>24.9</v>
      </c>
      <c r="C65" s="5">
        <v>60.3</v>
      </c>
      <c r="D65">
        <f t="shared" si="0"/>
        <v>6.0299999999999999E-2</v>
      </c>
      <c r="E65">
        <f t="shared" si="1"/>
        <v>138.15399329999997</v>
      </c>
      <c r="F65">
        <f t="shared" si="3"/>
        <v>0.73980227357595552</v>
      </c>
    </row>
    <row r="66" spans="1:6">
      <c r="A66">
        <v>315</v>
      </c>
      <c r="B66" s="5">
        <v>24.9</v>
      </c>
      <c r="C66" s="5">
        <v>60.6</v>
      </c>
      <c r="D66">
        <f t="shared" si="0"/>
        <v>6.0600000000000001E-2</v>
      </c>
      <c r="E66">
        <f t="shared" si="1"/>
        <v>139.52434920000002</v>
      </c>
      <c r="F66">
        <f t="shared" si="3"/>
        <v>0.75072827068406356</v>
      </c>
    </row>
    <row r="67" spans="1:6">
      <c r="A67">
        <v>320</v>
      </c>
      <c r="B67" s="5">
        <v>24.9</v>
      </c>
      <c r="C67" s="5">
        <v>60.9</v>
      </c>
      <c r="D67">
        <f t="shared" si="0"/>
        <v>6.0899999999999996E-2</v>
      </c>
      <c r="E67">
        <f t="shared" si="1"/>
        <v>140.90146769999998</v>
      </c>
      <c r="F67">
        <f t="shared" si="3"/>
        <v>0.76182978345505303</v>
      </c>
    </row>
    <row r="68" spans="1:6">
      <c r="A68">
        <v>325</v>
      </c>
      <c r="B68" s="5">
        <v>24.9</v>
      </c>
      <c r="C68" s="5">
        <v>61.2</v>
      </c>
      <c r="D68">
        <f t="shared" ref="D68:D131" si="4">C68/1000</f>
        <v>6.1200000000000004E-2</v>
      </c>
      <c r="E68">
        <f t="shared" ref="E68:E131" si="5">37570*(D68^2)+25.64*D68</f>
        <v>142.28534880000001</v>
      </c>
      <c r="F68">
        <f t="shared" si="3"/>
        <v>0.77311136488895638</v>
      </c>
    </row>
    <row r="69" spans="1:6">
      <c r="A69">
        <v>330</v>
      </c>
      <c r="B69" s="5">
        <v>24.9</v>
      </c>
      <c r="C69" s="5">
        <v>61.5</v>
      </c>
      <c r="D69">
        <f t="shared" si="4"/>
        <v>6.1499999999999999E-2</v>
      </c>
      <c r="E69">
        <f t="shared" si="5"/>
        <v>143.67599250000001</v>
      </c>
      <c r="F69">
        <f t="shared" si="3"/>
        <v>0.78457775359379556</v>
      </c>
    </row>
    <row r="70" spans="1:6">
      <c r="A70">
        <v>335</v>
      </c>
      <c r="B70" s="5">
        <v>24.9</v>
      </c>
      <c r="C70" s="5">
        <v>61.8</v>
      </c>
      <c r="D70">
        <f t="shared" si="4"/>
        <v>6.1799999999999994E-2</v>
      </c>
      <c r="E70">
        <f t="shared" si="5"/>
        <v>145.07339879999998</v>
      </c>
      <c r="F70">
        <f t="shared" si="3"/>
        <v>0.79623388396017958</v>
      </c>
    </row>
    <row r="71" spans="1:6">
      <c r="A71">
        <v>340</v>
      </c>
      <c r="B71" s="5">
        <v>24.9</v>
      </c>
      <c r="C71" s="5">
        <v>62.2</v>
      </c>
      <c r="D71">
        <f t="shared" si="4"/>
        <v>6.2200000000000005E-2</v>
      </c>
      <c r="E71">
        <f t="shared" si="5"/>
        <v>146.94712680000004</v>
      </c>
      <c r="F71">
        <f t="shared" si="3"/>
        <v>0.81207946179493118</v>
      </c>
    </row>
    <row r="72" spans="1:6">
      <c r="A72">
        <v>345</v>
      </c>
      <c r="B72" s="5">
        <v>24.9</v>
      </c>
      <c r="C72" s="5">
        <v>62.5</v>
      </c>
      <c r="D72">
        <f t="shared" si="4"/>
        <v>6.25E-2</v>
      </c>
      <c r="E72">
        <f t="shared" si="5"/>
        <v>148.36031249999999</v>
      </c>
      <c r="F72">
        <f t="shared" ref="F72:F135" si="6">-1*LN(1-(E72/(2*H$6)))</f>
        <v>0.82419869481117347</v>
      </c>
    </row>
    <row r="73" spans="1:6">
      <c r="A73">
        <v>350</v>
      </c>
      <c r="B73" s="5">
        <v>24.9</v>
      </c>
      <c r="C73" s="5">
        <v>62.7</v>
      </c>
      <c r="D73">
        <f t="shared" si="4"/>
        <v>6.2700000000000006E-2</v>
      </c>
      <c r="E73">
        <f t="shared" si="5"/>
        <v>149.30619330000002</v>
      </c>
      <c r="F73">
        <f t="shared" si="6"/>
        <v>0.83239323963321887</v>
      </c>
    </row>
    <row r="74" spans="1:6">
      <c r="A74">
        <v>355</v>
      </c>
      <c r="B74" s="5">
        <v>24.9</v>
      </c>
      <c r="C74" s="5">
        <v>63.1</v>
      </c>
      <c r="D74">
        <f t="shared" si="4"/>
        <v>6.3100000000000003E-2</v>
      </c>
      <c r="E74">
        <f t="shared" si="5"/>
        <v>151.2069717</v>
      </c>
      <c r="F74">
        <f t="shared" si="6"/>
        <v>0.84906632737573096</v>
      </c>
    </row>
    <row r="75" spans="1:6">
      <c r="A75">
        <v>360</v>
      </c>
      <c r="B75" s="5">
        <v>24.9</v>
      </c>
      <c r="C75" s="5">
        <v>63.3</v>
      </c>
      <c r="D75">
        <f t="shared" si="4"/>
        <v>6.3299999999999995E-2</v>
      </c>
      <c r="E75">
        <f t="shared" si="5"/>
        <v>152.16186929999995</v>
      </c>
      <c r="F75">
        <f t="shared" si="6"/>
        <v>0.85754850718870701</v>
      </c>
    </row>
    <row r="76" spans="1:6">
      <c r="A76">
        <v>365</v>
      </c>
      <c r="B76" s="5">
        <v>24.9</v>
      </c>
      <c r="C76" s="5">
        <v>63.6</v>
      </c>
      <c r="D76">
        <f t="shared" si="4"/>
        <v>6.3600000000000004E-2</v>
      </c>
      <c r="E76">
        <f t="shared" si="5"/>
        <v>153.59985120000002</v>
      </c>
      <c r="F76">
        <f t="shared" si="6"/>
        <v>0.87045914714697437</v>
      </c>
    </row>
    <row r="77" spans="1:6">
      <c r="A77">
        <v>370</v>
      </c>
      <c r="B77" s="5">
        <v>24.9</v>
      </c>
      <c r="C77" s="5">
        <v>63.8</v>
      </c>
      <c r="D77">
        <f t="shared" si="4"/>
        <v>6.3799999999999996E-2</v>
      </c>
      <c r="E77">
        <f t="shared" si="5"/>
        <v>154.56226279999998</v>
      </c>
      <c r="F77">
        <f t="shared" si="6"/>
        <v>0.87919403031674359</v>
      </c>
    </row>
    <row r="78" spans="1:6">
      <c r="A78">
        <v>375</v>
      </c>
      <c r="B78" s="5">
        <v>24.9</v>
      </c>
      <c r="C78" s="5">
        <v>64.2</v>
      </c>
      <c r="D78">
        <f t="shared" si="4"/>
        <v>6.4200000000000007E-2</v>
      </c>
      <c r="E78">
        <f t="shared" si="5"/>
        <v>156.49610280000005</v>
      </c>
      <c r="F78">
        <f t="shared" si="6"/>
        <v>0.89697974502898425</v>
      </c>
    </row>
    <row r="79" spans="1:6">
      <c r="A79">
        <v>380</v>
      </c>
      <c r="B79" s="5">
        <v>24.8</v>
      </c>
      <c r="C79" s="5">
        <v>64.599999999999994</v>
      </c>
      <c r="D79">
        <f t="shared" si="4"/>
        <v>6.4599999999999991E-2</v>
      </c>
      <c r="E79">
        <f t="shared" si="5"/>
        <v>158.44196519999994</v>
      </c>
      <c r="F79">
        <f t="shared" si="6"/>
        <v>0.91520113354754618</v>
      </c>
    </row>
    <row r="80" spans="1:6">
      <c r="A80">
        <v>385</v>
      </c>
      <c r="B80" s="5">
        <v>24.8</v>
      </c>
      <c r="C80" s="5">
        <v>64.8</v>
      </c>
      <c r="D80">
        <f t="shared" si="4"/>
        <v>6.4799999999999996E-2</v>
      </c>
      <c r="E80">
        <f t="shared" si="5"/>
        <v>159.41940479999997</v>
      </c>
      <c r="F80">
        <f t="shared" si="6"/>
        <v>0.92448086727414924</v>
      </c>
    </row>
    <row r="81" spans="1:6">
      <c r="A81">
        <v>390</v>
      </c>
      <c r="B81" s="5">
        <v>24.8</v>
      </c>
      <c r="C81" s="5">
        <v>65.099999999999994</v>
      </c>
      <c r="D81">
        <f t="shared" si="4"/>
        <v>6.5099999999999991E-2</v>
      </c>
      <c r="E81">
        <f t="shared" si="5"/>
        <v>160.89119969999993</v>
      </c>
      <c r="F81">
        <f t="shared" si="6"/>
        <v>0.93861847184380987</v>
      </c>
    </row>
    <row r="82" spans="1:6">
      <c r="A82">
        <v>395</v>
      </c>
      <c r="B82" s="5">
        <v>24.8</v>
      </c>
      <c r="C82" s="5">
        <v>65.3</v>
      </c>
      <c r="D82">
        <f t="shared" si="4"/>
        <v>6.5299999999999997E-2</v>
      </c>
      <c r="E82">
        <f t="shared" si="5"/>
        <v>161.8761533</v>
      </c>
      <c r="F82">
        <f t="shared" si="6"/>
        <v>0.94819251067225852</v>
      </c>
    </row>
    <row r="83" spans="1:6">
      <c r="A83">
        <v>400</v>
      </c>
      <c r="B83" s="5">
        <v>24.8</v>
      </c>
      <c r="C83" s="5">
        <v>65.599999999999994</v>
      </c>
      <c r="D83">
        <f t="shared" si="4"/>
        <v>6.5599999999999992E-2</v>
      </c>
      <c r="E83">
        <f t="shared" si="5"/>
        <v>163.35921919999996</v>
      </c>
      <c r="F83">
        <f t="shared" si="6"/>
        <v>0.96278351006816465</v>
      </c>
    </row>
    <row r="84" spans="1:6">
      <c r="A84">
        <v>405</v>
      </c>
      <c r="B84" s="5">
        <v>24.8</v>
      </c>
      <c r="C84" s="5">
        <v>65.8</v>
      </c>
      <c r="D84">
        <f t="shared" si="4"/>
        <v>6.5799999999999997E-2</v>
      </c>
      <c r="E84">
        <f t="shared" si="5"/>
        <v>164.35168680000001</v>
      </c>
      <c r="F84">
        <f t="shared" si="6"/>
        <v>0.97266808083226353</v>
      </c>
    </row>
    <row r="85" spans="1:6">
      <c r="A85">
        <v>410</v>
      </c>
      <c r="B85" s="5">
        <v>24.8</v>
      </c>
      <c r="C85" s="5">
        <v>66.099999999999994</v>
      </c>
      <c r="D85">
        <f t="shared" si="4"/>
        <v>6.6099999999999992E-2</v>
      </c>
      <c r="E85">
        <f t="shared" si="5"/>
        <v>165.84602369999999</v>
      </c>
      <c r="F85">
        <f t="shared" si="6"/>
        <v>0.98773784379320717</v>
      </c>
    </row>
    <row r="86" spans="1:6">
      <c r="A86">
        <v>415</v>
      </c>
      <c r="B86" s="5">
        <v>24.8</v>
      </c>
      <c r="C86" s="5">
        <v>66.3</v>
      </c>
      <c r="D86">
        <f t="shared" si="4"/>
        <v>6.6299999999999998E-2</v>
      </c>
      <c r="E86">
        <f t="shared" si="5"/>
        <v>166.84600529999997</v>
      </c>
      <c r="F86">
        <f t="shared" si="6"/>
        <v>0.9979505809945679</v>
      </c>
    </row>
    <row r="87" spans="1:6">
      <c r="A87">
        <v>420</v>
      </c>
      <c r="B87" s="5">
        <v>24.8</v>
      </c>
      <c r="C87" s="5">
        <v>66.599999999999994</v>
      </c>
      <c r="D87">
        <f t="shared" si="4"/>
        <v>6.6599999999999993E-2</v>
      </c>
      <c r="E87">
        <f t="shared" si="5"/>
        <v>168.35161319999997</v>
      </c>
      <c r="F87">
        <f t="shared" si="6"/>
        <v>1.0135267091079616</v>
      </c>
    </row>
    <row r="88" spans="1:6">
      <c r="A88">
        <v>425</v>
      </c>
      <c r="B88" s="5">
        <v>24.8</v>
      </c>
      <c r="C88" s="5">
        <v>66.7</v>
      </c>
      <c r="D88">
        <f t="shared" si="4"/>
        <v>6.6700000000000009E-2</v>
      </c>
      <c r="E88">
        <f t="shared" si="5"/>
        <v>168.85498530000004</v>
      </c>
      <c r="F88">
        <f t="shared" si="6"/>
        <v>1.0187888883425678</v>
      </c>
    </row>
    <row r="89" spans="1:6">
      <c r="A89">
        <v>430</v>
      </c>
      <c r="B89" s="5">
        <v>24.8</v>
      </c>
      <c r="C89" s="5">
        <v>67</v>
      </c>
      <c r="D89">
        <f t="shared" si="4"/>
        <v>6.7000000000000004E-2</v>
      </c>
      <c r="E89">
        <f t="shared" si="5"/>
        <v>170.36961000000005</v>
      </c>
      <c r="F89">
        <f t="shared" si="6"/>
        <v>1.0347916531214985</v>
      </c>
    </row>
    <row r="90" spans="1:6">
      <c r="A90">
        <v>435</v>
      </c>
      <c r="B90" s="5">
        <v>24.8</v>
      </c>
      <c r="C90" s="5">
        <v>67.2</v>
      </c>
      <c r="D90">
        <f t="shared" si="4"/>
        <v>6.720000000000001E-2</v>
      </c>
      <c r="E90">
        <f t="shared" si="5"/>
        <v>171.38311680000004</v>
      </c>
      <c r="F90">
        <f t="shared" si="6"/>
        <v>1.0456446784621527</v>
      </c>
    </row>
    <row r="91" spans="1:6">
      <c r="A91">
        <v>440</v>
      </c>
      <c r="B91" s="5">
        <v>24.8</v>
      </c>
      <c r="C91" s="5">
        <v>67.5</v>
      </c>
      <c r="D91">
        <f t="shared" si="4"/>
        <v>6.7500000000000004E-2</v>
      </c>
      <c r="E91">
        <f t="shared" si="5"/>
        <v>172.90901250000002</v>
      </c>
      <c r="F91">
        <f t="shared" si="6"/>
        <v>1.062210004364039</v>
      </c>
    </row>
    <row r="92" spans="1:6">
      <c r="A92">
        <v>445</v>
      </c>
      <c r="B92" s="5">
        <v>24.8</v>
      </c>
      <c r="C92" s="5">
        <v>67.7</v>
      </c>
      <c r="D92">
        <f t="shared" si="4"/>
        <v>6.7699999999999996E-2</v>
      </c>
      <c r="E92">
        <f t="shared" si="5"/>
        <v>173.93003329999996</v>
      </c>
      <c r="F92">
        <f t="shared" si="6"/>
        <v>1.0734495864520264</v>
      </c>
    </row>
    <row r="93" spans="1:6">
      <c r="A93">
        <v>450</v>
      </c>
      <c r="B93" s="5">
        <v>24.8</v>
      </c>
      <c r="C93" s="5">
        <v>67.900000000000006</v>
      </c>
      <c r="D93">
        <f t="shared" si="4"/>
        <v>6.7900000000000002E-2</v>
      </c>
      <c r="E93">
        <f t="shared" si="5"/>
        <v>174.95405970000004</v>
      </c>
      <c r="F93">
        <f t="shared" si="6"/>
        <v>1.0848505879114971</v>
      </c>
    </row>
    <row r="94" spans="1:6">
      <c r="A94">
        <v>455</v>
      </c>
      <c r="B94" s="5">
        <v>24.8</v>
      </c>
      <c r="C94" s="5">
        <v>68</v>
      </c>
      <c r="D94">
        <f t="shared" si="4"/>
        <v>6.8000000000000005E-2</v>
      </c>
      <c r="E94">
        <f t="shared" si="5"/>
        <v>175.46720000000002</v>
      </c>
      <c r="F94">
        <f t="shared" si="6"/>
        <v>1.0906128988453336</v>
      </c>
    </row>
    <row r="95" spans="1:6">
      <c r="A95">
        <v>460</v>
      </c>
      <c r="B95" s="5">
        <v>24.8</v>
      </c>
      <c r="C95" s="5">
        <v>68.2</v>
      </c>
      <c r="D95">
        <f t="shared" si="4"/>
        <v>6.8199999999999997E-2</v>
      </c>
      <c r="E95">
        <f t="shared" si="5"/>
        <v>176.49573479999998</v>
      </c>
      <c r="F95">
        <f t="shared" si="6"/>
        <v>1.1022637841724223</v>
      </c>
    </row>
    <row r="96" spans="1:6">
      <c r="A96">
        <v>465</v>
      </c>
      <c r="B96" s="5">
        <v>24.8</v>
      </c>
      <c r="C96" s="5">
        <v>68.400000000000006</v>
      </c>
      <c r="D96">
        <f t="shared" si="4"/>
        <v>6.8400000000000002E-2</v>
      </c>
      <c r="E96">
        <f t="shared" si="5"/>
        <v>177.52727519999999</v>
      </c>
      <c r="F96">
        <f t="shared" si="6"/>
        <v>1.1140866665746818</v>
      </c>
    </row>
    <row r="97" spans="1:6">
      <c r="A97">
        <v>470</v>
      </c>
      <c r="B97" s="5">
        <v>24.8</v>
      </c>
      <c r="C97" s="5">
        <v>68.599999999999994</v>
      </c>
      <c r="D97">
        <f t="shared" si="4"/>
        <v>6.8599999999999994E-2</v>
      </c>
      <c r="E97">
        <f t="shared" si="5"/>
        <v>178.56182119999997</v>
      </c>
      <c r="F97">
        <f t="shared" si="6"/>
        <v>1.1260860740817873</v>
      </c>
    </row>
    <row r="98" spans="1:6">
      <c r="A98">
        <v>475</v>
      </c>
      <c r="B98" s="5">
        <v>24.8</v>
      </c>
      <c r="C98" s="5">
        <v>68.8</v>
      </c>
      <c r="D98">
        <f t="shared" si="4"/>
        <v>6.88E-2</v>
      </c>
      <c r="E98">
        <f t="shared" si="5"/>
        <v>179.5993728</v>
      </c>
      <c r="F98">
        <f t="shared" si="6"/>
        <v>1.138266718162146</v>
      </c>
    </row>
    <row r="99" spans="1:6">
      <c r="A99">
        <v>480</v>
      </c>
      <c r="B99" s="5">
        <v>24.8</v>
      </c>
      <c r="C99" s="5">
        <v>69.099999999999994</v>
      </c>
      <c r="D99">
        <f t="shared" si="4"/>
        <v>6.9099999999999995E-2</v>
      </c>
      <c r="E99">
        <f t="shared" si="5"/>
        <v>181.16133569999997</v>
      </c>
      <c r="F99">
        <f t="shared" si="6"/>
        <v>1.1568882879393503</v>
      </c>
    </row>
    <row r="100" spans="1:6">
      <c r="A100">
        <v>485</v>
      </c>
      <c r="B100" s="5">
        <v>24.8</v>
      </c>
      <c r="C100" s="5">
        <v>69.3</v>
      </c>
      <c r="D100">
        <f t="shared" si="4"/>
        <v>6.93E-2</v>
      </c>
      <c r="E100">
        <f t="shared" si="5"/>
        <v>182.20640130000001</v>
      </c>
      <c r="F100">
        <f t="shared" si="6"/>
        <v>1.1695439323643919</v>
      </c>
    </row>
    <row r="101" spans="1:6">
      <c r="A101">
        <v>490</v>
      </c>
      <c r="B101" s="5">
        <v>24.8</v>
      </c>
      <c r="C101" s="5">
        <v>69.5</v>
      </c>
      <c r="D101">
        <f t="shared" si="4"/>
        <v>6.9500000000000006E-2</v>
      </c>
      <c r="E101">
        <f t="shared" si="5"/>
        <v>183.25447250000005</v>
      </c>
      <c r="F101">
        <f t="shared" si="6"/>
        <v>1.1823988993572125</v>
      </c>
    </row>
    <row r="102" spans="1:6">
      <c r="A102">
        <v>495</v>
      </c>
      <c r="B102" s="5">
        <v>24.8</v>
      </c>
      <c r="C102" s="5">
        <v>69.7</v>
      </c>
      <c r="D102">
        <f t="shared" si="4"/>
        <v>6.9699999999999998E-2</v>
      </c>
      <c r="E102">
        <f t="shared" si="5"/>
        <v>184.3055493</v>
      </c>
      <c r="F102">
        <f t="shared" si="6"/>
        <v>1.1954588605944665</v>
      </c>
    </row>
    <row r="103" spans="1:6">
      <c r="A103">
        <v>500</v>
      </c>
      <c r="B103" s="5">
        <v>24.8</v>
      </c>
      <c r="C103" s="5">
        <v>69.8</v>
      </c>
      <c r="D103">
        <f t="shared" si="4"/>
        <v>6.9800000000000001E-2</v>
      </c>
      <c r="E103">
        <f t="shared" si="5"/>
        <v>184.8322148</v>
      </c>
      <c r="F103">
        <f t="shared" si="6"/>
        <v>1.2020675539059766</v>
      </c>
    </row>
    <row r="104" spans="1:6">
      <c r="A104">
        <v>505</v>
      </c>
      <c r="B104" s="5">
        <v>24.8</v>
      </c>
      <c r="C104" s="5">
        <v>69.900000000000006</v>
      </c>
      <c r="D104">
        <f t="shared" si="4"/>
        <v>6.9900000000000004E-2</v>
      </c>
      <c r="E104">
        <f t="shared" si="5"/>
        <v>185.35963170000002</v>
      </c>
      <c r="F104">
        <f t="shared" si="6"/>
        <v>1.2087297358760949</v>
      </c>
    </row>
    <row r="105" spans="1:6">
      <c r="A105">
        <v>510</v>
      </c>
      <c r="B105" s="5">
        <v>24.8</v>
      </c>
      <c r="C105" s="5">
        <v>70.099999999999994</v>
      </c>
      <c r="D105">
        <f t="shared" si="4"/>
        <v>7.0099999999999996E-2</v>
      </c>
      <c r="E105">
        <f t="shared" si="5"/>
        <v>186.41671969999996</v>
      </c>
      <c r="F105">
        <f t="shared" si="6"/>
        <v>1.2222177077991585</v>
      </c>
    </row>
    <row r="106" spans="1:6">
      <c r="A106">
        <v>515</v>
      </c>
      <c r="D106">
        <f t="shared" si="4"/>
        <v>0</v>
      </c>
      <c r="E106">
        <f t="shared" si="5"/>
        <v>0</v>
      </c>
      <c r="F106">
        <f t="shared" si="6"/>
        <v>0</v>
      </c>
    </row>
    <row r="107" spans="1:6">
      <c r="A107">
        <v>520</v>
      </c>
      <c r="D107">
        <f t="shared" si="4"/>
        <v>0</v>
      </c>
      <c r="E107">
        <f t="shared" si="5"/>
        <v>0</v>
      </c>
      <c r="F107">
        <f t="shared" si="6"/>
        <v>0</v>
      </c>
    </row>
    <row r="108" spans="1:6">
      <c r="A108">
        <v>525</v>
      </c>
      <c r="D108">
        <f t="shared" si="4"/>
        <v>0</v>
      </c>
      <c r="E108">
        <f t="shared" si="5"/>
        <v>0</v>
      </c>
      <c r="F108">
        <f t="shared" si="6"/>
        <v>0</v>
      </c>
    </row>
    <row r="109" spans="1:6">
      <c r="A109">
        <v>530</v>
      </c>
      <c r="D109">
        <f t="shared" si="4"/>
        <v>0</v>
      </c>
      <c r="E109">
        <f t="shared" si="5"/>
        <v>0</v>
      </c>
      <c r="F109">
        <f t="shared" si="6"/>
        <v>0</v>
      </c>
    </row>
    <row r="110" spans="1:6">
      <c r="A110">
        <v>535</v>
      </c>
      <c r="D110">
        <f t="shared" si="4"/>
        <v>0</v>
      </c>
      <c r="E110">
        <f t="shared" si="5"/>
        <v>0</v>
      </c>
      <c r="F110">
        <f t="shared" si="6"/>
        <v>0</v>
      </c>
    </row>
    <row r="111" spans="1:6">
      <c r="A111">
        <v>540</v>
      </c>
      <c r="D111">
        <f t="shared" si="4"/>
        <v>0</v>
      </c>
      <c r="E111">
        <f t="shared" si="5"/>
        <v>0</v>
      </c>
      <c r="F111">
        <f t="shared" si="6"/>
        <v>0</v>
      </c>
    </row>
    <row r="112" spans="1:6">
      <c r="A112">
        <v>545</v>
      </c>
      <c r="D112">
        <f t="shared" si="4"/>
        <v>0</v>
      </c>
      <c r="E112">
        <f t="shared" si="5"/>
        <v>0</v>
      </c>
      <c r="F112">
        <f t="shared" si="6"/>
        <v>0</v>
      </c>
    </row>
    <row r="113" spans="1:6">
      <c r="A113">
        <v>550</v>
      </c>
      <c r="D113">
        <f t="shared" si="4"/>
        <v>0</v>
      </c>
      <c r="E113">
        <f t="shared" si="5"/>
        <v>0</v>
      </c>
      <c r="F113">
        <f t="shared" si="6"/>
        <v>0</v>
      </c>
    </row>
    <row r="114" spans="1:6">
      <c r="A114">
        <v>555</v>
      </c>
      <c r="D114">
        <f t="shared" si="4"/>
        <v>0</v>
      </c>
      <c r="E114">
        <f t="shared" si="5"/>
        <v>0</v>
      </c>
      <c r="F114">
        <f t="shared" si="6"/>
        <v>0</v>
      </c>
    </row>
    <row r="115" spans="1:6">
      <c r="A115">
        <v>560</v>
      </c>
      <c r="D115">
        <f t="shared" si="4"/>
        <v>0</v>
      </c>
      <c r="E115">
        <f t="shared" si="5"/>
        <v>0</v>
      </c>
      <c r="F115">
        <f t="shared" si="6"/>
        <v>0</v>
      </c>
    </row>
    <row r="116" spans="1:6">
      <c r="A116">
        <v>565</v>
      </c>
      <c r="D116">
        <f t="shared" si="4"/>
        <v>0</v>
      </c>
      <c r="E116">
        <f t="shared" si="5"/>
        <v>0</v>
      </c>
      <c r="F116">
        <f t="shared" si="6"/>
        <v>0</v>
      </c>
    </row>
    <row r="117" spans="1:6">
      <c r="A117">
        <v>570</v>
      </c>
      <c r="D117">
        <f t="shared" si="4"/>
        <v>0</v>
      </c>
      <c r="E117">
        <f t="shared" si="5"/>
        <v>0</v>
      </c>
      <c r="F117">
        <f t="shared" si="6"/>
        <v>0</v>
      </c>
    </row>
    <row r="118" spans="1:6">
      <c r="A118">
        <v>575</v>
      </c>
      <c r="D118">
        <f t="shared" si="4"/>
        <v>0</v>
      </c>
      <c r="E118">
        <f t="shared" si="5"/>
        <v>0</v>
      </c>
      <c r="F118">
        <f t="shared" si="6"/>
        <v>0</v>
      </c>
    </row>
    <row r="119" spans="1:6">
      <c r="A119">
        <v>580</v>
      </c>
      <c r="B119"/>
      <c r="D119">
        <f t="shared" si="4"/>
        <v>0</v>
      </c>
      <c r="E119">
        <f t="shared" si="5"/>
        <v>0</v>
      </c>
      <c r="F119">
        <f t="shared" si="6"/>
        <v>0</v>
      </c>
    </row>
    <row r="120" spans="1:6">
      <c r="A120">
        <v>585</v>
      </c>
      <c r="B120"/>
      <c r="D120">
        <f t="shared" si="4"/>
        <v>0</v>
      </c>
      <c r="E120">
        <f t="shared" si="5"/>
        <v>0</v>
      </c>
      <c r="F120">
        <f t="shared" si="6"/>
        <v>0</v>
      </c>
    </row>
    <row r="121" spans="1:6">
      <c r="A121">
        <v>590</v>
      </c>
      <c r="B121"/>
      <c r="D121">
        <f t="shared" si="4"/>
        <v>0</v>
      </c>
      <c r="E121">
        <f t="shared" si="5"/>
        <v>0</v>
      </c>
      <c r="F121">
        <f t="shared" si="6"/>
        <v>0</v>
      </c>
    </row>
    <row r="122" spans="1:6">
      <c r="A122">
        <v>595</v>
      </c>
      <c r="B122"/>
      <c r="D122">
        <f t="shared" si="4"/>
        <v>0</v>
      </c>
      <c r="E122">
        <f t="shared" si="5"/>
        <v>0</v>
      </c>
      <c r="F122">
        <f t="shared" si="6"/>
        <v>0</v>
      </c>
    </row>
    <row r="123" spans="1:6">
      <c r="A123">
        <v>600</v>
      </c>
      <c r="B123"/>
      <c r="D123">
        <f t="shared" si="4"/>
        <v>0</v>
      </c>
      <c r="E123">
        <f t="shared" si="5"/>
        <v>0</v>
      </c>
      <c r="F123">
        <f t="shared" si="6"/>
        <v>0</v>
      </c>
    </row>
    <row r="124" spans="1:6">
      <c r="A124">
        <v>605</v>
      </c>
      <c r="B124"/>
      <c r="D124">
        <f t="shared" si="4"/>
        <v>0</v>
      </c>
      <c r="E124">
        <f t="shared" si="5"/>
        <v>0</v>
      </c>
      <c r="F124">
        <f t="shared" si="6"/>
        <v>0</v>
      </c>
    </row>
    <row r="125" spans="1:6">
      <c r="A125">
        <v>610</v>
      </c>
      <c r="B125"/>
      <c r="D125">
        <f t="shared" si="4"/>
        <v>0</v>
      </c>
      <c r="E125">
        <f t="shared" si="5"/>
        <v>0</v>
      </c>
      <c r="F125">
        <f t="shared" si="6"/>
        <v>0</v>
      </c>
    </row>
    <row r="126" spans="1:6">
      <c r="A126">
        <v>615</v>
      </c>
      <c r="B126"/>
      <c r="D126">
        <f t="shared" si="4"/>
        <v>0</v>
      </c>
      <c r="E126">
        <f t="shared" si="5"/>
        <v>0</v>
      </c>
      <c r="F126">
        <f t="shared" si="6"/>
        <v>0</v>
      </c>
    </row>
    <row r="127" spans="1:6">
      <c r="A127">
        <v>620</v>
      </c>
      <c r="B127"/>
      <c r="D127">
        <f t="shared" si="4"/>
        <v>0</v>
      </c>
      <c r="E127">
        <f t="shared" si="5"/>
        <v>0</v>
      </c>
      <c r="F127">
        <f t="shared" si="6"/>
        <v>0</v>
      </c>
    </row>
    <row r="128" spans="1:6">
      <c r="A128">
        <v>625</v>
      </c>
      <c r="B128"/>
      <c r="D128">
        <f t="shared" si="4"/>
        <v>0</v>
      </c>
      <c r="E128">
        <f t="shared" si="5"/>
        <v>0</v>
      </c>
      <c r="F128">
        <f t="shared" si="6"/>
        <v>0</v>
      </c>
    </row>
    <row r="129" spans="1:6">
      <c r="A129">
        <v>630</v>
      </c>
      <c r="B129"/>
      <c r="D129">
        <f t="shared" si="4"/>
        <v>0</v>
      </c>
      <c r="E129">
        <f t="shared" si="5"/>
        <v>0</v>
      </c>
      <c r="F129">
        <f t="shared" si="6"/>
        <v>0</v>
      </c>
    </row>
    <row r="130" spans="1:6">
      <c r="A130">
        <v>635</v>
      </c>
      <c r="B130"/>
      <c r="D130">
        <f t="shared" si="4"/>
        <v>0</v>
      </c>
      <c r="E130">
        <f t="shared" si="5"/>
        <v>0</v>
      </c>
      <c r="F130">
        <f t="shared" si="6"/>
        <v>0</v>
      </c>
    </row>
    <row r="131" spans="1:6">
      <c r="A131">
        <v>640</v>
      </c>
      <c r="B131"/>
      <c r="D131">
        <f t="shared" si="4"/>
        <v>0</v>
      </c>
      <c r="E131">
        <f t="shared" si="5"/>
        <v>0</v>
      </c>
      <c r="F131">
        <f t="shared" si="6"/>
        <v>0</v>
      </c>
    </row>
    <row r="132" spans="1:6">
      <c r="A132">
        <v>645</v>
      </c>
      <c r="B132"/>
      <c r="D132">
        <f t="shared" ref="D132:D183" si="7">C132/1000</f>
        <v>0</v>
      </c>
      <c r="E132">
        <f t="shared" ref="E132:E183" si="8">37570*(D132^2)+25.64*D132</f>
        <v>0</v>
      </c>
      <c r="F132">
        <f t="shared" si="6"/>
        <v>0</v>
      </c>
    </row>
    <row r="133" spans="1:6">
      <c r="A133">
        <v>650</v>
      </c>
      <c r="B133"/>
      <c r="D133">
        <f t="shared" si="7"/>
        <v>0</v>
      </c>
      <c r="E133">
        <f t="shared" si="8"/>
        <v>0</v>
      </c>
      <c r="F133">
        <f t="shared" si="6"/>
        <v>0</v>
      </c>
    </row>
    <row r="134" spans="1:6">
      <c r="A134">
        <v>655</v>
      </c>
      <c r="B134"/>
      <c r="D134">
        <f t="shared" si="7"/>
        <v>0</v>
      </c>
      <c r="E134">
        <f t="shared" si="8"/>
        <v>0</v>
      </c>
      <c r="F134">
        <f t="shared" si="6"/>
        <v>0</v>
      </c>
    </row>
    <row r="135" spans="1:6">
      <c r="A135">
        <v>660</v>
      </c>
      <c r="B135"/>
      <c r="D135">
        <f t="shared" si="7"/>
        <v>0</v>
      </c>
      <c r="E135">
        <f t="shared" si="8"/>
        <v>0</v>
      </c>
      <c r="F135">
        <f t="shared" si="6"/>
        <v>0</v>
      </c>
    </row>
    <row r="136" spans="1:6">
      <c r="A136">
        <v>665</v>
      </c>
      <c r="B136"/>
      <c r="D136">
        <f t="shared" si="7"/>
        <v>0</v>
      </c>
      <c r="E136">
        <f t="shared" si="8"/>
        <v>0</v>
      </c>
      <c r="F136">
        <f t="shared" ref="F136:F183" si="9">-1*LN(1-(E136/(2*H$6)))</f>
        <v>0</v>
      </c>
    </row>
    <row r="137" spans="1:6">
      <c r="A137">
        <v>670</v>
      </c>
      <c r="B137"/>
      <c r="D137">
        <f t="shared" si="7"/>
        <v>0</v>
      </c>
      <c r="E137">
        <f t="shared" si="8"/>
        <v>0</v>
      </c>
      <c r="F137">
        <f t="shared" si="9"/>
        <v>0</v>
      </c>
    </row>
    <row r="138" spans="1:6">
      <c r="A138">
        <v>675</v>
      </c>
      <c r="B138"/>
      <c r="D138">
        <f t="shared" si="7"/>
        <v>0</v>
      </c>
      <c r="E138">
        <f t="shared" si="8"/>
        <v>0</v>
      </c>
      <c r="F138">
        <f t="shared" si="9"/>
        <v>0</v>
      </c>
    </row>
    <row r="139" spans="1:6">
      <c r="A139">
        <v>680</v>
      </c>
      <c r="B139"/>
      <c r="D139">
        <f t="shared" si="7"/>
        <v>0</v>
      </c>
      <c r="E139">
        <f t="shared" si="8"/>
        <v>0</v>
      </c>
      <c r="F139">
        <f t="shared" si="9"/>
        <v>0</v>
      </c>
    </row>
    <row r="140" spans="1:6">
      <c r="A140">
        <v>685</v>
      </c>
      <c r="B140"/>
      <c r="D140">
        <f t="shared" si="7"/>
        <v>0</v>
      </c>
      <c r="E140">
        <f t="shared" si="8"/>
        <v>0</v>
      </c>
      <c r="F140">
        <f t="shared" si="9"/>
        <v>0</v>
      </c>
    </row>
    <row r="141" spans="1:6">
      <c r="A141">
        <v>690</v>
      </c>
      <c r="B141"/>
      <c r="D141">
        <f t="shared" si="7"/>
        <v>0</v>
      </c>
      <c r="E141">
        <f t="shared" si="8"/>
        <v>0</v>
      </c>
      <c r="F141">
        <f t="shared" si="9"/>
        <v>0</v>
      </c>
    </row>
    <row r="142" spans="1:6">
      <c r="A142">
        <v>695</v>
      </c>
      <c r="B142"/>
      <c r="D142">
        <f t="shared" si="7"/>
        <v>0</v>
      </c>
      <c r="E142">
        <f t="shared" si="8"/>
        <v>0</v>
      </c>
      <c r="F142">
        <f t="shared" si="9"/>
        <v>0</v>
      </c>
    </row>
    <row r="143" spans="1:6">
      <c r="A143">
        <v>700</v>
      </c>
      <c r="B143"/>
      <c r="D143">
        <f t="shared" si="7"/>
        <v>0</v>
      </c>
      <c r="E143">
        <f t="shared" si="8"/>
        <v>0</v>
      </c>
      <c r="F143">
        <f t="shared" si="9"/>
        <v>0</v>
      </c>
    </row>
    <row r="144" spans="1:6">
      <c r="A144">
        <v>705</v>
      </c>
      <c r="B144"/>
      <c r="D144">
        <f t="shared" si="7"/>
        <v>0</v>
      </c>
      <c r="E144">
        <f t="shared" si="8"/>
        <v>0</v>
      </c>
      <c r="F144">
        <f t="shared" si="9"/>
        <v>0</v>
      </c>
    </row>
    <row r="145" spans="1:6">
      <c r="A145">
        <v>710</v>
      </c>
      <c r="B145"/>
      <c r="D145">
        <f t="shared" si="7"/>
        <v>0</v>
      </c>
      <c r="E145">
        <f t="shared" si="8"/>
        <v>0</v>
      </c>
      <c r="F145">
        <f t="shared" si="9"/>
        <v>0</v>
      </c>
    </row>
    <row r="146" spans="1:6">
      <c r="A146">
        <v>715</v>
      </c>
      <c r="B146"/>
      <c r="D146">
        <f t="shared" si="7"/>
        <v>0</v>
      </c>
      <c r="E146">
        <f t="shared" si="8"/>
        <v>0</v>
      </c>
      <c r="F146">
        <f t="shared" si="9"/>
        <v>0</v>
      </c>
    </row>
    <row r="147" spans="1:6">
      <c r="A147">
        <v>720</v>
      </c>
      <c r="B147"/>
      <c r="D147">
        <f t="shared" si="7"/>
        <v>0</v>
      </c>
      <c r="E147">
        <f t="shared" si="8"/>
        <v>0</v>
      </c>
      <c r="F147">
        <f t="shared" si="9"/>
        <v>0</v>
      </c>
    </row>
    <row r="148" spans="1:6">
      <c r="A148">
        <v>725</v>
      </c>
      <c r="B148"/>
      <c r="D148">
        <f t="shared" si="7"/>
        <v>0</v>
      </c>
      <c r="E148">
        <f t="shared" si="8"/>
        <v>0</v>
      </c>
      <c r="F148">
        <f t="shared" si="9"/>
        <v>0</v>
      </c>
    </row>
    <row r="149" spans="1:6">
      <c r="A149">
        <v>730</v>
      </c>
      <c r="B149"/>
      <c r="D149">
        <f t="shared" si="7"/>
        <v>0</v>
      </c>
      <c r="E149">
        <f t="shared" si="8"/>
        <v>0</v>
      </c>
      <c r="F149">
        <f t="shared" si="9"/>
        <v>0</v>
      </c>
    </row>
    <row r="150" spans="1:6">
      <c r="A150">
        <v>735</v>
      </c>
      <c r="B150"/>
      <c r="D150">
        <f t="shared" si="7"/>
        <v>0</v>
      </c>
      <c r="E150">
        <f t="shared" si="8"/>
        <v>0</v>
      </c>
      <c r="F150">
        <f t="shared" si="9"/>
        <v>0</v>
      </c>
    </row>
    <row r="151" spans="1:6">
      <c r="A151">
        <v>740</v>
      </c>
      <c r="B151"/>
      <c r="D151">
        <f t="shared" si="7"/>
        <v>0</v>
      </c>
      <c r="E151">
        <f t="shared" si="8"/>
        <v>0</v>
      </c>
      <c r="F151">
        <f t="shared" si="9"/>
        <v>0</v>
      </c>
    </row>
    <row r="152" spans="1:6">
      <c r="A152">
        <v>745</v>
      </c>
      <c r="B152"/>
      <c r="D152">
        <f t="shared" si="7"/>
        <v>0</v>
      </c>
      <c r="E152">
        <f t="shared" si="8"/>
        <v>0</v>
      </c>
      <c r="F152">
        <f t="shared" si="9"/>
        <v>0</v>
      </c>
    </row>
    <row r="153" spans="1:6">
      <c r="A153">
        <v>750</v>
      </c>
      <c r="B153"/>
      <c r="D153">
        <f t="shared" si="7"/>
        <v>0</v>
      </c>
      <c r="E153">
        <f t="shared" si="8"/>
        <v>0</v>
      </c>
      <c r="F153">
        <f t="shared" si="9"/>
        <v>0</v>
      </c>
    </row>
    <row r="154" spans="1:6">
      <c r="A154">
        <v>755</v>
      </c>
      <c r="B154"/>
      <c r="D154">
        <f t="shared" si="7"/>
        <v>0</v>
      </c>
      <c r="E154">
        <f t="shared" si="8"/>
        <v>0</v>
      </c>
      <c r="F154">
        <f t="shared" si="9"/>
        <v>0</v>
      </c>
    </row>
    <row r="155" spans="1:6">
      <c r="A155">
        <v>760</v>
      </c>
      <c r="B155"/>
      <c r="D155">
        <f t="shared" si="7"/>
        <v>0</v>
      </c>
      <c r="E155">
        <f t="shared" si="8"/>
        <v>0</v>
      </c>
      <c r="F155">
        <f t="shared" si="9"/>
        <v>0</v>
      </c>
    </row>
    <row r="156" spans="1:6">
      <c r="A156">
        <v>765</v>
      </c>
      <c r="B156"/>
      <c r="D156">
        <f t="shared" si="7"/>
        <v>0</v>
      </c>
      <c r="E156">
        <f t="shared" si="8"/>
        <v>0</v>
      </c>
      <c r="F156">
        <f t="shared" si="9"/>
        <v>0</v>
      </c>
    </row>
    <row r="157" spans="1:6">
      <c r="A157">
        <v>770</v>
      </c>
      <c r="B157"/>
      <c r="D157">
        <f t="shared" si="7"/>
        <v>0</v>
      </c>
      <c r="E157">
        <f t="shared" si="8"/>
        <v>0</v>
      </c>
      <c r="F157">
        <f t="shared" si="9"/>
        <v>0</v>
      </c>
    </row>
    <row r="158" spans="1:6">
      <c r="A158">
        <v>775</v>
      </c>
      <c r="B158"/>
      <c r="D158">
        <f t="shared" si="7"/>
        <v>0</v>
      </c>
      <c r="E158">
        <f t="shared" si="8"/>
        <v>0</v>
      </c>
      <c r="F158">
        <f t="shared" si="9"/>
        <v>0</v>
      </c>
    </row>
    <row r="159" spans="1:6">
      <c r="A159">
        <v>780</v>
      </c>
      <c r="B159"/>
      <c r="D159">
        <f t="shared" si="7"/>
        <v>0</v>
      </c>
      <c r="E159">
        <f t="shared" si="8"/>
        <v>0</v>
      </c>
      <c r="F159">
        <f t="shared" si="9"/>
        <v>0</v>
      </c>
    </row>
    <row r="160" spans="1:6">
      <c r="A160">
        <v>785</v>
      </c>
      <c r="B160"/>
      <c r="D160">
        <f t="shared" si="7"/>
        <v>0</v>
      </c>
      <c r="E160">
        <f t="shared" si="8"/>
        <v>0</v>
      </c>
      <c r="F160">
        <f t="shared" si="9"/>
        <v>0</v>
      </c>
    </row>
    <row r="161" spans="1:6">
      <c r="A161">
        <v>790</v>
      </c>
      <c r="B161"/>
      <c r="D161">
        <f t="shared" si="7"/>
        <v>0</v>
      </c>
      <c r="E161">
        <f t="shared" si="8"/>
        <v>0</v>
      </c>
      <c r="F161">
        <f t="shared" si="9"/>
        <v>0</v>
      </c>
    </row>
    <row r="162" spans="1:6">
      <c r="A162">
        <v>795</v>
      </c>
      <c r="B162"/>
      <c r="D162">
        <f t="shared" si="7"/>
        <v>0</v>
      </c>
      <c r="E162">
        <f t="shared" si="8"/>
        <v>0</v>
      </c>
      <c r="F162">
        <f t="shared" si="9"/>
        <v>0</v>
      </c>
    </row>
    <row r="163" spans="1:6">
      <c r="A163">
        <v>800</v>
      </c>
      <c r="B163"/>
      <c r="D163">
        <f t="shared" si="7"/>
        <v>0</v>
      </c>
      <c r="E163">
        <f t="shared" si="8"/>
        <v>0</v>
      </c>
      <c r="F163">
        <f t="shared" si="9"/>
        <v>0</v>
      </c>
    </row>
    <row r="164" spans="1:6">
      <c r="A164">
        <v>805</v>
      </c>
      <c r="B164"/>
      <c r="D164">
        <f t="shared" si="7"/>
        <v>0</v>
      </c>
      <c r="E164">
        <f t="shared" si="8"/>
        <v>0</v>
      </c>
      <c r="F164">
        <f t="shared" si="9"/>
        <v>0</v>
      </c>
    </row>
    <row r="165" spans="1:6">
      <c r="A165">
        <v>810</v>
      </c>
      <c r="B165"/>
      <c r="D165">
        <f t="shared" si="7"/>
        <v>0</v>
      </c>
      <c r="E165">
        <f t="shared" si="8"/>
        <v>0</v>
      </c>
      <c r="F165">
        <f t="shared" si="9"/>
        <v>0</v>
      </c>
    </row>
    <row r="166" spans="1:6">
      <c r="A166">
        <v>815</v>
      </c>
      <c r="B166"/>
      <c r="D166">
        <f t="shared" si="7"/>
        <v>0</v>
      </c>
      <c r="E166">
        <f t="shared" si="8"/>
        <v>0</v>
      </c>
      <c r="F166">
        <f t="shared" si="9"/>
        <v>0</v>
      </c>
    </row>
    <row r="167" spans="1:6">
      <c r="A167">
        <v>820</v>
      </c>
      <c r="B167"/>
      <c r="D167">
        <f t="shared" si="7"/>
        <v>0</v>
      </c>
      <c r="E167">
        <f t="shared" si="8"/>
        <v>0</v>
      </c>
      <c r="F167">
        <f t="shared" si="9"/>
        <v>0</v>
      </c>
    </row>
    <row r="168" spans="1:6">
      <c r="A168">
        <v>825</v>
      </c>
      <c r="B168"/>
      <c r="D168">
        <f t="shared" si="7"/>
        <v>0</v>
      </c>
      <c r="E168">
        <f t="shared" si="8"/>
        <v>0</v>
      </c>
      <c r="F168">
        <f t="shared" si="9"/>
        <v>0</v>
      </c>
    </row>
    <row r="169" spans="1:6">
      <c r="A169">
        <v>830</v>
      </c>
      <c r="B169"/>
      <c r="D169">
        <f t="shared" si="7"/>
        <v>0</v>
      </c>
      <c r="E169">
        <f t="shared" si="8"/>
        <v>0</v>
      </c>
      <c r="F169">
        <f t="shared" si="9"/>
        <v>0</v>
      </c>
    </row>
    <row r="170" spans="1:6">
      <c r="A170">
        <v>835</v>
      </c>
      <c r="B170"/>
      <c r="D170">
        <f t="shared" si="7"/>
        <v>0</v>
      </c>
      <c r="E170">
        <f t="shared" si="8"/>
        <v>0</v>
      </c>
      <c r="F170">
        <f t="shared" si="9"/>
        <v>0</v>
      </c>
    </row>
    <row r="171" spans="1:6">
      <c r="A171">
        <v>840</v>
      </c>
      <c r="B171"/>
      <c r="D171">
        <f t="shared" si="7"/>
        <v>0</v>
      </c>
      <c r="E171">
        <f t="shared" si="8"/>
        <v>0</v>
      </c>
      <c r="F171">
        <f t="shared" si="9"/>
        <v>0</v>
      </c>
    </row>
    <row r="172" spans="1:6">
      <c r="A172">
        <v>845</v>
      </c>
      <c r="B172"/>
      <c r="D172">
        <f t="shared" si="7"/>
        <v>0</v>
      </c>
      <c r="E172">
        <f t="shared" si="8"/>
        <v>0</v>
      </c>
      <c r="F172">
        <f t="shared" si="9"/>
        <v>0</v>
      </c>
    </row>
    <row r="173" spans="1:6">
      <c r="A173">
        <v>850</v>
      </c>
      <c r="B173"/>
      <c r="D173">
        <f t="shared" si="7"/>
        <v>0</v>
      </c>
      <c r="E173">
        <f t="shared" si="8"/>
        <v>0</v>
      </c>
      <c r="F173">
        <f t="shared" si="9"/>
        <v>0</v>
      </c>
    </row>
    <row r="174" spans="1:6">
      <c r="A174">
        <v>855</v>
      </c>
      <c r="B174"/>
      <c r="D174">
        <f t="shared" si="7"/>
        <v>0</v>
      </c>
      <c r="E174">
        <f t="shared" si="8"/>
        <v>0</v>
      </c>
      <c r="F174">
        <f t="shared" si="9"/>
        <v>0</v>
      </c>
    </row>
    <row r="175" spans="1:6">
      <c r="A175">
        <v>860</v>
      </c>
      <c r="B175"/>
      <c r="D175">
        <f t="shared" si="7"/>
        <v>0</v>
      </c>
      <c r="E175">
        <f t="shared" si="8"/>
        <v>0</v>
      </c>
      <c r="F175">
        <f t="shared" si="9"/>
        <v>0</v>
      </c>
    </row>
    <row r="176" spans="1:6">
      <c r="A176">
        <v>865</v>
      </c>
      <c r="B176"/>
      <c r="D176">
        <f t="shared" si="7"/>
        <v>0</v>
      </c>
      <c r="E176">
        <f t="shared" si="8"/>
        <v>0</v>
      </c>
      <c r="F176">
        <f t="shared" si="9"/>
        <v>0</v>
      </c>
    </row>
    <row r="177" spans="1:6">
      <c r="A177">
        <v>870</v>
      </c>
      <c r="B177"/>
      <c r="D177">
        <f t="shared" si="7"/>
        <v>0</v>
      </c>
      <c r="E177">
        <f t="shared" si="8"/>
        <v>0</v>
      </c>
      <c r="F177">
        <f t="shared" si="9"/>
        <v>0</v>
      </c>
    </row>
    <row r="178" spans="1:6">
      <c r="A178">
        <v>875</v>
      </c>
      <c r="B178"/>
      <c r="D178">
        <f t="shared" si="7"/>
        <v>0</v>
      </c>
      <c r="E178">
        <f t="shared" si="8"/>
        <v>0</v>
      </c>
      <c r="F178">
        <f t="shared" si="9"/>
        <v>0</v>
      </c>
    </row>
    <row r="179" spans="1:6">
      <c r="A179">
        <v>880</v>
      </c>
      <c r="B179"/>
      <c r="D179">
        <f t="shared" si="7"/>
        <v>0</v>
      </c>
      <c r="E179">
        <f t="shared" si="8"/>
        <v>0</v>
      </c>
      <c r="F179">
        <f t="shared" si="9"/>
        <v>0</v>
      </c>
    </row>
    <row r="180" spans="1:6">
      <c r="A180">
        <v>885</v>
      </c>
      <c r="B180"/>
      <c r="D180">
        <f t="shared" si="7"/>
        <v>0</v>
      </c>
      <c r="E180">
        <f t="shared" si="8"/>
        <v>0</v>
      </c>
      <c r="F180">
        <f t="shared" si="9"/>
        <v>0</v>
      </c>
    </row>
    <row r="181" spans="1:6">
      <c r="A181">
        <v>890</v>
      </c>
      <c r="B181"/>
      <c r="D181">
        <f t="shared" si="7"/>
        <v>0</v>
      </c>
      <c r="E181">
        <f t="shared" si="8"/>
        <v>0</v>
      </c>
      <c r="F181">
        <f t="shared" si="9"/>
        <v>0</v>
      </c>
    </row>
    <row r="182" spans="1:6">
      <c r="A182">
        <v>895</v>
      </c>
      <c r="B182"/>
      <c r="D182">
        <f t="shared" si="7"/>
        <v>0</v>
      </c>
      <c r="E182">
        <f t="shared" si="8"/>
        <v>0</v>
      </c>
      <c r="F182">
        <f t="shared" si="9"/>
        <v>0</v>
      </c>
    </row>
    <row r="183" spans="1:6">
      <c r="A183">
        <v>900</v>
      </c>
      <c r="D183">
        <f t="shared" si="7"/>
        <v>0</v>
      </c>
      <c r="E183">
        <f t="shared" si="8"/>
        <v>0</v>
      </c>
      <c r="F183">
        <f t="shared" si="9"/>
        <v>0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2"/>
  <sheetViews>
    <sheetView workbookViewId="0">
      <selection activeCell="F15" sqref="F15"/>
    </sheetView>
  </sheetViews>
  <sheetFormatPr baseColWidth="10" defaultColWidth="9" defaultRowHeight="14"/>
  <cols>
    <col min="1" max="1" width="10.33203125" style="12" bestFit="1" customWidth="1"/>
    <col min="2" max="2" width="9" style="12" customWidth="1"/>
    <col min="3" max="3" width="14.1640625" style="12" bestFit="1" customWidth="1"/>
    <col min="4" max="4" width="12.6640625" style="12" bestFit="1" customWidth="1"/>
    <col min="5" max="5" width="29.33203125" style="12" bestFit="1" customWidth="1"/>
    <col min="6" max="6" width="12.6640625" style="12" bestFit="1" customWidth="1"/>
    <col min="7" max="7" width="11" style="12" bestFit="1" customWidth="1"/>
    <col min="8" max="8" width="13.1640625" style="12" bestFit="1" customWidth="1"/>
    <col min="9" max="9" width="9" style="12"/>
    <col min="10" max="11" width="12.6640625" style="12" bestFit="1" customWidth="1"/>
    <col min="12" max="12" width="32.6640625" style="12" bestFit="1" customWidth="1"/>
    <col min="13" max="16384" width="9" style="12"/>
  </cols>
  <sheetData>
    <row r="1" spans="1:12" ht="45">
      <c r="A1" s="8"/>
      <c r="B1" s="8"/>
      <c r="C1" s="9"/>
      <c r="D1" s="9"/>
      <c r="E1" s="9"/>
      <c r="F1" s="9"/>
      <c r="G1" s="9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1" t="s">
        <v>17</v>
      </c>
    </row>
    <row r="2" spans="1:12" ht="17">
      <c r="A2" s="13" t="s">
        <v>0</v>
      </c>
      <c r="B2" s="13" t="s">
        <v>20</v>
      </c>
      <c r="C2" s="13" t="s">
        <v>18</v>
      </c>
      <c r="D2" s="13" t="s">
        <v>19</v>
      </c>
      <c r="E2" s="13"/>
      <c r="F2" s="13"/>
      <c r="G2" s="13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22" t="s">
        <v>48</v>
      </c>
    </row>
    <row r="3" spans="1:12">
      <c r="A3" s="12">
        <v>0</v>
      </c>
      <c r="B3" s="5">
        <v>16.8</v>
      </c>
      <c r="C3" s="5">
        <v>6.2E-2</v>
      </c>
      <c r="D3" s="12">
        <f>C3/1000</f>
        <v>6.2000000000000003E-5</v>
      </c>
      <c r="E3" s="12" t="s">
        <v>26</v>
      </c>
      <c r="F3" s="12">
        <v>1</v>
      </c>
      <c r="G3" s="27">
        <f>A3/F$10</f>
        <v>0</v>
      </c>
      <c r="H3" s="12">
        <f>(37570*(D3^2)+25.64*D3)/F$8</f>
        <v>5.0770813096179189E-5</v>
      </c>
      <c r="I3" s="12">
        <f>EXP(-1*G3)</f>
        <v>1</v>
      </c>
      <c r="J3" s="26">
        <f>(F$8*EXP(-1*F$11*F$10*G3)*I3)/F$8</f>
        <v>1</v>
      </c>
      <c r="K3" s="26">
        <f>(2*F$8*(1-EXP(-1*F$11*F$10*G3))*I3)/F$8</f>
        <v>0</v>
      </c>
      <c r="L3" s="26">
        <f>(H3-K3)^2</f>
        <v>2.5776754624471603E-9</v>
      </c>
    </row>
    <row r="4" spans="1:12" ht="16">
      <c r="A4" s="12">
        <v>5</v>
      </c>
      <c r="B4" s="5">
        <v>16.8</v>
      </c>
      <c r="C4" s="5">
        <v>7.0000000000000007E-2</v>
      </c>
      <c r="D4" s="12">
        <f t="shared" ref="D4:D67" si="0">C4/1000</f>
        <v>7.0000000000000007E-5</v>
      </c>
      <c r="E4" s="12" t="s">
        <v>1</v>
      </c>
      <c r="F4" s="15">
        <f>1530/1000000</f>
        <v>1.5299999999999999E-3</v>
      </c>
      <c r="G4" s="27">
        <f t="shared" ref="G4:G67" si="1">A4/F$10</f>
        <v>1.9028806744828132E-2</v>
      </c>
      <c r="H4" s="12">
        <f t="shared" ref="H4:H67" si="2">(37570*(D4^2)+25.64*D4)/F$8</f>
        <v>5.7937869755595132E-5</v>
      </c>
      <c r="I4" s="12">
        <f>EXP(-1*G4)</f>
        <v>0.98115109806638867</v>
      </c>
      <c r="J4" s="26">
        <f t="shared" ref="J4:J67" si="3">(F$8*EXP(-1*F$11*F$10*G4)*I4)/F$8</f>
        <v>0.97339327020910249</v>
      </c>
      <c r="K4" s="26">
        <f t="shared" ref="K4:K67" si="4">(2*F$8*(1-EXP(-1*F$11*F$10*G4))*I4)/F$8</f>
        <v>1.5515655714572302E-2</v>
      </c>
      <c r="L4" s="26">
        <f t="shared" ref="L4:L67" si="5">(H4-K4)^2</f>
        <v>2.3894104096996486E-4</v>
      </c>
    </row>
    <row r="5" spans="1:12" ht="16">
      <c r="A5" s="12">
        <v>10</v>
      </c>
      <c r="B5" s="5">
        <v>16.899999999999999</v>
      </c>
      <c r="C5" s="5">
        <v>2.2799999999999998</v>
      </c>
      <c r="D5" s="12">
        <f t="shared" si="0"/>
        <v>2.2799999999999999E-3</v>
      </c>
      <c r="E5" s="21" t="s">
        <v>44</v>
      </c>
      <c r="F5" s="16">
        <f>F19/(60*1000000)</f>
        <v>5.8228148639174085E-6</v>
      </c>
      <c r="G5" s="27">
        <f t="shared" si="1"/>
        <v>3.8057613489656264E-2</v>
      </c>
      <c r="H5" s="12">
        <f>(37570*(D5^2)+25.64*D5)/F$8</f>
        <v>7.4296552372066713E-3</v>
      </c>
      <c r="I5" s="12">
        <f t="shared" ref="I5:I67" si="6">EXP(-1*G5)</f>
        <v>0.96265747723688022</v>
      </c>
      <c r="J5" s="26">
        <f t="shared" si="3"/>
        <v>0.94749445848837077</v>
      </c>
      <c r="K5" s="26">
        <f t="shared" si="4"/>
        <v>3.0326037497018996E-2</v>
      </c>
      <c r="L5" s="26">
        <f t="shared" si="5"/>
        <v>5.2424432058744851E-4</v>
      </c>
    </row>
    <row r="6" spans="1:12" ht="16">
      <c r="A6" s="12">
        <v>15</v>
      </c>
      <c r="B6" s="5">
        <v>16.899999999999999</v>
      </c>
      <c r="C6" s="5">
        <v>4.82</v>
      </c>
      <c r="D6" s="12">
        <f t="shared" si="0"/>
        <v>4.8200000000000005E-3</v>
      </c>
      <c r="E6" t="s">
        <v>41</v>
      </c>
      <c r="F6" s="15">
        <v>1067</v>
      </c>
      <c r="G6" s="27">
        <f t="shared" si="1"/>
        <v>5.7086420234484396E-2</v>
      </c>
      <c r="H6" s="12">
        <f t="shared" si="2"/>
        <v>2.9173282107149694E-2</v>
      </c>
      <c r="I6" s="12">
        <f t="shared" si="6"/>
        <v>0.94451244085278463</v>
      </c>
      <c r="J6" s="26">
        <f t="shared" si="3"/>
        <v>0.92228472945299789</v>
      </c>
      <c r="K6" s="26">
        <f t="shared" si="4"/>
        <v>4.4455422799573381E-2</v>
      </c>
      <c r="L6" s="26">
        <f t="shared" si="5"/>
        <v>2.3354382414303193E-4</v>
      </c>
    </row>
    <row r="7" spans="1:12">
      <c r="A7" s="12">
        <v>20</v>
      </c>
      <c r="B7" s="5">
        <v>16.899999999999999</v>
      </c>
      <c r="C7" s="5">
        <v>6.37</v>
      </c>
      <c r="D7" s="12">
        <f t="shared" si="0"/>
        <v>6.3699999999999998E-3</v>
      </c>
      <c r="E7" t="s">
        <v>42</v>
      </c>
      <c r="F7" s="15">
        <v>0.10209</v>
      </c>
      <c r="G7" s="27">
        <f t="shared" si="1"/>
        <v>7.6115226979312528E-2</v>
      </c>
      <c r="H7" s="12">
        <f t="shared" si="2"/>
        <v>4.9415299679935153E-2</v>
      </c>
      <c r="I7" s="12">
        <f t="shared" si="6"/>
        <v>0.9267094184800746</v>
      </c>
      <c r="J7" s="26">
        <f t="shared" si="3"/>
        <v>0.89774574886617098</v>
      </c>
      <c r="K7" s="26">
        <f t="shared" si="4"/>
        <v>5.7927339227807219E-2</v>
      </c>
      <c r="L7" s="26">
        <f t="shared" si="5"/>
        <v>7.2454817264538089E-5</v>
      </c>
    </row>
    <row r="8" spans="1:12" ht="16">
      <c r="A8" s="12">
        <v>25</v>
      </c>
      <c r="B8" s="5">
        <v>16.899999999999999</v>
      </c>
      <c r="C8" s="5">
        <v>7.45</v>
      </c>
      <c r="D8" s="12">
        <f t="shared" si="0"/>
        <v>7.45E-3</v>
      </c>
      <c r="E8" s="21" t="s">
        <v>36</v>
      </c>
      <c r="F8" s="15">
        <f>(F6*(5/1000000)/F7)/F4</f>
        <v>34.155432506368534</v>
      </c>
      <c r="G8" s="27">
        <f t="shared" si="1"/>
        <v>9.5144033724140667E-2</v>
      </c>
      <c r="H8" s="12">
        <f t="shared" si="2"/>
        <v>6.6643774005074513E-2</v>
      </c>
      <c r="I8" s="12">
        <f t="shared" si="6"/>
        <v>0.9092419635301896</v>
      </c>
      <c r="J8" s="26">
        <f t="shared" si="3"/>
        <v>0.87385967030516165</v>
      </c>
      <c r="K8" s="26">
        <f t="shared" si="4"/>
        <v>7.0764586450055719E-2</v>
      </c>
      <c r="L8" s="26">
        <f t="shared" si="5"/>
        <v>1.6981095206711986E-5</v>
      </c>
    </row>
    <row r="9" spans="1:12">
      <c r="A9" s="12">
        <v>30</v>
      </c>
      <c r="B9" s="5">
        <v>16.899999999999999</v>
      </c>
      <c r="C9" s="5">
        <v>8.2899999999999991</v>
      </c>
      <c r="D9" s="12">
        <f t="shared" si="0"/>
        <v>8.2899999999999988E-3</v>
      </c>
      <c r="E9" s="12" t="s">
        <v>27</v>
      </c>
      <c r="F9" s="16">
        <f>AVERAGE(B3:B182)+273.15</f>
        <v>290.01000000000005</v>
      </c>
      <c r="G9" s="27">
        <f t="shared" si="1"/>
        <v>0.11417284046896879</v>
      </c>
      <c r="H9" s="12">
        <f t="shared" si="2"/>
        <v>8.1817732405494809E-2</v>
      </c>
      <c r="I9" s="12">
        <f t="shared" si="6"/>
        <v>0.89210375092568484</v>
      </c>
      <c r="J9" s="26">
        <f t="shared" si="3"/>
        <v>0.85060912218218954</v>
      </c>
      <c r="K9" s="26">
        <f t="shared" si="4"/>
        <v>8.2989257486990736E-2</v>
      </c>
      <c r="L9" s="26">
        <f t="shared" si="5"/>
        <v>1.37247101657404E-6</v>
      </c>
    </row>
    <row r="10" spans="1:12">
      <c r="A10" s="12">
        <v>35</v>
      </c>
      <c r="B10" s="5">
        <v>16.899999999999999</v>
      </c>
      <c r="C10" s="5">
        <v>9.0399999999999991</v>
      </c>
      <c r="D10" s="12">
        <f t="shared" si="0"/>
        <v>9.0399999999999994E-3</v>
      </c>
      <c r="E10" s="12" t="s">
        <v>28</v>
      </c>
      <c r="F10" s="16">
        <f>F4/F5</f>
        <v>262.75951335513759</v>
      </c>
      <c r="G10" s="27">
        <f t="shared" si="1"/>
        <v>0.13320164721379693</v>
      </c>
      <c r="H10" s="12">
        <f t="shared" si="2"/>
        <v>9.6677625481226298E-2</v>
      </c>
      <c r="I10" s="12">
        <f t="shared" si="6"/>
        <v>0.87528857480987976</v>
      </c>
      <c r="J10" s="26">
        <f t="shared" si="3"/>
        <v>0.8279771951106154</v>
      </c>
      <c r="K10" s="26">
        <f t="shared" si="4"/>
        <v>9.4622759398528614E-2</v>
      </c>
      <c r="L10" s="26">
        <f t="shared" si="5"/>
        <v>4.2224746178213267E-6</v>
      </c>
    </row>
    <row r="11" spans="1:12" ht="16">
      <c r="A11" s="12">
        <v>40</v>
      </c>
      <c r="B11" s="5">
        <v>16.899999999999999</v>
      </c>
      <c r="C11" s="5">
        <v>9.6300000000000008</v>
      </c>
      <c r="D11" s="12">
        <f t="shared" si="0"/>
        <v>9.6300000000000014E-3</v>
      </c>
      <c r="E11" s="21" t="s">
        <v>29</v>
      </c>
      <c r="F11" s="26">
        <f>F12*EXP(-1*F14/(F13*F9))</f>
        <v>1.587657711408853E-3</v>
      </c>
      <c r="G11" s="27">
        <f t="shared" si="1"/>
        <v>0.15223045395862506</v>
      </c>
      <c r="H11" s="12">
        <f t="shared" si="2"/>
        <v>0.10923704544816762</v>
      </c>
      <c r="I11" s="12">
        <f t="shared" si="6"/>
        <v>0.85879034629967799</v>
      </c>
      <c r="J11" s="26">
        <f t="shared" si="3"/>
        <v>0.80594742960728216</v>
      </c>
      <c r="K11" s="26">
        <f t="shared" si="4"/>
        <v>0.10568583338479169</v>
      </c>
      <c r="L11" s="26">
        <f t="shared" si="5"/>
        <v>1.2611107119066713E-5</v>
      </c>
    </row>
    <row r="12" spans="1:12" ht="16">
      <c r="A12" s="12">
        <v>45</v>
      </c>
      <c r="B12" s="5">
        <v>16.899999999999999</v>
      </c>
      <c r="C12" s="5">
        <v>10.210000000000001</v>
      </c>
      <c r="D12" s="12">
        <f t="shared" si="0"/>
        <v>1.021E-2</v>
      </c>
      <c r="E12" s="18" t="s">
        <v>7</v>
      </c>
      <c r="F12" s="15">
        <v>1969.2341700831983</v>
      </c>
      <c r="G12" s="27">
        <f t="shared" si="1"/>
        <v>0.17125926070345321</v>
      </c>
      <c r="H12" s="12">
        <f t="shared" si="2"/>
        <v>0.12233003450390906</v>
      </c>
      <c r="I12" s="12">
        <f t="shared" si="6"/>
        <v>0.84260309128074318</v>
      </c>
      <c r="J12" s="26">
        <f t="shared" si="3"/>
        <v>0.78450380412205278</v>
      </c>
      <c r="K12" s="26">
        <f t="shared" si="4"/>
        <v>0.11619857431738094</v>
      </c>
      <c r="L12" s="26">
        <f t="shared" si="5"/>
        <v>3.7594804018979419E-5</v>
      </c>
    </row>
    <row r="13" spans="1:12">
      <c r="A13" s="12">
        <v>50</v>
      </c>
      <c r="B13" s="5">
        <v>16.899999999999999</v>
      </c>
      <c r="C13" s="5">
        <v>10.71</v>
      </c>
      <c r="D13" s="12">
        <f t="shared" si="0"/>
        <v>1.0710000000000001E-2</v>
      </c>
      <c r="E13" s="21" t="s">
        <v>46</v>
      </c>
      <c r="F13" s="19">
        <v>8.3140000000000001</v>
      </c>
      <c r="G13" s="27">
        <f t="shared" si="1"/>
        <v>0.19028806744828133</v>
      </c>
      <c r="H13" s="12">
        <f t="shared" si="2"/>
        <v>0.13421107860792783</v>
      </c>
      <c r="I13" s="12">
        <f t="shared" si="6"/>
        <v>0.8267209482442347</v>
      </c>
      <c r="J13" s="26">
        <f t="shared" si="3"/>
        <v>0.76363072338584603</v>
      </c>
      <c r="K13" s="26">
        <f t="shared" si="4"/>
        <v>0.1261804497167773</v>
      </c>
      <c r="L13" s="26">
        <f t="shared" si="5"/>
        <v>6.4491000387381536E-5</v>
      </c>
    </row>
    <row r="14" spans="1:12">
      <c r="A14" s="12">
        <v>55</v>
      </c>
      <c r="B14" s="5">
        <v>16.899999999999999</v>
      </c>
      <c r="C14" s="5">
        <v>11.15</v>
      </c>
      <c r="D14" s="12">
        <f t="shared" si="0"/>
        <v>1.115E-2</v>
      </c>
      <c r="E14" s="18" t="s">
        <v>40</v>
      </c>
      <c r="F14" s="15">
        <v>33830.4974</v>
      </c>
      <c r="G14" s="27">
        <f t="shared" si="1"/>
        <v>0.20931687419310946</v>
      </c>
      <c r="H14" s="12">
        <f t="shared" si="2"/>
        <v>0.14512134560368367</v>
      </c>
      <c r="I14" s="12">
        <f t="shared" si="6"/>
        <v>0.811138166164317</v>
      </c>
      <c r="J14" s="26">
        <f t="shared" si="3"/>
        <v>0.7433130070686913</v>
      </c>
      <c r="K14" s="26">
        <f t="shared" si="4"/>
        <v>0.13565031819125131</v>
      </c>
      <c r="L14" s="26">
        <f t="shared" si="5"/>
        <v>8.9700360247045192E-5</v>
      </c>
    </row>
    <row r="15" spans="1:12">
      <c r="A15" s="12">
        <v>60</v>
      </c>
      <c r="B15" s="5">
        <v>16.899999999999999</v>
      </c>
      <c r="C15" s="5">
        <v>11.58</v>
      </c>
      <c r="D15" s="12">
        <f t="shared" si="0"/>
        <v>1.158E-2</v>
      </c>
      <c r="E15" s="17" t="s">
        <v>30</v>
      </c>
      <c r="F15" s="19">
        <f>SUM(L3:L182)</f>
        <v>6.9097005407461942E-2</v>
      </c>
      <c r="G15" s="27">
        <f t="shared" si="1"/>
        <v>0.22834568093793758</v>
      </c>
      <c r="H15" s="12">
        <f t="shared" si="2"/>
        <v>0.15619515129856038</v>
      </c>
      <c r="I15" s="12">
        <f t="shared" si="6"/>
        <v>0.79584910241567641</v>
      </c>
      <c r="J15" s="26">
        <f t="shared" si="3"/>
        <v>0.72353587873955505</v>
      </c>
      <c r="K15" s="26">
        <f t="shared" si="4"/>
        <v>0.14462644735224262</v>
      </c>
      <c r="L15" s="26">
        <f t="shared" si="5"/>
        <v>1.3383491099754812E-4</v>
      </c>
    </row>
    <row r="16" spans="1:12">
      <c r="A16" s="12">
        <v>65</v>
      </c>
      <c r="B16" s="5">
        <v>16.899999999999999</v>
      </c>
      <c r="C16" s="5">
        <v>11.95</v>
      </c>
      <c r="D16" s="12">
        <f t="shared" si="0"/>
        <v>1.1949999999999999E-2</v>
      </c>
      <c r="F16" s="15"/>
      <c r="G16" s="27">
        <f t="shared" si="1"/>
        <v>0.24737448768276574</v>
      </c>
      <c r="H16" s="12">
        <f t="shared" si="2"/>
        <v>0.16604936634728626</v>
      </c>
      <c r="I16" s="12">
        <f t="shared" si="6"/>
        <v>0.7808482207302907</v>
      </c>
      <c r="J16" s="26">
        <f t="shared" si="3"/>
        <v>0.70428495511991207</v>
      </c>
      <c r="K16" s="26">
        <f t="shared" si="4"/>
        <v>0.1531265312207572</v>
      </c>
      <c r="L16" s="26">
        <f t="shared" si="5"/>
        <v>1.669996677074533E-4</v>
      </c>
    </row>
    <row r="17" spans="1:12" ht="16">
      <c r="A17" s="12">
        <v>70</v>
      </c>
      <c r="B17" s="5">
        <v>16.899999999999999</v>
      </c>
      <c r="C17" s="5">
        <v>12.28</v>
      </c>
      <c r="D17" s="12">
        <f t="shared" si="0"/>
        <v>1.2279999999999999E-2</v>
      </c>
      <c r="E17" s="21" t="s">
        <v>50</v>
      </c>
      <c r="F17" s="15">
        <v>4.3</v>
      </c>
      <c r="G17" s="27">
        <f t="shared" si="1"/>
        <v>0.26640329442759386</v>
      </c>
      <c r="H17" s="12">
        <f t="shared" si="2"/>
        <v>0.17509235425096481</v>
      </c>
      <c r="I17" s="12">
        <f t="shared" si="6"/>
        <v>0.76613008919271053</v>
      </c>
      <c r="J17" s="26">
        <f t="shared" si="3"/>
        <v>0.68554623562324224</v>
      </c>
      <c r="K17" s="26">
        <f t="shared" si="4"/>
        <v>0.16116770713893666</v>
      </c>
      <c r="L17" s="26">
        <f t="shared" si="5"/>
        <v>1.9389579719451388E-4</v>
      </c>
    </row>
    <row r="18" spans="1:12" ht="16">
      <c r="A18" s="12">
        <v>75</v>
      </c>
      <c r="B18" s="5">
        <v>16.899999999999999</v>
      </c>
      <c r="C18" s="5">
        <v>12.6</v>
      </c>
      <c r="D18" s="12">
        <f t="shared" si="0"/>
        <v>1.26E-2</v>
      </c>
      <c r="E18" s="21" t="s">
        <v>43</v>
      </c>
      <c r="F18" s="12">
        <f>3.512*(10^-5)*F19^2+3.789*(10^-5)*F19</f>
        <v>4.2999364123931221</v>
      </c>
      <c r="G18" s="27">
        <f t="shared" si="1"/>
        <v>0.28543210117242201</v>
      </c>
      <c r="H18" s="12">
        <f t="shared" si="2"/>
        <v>0.18409010627599626</v>
      </c>
      <c r="I18" s="12">
        <f t="shared" si="6"/>
        <v>0.75168937827312821</v>
      </c>
      <c r="J18" s="26">
        <f t="shared" si="3"/>
        <v>0.66730609217284764</v>
      </c>
      <c r="K18" s="26">
        <f t="shared" si="4"/>
        <v>0.16876657220056113</v>
      </c>
      <c r="L18" s="26">
        <f t="shared" si="5"/>
        <v>2.3481069656102157E-4</v>
      </c>
    </row>
    <row r="19" spans="1:12" ht="16">
      <c r="A19" s="12">
        <v>80</v>
      </c>
      <c r="B19" s="5">
        <v>16.899999999999999</v>
      </c>
      <c r="C19" s="5">
        <v>12.91</v>
      </c>
      <c r="D19" s="12">
        <f t="shared" si="0"/>
        <v>1.291E-2</v>
      </c>
      <c r="E19" s="21" t="s">
        <v>45</v>
      </c>
      <c r="F19" s="25">
        <v>349.36889183504451</v>
      </c>
      <c r="G19" s="27">
        <f t="shared" si="1"/>
        <v>0.30446090791725011</v>
      </c>
      <c r="H19" s="12">
        <f t="shared" si="2"/>
        <v>0.19302150297088858</v>
      </c>
      <c r="I19" s="12">
        <f t="shared" si="6"/>
        <v>0.73752085889752084</v>
      </c>
      <c r="J19" s="26">
        <f t="shared" si="3"/>
        <v>0.64955125929058499</v>
      </c>
      <c r="K19" s="26">
        <f t="shared" si="4"/>
        <v>0.17593919921387169</v>
      </c>
      <c r="L19" s="26">
        <f t="shared" si="5"/>
        <v>2.9180510164699325E-4</v>
      </c>
    </row>
    <row r="20" spans="1:12" ht="16">
      <c r="A20" s="12">
        <v>85</v>
      </c>
      <c r="B20" s="5">
        <v>16.899999999999999</v>
      </c>
      <c r="C20" s="5">
        <v>13.16</v>
      </c>
      <c r="D20" s="12">
        <f t="shared" si="0"/>
        <v>1.316E-2</v>
      </c>
      <c r="E20" s="21" t="s">
        <v>51</v>
      </c>
      <c r="F20" s="12">
        <f>F17-F18</f>
        <v>6.3587606877746339E-5</v>
      </c>
      <c r="G20" s="27">
        <f t="shared" si="1"/>
        <v>0.32348971466207826</v>
      </c>
      <c r="H20" s="12">
        <f t="shared" si="2"/>
        <v>0.20037823824142426</v>
      </c>
      <c r="I20" s="12">
        <f t="shared" si="6"/>
        <v>0.72361940055416862</v>
      </c>
      <c r="J20" s="26">
        <f t="shared" si="3"/>
        <v>0.6322688244493031</v>
      </c>
      <c r="K20" s="26">
        <f t="shared" si="4"/>
        <v>0.18270115220973099</v>
      </c>
      <c r="L20" s="26">
        <f t="shared" si="5"/>
        <v>3.1247937057188524E-4</v>
      </c>
    </row>
    <row r="21" spans="1:12">
      <c r="A21" s="12">
        <v>90</v>
      </c>
      <c r="B21" s="5">
        <v>16.899999999999999</v>
      </c>
      <c r="C21" s="5">
        <v>13.42</v>
      </c>
      <c r="D21" s="12">
        <f t="shared" si="0"/>
        <v>1.342E-2</v>
      </c>
      <c r="G21" s="27">
        <f t="shared" si="1"/>
        <v>0.34251852140690642</v>
      </c>
      <c r="H21" s="12">
        <f t="shared" si="2"/>
        <v>0.20817509913464657</v>
      </c>
      <c r="I21" s="12">
        <f t="shared" si="6"/>
        <v>0.70997996943586439</v>
      </c>
      <c r="J21" s="26">
        <f t="shared" si="3"/>
        <v>0.61544621868197202</v>
      </c>
      <c r="K21" s="26">
        <f t="shared" si="4"/>
        <v>0.18906750150778465</v>
      </c>
      <c r="L21" s="26">
        <f t="shared" si="5"/>
        <v>3.6510028707005955E-4</v>
      </c>
    </row>
    <row r="22" spans="1:12">
      <c r="A22" s="12">
        <v>95</v>
      </c>
      <c r="B22" s="5">
        <v>16.899999999999999</v>
      </c>
      <c r="C22" s="5">
        <v>13.66</v>
      </c>
      <c r="D22" s="12">
        <f t="shared" si="0"/>
        <v>1.366E-2</v>
      </c>
      <c r="G22" s="27">
        <f t="shared" si="1"/>
        <v>0.36154732815173451</v>
      </c>
      <c r="H22" s="12">
        <f t="shared" si="2"/>
        <v>0.21550419806944485</v>
      </c>
      <c r="I22" s="12">
        <f t="shared" si="6"/>
        <v>0.69659762661713953</v>
      </c>
      <c r="J22" s="26">
        <f t="shared" si="3"/>
        <v>0.59907120744067133</v>
      </c>
      <c r="K22" s="26">
        <f t="shared" si="4"/>
        <v>0.19505283835293646</v>
      </c>
      <c r="L22" s="26">
        <f t="shared" si="5"/>
        <v>4.1825811425402184E-4</v>
      </c>
    </row>
    <row r="23" spans="1:12">
      <c r="A23" s="12">
        <v>100</v>
      </c>
      <c r="B23" s="5">
        <v>16.899999999999999</v>
      </c>
      <c r="C23" s="5">
        <v>13.86</v>
      </c>
      <c r="D23" s="12">
        <f t="shared" si="0"/>
        <v>1.3859999999999999E-2</v>
      </c>
      <c r="G23" s="27">
        <f t="shared" si="1"/>
        <v>0.38057613489656267</v>
      </c>
      <c r="H23" s="12">
        <f t="shared" si="2"/>
        <v>0.22170857800111418</v>
      </c>
      <c r="I23" s="12">
        <f t="shared" si="6"/>
        <v>0.68346752626584661</v>
      </c>
      <c r="J23" s="26">
        <f t="shared" si="3"/>
        <v>0.58313188169879049</v>
      </c>
      <c r="K23" s="26">
        <f t="shared" si="4"/>
        <v>0.20067128913411214</v>
      </c>
      <c r="L23" s="26">
        <f t="shared" si="5"/>
        <v>4.4256752287368802E-4</v>
      </c>
    </row>
    <row r="24" spans="1:12">
      <c r="A24" s="12">
        <v>105</v>
      </c>
      <c r="B24" s="5">
        <v>16.899999999999999</v>
      </c>
      <c r="C24" s="5">
        <v>14.06</v>
      </c>
      <c r="D24" s="12">
        <f t="shared" si="0"/>
        <v>1.4060000000000001E-2</v>
      </c>
      <c r="G24" s="27">
        <f t="shared" si="1"/>
        <v>0.39960494164139082</v>
      </c>
      <c r="H24" s="12">
        <f t="shared" si="2"/>
        <v>0.2280009556473328</v>
      </c>
      <c r="I24" s="12">
        <f t="shared" si="6"/>
        <v>0.67058491388845376</v>
      </c>
      <c r="J24" s="26">
        <f t="shared" si="3"/>
        <v>0.56761664928997324</v>
      </c>
      <c r="K24" s="26">
        <f t="shared" si="4"/>
        <v>0.20593652919696109</v>
      </c>
      <c r="L24" s="26">
        <f t="shared" si="5"/>
        <v>4.8683891458386276E-4</v>
      </c>
    </row>
    <row r="25" spans="1:12">
      <c r="A25" s="12">
        <v>110</v>
      </c>
      <c r="B25" s="5">
        <v>16.899999999999999</v>
      </c>
      <c r="C25" s="5">
        <v>14.24</v>
      </c>
      <c r="D25" s="12">
        <f t="shared" si="0"/>
        <v>1.4240000000000001E-2</v>
      </c>
      <c r="G25" s="27">
        <f t="shared" si="1"/>
        <v>0.41863374838621892</v>
      </c>
      <c r="H25" s="12">
        <f t="shared" si="2"/>
        <v>0.23373933357486906</v>
      </c>
      <c r="I25" s="12">
        <f t="shared" si="6"/>
        <v>0.65794512460841104</v>
      </c>
      <c r="J25" s="26">
        <f t="shared" si="3"/>
        <v>0.55251422647750026</v>
      </c>
      <c r="K25" s="26">
        <f t="shared" si="4"/>
        <v>0.21086179626182161</v>
      </c>
      <c r="L25" s="26">
        <f t="shared" si="5"/>
        <v>5.2338171350987841E-4</v>
      </c>
    </row>
    <row r="26" spans="1:12">
      <c r="A26" s="12">
        <v>115</v>
      </c>
      <c r="B26" s="5">
        <v>16.899999999999999</v>
      </c>
      <c r="C26" s="5">
        <v>14.41</v>
      </c>
      <c r="D26" s="12">
        <f t="shared" si="0"/>
        <v>1.4410000000000001E-2</v>
      </c>
      <c r="G26" s="27">
        <f t="shared" si="1"/>
        <v>0.43766255513104707</v>
      </c>
      <c r="H26" s="12">
        <f t="shared" si="2"/>
        <v>0.23922436102884928</v>
      </c>
      <c r="I26" s="12">
        <f t="shared" si="6"/>
        <v>0.64554358147696944</v>
      </c>
      <c r="J26" s="26">
        <f t="shared" si="3"/>
        <v>0.53781362974798674</v>
      </c>
      <c r="K26" s="26">
        <f t="shared" si="4"/>
        <v>0.21545990345796553</v>
      </c>
      <c r="L26" s="26">
        <f t="shared" si="5"/>
        <v>5.6474944363833378E-4</v>
      </c>
    </row>
    <row r="27" spans="1:12">
      <c r="A27" s="12">
        <v>120</v>
      </c>
      <c r="B27" s="5">
        <v>16.899999999999999</v>
      </c>
      <c r="C27" s="5">
        <v>14.57</v>
      </c>
      <c r="D27" s="12">
        <f t="shared" si="0"/>
        <v>1.457E-2</v>
      </c>
      <c r="G27" s="27">
        <f t="shared" si="1"/>
        <v>0.45669136187587517</v>
      </c>
      <c r="H27" s="12">
        <f t="shared" si="2"/>
        <v>0.24444481830066839</v>
      </c>
      <c r="I27" s="12">
        <f t="shared" si="6"/>
        <v>0.63337579381583775</v>
      </c>
      <c r="J27" s="26">
        <f t="shared" si="3"/>
        <v>0.52350416782342002</v>
      </c>
      <c r="K27" s="26">
        <f t="shared" si="4"/>
        <v>0.21974325198483524</v>
      </c>
      <c r="L27" s="26">
        <f t="shared" si="5"/>
        <v>6.1016737845550272E-4</v>
      </c>
    </row>
    <row r="28" spans="1:12">
      <c r="A28" s="12">
        <v>125</v>
      </c>
      <c r="B28" s="5">
        <v>16.899999999999999</v>
      </c>
      <c r="C28" s="5">
        <v>14.71</v>
      </c>
      <c r="D28" s="12">
        <f t="shared" si="0"/>
        <v>1.4710000000000001E-2</v>
      </c>
      <c r="G28" s="27">
        <f t="shared" si="1"/>
        <v>0.47572016862070332</v>
      </c>
      <c r="H28" s="12">
        <f t="shared" si="2"/>
        <v>0.24905891721364853</v>
      </c>
      <c r="I28" s="12">
        <f t="shared" si="6"/>
        <v>0.62143735559107982</v>
      </c>
      <c r="J28" s="26">
        <f t="shared" si="3"/>
        <v>0.50957543388573379</v>
      </c>
      <c r="K28" s="26">
        <f t="shared" si="4"/>
        <v>0.22372384341069215</v>
      </c>
      <c r="L28" s="26">
        <f t="shared" si="5"/>
        <v>6.4186596460124668E-4</v>
      </c>
    </row>
    <row r="29" spans="1:12">
      <c r="A29" s="12">
        <v>130</v>
      </c>
      <c r="B29" s="5">
        <v>16.899999999999999</v>
      </c>
      <c r="C29" s="5">
        <v>14.85</v>
      </c>
      <c r="D29" s="12">
        <f t="shared" si="0"/>
        <v>1.485E-2</v>
      </c>
      <c r="G29" s="27">
        <f t="shared" si="1"/>
        <v>0.49474897536553147</v>
      </c>
      <c r="H29" s="12">
        <f t="shared" si="2"/>
        <v>0.25371613500675771</v>
      </c>
      <c r="I29" s="12">
        <f t="shared" si="6"/>
        <v>0.60972394381766082</v>
      </c>
      <c r="J29" s="26">
        <f t="shared" si="3"/>
        <v>0.49601729800825667</v>
      </c>
      <c r="K29" s="26">
        <f t="shared" si="4"/>
        <v>0.22741329161880833</v>
      </c>
      <c r="L29" s="26">
        <f t="shared" si="5"/>
        <v>6.9183957029099279E-4</v>
      </c>
    </row>
    <row r="30" spans="1:12">
      <c r="A30" s="12">
        <v>135</v>
      </c>
      <c r="B30" s="5">
        <v>16.899999999999999</v>
      </c>
      <c r="C30" s="5">
        <v>14.96</v>
      </c>
      <c r="D30" s="12">
        <f t="shared" si="0"/>
        <v>1.4960000000000001E-2</v>
      </c>
      <c r="G30" s="27">
        <f t="shared" si="1"/>
        <v>0.51377778211035963</v>
      </c>
      <c r="H30" s="12">
        <f t="shared" si="2"/>
        <v>0.25740562677286272</v>
      </c>
      <c r="I30" s="12">
        <f t="shared" si="6"/>
        <v>0.59823131699406695</v>
      </c>
      <c r="J30" s="26">
        <f t="shared" si="3"/>
        <v>0.4828198997885399</v>
      </c>
      <c r="K30" s="26">
        <f t="shared" si="4"/>
        <v>0.23082283441105417</v>
      </c>
      <c r="L30" s="26">
        <f t="shared" si="5"/>
        <v>7.066448497510269E-4</v>
      </c>
    </row>
    <row r="31" spans="1:12">
      <c r="A31" s="12">
        <v>140</v>
      </c>
      <c r="B31" s="5">
        <v>16.899999999999999</v>
      </c>
      <c r="C31" s="5">
        <v>15.07</v>
      </c>
      <c r="D31" s="12">
        <f t="shared" si="0"/>
        <v>1.507E-2</v>
      </c>
      <c r="G31" s="27">
        <f t="shared" si="1"/>
        <v>0.53280658885518772</v>
      </c>
      <c r="H31" s="12">
        <f t="shared" si="2"/>
        <v>0.26112173784761872</v>
      </c>
      <c r="I31" s="12">
        <f t="shared" si="6"/>
        <v>0.5869553135664306</v>
      </c>
      <c r="J31" s="26">
        <f t="shared" si="3"/>
        <v>0.46997364117719798</v>
      </c>
      <c r="K31" s="26">
        <f t="shared" si="4"/>
        <v>0.23396334477846528</v>
      </c>
      <c r="L31" s="26">
        <f t="shared" si="5"/>
        <v>7.3757831409864143E-4</v>
      </c>
    </row>
    <row r="32" spans="1:12">
      <c r="A32" s="12">
        <v>145</v>
      </c>
      <c r="B32" s="5">
        <v>16.899999999999999</v>
      </c>
      <c r="C32" s="5">
        <v>15.17</v>
      </c>
      <c r="D32" s="12">
        <f t="shared" si="0"/>
        <v>1.5169999999999999E-2</v>
      </c>
      <c r="G32" s="27">
        <f t="shared" si="1"/>
        <v>0.55183539560001582</v>
      </c>
      <c r="H32" s="12">
        <f t="shared" si="2"/>
        <v>0.26452312004292061</v>
      </c>
      <c r="I32" s="12">
        <f t="shared" si="6"/>
        <v>0.57589185042160496</v>
      </c>
      <c r="J32" s="26">
        <f t="shared" si="3"/>
        <v>0.45746917949755211</v>
      </c>
      <c r="K32" s="26">
        <f t="shared" si="4"/>
        <v>0.23684534184810571</v>
      </c>
      <c r="L32" s="26">
        <f t="shared" si="5"/>
        <v>7.6605940580137116E-4</v>
      </c>
    </row>
    <row r="33" spans="1:12">
      <c r="A33" s="12">
        <v>150</v>
      </c>
      <c r="B33" s="5">
        <v>16.899999999999999</v>
      </c>
      <c r="C33" s="5">
        <v>15.26</v>
      </c>
      <c r="D33" s="12">
        <f t="shared" si="0"/>
        <v>1.5259999999999999E-2</v>
      </c>
      <c r="G33" s="27">
        <f t="shared" si="1"/>
        <v>0.57086420234484403</v>
      </c>
      <c r="H33" s="12">
        <f t="shared" si="2"/>
        <v>0.26760317353017737</v>
      </c>
      <c r="I33" s="12">
        <f t="shared" si="6"/>
        <v>0.56503692140864203</v>
      </c>
      <c r="J33" s="26">
        <f t="shared" si="3"/>
        <v>0.44529742065099703</v>
      </c>
      <c r="K33" s="26">
        <f t="shared" si="4"/>
        <v>0.23947900151528997</v>
      </c>
      <c r="L33" s="26">
        <f t="shared" si="5"/>
        <v>7.9096905152297554E-4</v>
      </c>
    </row>
    <row r="34" spans="1:12">
      <c r="A34" s="12">
        <v>155</v>
      </c>
      <c r="B34" s="5">
        <v>16.899999999999999</v>
      </c>
      <c r="C34" s="5">
        <v>15.35</v>
      </c>
      <c r="D34" s="12">
        <f t="shared" si="0"/>
        <v>1.5349999999999999E-2</v>
      </c>
      <c r="G34" s="27">
        <f t="shared" si="1"/>
        <v>0.58989300908967213</v>
      </c>
      <c r="H34" s="12">
        <f t="shared" si="2"/>
        <v>0.27070104655463018</v>
      </c>
      <c r="I34" s="12">
        <f t="shared" si="6"/>
        <v>0.55438659588814099</v>
      </c>
      <c r="J34" s="26">
        <f t="shared" si="3"/>
        <v>0.43344951250315245</v>
      </c>
      <c r="K34" s="26">
        <f t="shared" si="4"/>
        <v>0.24187416676997717</v>
      </c>
      <c r="L34" s="26">
        <f t="shared" si="5"/>
        <v>8.3098899811883634E-4</v>
      </c>
    </row>
    <row r="35" spans="1:12">
      <c r="A35" s="12">
        <v>160</v>
      </c>
      <c r="B35" s="5">
        <v>16.899999999999999</v>
      </c>
      <c r="C35" s="5">
        <v>15.42</v>
      </c>
      <c r="D35" s="12">
        <f t="shared" si="0"/>
        <v>1.542E-2</v>
      </c>
      <c r="G35" s="27">
        <f t="shared" si="1"/>
        <v>0.60892181583450022</v>
      </c>
      <c r="H35" s="12">
        <f t="shared" si="2"/>
        <v>0.27312282303146385</v>
      </c>
      <c r="I35" s="12">
        <f t="shared" si="6"/>
        <v>0.54393701730893673</v>
      </c>
      <c r="J35" s="26">
        <f t="shared" si="3"/>
        <v>0.42191683844598465</v>
      </c>
      <c r="K35" s="26">
        <f t="shared" si="4"/>
        <v>0.2440403577259041</v>
      </c>
      <c r="L35" s="26">
        <f t="shared" si="5"/>
        <v>8.4578978824908634E-4</v>
      </c>
    </row>
    <row r="36" spans="1:12">
      <c r="A36" s="12">
        <v>165</v>
      </c>
      <c r="B36" s="5">
        <v>16.899999999999999</v>
      </c>
      <c r="C36" s="5">
        <v>15.48</v>
      </c>
      <c r="D36" s="12">
        <f t="shared" si="0"/>
        <v>1.5480000000000001E-2</v>
      </c>
      <c r="G36" s="27">
        <f t="shared" si="1"/>
        <v>0.62795062257932843</v>
      </c>
      <c r="H36" s="12">
        <f t="shared" si="2"/>
        <v>0.27520721121734687</v>
      </c>
      <c r="I36" s="12">
        <f t="shared" si="6"/>
        <v>0.53368440181161958</v>
      </c>
      <c r="J36" s="26">
        <f t="shared" si="3"/>
        <v>0.41069101113122258</v>
      </c>
      <c r="K36" s="26">
        <f t="shared" si="4"/>
        <v>0.24598678136079394</v>
      </c>
      <c r="L36" s="26">
        <f t="shared" si="5"/>
        <v>8.5383352100172995E-4</v>
      </c>
    </row>
    <row r="37" spans="1:12">
      <c r="A37" s="12">
        <v>170</v>
      </c>
      <c r="B37" s="5">
        <v>16.899999999999999</v>
      </c>
      <c r="C37" s="5">
        <v>15.55</v>
      </c>
      <c r="D37" s="12">
        <f t="shared" si="0"/>
        <v>1.5550000000000001E-2</v>
      </c>
      <c r="G37" s="27">
        <f t="shared" si="1"/>
        <v>0.64697942932415653</v>
      </c>
      <c r="H37" s="12">
        <f t="shared" si="2"/>
        <v>0.27764900717424046</v>
      </c>
      <c r="I37" s="12">
        <f t="shared" si="6"/>
        <v>0.52362503685837425</v>
      </c>
      <c r="J37" s="26">
        <f t="shared" si="3"/>
        <v>0.39976386637050365</v>
      </c>
      <c r="K37" s="26">
        <f t="shared" si="4"/>
        <v>0.24772234097574122</v>
      </c>
      <c r="L37" s="26">
        <f t="shared" si="5"/>
        <v>8.9560534975639664E-4</v>
      </c>
    </row>
    <row r="38" spans="1:12">
      <c r="A38" s="12">
        <v>175</v>
      </c>
      <c r="B38" s="5">
        <v>16.899999999999999</v>
      </c>
      <c r="C38" s="5">
        <v>15.6</v>
      </c>
      <c r="D38" s="12">
        <f t="shared" si="0"/>
        <v>1.5599999999999999E-2</v>
      </c>
      <c r="G38" s="27">
        <f t="shared" si="1"/>
        <v>0.66600823606898463</v>
      </c>
      <c r="H38" s="12">
        <f t="shared" si="2"/>
        <v>0.27939974697204117</v>
      </c>
      <c r="I38" s="12">
        <f t="shared" si="6"/>
        <v>0.51375527988864722</v>
      </c>
      <c r="J38" s="26">
        <f t="shared" si="3"/>
        <v>0.38912745719781927</v>
      </c>
      <c r="K38" s="26">
        <f t="shared" si="4"/>
        <v>0.24925564538165593</v>
      </c>
      <c r="L38" s="26">
        <f t="shared" si="5"/>
        <v>9.0866686069146637E-4</v>
      </c>
    </row>
    <row r="39" spans="1:12">
      <c r="A39" s="12">
        <v>180</v>
      </c>
      <c r="B39" s="5">
        <v>16.899999999999999</v>
      </c>
      <c r="C39" s="5">
        <v>15.65</v>
      </c>
      <c r="D39" s="12">
        <f t="shared" si="0"/>
        <v>1.5650000000000001E-2</v>
      </c>
      <c r="G39" s="27">
        <f t="shared" si="1"/>
        <v>0.68503704281381284</v>
      </c>
      <c r="H39" s="12">
        <f t="shared" si="2"/>
        <v>0.28115598662700142</v>
      </c>
      <c r="I39" s="12">
        <f t="shared" si="6"/>
        <v>0.50407155700015105</v>
      </c>
      <c r="J39" s="26">
        <f t="shared" si="3"/>
        <v>0.37877404808993781</v>
      </c>
      <c r="K39" s="26">
        <f t="shared" si="4"/>
        <v>0.25059501782042654</v>
      </c>
      <c r="L39" s="26">
        <f t="shared" si="5"/>
        <v>9.3397281439644311E-4</v>
      </c>
    </row>
    <row r="40" spans="1:12">
      <c r="A40" s="12">
        <v>185</v>
      </c>
      <c r="B40" s="5">
        <v>16.899999999999999</v>
      </c>
      <c r="C40" s="5">
        <v>15.69</v>
      </c>
      <c r="D40" s="12">
        <f t="shared" si="0"/>
        <v>1.5689999999999999E-2</v>
      </c>
      <c r="G40" s="27">
        <f t="shared" si="1"/>
        <v>0.70406584955864093</v>
      </c>
      <c r="H40" s="12">
        <f t="shared" si="2"/>
        <v>0.28256493824812418</v>
      </c>
      <c r="I40" s="12">
        <f t="shared" si="6"/>
        <v>0.49457036165473239</v>
      </c>
      <c r="J40" s="26">
        <f t="shared" si="3"/>
        <v>0.36869610934060437</v>
      </c>
      <c r="K40" s="26">
        <f t="shared" si="4"/>
        <v>0.25174850462825604</v>
      </c>
      <c r="L40" s="26">
        <f t="shared" si="5"/>
        <v>9.4965258104773894E-4</v>
      </c>
    </row>
    <row r="41" spans="1:12">
      <c r="A41" s="12">
        <v>190</v>
      </c>
      <c r="B41" s="5">
        <v>16.899999999999999</v>
      </c>
      <c r="C41" s="5">
        <v>15.71</v>
      </c>
      <c r="D41" s="12">
        <f t="shared" si="0"/>
        <v>1.5710000000000002E-2</v>
      </c>
      <c r="G41" s="27">
        <f t="shared" si="1"/>
        <v>0.72309465630346903</v>
      </c>
      <c r="H41" s="12">
        <f t="shared" si="2"/>
        <v>0.283270734024404</v>
      </c>
      <c r="I41" s="12">
        <f t="shared" si="6"/>
        <v>0.48524825340863165</v>
      </c>
      <c r="J41" s="26">
        <f t="shared" si="3"/>
        <v>0.35888631158442369</v>
      </c>
      <c r="K41" s="26">
        <f t="shared" si="4"/>
        <v>0.25272388364841586</v>
      </c>
      <c r="L41" s="26">
        <f t="shared" si="5"/>
        <v>9.3311006789300699E-4</v>
      </c>
    </row>
    <row r="42" spans="1:12">
      <c r="A42" s="12">
        <v>195</v>
      </c>
      <c r="B42" s="5">
        <v>16.899999999999999</v>
      </c>
      <c r="C42" s="5">
        <v>15.75</v>
      </c>
      <c r="D42" s="12">
        <f t="shared" si="0"/>
        <v>1.575E-2</v>
      </c>
      <c r="G42" s="27">
        <f t="shared" si="1"/>
        <v>0.74212346304829724</v>
      </c>
      <c r="H42" s="12">
        <f t="shared" si="2"/>
        <v>0.28468496550839967</v>
      </c>
      <c r="I42" s="12">
        <f t="shared" si="6"/>
        <v>0.47610185666667615</v>
      </c>
      <c r="J42" s="26">
        <f t="shared" si="3"/>
        <v>0.34933752046644506</v>
      </c>
      <c r="K42" s="26">
        <f t="shared" si="4"/>
        <v>0.25352867240046206</v>
      </c>
      <c r="L42" s="26">
        <f t="shared" si="5"/>
        <v>9.707146002277203E-4</v>
      </c>
    </row>
    <row r="43" spans="1:12">
      <c r="A43" s="12">
        <v>200</v>
      </c>
      <c r="B43" s="5">
        <v>16.899999999999999</v>
      </c>
      <c r="C43" s="5">
        <v>15.77</v>
      </c>
      <c r="D43" s="12">
        <f t="shared" si="0"/>
        <v>1.5769999999999999E-2</v>
      </c>
      <c r="G43" s="27">
        <f t="shared" si="1"/>
        <v>0.76115226979312534</v>
      </c>
      <c r="H43" s="12">
        <f t="shared" si="2"/>
        <v>0.28539340121611584</v>
      </c>
      <c r="I43" s="12">
        <f t="shared" si="6"/>
        <v>0.46712785945995572</v>
      </c>
      <c r="J43" s="26">
        <f t="shared" si="3"/>
        <v>0.3400427914535723</v>
      </c>
      <c r="K43" s="26">
        <f t="shared" si="4"/>
        <v>0.25417013601276689</v>
      </c>
      <c r="L43" s="26">
        <f t="shared" si="5"/>
        <v>9.7489228995866124E-4</v>
      </c>
    </row>
    <row r="44" spans="1:12">
      <c r="A44" s="12">
        <v>205</v>
      </c>
      <c r="B44" s="5">
        <v>16.899999999999999</v>
      </c>
      <c r="C44" s="5">
        <v>15.78</v>
      </c>
      <c r="D44" s="12">
        <f t="shared" si="0"/>
        <v>1.5779999999999999E-2</v>
      </c>
      <c r="G44" s="27">
        <f t="shared" si="1"/>
        <v>0.78018107653795343</v>
      </c>
      <c r="H44" s="12">
        <f t="shared" si="2"/>
        <v>0.28574794906140344</v>
      </c>
      <c r="I44" s="12">
        <f t="shared" si="6"/>
        <v>0.45832301224653726</v>
      </c>
      <c r="J44" s="26">
        <f t="shared" si="3"/>
        <v>0.33099536478402464</v>
      </c>
      <c r="K44" s="26">
        <f t="shared" si="4"/>
        <v>0.25465529492502537</v>
      </c>
      <c r="L44" s="26">
        <f t="shared" si="5"/>
        <v>9.6675314124442847E-4</v>
      </c>
    </row>
    <row r="45" spans="1:12">
      <c r="A45" s="12">
        <v>210</v>
      </c>
      <c r="B45" s="5">
        <v>16.899999999999999</v>
      </c>
      <c r="C45" s="5">
        <v>15.8</v>
      </c>
      <c r="D45" s="12">
        <f t="shared" si="0"/>
        <v>1.5800000000000002E-2</v>
      </c>
      <c r="G45" s="27">
        <f t="shared" si="1"/>
        <v>0.79920988328278164</v>
      </c>
      <c r="H45" s="12">
        <f t="shared" si="2"/>
        <v>0.28645770473483789</v>
      </c>
      <c r="I45" s="12">
        <f t="shared" si="6"/>
        <v>0.44968412673478486</v>
      </c>
      <c r="J45" s="26">
        <f t="shared" si="3"/>
        <v>0.32218866055117645</v>
      </c>
      <c r="K45" s="26">
        <f t="shared" si="4"/>
        <v>0.25499093236721682</v>
      </c>
      <c r="L45" s="26">
        <f t="shared" si="5"/>
        <v>9.9015776323568123E-4</v>
      </c>
    </row>
    <row r="46" spans="1:12">
      <c r="A46" s="12">
        <v>215</v>
      </c>
      <c r="B46" s="5">
        <v>16.899999999999999</v>
      </c>
      <c r="C46" s="5">
        <v>15.8</v>
      </c>
      <c r="D46" s="12">
        <f t="shared" si="0"/>
        <v>1.5800000000000002E-2</v>
      </c>
      <c r="G46" s="27">
        <f t="shared" si="1"/>
        <v>0.81823869002760974</v>
      </c>
      <c r="H46" s="12">
        <f t="shared" si="2"/>
        <v>0.28645770473483789</v>
      </c>
      <c r="I46" s="12">
        <f t="shared" si="6"/>
        <v>0.44120807472885926</v>
      </c>
      <c r="J46" s="26">
        <f t="shared" si="3"/>
        <v>0.31361627391820007</v>
      </c>
      <c r="K46" s="26">
        <f t="shared" si="4"/>
        <v>0.25518360162131837</v>
      </c>
      <c r="L46" s="26">
        <f t="shared" si="5"/>
        <v>9.7806952555505155E-4</v>
      </c>
    </row>
    <row r="47" spans="1:12">
      <c r="A47" s="12">
        <v>220</v>
      </c>
      <c r="B47" s="5">
        <v>16.899999999999999</v>
      </c>
      <c r="C47" s="5">
        <v>15.8</v>
      </c>
      <c r="D47" s="12">
        <f t="shared" si="0"/>
        <v>1.5800000000000002E-2</v>
      </c>
      <c r="G47" s="27">
        <f t="shared" si="1"/>
        <v>0.83726749677243784</v>
      </c>
      <c r="H47" s="12">
        <f t="shared" si="2"/>
        <v>0.28645770473483789</v>
      </c>
      <c r="I47" s="12">
        <f t="shared" si="6"/>
        <v>0.43289178699597758</v>
      </c>
      <c r="J47" s="26">
        <f t="shared" si="3"/>
        <v>0.30527197046003041</v>
      </c>
      <c r="K47" s="26">
        <f t="shared" si="4"/>
        <v>0.25523963307189423</v>
      </c>
      <c r="L47" s="26">
        <f t="shared" si="5"/>
        <v>9.7456799835268586E-4</v>
      </c>
    </row>
    <row r="48" spans="1:12">
      <c r="A48" s="12">
        <v>225</v>
      </c>
      <c r="B48" s="5">
        <v>16.899999999999999</v>
      </c>
      <c r="C48" s="5">
        <v>15.8</v>
      </c>
      <c r="D48" s="12">
        <f t="shared" si="0"/>
        <v>1.5800000000000002E-2</v>
      </c>
      <c r="G48" s="27">
        <f t="shared" si="1"/>
        <v>0.85629630351726604</v>
      </c>
      <c r="H48" s="12">
        <f t="shared" si="2"/>
        <v>0.28645770473483789</v>
      </c>
      <c r="I48" s="12">
        <f t="shared" si="6"/>
        <v>0.42473225215502458</v>
      </c>
      <c r="J48" s="26">
        <f t="shared" si="3"/>
        <v>0.29714968162926553</v>
      </c>
      <c r="K48" s="26">
        <f t="shared" si="4"/>
        <v>0.25516514105151811</v>
      </c>
      <c r="L48" s="26">
        <f t="shared" si="5"/>
        <v>9.7922454187462427E-4</v>
      </c>
    </row>
    <row r="49" spans="1:12">
      <c r="A49" s="12">
        <v>230</v>
      </c>
      <c r="B49" s="5">
        <v>16.899999999999999</v>
      </c>
      <c r="C49" s="5">
        <v>15.8</v>
      </c>
      <c r="D49" s="12">
        <f t="shared" si="0"/>
        <v>1.5800000000000002E-2</v>
      </c>
      <c r="G49" s="27">
        <f t="shared" si="1"/>
        <v>0.87532511026209414</v>
      </c>
      <c r="H49" s="12">
        <f t="shared" si="2"/>
        <v>0.28645770473483789</v>
      </c>
      <c r="I49" s="12">
        <f t="shared" si="6"/>
        <v>0.41672651558611268</v>
      </c>
      <c r="J49" s="26">
        <f t="shared" si="3"/>
        <v>0.28924350034270446</v>
      </c>
      <c r="K49" s="26">
        <f t="shared" si="4"/>
        <v>0.25496603048681638</v>
      </c>
      <c r="L49" s="26">
        <f t="shared" si="5"/>
        <v>9.917255469435015E-4</v>
      </c>
    </row>
    <row r="50" spans="1:12">
      <c r="A50" s="12">
        <v>235</v>
      </c>
      <c r="B50" s="5">
        <v>16.899999999999999</v>
      </c>
      <c r="C50" s="5">
        <v>15.79</v>
      </c>
      <c r="D50" s="12">
        <f t="shared" si="0"/>
        <v>1.5789999999999998E-2</v>
      </c>
      <c r="G50" s="27">
        <f t="shared" si="1"/>
        <v>0.89435391700692224</v>
      </c>
      <c r="H50" s="12">
        <f t="shared" si="2"/>
        <v>0.28610271690097738</v>
      </c>
      <c r="I50" s="12">
        <f t="shared" si="6"/>
        <v>0.40887167836069449</v>
      </c>
      <c r="J50" s="26">
        <f t="shared" si="3"/>
        <v>0.28154767668531278</v>
      </c>
      <c r="K50" s="26">
        <f t="shared" si="4"/>
        <v>0.25464800335076343</v>
      </c>
      <c r="L50" s="26">
        <f t="shared" si="5"/>
        <v>9.8939900452601321E-4</v>
      </c>
    </row>
    <row r="51" spans="1:12">
      <c r="A51" s="12">
        <v>240</v>
      </c>
      <c r="B51" s="5">
        <v>16.899999999999999</v>
      </c>
      <c r="C51" s="5">
        <v>15.78</v>
      </c>
      <c r="D51" s="12">
        <f t="shared" si="0"/>
        <v>1.5779999999999999E-2</v>
      </c>
      <c r="G51" s="27">
        <f t="shared" si="1"/>
        <v>0.91338272375175034</v>
      </c>
      <c r="H51" s="12">
        <f t="shared" si="2"/>
        <v>0.28574794906140344</v>
      </c>
      <c r="I51" s="12">
        <f t="shared" si="6"/>
        <v>0.4011648961918427</v>
      </c>
      <c r="J51" s="26">
        <f t="shared" si="3"/>
        <v>0.27405661372849172</v>
      </c>
      <c r="K51" s="26">
        <f t="shared" si="4"/>
        <v>0.25421656492670197</v>
      </c>
      <c r="L51" s="26">
        <f t="shared" si="5"/>
        <v>9.942281854501034E-4</v>
      </c>
    </row>
    <row r="52" spans="1:12">
      <c r="A52" s="12">
        <v>245</v>
      </c>
      <c r="B52" s="5">
        <v>16.899999999999999</v>
      </c>
      <c r="C52" s="5">
        <v>15.75</v>
      </c>
      <c r="D52" s="12">
        <f t="shared" si="0"/>
        <v>1.575E-2</v>
      </c>
      <c r="G52" s="27">
        <f t="shared" si="1"/>
        <v>0.93241153049657854</v>
      </c>
      <c r="H52" s="12">
        <f t="shared" si="2"/>
        <v>0.28468496550839967</v>
      </c>
      <c r="I52" s="12">
        <f t="shared" si="6"/>
        <v>0.39360337840431525</v>
      </c>
      <c r="J52" s="26">
        <f t="shared" si="3"/>
        <v>0.26676486345960931</v>
      </c>
      <c r="K52" s="26">
        <f t="shared" si="4"/>
        <v>0.25367702988941188</v>
      </c>
      <c r="L52" s="26">
        <f t="shared" si="5"/>
        <v>9.6149207135129183E-4</v>
      </c>
    </row>
    <row r="53" spans="1:12">
      <c r="A53" s="12">
        <v>250</v>
      </c>
      <c r="B53" s="5">
        <v>16.899999999999999</v>
      </c>
      <c r="C53" s="5">
        <v>15.73</v>
      </c>
      <c r="D53" s="12">
        <f t="shared" si="0"/>
        <v>1.5730000000000001E-2</v>
      </c>
      <c r="G53" s="27">
        <f t="shared" si="1"/>
        <v>0.95144033724140664</v>
      </c>
      <c r="H53" s="12">
        <f t="shared" si="2"/>
        <v>0.28397740977782915</v>
      </c>
      <c r="I53" s="12">
        <f t="shared" si="6"/>
        <v>0.38618438692403417</v>
      </c>
      <c r="J53" s="26">
        <f t="shared" si="3"/>
        <v>0.25966712281983378</v>
      </c>
      <c r="K53" s="26">
        <f t="shared" si="4"/>
        <v>0.25303452820840078</v>
      </c>
      <c r="L53" s="26">
        <f t="shared" si="5"/>
        <v>9.5746191981966992E-4</v>
      </c>
    </row>
    <row r="54" spans="1:12">
      <c r="A54" s="12">
        <v>255</v>
      </c>
      <c r="B54" s="5">
        <v>16.899999999999999</v>
      </c>
      <c r="C54" s="5">
        <v>15.71</v>
      </c>
      <c r="D54" s="12">
        <f t="shared" si="0"/>
        <v>1.5710000000000002E-2</v>
      </c>
      <c r="G54" s="27">
        <f t="shared" si="1"/>
        <v>0.97046914398623474</v>
      </c>
      <c r="H54" s="12">
        <f t="shared" si="2"/>
        <v>0.283270734024404</v>
      </c>
      <c r="I54" s="12">
        <f t="shared" si="6"/>
        <v>0.3789052352866113</v>
      </c>
      <c r="J54" s="26">
        <f t="shared" si="3"/>
        <v>0.25275822984738672</v>
      </c>
      <c r="K54" s="26">
        <f t="shared" si="4"/>
        <v>0.25229401087844922</v>
      </c>
      <c r="L54" s="26">
        <f t="shared" si="5"/>
        <v>9.5955737686113105E-4</v>
      </c>
    </row>
    <row r="55" spans="1:12">
      <c r="A55" s="12">
        <v>260</v>
      </c>
      <c r="B55" s="5">
        <v>16.899999999999999</v>
      </c>
      <c r="C55" s="5">
        <v>15.69</v>
      </c>
      <c r="D55" s="12">
        <f t="shared" si="0"/>
        <v>1.5689999999999999E-2</v>
      </c>
      <c r="G55" s="27">
        <f t="shared" si="1"/>
        <v>0.98949795073106295</v>
      </c>
      <c r="H55" s="12">
        <f t="shared" si="2"/>
        <v>0.28256493824812418</v>
      </c>
      <c r="I55" s="12">
        <f t="shared" si="6"/>
        <v>0.37176328766456196</v>
      </c>
      <c r="J55" s="26">
        <f t="shared" si="3"/>
        <v>0.24603315992341165</v>
      </c>
      <c r="K55" s="26">
        <f t="shared" si="4"/>
        <v>0.25146025548230061</v>
      </c>
      <c r="L55" s="26">
        <f t="shared" si="5"/>
        <v>9.675012899625215E-4</v>
      </c>
    </row>
    <row r="56" spans="1:12">
      <c r="A56" s="12">
        <v>265</v>
      </c>
      <c r="B56" s="5">
        <v>16.899999999999999</v>
      </c>
      <c r="C56" s="5">
        <v>15.65</v>
      </c>
      <c r="D56" s="12">
        <f t="shared" si="0"/>
        <v>1.5650000000000001E-2</v>
      </c>
      <c r="G56" s="27">
        <f t="shared" si="1"/>
        <v>1.0085267574758912</v>
      </c>
      <c r="H56" s="12">
        <f t="shared" si="2"/>
        <v>0.28115598662700142</v>
      </c>
      <c r="I56" s="12">
        <f t="shared" si="6"/>
        <v>0.3647559579128557</v>
      </c>
      <c r="J56" s="26">
        <f t="shared" si="3"/>
        <v>0.23948702211772877</v>
      </c>
      <c r="K56" s="26">
        <f t="shared" si="4"/>
        <v>0.25053787159025392</v>
      </c>
      <c r="L56" s="26">
        <f t="shared" si="5"/>
        <v>9.3746896840350312E-4</v>
      </c>
    </row>
    <row r="57" spans="1:12">
      <c r="A57" s="12">
        <v>270</v>
      </c>
      <c r="B57" s="5">
        <v>16.899999999999999</v>
      </c>
      <c r="C57" s="5">
        <v>15.62</v>
      </c>
      <c r="D57" s="12">
        <f t="shared" si="0"/>
        <v>1.5619999999999998E-2</v>
      </c>
      <c r="G57" s="27">
        <f t="shared" si="1"/>
        <v>1.0275555642207193</v>
      </c>
      <c r="H57" s="12">
        <f t="shared" si="2"/>
        <v>0.28010158285116615</v>
      </c>
      <c r="I57" s="12">
        <f t="shared" si="6"/>
        <v>0.3578807086324558</v>
      </c>
      <c r="J57" s="26">
        <f t="shared" si="3"/>
        <v>0.23311505563181564</v>
      </c>
      <c r="K57" s="26">
        <f t="shared" si="4"/>
        <v>0.24953130600128035</v>
      </c>
      <c r="L57" s="26">
        <f t="shared" si="5"/>
        <v>9.345418266786641E-4</v>
      </c>
    </row>
    <row r="58" spans="1:12">
      <c r="A58" s="12">
        <v>275</v>
      </c>
      <c r="B58" s="5">
        <v>16.899999999999999</v>
      </c>
      <c r="C58" s="5">
        <v>15.58</v>
      </c>
      <c r="D58" s="12">
        <f t="shared" si="0"/>
        <v>1.558E-2</v>
      </c>
      <c r="G58" s="27">
        <f t="shared" si="1"/>
        <v>1.0465843709655474</v>
      </c>
      <c r="H58" s="12">
        <f t="shared" si="2"/>
        <v>0.27869879107006179</v>
      </c>
      <c r="I58" s="12">
        <f t="shared" si="6"/>
        <v>0.35113505025151132</v>
      </c>
      <c r="J58" s="26">
        <f t="shared" si="3"/>
        <v>0.22691262633642992</v>
      </c>
      <c r="K58" s="26">
        <f t="shared" si="4"/>
        <v>0.24844484783016285</v>
      </c>
      <c r="L58" s="26">
        <f t="shared" si="5"/>
        <v>9.1530108156302672E-4</v>
      </c>
    </row>
    <row r="59" spans="1:12">
      <c r="A59" s="12">
        <v>280</v>
      </c>
      <c r="B59" s="5">
        <v>16.899999999999999</v>
      </c>
      <c r="C59" s="5">
        <v>15.55</v>
      </c>
      <c r="D59" s="12">
        <f t="shared" si="0"/>
        <v>1.5550000000000001E-2</v>
      </c>
      <c r="G59" s="27">
        <f t="shared" si="1"/>
        <v>1.0656131777103754</v>
      </c>
      <c r="H59" s="12">
        <f t="shared" si="2"/>
        <v>0.27764900717424046</v>
      </c>
      <c r="I59" s="12">
        <f t="shared" si="6"/>
        <v>0.3445165401238669</v>
      </c>
      <c r="J59" s="26">
        <f t="shared" si="3"/>
        <v>0.22087522340135363</v>
      </c>
      <c r="K59" s="26">
        <f t="shared" si="4"/>
        <v>0.24728263344502652</v>
      </c>
      <c r="L59" s="26">
        <f t="shared" si="5"/>
        <v>9.2211665346229464E-4</v>
      </c>
    </row>
    <row r="60" spans="1:12">
      <c r="A60" s="12">
        <v>285</v>
      </c>
      <c r="B60" s="5">
        <v>16.899999999999999</v>
      </c>
      <c r="C60" s="5">
        <v>15.5</v>
      </c>
      <c r="D60" s="12">
        <f t="shared" si="0"/>
        <v>1.55E-2</v>
      </c>
      <c r="G60" s="27">
        <f t="shared" si="1"/>
        <v>1.0846419844552035</v>
      </c>
      <c r="H60" s="12">
        <f t="shared" si="2"/>
        <v>0.27590376723359883</v>
      </c>
      <c r="I60" s="12">
        <f t="shared" si="6"/>
        <v>0.33802278164456506</v>
      </c>
      <c r="J60" s="26">
        <f t="shared" si="3"/>
        <v>0.21499845601480969</v>
      </c>
      <c r="K60" s="26">
        <f t="shared" si="4"/>
        <v>0.24604865125951078</v>
      </c>
      <c r="L60" s="26">
        <f t="shared" si="5"/>
        <v>8.913279498262473E-4</v>
      </c>
    </row>
    <row r="61" spans="1:12">
      <c r="A61" s="12">
        <v>290</v>
      </c>
      <c r="B61" s="5">
        <v>16.899999999999999</v>
      </c>
      <c r="C61" s="5">
        <v>15.46</v>
      </c>
      <c r="D61" s="12">
        <f t="shared" si="0"/>
        <v>1.5460000000000002E-2</v>
      </c>
      <c r="G61" s="27">
        <f t="shared" si="1"/>
        <v>1.1036707912000316</v>
      </c>
      <c r="H61" s="12">
        <f t="shared" si="2"/>
        <v>0.2745115351782404</v>
      </c>
      <c r="I61" s="12">
        <f t="shared" si="6"/>
        <v>0.33165142338202019</v>
      </c>
      <c r="J61" s="26">
        <f t="shared" si="3"/>
        <v>0.20927805019016349</v>
      </c>
      <c r="K61" s="26">
        <f t="shared" si="4"/>
        <v>0.24474674638371338</v>
      </c>
      <c r="L61" s="26">
        <f t="shared" si="5"/>
        <v>8.8594265198280089E-4</v>
      </c>
    </row>
    <row r="62" spans="1:12">
      <c r="A62" s="12">
        <v>295</v>
      </c>
      <c r="B62" s="5">
        <v>16.899999999999999</v>
      </c>
      <c r="C62" s="5">
        <v>15.41</v>
      </c>
      <c r="D62" s="12">
        <f t="shared" si="0"/>
        <v>1.541E-2</v>
      </c>
      <c r="G62" s="27">
        <f t="shared" si="1"/>
        <v>1.12269959794486</v>
      </c>
      <c r="H62" s="12">
        <f t="shared" si="2"/>
        <v>0.27277619498048561</v>
      </c>
      <c r="I62" s="12">
        <f t="shared" si="6"/>
        <v>0.32540015822654977</v>
      </c>
      <c r="J62" s="26">
        <f t="shared" si="3"/>
        <v>0.20370984565758787</v>
      </c>
      <c r="K62" s="26">
        <f t="shared" si="4"/>
        <v>0.24338062513792377</v>
      </c>
      <c r="L62" s="26">
        <f t="shared" si="5"/>
        <v>8.6409952636893087E-4</v>
      </c>
    </row>
    <row r="63" spans="1:12">
      <c r="A63" s="12">
        <v>300</v>
      </c>
      <c r="B63" s="5">
        <v>16.899999999999999</v>
      </c>
      <c r="C63" s="5">
        <v>15.36</v>
      </c>
      <c r="D63" s="12">
        <f t="shared" si="0"/>
        <v>1.5359999999999999E-2</v>
      </c>
      <c r="G63" s="27">
        <f t="shared" si="1"/>
        <v>1.1417284046896881</v>
      </c>
      <c r="H63" s="12">
        <f t="shared" si="2"/>
        <v>0.27104635463989019</v>
      </c>
      <c r="I63" s="12">
        <f t="shared" si="6"/>
        <v>0.31926672255495597</v>
      </c>
      <c r="J63" s="26">
        <f t="shared" si="3"/>
        <v>0.19828979283843101</v>
      </c>
      <c r="K63" s="26">
        <f t="shared" si="4"/>
        <v>0.24195385943304992</v>
      </c>
      <c r="L63" s="26">
        <f t="shared" si="5"/>
        <v>8.4637327736002371E-4</v>
      </c>
    </row>
    <row r="64" spans="1:12">
      <c r="A64" s="12">
        <v>305</v>
      </c>
      <c r="B64" s="5">
        <v>16.899999999999999</v>
      </c>
      <c r="C64" s="5">
        <v>15.32</v>
      </c>
      <c r="D64" s="12">
        <f t="shared" si="0"/>
        <v>1.532E-2</v>
      </c>
      <c r="G64" s="27">
        <f t="shared" si="1"/>
        <v>1.1607572114345162</v>
      </c>
      <c r="H64" s="12">
        <f t="shared" si="2"/>
        <v>0.2696664422645686</v>
      </c>
      <c r="I64" s="12">
        <f t="shared" si="6"/>
        <v>0.3132488954108521</v>
      </c>
      <c r="J64" s="26">
        <f t="shared" si="3"/>
        <v>0.1930139499000858</v>
      </c>
      <c r="K64" s="26">
        <f t="shared" si="4"/>
        <v>0.24046989102153254</v>
      </c>
      <c r="L64" s="26">
        <f t="shared" si="5"/>
        <v>8.5243860448722998E-4</v>
      </c>
    </row>
    <row r="65" spans="1:12">
      <c r="A65" s="12">
        <v>310</v>
      </c>
      <c r="B65" s="5">
        <v>16.899999999999999</v>
      </c>
      <c r="C65" s="5">
        <v>15.27</v>
      </c>
      <c r="D65" s="12">
        <f t="shared" si="0"/>
        <v>1.5269999999999999E-2</v>
      </c>
      <c r="G65" s="27">
        <f t="shared" si="1"/>
        <v>1.1797860181793443</v>
      </c>
      <c r="H65" s="12">
        <f t="shared" si="2"/>
        <v>0.26794650166685996</v>
      </c>
      <c r="I65" s="12">
        <f t="shared" si="6"/>
        <v>0.30734449770044087</v>
      </c>
      <c r="J65" s="26">
        <f t="shared" si="3"/>
        <v>0.18787847988922041</v>
      </c>
      <c r="K65" s="26">
        <f t="shared" si="4"/>
        <v>0.23893203562244095</v>
      </c>
      <c r="L65" s="26">
        <f t="shared" si="5"/>
        <v>8.4183923984274391E-4</v>
      </c>
    </row>
    <row r="66" spans="1:12">
      <c r="A66" s="12">
        <v>315</v>
      </c>
      <c r="B66" s="5">
        <v>16.899999999999999</v>
      </c>
      <c r="C66" s="5">
        <v>15.21</v>
      </c>
      <c r="D66" s="12">
        <f t="shared" si="0"/>
        <v>1.5210000000000001E-2</v>
      </c>
      <c r="G66" s="27">
        <f t="shared" si="1"/>
        <v>1.1988148249241724</v>
      </c>
      <c r="H66" s="12">
        <f t="shared" si="2"/>
        <v>0.26588983276105999</v>
      </c>
      <c r="I66" s="12">
        <f t="shared" si="6"/>
        <v>0.30155139140345028</v>
      </c>
      <c r="J66" s="26">
        <f t="shared" si="3"/>
        <v>0.18287964794128339</v>
      </c>
      <c r="K66" s="26">
        <f t="shared" si="4"/>
        <v>0.23734348692433382</v>
      </c>
      <c r="L66" s="26">
        <f t="shared" si="5"/>
        <v>8.1489386062997301E-4</v>
      </c>
    </row>
    <row r="67" spans="1:12">
      <c r="A67" s="12">
        <v>320</v>
      </c>
      <c r="B67" s="5">
        <v>16.899999999999999</v>
      </c>
      <c r="C67" s="5">
        <v>15.15</v>
      </c>
      <c r="D67" s="12">
        <f t="shared" si="0"/>
        <v>1.515E-2</v>
      </c>
      <c r="G67" s="27">
        <f t="shared" si="1"/>
        <v>1.2178436316690004</v>
      </c>
      <c r="H67" s="12">
        <f t="shared" si="2"/>
        <v>0.26384108364956937</v>
      </c>
      <c r="I67" s="12">
        <f t="shared" si="6"/>
        <v>0.2958674787989426</v>
      </c>
      <c r="J67" s="26">
        <f t="shared" si="3"/>
        <v>0.17801381856425519</v>
      </c>
      <c r="K67" s="26">
        <f t="shared" si="4"/>
        <v>0.23570732046937479</v>
      </c>
      <c r="L67" s="26">
        <f t="shared" si="5"/>
        <v>7.9150863067927271E-4</v>
      </c>
    </row>
    <row r="68" spans="1:12">
      <c r="A68" s="12">
        <v>325</v>
      </c>
      <c r="B68" s="5">
        <v>16.899999999999999</v>
      </c>
      <c r="C68" s="5">
        <v>15.1</v>
      </c>
      <c r="D68" s="12">
        <f t="shared" ref="D68:D131" si="7">C68/1000</f>
        <v>1.5099999999999999E-2</v>
      </c>
      <c r="G68" s="27">
        <f t="shared" ref="G68:G131" si="8">A68/F$10</f>
        <v>1.2368724384138285</v>
      </c>
      <c r="H68" s="12">
        <f t="shared" ref="H68:H131" si="9">(37570*(D68^2)+25.64*D68)/F$8</f>
        <v>0.26213984256620237</v>
      </c>
      <c r="I68" s="12">
        <f t="shared" ref="I68:I131" si="10">EXP(-1*G68)</f>
        <v>0.29029070170571647</v>
      </c>
      <c r="J68" s="26">
        <f t="shared" ref="J68:J131" si="11">(F$8*EXP(-1*F$11*F$10*G68)*I68)/F$8</f>
        <v>0.17327745299467018</v>
      </c>
      <c r="K68" s="26">
        <f t="shared" ref="K68:K131" si="12">(2*F$8*(1-EXP(-1*F$11*F$10*G68))*I68)/F$8</f>
        <v>0.23402649742209261</v>
      </c>
      <c r="L68" s="26">
        <f t="shared" ref="L68:L131" si="13">(H68-K68)^2</f>
        <v>7.9036017519184003E-4</v>
      </c>
    </row>
    <row r="69" spans="1:12">
      <c r="A69" s="12">
        <v>330</v>
      </c>
      <c r="B69" s="5">
        <v>16.899999999999999</v>
      </c>
      <c r="C69" s="5">
        <v>15.05</v>
      </c>
      <c r="D69" s="12">
        <f t="shared" si="7"/>
        <v>1.5050000000000001E-2</v>
      </c>
      <c r="G69" s="27">
        <f t="shared" si="8"/>
        <v>1.2559012451586569</v>
      </c>
      <c r="H69" s="12">
        <f t="shared" si="9"/>
        <v>0.26044410133999485</v>
      </c>
      <c r="I69" s="12">
        <f t="shared" si="10"/>
        <v>0.28481904073702619</v>
      </c>
      <c r="J69" s="26">
        <f t="shared" si="11"/>
        <v>0.16866710662398601</v>
      </c>
      <c r="K69" s="26">
        <f t="shared" si="12"/>
        <v>0.23230386822608037</v>
      </c>
      <c r="L69" s="26">
        <f t="shared" si="13"/>
        <v>7.9187271970544877E-4</v>
      </c>
    </row>
    <row r="70" spans="1:12">
      <c r="A70" s="12">
        <v>335</v>
      </c>
      <c r="B70" s="5">
        <v>16.899999999999999</v>
      </c>
      <c r="C70" s="5">
        <v>14.98</v>
      </c>
      <c r="D70" s="12">
        <f t="shared" si="7"/>
        <v>1.498E-2</v>
      </c>
      <c r="G70" s="27">
        <f t="shared" si="8"/>
        <v>1.274930051903485</v>
      </c>
      <c r="H70" s="12">
        <f t="shared" si="9"/>
        <v>0.2580793033833319</v>
      </c>
      <c r="I70" s="12">
        <f t="shared" si="10"/>
        <v>0.27945051456934872</v>
      </c>
      <c r="J70" s="26">
        <f t="shared" si="11"/>
        <v>0.16417942649342915</v>
      </c>
      <c r="K70" s="26">
        <f t="shared" si="12"/>
        <v>0.2305421761518392</v>
      </c>
      <c r="L70" s="26">
        <f t="shared" si="13"/>
        <v>7.5829337616341731E-4</v>
      </c>
    </row>
    <row r="71" spans="1:12">
      <c r="A71" s="12">
        <v>340</v>
      </c>
      <c r="B71" s="5">
        <v>16.899999999999999</v>
      </c>
      <c r="C71" s="5">
        <v>14.91</v>
      </c>
      <c r="D71" s="12">
        <f t="shared" si="7"/>
        <v>1.491E-2</v>
      </c>
      <c r="G71" s="27">
        <f t="shared" si="8"/>
        <v>1.2939588586483131</v>
      </c>
      <c r="H71" s="12">
        <f t="shared" si="9"/>
        <v>0.25572528514670118</v>
      </c>
      <c r="I71" s="12">
        <f t="shared" si="10"/>
        <v>0.27418317922493385</v>
      </c>
      <c r="J71" s="26">
        <f t="shared" si="11"/>
        <v>0.15981114885549391</v>
      </c>
      <c r="K71" s="26">
        <f t="shared" si="12"/>
        <v>0.22874406073887985</v>
      </c>
      <c r="L71" s="26">
        <f t="shared" si="13"/>
        <v>7.2798647054521349E-4</v>
      </c>
    </row>
    <row r="72" spans="1:12">
      <c r="A72" s="12">
        <v>345</v>
      </c>
      <c r="B72" s="5">
        <v>16.899999999999999</v>
      </c>
      <c r="C72" s="5">
        <v>14.86</v>
      </c>
      <c r="D72" s="12">
        <f t="shared" si="7"/>
        <v>1.486E-2</v>
      </c>
      <c r="G72" s="27">
        <f t="shared" si="8"/>
        <v>1.3129876653931412</v>
      </c>
      <c r="H72" s="12">
        <f t="shared" si="9"/>
        <v>0.254050443377699</v>
      </c>
      <c r="I72" s="12">
        <f t="shared" si="10"/>
        <v>0.2690151273678773</v>
      </c>
      <c r="J72" s="26">
        <f t="shared" si="11"/>
        <v>0.1555590968003229</v>
      </c>
      <c r="K72" s="26">
        <f t="shared" si="12"/>
        <v>0.22691206113510876</v>
      </c>
      <c r="L72" s="26">
        <f t="shared" si="13"/>
        <v>7.3649179074493734E-4</v>
      </c>
    </row>
    <row r="73" spans="1:12">
      <c r="A73" s="12">
        <v>350</v>
      </c>
      <c r="B73" s="5">
        <v>16.899999999999999</v>
      </c>
      <c r="C73" s="5">
        <v>14.79</v>
      </c>
      <c r="D73" s="12">
        <f t="shared" si="7"/>
        <v>1.4789999999999999E-2</v>
      </c>
      <c r="G73" s="27">
        <f t="shared" si="8"/>
        <v>1.3320164721379693</v>
      </c>
      <c r="H73" s="12">
        <f t="shared" si="9"/>
        <v>0.25171490466112367</v>
      </c>
      <c r="I73" s="12">
        <f t="shared" si="10"/>
        <v>0.26394448761346223</v>
      </c>
      <c r="J73" s="26">
        <f t="shared" si="11"/>
        <v>0.15142017794524065</v>
      </c>
      <c r="K73" s="26">
        <f t="shared" si="12"/>
        <v>0.22504861933644316</v>
      </c>
      <c r="L73" s="26">
        <f t="shared" si="13"/>
        <v>7.1109077301727145E-4</v>
      </c>
    </row>
    <row r="74" spans="1:12">
      <c r="A74" s="12">
        <v>355</v>
      </c>
      <c r="B74" s="5">
        <v>16.899999999999999</v>
      </c>
      <c r="C74" s="5">
        <v>14.72</v>
      </c>
      <c r="D74" s="12">
        <f t="shared" si="7"/>
        <v>1.472E-2</v>
      </c>
      <c r="G74" s="27">
        <f t="shared" si="8"/>
        <v>1.3510452788827974</v>
      </c>
      <c r="H74" s="12">
        <f t="shared" si="9"/>
        <v>0.24939014566458059</v>
      </c>
      <c r="I74" s="12">
        <f t="shared" si="10"/>
        <v>0.2589694238505188</v>
      </c>
      <c r="J74" s="26">
        <f t="shared" si="11"/>
        <v>0.14739138218576203</v>
      </c>
      <c r="K74" s="26">
        <f t="shared" si="12"/>
        <v>0.22315608332951356</v>
      </c>
      <c r="L74" s="26">
        <f t="shared" si="13"/>
        <v>6.8822602660018268E-4</v>
      </c>
    </row>
    <row r="75" spans="1:12">
      <c r="A75" s="12">
        <v>360</v>
      </c>
      <c r="B75" s="5">
        <v>16.899999999999999</v>
      </c>
      <c r="C75" s="5">
        <v>14.65</v>
      </c>
      <c r="D75" s="12">
        <f t="shared" si="7"/>
        <v>1.465E-2</v>
      </c>
      <c r="G75" s="27">
        <f t="shared" si="8"/>
        <v>1.3700740856276257</v>
      </c>
      <c r="H75" s="12">
        <f t="shared" si="9"/>
        <v>0.24707616638806981</v>
      </c>
      <c r="I75" s="12">
        <f t="shared" si="10"/>
        <v>0.25408813457655649</v>
      </c>
      <c r="J75" s="26">
        <f t="shared" si="11"/>
        <v>0.14346977950643849</v>
      </c>
      <c r="K75" s="26">
        <f t="shared" si="12"/>
        <v>0.22123671014023596</v>
      </c>
      <c r="L75" s="26">
        <f t="shared" si="13"/>
        <v>6.6767749918371963E-4</v>
      </c>
    </row>
    <row r="76" spans="1:12">
      <c r="A76" s="12">
        <v>365</v>
      </c>
      <c r="B76" s="5">
        <v>16.899999999999999</v>
      </c>
      <c r="C76" s="5">
        <v>14.59</v>
      </c>
      <c r="D76" s="12">
        <f t="shared" si="7"/>
        <v>1.4590000000000001E-2</v>
      </c>
      <c r="G76" s="27">
        <f t="shared" si="8"/>
        <v>1.3891028923724538</v>
      </c>
      <c r="H76" s="12">
        <f t="shared" si="9"/>
        <v>0.24510133535680054</v>
      </c>
      <c r="I76" s="12">
        <f t="shared" si="10"/>
        <v>0.24929885224542875</v>
      </c>
      <c r="J76" s="26">
        <f t="shared" si="11"/>
        <v>0.13965251784995106</v>
      </c>
      <c r="K76" s="26">
        <f t="shared" si="12"/>
        <v>0.21929266879095538</v>
      </c>
      <c r="L76" s="26">
        <f t="shared" si="13"/>
        <v>6.6608726990697361E-4</v>
      </c>
    </row>
    <row r="77" spans="1:12">
      <c r="A77" s="12">
        <v>370</v>
      </c>
      <c r="B77" s="5">
        <v>16.899999999999999</v>
      </c>
      <c r="C77" s="5">
        <v>14.52</v>
      </c>
      <c r="D77" s="12">
        <f t="shared" si="7"/>
        <v>1.452E-2</v>
      </c>
      <c r="G77" s="27">
        <f t="shared" si="8"/>
        <v>1.4081316991172819</v>
      </c>
      <c r="H77" s="12">
        <f t="shared" si="9"/>
        <v>0.24280737556034968</v>
      </c>
      <c r="I77" s="12">
        <f t="shared" si="10"/>
        <v>0.24459984262729279</v>
      </c>
      <c r="J77" s="26">
        <f t="shared" si="11"/>
        <v>0.13593682104289892</v>
      </c>
      <c r="K77" s="26">
        <f t="shared" si="12"/>
        <v>0.21732604316878776</v>
      </c>
      <c r="L77" s="26">
        <f t="shared" si="13"/>
        <v>6.4929830044926256E-4</v>
      </c>
    </row>
    <row r="78" spans="1:12">
      <c r="A78" s="12">
        <v>375</v>
      </c>
      <c r="B78" s="5">
        <v>16.899999999999999</v>
      </c>
      <c r="C78" s="5">
        <v>14.45</v>
      </c>
      <c r="D78" s="12">
        <f t="shared" si="7"/>
        <v>1.4449999999999999E-2</v>
      </c>
      <c r="G78" s="27">
        <f t="shared" si="8"/>
        <v>1.42716050586211</v>
      </c>
      <c r="H78" s="12">
        <f t="shared" si="9"/>
        <v>0.24052419548393109</v>
      </c>
      <c r="I78" s="12">
        <f t="shared" si="10"/>
        <v>0.23998940418063419</v>
      </c>
      <c r="J78" s="26">
        <f t="shared" si="11"/>
        <v>0.13231998677677689</v>
      </c>
      <c r="K78" s="26">
        <f t="shared" si="12"/>
        <v>0.21533883480771457</v>
      </c>
      <c r="L78" s="26">
        <f t="shared" si="13"/>
        <v>6.3430239239111331E-4</v>
      </c>
    </row>
    <row r="79" spans="1:12">
      <c r="A79" s="12">
        <v>380</v>
      </c>
      <c r="B79" s="5">
        <v>16.899999999999999</v>
      </c>
      <c r="C79" s="5">
        <v>14.38</v>
      </c>
      <c r="D79" s="12">
        <f t="shared" si="7"/>
        <v>1.438E-2</v>
      </c>
      <c r="G79" s="27">
        <f t="shared" si="8"/>
        <v>1.4461893126069381</v>
      </c>
      <c r="H79" s="12">
        <f t="shared" si="9"/>
        <v>0.23825179512754482</v>
      </c>
      <c r="I79" s="12">
        <f t="shared" si="10"/>
        <v>0.23546586743612763</v>
      </c>
      <c r="J79" s="26">
        <f t="shared" si="11"/>
        <v>0.12879938464267207</v>
      </c>
      <c r="K79" s="26">
        <f t="shared" si="12"/>
        <v>0.21333296558691112</v>
      </c>
      <c r="L79" s="26">
        <f t="shared" si="13"/>
        <v>6.2094806567515918E-4</v>
      </c>
    </row>
    <row r="80" spans="1:12">
      <c r="A80" s="12">
        <v>385</v>
      </c>
      <c r="B80" s="5">
        <v>16.899999999999999</v>
      </c>
      <c r="C80" s="5">
        <v>14.3</v>
      </c>
      <c r="D80" s="12">
        <f t="shared" si="7"/>
        <v>1.43E-2</v>
      </c>
      <c r="G80" s="27">
        <f t="shared" si="8"/>
        <v>1.4652181193517662</v>
      </c>
      <c r="H80" s="12">
        <f t="shared" si="9"/>
        <v>0.235667965806</v>
      </c>
      <c r="I80" s="12">
        <f t="shared" si="10"/>
        <v>0.23102759439211132</v>
      </c>
      <c r="J80" s="26">
        <f t="shared" si="11"/>
        <v>0.12537245421825063</v>
      </c>
      <c r="K80" s="26">
        <f t="shared" si="12"/>
        <v>0.21131028034772134</v>
      </c>
      <c r="L80" s="26">
        <f t="shared" si="13"/>
        <v>5.9329684088443944E-4</v>
      </c>
    </row>
    <row r="81" spans="1:12">
      <c r="A81" s="12">
        <v>390</v>
      </c>
      <c r="B81" s="5">
        <v>16.899999999999999</v>
      </c>
      <c r="C81" s="5">
        <v>14.23</v>
      </c>
      <c r="D81" s="12">
        <f t="shared" si="7"/>
        <v>1.423E-2</v>
      </c>
      <c r="G81" s="27">
        <f t="shared" si="8"/>
        <v>1.4842469260965945</v>
      </c>
      <c r="H81" s="12">
        <f t="shared" si="9"/>
        <v>0.23341866484968285</v>
      </c>
      <c r="I81" s="12">
        <f t="shared" si="10"/>
        <v>0.22667297792145624</v>
      </c>
      <c r="J81" s="26">
        <f t="shared" si="11"/>
        <v>0.12203670320564393</v>
      </c>
      <c r="K81" s="26">
        <f t="shared" si="12"/>
        <v>0.2092725494316246</v>
      </c>
      <c r="L81" s="26">
        <f t="shared" si="13"/>
        <v>5.8303488978219038E-4</v>
      </c>
    </row>
    <row r="82" spans="1:12">
      <c r="A82" s="12">
        <v>395</v>
      </c>
      <c r="B82" s="5">
        <v>16.899999999999999</v>
      </c>
      <c r="C82" s="5">
        <v>14.16</v>
      </c>
      <c r="D82" s="12">
        <f t="shared" si="7"/>
        <v>1.4160000000000001E-2</v>
      </c>
      <c r="G82" s="27">
        <f t="shared" si="8"/>
        <v>1.5032757328414226</v>
      </c>
      <c r="H82" s="12">
        <f t="shared" si="9"/>
        <v>0.231180143613398</v>
      </c>
      <c r="I82" s="12">
        <f t="shared" si="10"/>
        <v>0.22240044118961508</v>
      </c>
      <c r="J82" s="26">
        <f t="shared" si="11"/>
        <v>0.11878970561887943</v>
      </c>
      <c r="K82" s="26">
        <f t="shared" si="12"/>
        <v>0.20722147114147127</v>
      </c>
      <c r="L82" s="26">
        <f t="shared" si="13"/>
        <v>5.7401798661705988E-4</v>
      </c>
    </row>
    <row r="83" spans="1:12">
      <c r="A83" s="12">
        <v>400</v>
      </c>
      <c r="B83" s="5">
        <v>16.899999999999999</v>
      </c>
      <c r="C83" s="5">
        <v>14.08</v>
      </c>
      <c r="D83" s="12">
        <f t="shared" si="7"/>
        <v>1.4080000000000001E-2</v>
      </c>
      <c r="G83" s="27">
        <f t="shared" si="8"/>
        <v>1.5223045395862507</v>
      </c>
      <c r="H83" s="12">
        <f t="shared" si="9"/>
        <v>0.22863503328625487</v>
      </c>
      <c r="I83" s="12">
        <f t="shared" si="10"/>
        <v>0.21820843708364013</v>
      </c>
      <c r="J83" s="26">
        <f t="shared" si="11"/>
        <v>0.11562910001953766</v>
      </c>
      <c r="K83" s="26">
        <f t="shared" si="12"/>
        <v>0.20515867412820496</v>
      </c>
      <c r="L83" s="26">
        <f t="shared" si="13"/>
        <v>5.511394393177538E-4</v>
      </c>
    </row>
    <row r="84" spans="1:12">
      <c r="A84" s="12">
        <v>405</v>
      </c>
      <c r="B84" s="5">
        <v>16.899999999999999</v>
      </c>
      <c r="C84" s="5">
        <v>14.01</v>
      </c>
      <c r="D84" s="12">
        <f t="shared" si="7"/>
        <v>1.401E-2</v>
      </c>
      <c r="G84" s="27">
        <f t="shared" si="8"/>
        <v>1.5413333463310788</v>
      </c>
      <c r="H84" s="12">
        <f t="shared" si="9"/>
        <v>0.22641961145003914</v>
      </c>
      <c r="I84" s="12">
        <f t="shared" si="10"/>
        <v>0.214095447651964</v>
      </c>
      <c r="J84" s="26">
        <f t="shared" si="11"/>
        <v>0.11255258779935316</v>
      </c>
      <c r="K84" s="26">
        <f t="shared" si="12"/>
        <v>0.20308571970522168</v>
      </c>
      <c r="L84" s="26">
        <f t="shared" si="13"/>
        <v>5.4447050395886013E-4</v>
      </c>
    </row>
    <row r="85" spans="1:12">
      <c r="A85" s="12">
        <v>410</v>
      </c>
      <c r="B85" s="5">
        <v>16.899999999999999</v>
      </c>
      <c r="C85" s="5">
        <v>13.94</v>
      </c>
      <c r="D85" s="12">
        <f t="shared" si="7"/>
        <v>1.3939999999999999E-2</v>
      </c>
      <c r="G85" s="27">
        <f t="shared" si="8"/>
        <v>1.5603621530759069</v>
      </c>
      <c r="H85" s="12">
        <f t="shared" si="9"/>
        <v>0.22421496933385573</v>
      </c>
      <c r="I85" s="12">
        <f t="shared" si="10"/>
        <v>0.21005998355473954</v>
      </c>
      <c r="J85" s="26">
        <f t="shared" si="11"/>
        <v>0.1095579315085095</v>
      </c>
      <c r="K85" s="26">
        <f t="shared" si="12"/>
        <v>0.20100410409246008</v>
      </c>
      <c r="L85" s="26">
        <f t="shared" si="13"/>
        <v>5.3874426525422881E-4</v>
      </c>
    </row>
    <row r="86" spans="1:12">
      <c r="A86" s="12">
        <v>415</v>
      </c>
      <c r="B86" s="5">
        <v>16.899999999999999</v>
      </c>
      <c r="C86" s="5">
        <v>13.86</v>
      </c>
      <c r="D86" s="12">
        <f t="shared" si="7"/>
        <v>1.3859999999999999E-2</v>
      </c>
      <c r="G86" s="27">
        <f t="shared" si="8"/>
        <v>1.579390959820735</v>
      </c>
      <c r="H86" s="12">
        <f t="shared" si="9"/>
        <v>0.22170857800111418</v>
      </c>
      <c r="I86" s="12">
        <f t="shared" si="10"/>
        <v>0.20610058352454025</v>
      </c>
      <c r="J86" s="26">
        <f t="shared" si="11"/>
        <v>0.10664295322841293</v>
      </c>
      <c r="K86" s="26">
        <f t="shared" si="12"/>
        <v>0.19891526059225464</v>
      </c>
      <c r="L86" s="26">
        <f t="shared" si="13"/>
        <v>5.1953531850101918E-4</v>
      </c>
    </row>
    <row r="87" spans="1:12">
      <c r="A87" s="12">
        <v>420</v>
      </c>
      <c r="B87" s="5">
        <v>16.899999999999999</v>
      </c>
      <c r="C87" s="5">
        <v>13.78</v>
      </c>
      <c r="D87" s="12">
        <f t="shared" si="7"/>
        <v>1.3779999999999999E-2</v>
      </c>
      <c r="G87" s="27">
        <f t="shared" si="8"/>
        <v>1.5984197665655633</v>
      </c>
      <c r="H87" s="12">
        <f t="shared" si="9"/>
        <v>0.2192162663027005</v>
      </c>
      <c r="I87" s="12">
        <f t="shared" si="10"/>
        <v>0.20221581383722606</v>
      </c>
      <c r="J87" s="26">
        <f t="shared" si="11"/>
        <v>0.10380553298776118</v>
      </c>
      <c r="K87" s="26">
        <f t="shared" si="12"/>
        <v>0.19682056169892975</v>
      </c>
      <c r="L87" s="26">
        <f t="shared" si="13"/>
        <v>5.0156758469935812E-4</v>
      </c>
    </row>
    <row r="88" spans="1:12">
      <c r="A88" s="12">
        <v>425</v>
      </c>
      <c r="B88" s="5">
        <v>16.899999999999999</v>
      </c>
      <c r="C88" s="5">
        <v>13.71</v>
      </c>
      <c r="D88" s="12">
        <f t="shared" si="7"/>
        <v>1.3710000000000002E-2</v>
      </c>
      <c r="G88" s="27">
        <f t="shared" si="8"/>
        <v>1.6174485733103914</v>
      </c>
      <c r="H88" s="12">
        <f t="shared" si="9"/>
        <v>0.21704704326662327</v>
      </c>
      <c r="I88" s="12">
        <f t="shared" si="10"/>
        <v>0.19840426779278278</v>
      </c>
      <c r="J88" s="26">
        <f t="shared" si="11"/>
        <v>0.10104360722075573</v>
      </c>
      <c r="K88" s="26">
        <f t="shared" si="12"/>
        <v>0.1947213211440541</v>
      </c>
      <c r="L88" s="26">
        <f t="shared" si="13"/>
        <v>4.9843786829417442E-4</v>
      </c>
    </row>
    <row r="89" spans="1:12">
      <c r="A89" s="12">
        <v>430</v>
      </c>
      <c r="B89" s="5">
        <v>16.899999999999999</v>
      </c>
      <c r="C89" s="5">
        <v>13.63</v>
      </c>
      <c r="D89" s="12">
        <f t="shared" si="7"/>
        <v>1.3630000000000001E-2</v>
      </c>
      <c r="G89" s="27">
        <f t="shared" si="8"/>
        <v>1.6364773800552195</v>
      </c>
      <c r="H89" s="12">
        <f t="shared" si="9"/>
        <v>0.21458113088257436</v>
      </c>
      <c r="I89" s="12">
        <f t="shared" si="10"/>
        <v>0.19466456520594666</v>
      </c>
      <c r="J89" s="26">
        <f t="shared" si="11"/>
        <v>9.8355167266335516E-2</v>
      </c>
      <c r="K89" s="26">
        <f t="shared" si="12"/>
        <v>0.19261879587922229</v>
      </c>
      <c r="L89" s="26">
        <f t="shared" si="13"/>
        <v>4.8234415879946349E-4</v>
      </c>
    </row>
    <row r="90" spans="1:12">
      <c r="A90" s="12">
        <v>435</v>
      </c>
      <c r="B90" s="5">
        <v>16.899999999999999</v>
      </c>
      <c r="C90" s="5">
        <v>13.55</v>
      </c>
      <c r="D90" s="12">
        <f t="shared" si="7"/>
        <v>1.3550000000000001E-2</v>
      </c>
      <c r="G90" s="27">
        <f t="shared" si="8"/>
        <v>1.6555061868000476</v>
      </c>
      <c r="H90" s="12">
        <f t="shared" si="9"/>
        <v>0.21212929813285333</v>
      </c>
      <c r="I90" s="12">
        <f t="shared" si="10"/>
        <v>0.19099535190643069</v>
      </c>
      <c r="J90" s="26">
        <f t="shared" si="11"/>
        <v>9.5738257907341598E-2</v>
      </c>
      <c r="K90" s="26">
        <f t="shared" si="12"/>
        <v>0.19051418799817818</v>
      </c>
      <c r="L90" s="26">
        <f t="shared" si="13"/>
        <v>4.6721298613413648E-4</v>
      </c>
    </row>
    <row r="91" spans="1:12">
      <c r="A91" s="12">
        <v>440</v>
      </c>
      <c r="B91" s="5">
        <v>16.899999999999999</v>
      </c>
      <c r="C91" s="5">
        <v>13.47</v>
      </c>
      <c r="D91" s="12">
        <f t="shared" si="7"/>
        <v>1.3470000000000001E-2</v>
      </c>
      <c r="G91" s="27">
        <f t="shared" si="8"/>
        <v>1.6745349935448757</v>
      </c>
      <c r="H91" s="12">
        <f t="shared" si="9"/>
        <v>0.20969154501746023</v>
      </c>
      <c r="I91" s="12">
        <f t="shared" si="10"/>
        <v>0.18739529924857082</v>
      </c>
      <c r="J91" s="26">
        <f t="shared" si="11"/>
        <v>9.3190975948549706E-2</v>
      </c>
      <c r="K91" s="26">
        <f t="shared" si="12"/>
        <v>0.1884086466000422</v>
      </c>
      <c r="L91" s="26">
        <f t="shared" si="13"/>
        <v>4.5296176504613526E-4</v>
      </c>
    </row>
    <row r="92" spans="1:12">
      <c r="A92" s="12">
        <v>445</v>
      </c>
      <c r="B92" s="5">
        <v>16.899999999999999</v>
      </c>
      <c r="C92" s="5">
        <v>13.39</v>
      </c>
      <c r="D92" s="12">
        <f t="shared" si="7"/>
        <v>1.3390000000000001E-2</v>
      </c>
      <c r="G92" s="27">
        <f t="shared" si="8"/>
        <v>1.6935638002897038</v>
      </c>
      <c r="H92" s="12">
        <f t="shared" si="9"/>
        <v>0.20726787153639492</v>
      </c>
      <c r="I92" s="12">
        <f t="shared" si="10"/>
        <v>0.18386310363021474</v>
      </c>
      <c r="J92" s="26">
        <f t="shared" si="11"/>
        <v>9.0711468832536599E-2</v>
      </c>
      <c r="K92" s="26">
        <f t="shared" si="12"/>
        <v>0.18630326959535626</v>
      </c>
      <c r="L92" s="26">
        <f t="shared" si="13"/>
        <v>4.3951453454620207E-4</v>
      </c>
    </row>
    <row r="93" spans="1:12">
      <c r="A93" s="12">
        <v>450</v>
      </c>
      <c r="B93" s="5">
        <v>16.899999999999999</v>
      </c>
      <c r="C93" s="5">
        <v>13.31</v>
      </c>
      <c r="D93" s="12">
        <f t="shared" si="7"/>
        <v>1.3310000000000001E-2</v>
      </c>
      <c r="G93" s="27">
        <f t="shared" si="8"/>
        <v>1.7125926070345321</v>
      </c>
      <c r="H93" s="12">
        <f t="shared" si="9"/>
        <v>0.20485827768965753</v>
      </c>
      <c r="I93" s="12">
        <f t="shared" si="10"/>
        <v>0.18039748602067937</v>
      </c>
      <c r="J93" s="26">
        <f t="shared" si="11"/>
        <v>8.8297933292373842E-2</v>
      </c>
      <c r="K93" s="26">
        <f t="shared" si="12"/>
        <v>0.18419910545661106</v>
      </c>
      <c r="L93" s="26">
        <f t="shared" si="13"/>
        <v>4.2680139735467844E-4</v>
      </c>
    </row>
    <row r="94" spans="1:12">
      <c r="A94" s="12">
        <v>455</v>
      </c>
      <c r="B94" s="5">
        <v>16.899999999999999</v>
      </c>
      <c r="C94" s="5">
        <v>13.22</v>
      </c>
      <c r="D94" s="12">
        <f t="shared" si="7"/>
        <v>1.3220000000000001E-2</v>
      </c>
      <c r="G94" s="27">
        <f t="shared" si="8"/>
        <v>1.7316214137793602</v>
      </c>
      <c r="H94" s="12">
        <f t="shared" si="9"/>
        <v>0.20216431417498551</v>
      </c>
      <c r="I94" s="12">
        <f t="shared" si="10"/>
        <v>0.17699719149760559</v>
      </c>
      <c r="J94" s="26">
        <f t="shared" si="11"/>
        <v>8.5948614040168986E-2</v>
      </c>
      <c r="K94" s="26">
        <f t="shared" si="12"/>
        <v>0.18209715491487322</v>
      </c>
      <c r="L94" s="26">
        <f t="shared" si="13"/>
        <v>4.0269088077071058E-4</v>
      </c>
    </row>
    <row r="95" spans="1:12">
      <c r="A95" s="12">
        <v>460</v>
      </c>
      <c r="B95" s="5">
        <v>16.899999999999999</v>
      </c>
      <c r="C95" s="5">
        <v>13.14</v>
      </c>
      <c r="D95" s="12">
        <f t="shared" si="7"/>
        <v>1.3140000000000001E-2</v>
      </c>
      <c r="G95" s="27">
        <f t="shared" si="8"/>
        <v>1.7506502205241883</v>
      </c>
      <c r="H95" s="12">
        <f t="shared" si="9"/>
        <v>0.19978463955119485</v>
      </c>
      <c r="I95" s="12">
        <f t="shared" si="10"/>
        <v>0.1736609887925426</v>
      </c>
      <c r="J95" s="26">
        <f t="shared" si="11"/>
        <v>8.3661802490500078E-2</v>
      </c>
      <c r="K95" s="26">
        <f t="shared" si="12"/>
        <v>0.17999837260408505</v>
      </c>
      <c r="L95" s="26">
        <f t="shared" si="13"/>
        <v>3.9149635970228995E-4</v>
      </c>
    </row>
    <row r="96" spans="1:12">
      <c r="A96" s="12">
        <v>465</v>
      </c>
      <c r="B96" s="5">
        <v>16.899999999999999</v>
      </c>
      <c r="C96" s="5">
        <v>13.06</v>
      </c>
      <c r="D96" s="12">
        <f t="shared" si="7"/>
        <v>1.306E-2</v>
      </c>
      <c r="G96" s="27">
        <f t="shared" si="8"/>
        <v>1.7696790272690164</v>
      </c>
      <c r="H96" s="12">
        <f t="shared" si="9"/>
        <v>0.19741904456173201</v>
      </c>
      <c r="I96" s="12">
        <f t="shared" si="10"/>
        <v>0.17038766984509798</v>
      </c>
      <c r="J96" s="26">
        <f t="shared" si="11"/>
        <v>8.1435835517815913E-2</v>
      </c>
      <c r="K96" s="26">
        <f t="shared" si="12"/>
        <v>0.17790366865456414</v>
      </c>
      <c r="L96" s="26">
        <f t="shared" si="13"/>
        <v>3.8084989679806815E-4</v>
      </c>
    </row>
    <row r="97" spans="1:12">
      <c r="A97" s="12">
        <v>470</v>
      </c>
      <c r="B97" s="5">
        <v>16.899999999999999</v>
      </c>
      <c r="C97" s="5">
        <v>12.98</v>
      </c>
      <c r="D97" s="12">
        <f t="shared" si="7"/>
        <v>1.298E-2</v>
      </c>
      <c r="G97" s="27">
        <f t="shared" si="8"/>
        <v>1.7887078340138445</v>
      </c>
      <c r="H97" s="12">
        <f t="shared" si="9"/>
        <v>0.19506752920659712</v>
      </c>
      <c r="I97" s="12">
        <f t="shared" si="10"/>
        <v>0.16717604936549119</v>
      </c>
      <c r="J97" s="26">
        <f t="shared" si="11"/>
        <v>7.9269094246897404E-2</v>
      </c>
      <c r="K97" s="26">
        <f t="shared" si="12"/>
        <v>0.17581391023718757</v>
      </c>
      <c r="L97" s="26">
        <f t="shared" si="13"/>
        <v>3.7070184341920739E-4</v>
      </c>
    </row>
    <row r="98" spans="1:12">
      <c r="A98" s="12">
        <v>475</v>
      </c>
      <c r="B98" s="5">
        <v>16.899999999999999</v>
      </c>
      <c r="C98" s="5">
        <v>12.9</v>
      </c>
      <c r="D98" s="12">
        <f t="shared" si="7"/>
        <v>1.29E-2</v>
      </c>
      <c r="G98" s="27">
        <f t="shared" si="8"/>
        <v>1.8077366407586726</v>
      </c>
      <c r="H98" s="12">
        <f t="shared" si="9"/>
        <v>0.19273009348579004</v>
      </c>
      <c r="I98" s="12">
        <f t="shared" si="10"/>
        <v>0.1640249644053525</v>
      </c>
      <c r="J98" s="26">
        <f t="shared" si="11"/>
        <v>7.7160002875501024E-2</v>
      </c>
      <c r="K98" s="26">
        <f t="shared" si="12"/>
        <v>0.17372992305970295</v>
      </c>
      <c r="L98" s="26">
        <f t="shared" si="13"/>
        <v>3.6100647622035458E-4</v>
      </c>
    </row>
    <row r="99" spans="1:12">
      <c r="A99" s="12">
        <v>480</v>
      </c>
      <c r="B99" s="5">
        <v>16.899999999999999</v>
      </c>
      <c r="C99" s="5">
        <v>12.82</v>
      </c>
      <c r="D99" s="12">
        <f t="shared" si="7"/>
        <v>1.282E-2</v>
      </c>
      <c r="G99" s="27">
        <f t="shared" si="8"/>
        <v>1.8267654475035007</v>
      </c>
      <c r="H99" s="12">
        <f t="shared" si="9"/>
        <v>0.19040673739931085</v>
      </c>
      <c r="I99" s="12">
        <f t="shared" si="10"/>
        <v>0.16093327393661191</v>
      </c>
      <c r="J99" s="26">
        <f t="shared" si="11"/>
        <v>7.5107027528327694E-2</v>
      </c>
      <c r="K99" s="26">
        <f t="shared" si="12"/>
        <v>0.17165249281656841</v>
      </c>
      <c r="L99" s="26">
        <f t="shared" si="13"/>
        <v>3.517216898693242E-4</v>
      </c>
    </row>
    <row r="100" spans="1:12">
      <c r="A100" s="12">
        <v>485</v>
      </c>
      <c r="B100" s="5">
        <v>16.899999999999999</v>
      </c>
      <c r="C100" s="5">
        <v>12.74</v>
      </c>
      <c r="D100" s="12">
        <f t="shared" si="7"/>
        <v>1.274E-2</v>
      </c>
      <c r="G100" s="27">
        <f t="shared" si="8"/>
        <v>1.845794254248329</v>
      </c>
      <c r="H100" s="12">
        <f t="shared" si="9"/>
        <v>0.18809746094715957</v>
      </c>
      <c r="I100" s="12">
        <f t="shared" si="10"/>
        <v>0.15789985843832569</v>
      </c>
      <c r="J100" s="26">
        <f t="shared" si="11"/>
        <v>7.3108675141483961E-2</v>
      </c>
      <c r="K100" s="26">
        <f t="shared" si="12"/>
        <v>0.16958236659368345</v>
      </c>
      <c r="L100" s="26">
        <f t="shared" si="13"/>
        <v>3.4280871891812328E-4</v>
      </c>
    </row>
    <row r="101" spans="1:12">
      <c r="A101" s="12">
        <v>490</v>
      </c>
      <c r="B101" s="5">
        <v>16.899999999999999</v>
      </c>
      <c r="C101" s="5">
        <v>12.65</v>
      </c>
      <c r="D101" s="12">
        <f t="shared" si="7"/>
        <v>1.265E-2</v>
      </c>
      <c r="G101" s="27">
        <f t="shared" si="8"/>
        <v>1.8648230609931571</v>
      </c>
      <c r="H101" s="12">
        <f t="shared" si="9"/>
        <v>0.18551635450139689</v>
      </c>
      <c r="I101" s="12">
        <f t="shared" si="10"/>
        <v>0.15492361949129058</v>
      </c>
      <c r="J101" s="26">
        <f t="shared" si="11"/>
        <v>7.1163492376623991E-2</v>
      </c>
      <c r="K101" s="26">
        <f t="shared" si="12"/>
        <v>0.16752025422933317</v>
      </c>
      <c r="L101" s="26">
        <f t="shared" si="13"/>
        <v>3.2385962500217189E-4</v>
      </c>
    </row>
    <row r="102" spans="1:12">
      <c r="A102" s="12">
        <v>495</v>
      </c>
      <c r="B102" s="5">
        <v>16.899999999999999</v>
      </c>
      <c r="C102" s="5">
        <v>12.57</v>
      </c>
      <c r="D102" s="12">
        <f t="shared" si="7"/>
        <v>1.257E-2</v>
      </c>
      <c r="G102" s="27">
        <f t="shared" si="8"/>
        <v>1.8838518677379852</v>
      </c>
      <c r="H102" s="12">
        <f t="shared" si="9"/>
        <v>0.18323699727219228</v>
      </c>
      <c r="I102" s="12">
        <f t="shared" si="10"/>
        <v>0.15200347938029912</v>
      </c>
      <c r="J102" s="26">
        <f t="shared" si="11"/>
        <v>6.9270064563982561E-2</v>
      </c>
      <c r="K102" s="26">
        <f t="shared" si="12"/>
        <v>0.16546682963263318</v>
      </c>
      <c r="L102" s="26">
        <f t="shared" si="13"/>
        <v>3.1577885793803356E-4</v>
      </c>
    </row>
    <row r="103" spans="1:12">
      <c r="A103" s="12">
        <v>500</v>
      </c>
      <c r="B103" s="5">
        <v>16.899999999999999</v>
      </c>
      <c r="C103" s="5">
        <v>12.49</v>
      </c>
      <c r="D103" s="12">
        <f t="shared" si="7"/>
        <v>1.2489999999999999E-2</v>
      </c>
      <c r="G103" s="27">
        <f t="shared" si="8"/>
        <v>1.9028806744828133</v>
      </c>
      <c r="H103" s="12">
        <f t="shared" si="9"/>
        <v>0.18097171967731562</v>
      </c>
      <c r="I103" s="12">
        <f t="shared" si="10"/>
        <v>0.14913838070389215</v>
      </c>
      <c r="J103" s="26">
        <f t="shared" si="11"/>
        <v>6.7427014673530655E-2</v>
      </c>
      <c r="K103" s="26">
        <f t="shared" si="12"/>
        <v>0.163422732060723</v>
      </c>
      <c r="L103" s="26">
        <f t="shared" si="13"/>
        <v>3.0796696636732135E-4</v>
      </c>
    </row>
    <row r="104" spans="1:12">
      <c r="A104" s="12">
        <v>505</v>
      </c>
      <c r="B104" s="5">
        <v>16.899999999999999</v>
      </c>
      <c r="C104" s="5">
        <v>12.41</v>
      </c>
      <c r="D104" s="12">
        <f t="shared" si="7"/>
        <v>1.2410000000000001E-2</v>
      </c>
      <c r="G104" s="27">
        <f t="shared" si="8"/>
        <v>1.9219094812276414</v>
      </c>
      <c r="H104" s="12">
        <f t="shared" si="9"/>
        <v>0.17872052171676683</v>
      </c>
      <c r="I104" s="12">
        <f t="shared" si="10"/>
        <v>0.14632728599146691</v>
      </c>
      <c r="J104" s="26">
        <f t="shared" si="11"/>
        <v>6.5633002313505148E-2</v>
      </c>
      <c r="K104" s="26">
        <f t="shared" si="12"/>
        <v>0.16138856735592352</v>
      </c>
      <c r="L104" s="26">
        <f t="shared" si="13"/>
        <v>3.0039664196635543E-4</v>
      </c>
    </row>
    <row r="105" spans="1:12">
      <c r="A105" s="12">
        <v>510</v>
      </c>
      <c r="B105" s="5">
        <v>16.899999999999999</v>
      </c>
      <c r="C105" s="5">
        <v>12.32</v>
      </c>
      <c r="D105" s="12">
        <f t="shared" si="7"/>
        <v>1.2320000000000001E-2</v>
      </c>
      <c r="G105" s="27">
        <f t="shared" si="8"/>
        <v>1.9409382879724695</v>
      </c>
      <c r="H105" s="12">
        <f t="shared" si="9"/>
        <v>0.1762047535740569</v>
      </c>
      <c r="I105" s="12">
        <f t="shared" si="10"/>
        <v>0.14356917732760224</v>
      </c>
      <c r="J105" s="26">
        <f t="shared" si="11"/>
        <v>6.3886722755584352E-2</v>
      </c>
      <c r="K105" s="26">
        <f t="shared" si="12"/>
        <v>0.15936490914403578</v>
      </c>
      <c r="L105" s="26">
        <f t="shared" si="13"/>
        <v>2.8358036042731345E-4</v>
      </c>
    </row>
    <row r="106" spans="1:12">
      <c r="A106" s="12">
        <v>515</v>
      </c>
      <c r="B106" s="5">
        <v>16.899999999999999</v>
      </c>
      <c r="C106" s="5">
        <v>12.24</v>
      </c>
      <c r="D106" s="12">
        <f t="shared" si="7"/>
        <v>1.2240000000000001E-2</v>
      </c>
      <c r="G106" s="27">
        <f t="shared" si="8"/>
        <v>1.9599670947172978</v>
      </c>
      <c r="H106" s="12">
        <f t="shared" si="9"/>
        <v>0.17398347483645479</v>
      </c>
      <c r="I106" s="12">
        <f t="shared" si="10"/>
        <v>0.14086305598346499</v>
      </c>
      <c r="J106" s="26">
        <f t="shared" si="11"/>
        <v>6.2186905986000532E-2</v>
      </c>
      <c r="K106" s="26">
        <f t="shared" si="12"/>
        <v>0.15735229999492895</v>
      </c>
      <c r="L106" s="26">
        <f t="shared" si="13"/>
        <v>2.7659597660940232E-4</v>
      </c>
    </row>
    <row r="107" spans="1:12">
      <c r="A107" s="12">
        <v>520</v>
      </c>
      <c r="B107" s="5">
        <v>16.899999999999999</v>
      </c>
      <c r="C107" s="5">
        <v>12.16</v>
      </c>
      <c r="D107" s="12">
        <f t="shared" si="7"/>
        <v>1.2160000000000001E-2</v>
      </c>
      <c r="G107" s="27">
        <f t="shared" si="8"/>
        <v>1.9789959014621259</v>
      </c>
      <c r="H107" s="12">
        <f t="shared" si="9"/>
        <v>0.17177627573318061</v>
      </c>
      <c r="I107" s="12">
        <f t="shared" si="10"/>
        <v>0.13820794205516385</v>
      </c>
      <c r="J107" s="26">
        <f t="shared" si="11"/>
        <v>6.0532315781899056E-2</v>
      </c>
      <c r="K107" s="26">
        <f t="shared" si="12"/>
        <v>0.15535125254652957</v>
      </c>
      <c r="L107" s="26">
        <f t="shared" si="13"/>
        <v>2.6978138668202426E-4</v>
      </c>
    </row>
    <row r="108" spans="1:12">
      <c r="A108" s="12">
        <v>525</v>
      </c>
      <c r="B108" s="5">
        <v>16.899999999999999</v>
      </c>
      <c r="C108" s="5">
        <v>12.08</v>
      </c>
      <c r="D108" s="12">
        <f t="shared" si="7"/>
        <v>1.208E-2</v>
      </c>
      <c r="G108" s="27">
        <f t="shared" si="8"/>
        <v>1.998024708206954</v>
      </c>
      <c r="H108" s="12">
        <f t="shared" si="9"/>
        <v>0.1695831562642342</v>
      </c>
      <c r="I108" s="12">
        <f t="shared" si="10"/>
        <v>0.13560287410891983</v>
      </c>
      <c r="J108" s="26">
        <f t="shared" si="11"/>
        <v>5.8921748812272787E-2</v>
      </c>
      <c r="K108" s="26">
        <f t="shared" si="12"/>
        <v>0.15336225059329406</v>
      </c>
      <c r="L108" s="26">
        <f t="shared" si="13"/>
        <v>2.6311778078553816E-4</v>
      </c>
    </row>
    <row r="109" spans="1:12">
      <c r="A109" s="12">
        <v>530</v>
      </c>
      <c r="B109" s="5">
        <v>16.899999999999999</v>
      </c>
      <c r="C109" s="5">
        <v>11.99</v>
      </c>
      <c r="D109" s="12">
        <f t="shared" si="7"/>
        <v>1.1990000000000001E-2</v>
      </c>
      <c r="G109" s="27">
        <f t="shared" si="8"/>
        <v>2.0170535149517823</v>
      </c>
      <c r="H109" s="12">
        <f t="shared" si="9"/>
        <v>0.16713272642457713</v>
      </c>
      <c r="I109" s="12">
        <f t="shared" si="10"/>
        <v>0.13304690883292494</v>
      </c>
      <c r="J109" s="26">
        <f t="shared" si="11"/>
        <v>5.7354033762817502E-2</v>
      </c>
      <c r="K109" s="26">
        <f t="shared" si="12"/>
        <v>0.15138575014021488</v>
      </c>
      <c r="L109" s="26">
        <f t="shared" si="13"/>
        <v>2.479672621002672E-4</v>
      </c>
    </row>
    <row r="110" spans="1:12">
      <c r="A110" s="12">
        <v>535</v>
      </c>
      <c r="B110" s="5">
        <v>16.899999999999999</v>
      </c>
      <c r="C110" s="5">
        <v>11.91</v>
      </c>
      <c r="D110" s="12">
        <f t="shared" si="7"/>
        <v>1.191E-2</v>
      </c>
      <c r="G110" s="27">
        <f t="shared" si="8"/>
        <v>2.0360823216966102</v>
      </c>
      <c r="H110" s="12">
        <f t="shared" si="9"/>
        <v>0.16496952617857749</v>
      </c>
      <c r="I110" s="12">
        <f t="shared" si="10"/>
        <v>0.13053912069576304</v>
      </c>
      <c r="J110" s="26">
        <f t="shared" si="11"/>
        <v>5.5828030484072221E-2</v>
      </c>
      <c r="K110" s="26">
        <f t="shared" si="12"/>
        <v>0.14942218042338165</v>
      </c>
      <c r="L110" s="26">
        <f t="shared" si="13"/>
        <v>2.4171996003160613E-4</v>
      </c>
    </row>
    <row r="111" spans="1:12">
      <c r="A111" s="12">
        <v>540</v>
      </c>
      <c r="B111" s="5">
        <v>16.899999999999999</v>
      </c>
      <c r="C111" s="5">
        <v>11.83</v>
      </c>
      <c r="D111" s="12">
        <f t="shared" si="7"/>
        <v>1.183E-2</v>
      </c>
      <c r="G111" s="27">
        <f t="shared" si="8"/>
        <v>2.0551111284414385</v>
      </c>
      <c r="H111" s="12">
        <f t="shared" si="9"/>
        <v>0.16282040556690575</v>
      </c>
      <c r="I111" s="12">
        <f t="shared" si="10"/>
        <v>0.12807860161126874</v>
      </c>
      <c r="J111" s="26">
        <f t="shared" si="11"/>
        <v>5.4342629162224515E-2</v>
      </c>
      <c r="K111" s="26">
        <f t="shared" si="12"/>
        <v>0.14747194489808843</v>
      </c>
      <c r="L111" s="26">
        <f t="shared" si="13"/>
        <v>2.3557524490223206E-4</v>
      </c>
    </row>
    <row r="112" spans="1:12">
      <c r="A112" s="12">
        <v>545</v>
      </c>
      <c r="B112" s="5">
        <v>16.899999999999999</v>
      </c>
      <c r="C112" s="5">
        <v>11.75</v>
      </c>
      <c r="D112" s="12">
        <f t="shared" si="7"/>
        <v>1.175E-2</v>
      </c>
      <c r="G112" s="27">
        <f t="shared" si="8"/>
        <v>2.0741399351862664</v>
      </c>
      <c r="H112" s="12">
        <f t="shared" si="9"/>
        <v>0.16068536458956184</v>
      </c>
      <c r="I112" s="12">
        <f t="shared" si="10"/>
        <v>0.12566446060970388</v>
      </c>
      <c r="J112" s="26">
        <f t="shared" si="11"/>
        <v>5.2896749511978272E-2</v>
      </c>
      <c r="K112" s="26">
        <f t="shared" si="12"/>
        <v>0.14553542219545124</v>
      </c>
      <c r="L112" s="26">
        <f t="shared" si="13"/>
        <v>2.2952075454486977E-4</v>
      </c>
    </row>
    <row r="113" spans="1:12">
      <c r="A113" s="12">
        <v>550</v>
      </c>
      <c r="B113" s="5">
        <v>16.8</v>
      </c>
      <c r="C113" s="5">
        <v>11.68</v>
      </c>
      <c r="D113" s="12">
        <f t="shared" si="7"/>
        <v>1.1679999999999999E-2</v>
      </c>
      <c r="G113" s="27">
        <f t="shared" si="8"/>
        <v>2.0931687419310947</v>
      </c>
      <c r="H113" s="12">
        <f t="shared" si="9"/>
        <v>0.15882875343442052</v>
      </c>
      <c r="I113" s="12">
        <f t="shared" si="10"/>
        <v>0.12329582351513138</v>
      </c>
      <c r="J113" s="26">
        <f t="shared" si="11"/>
        <v>5.1489339990896263E-2</v>
      </c>
      <c r="K113" s="26">
        <f t="shared" si="12"/>
        <v>0.14361296704847026</v>
      </c>
      <c r="L113" s="26">
        <f t="shared" si="13"/>
        <v>2.3152015534286905E-4</v>
      </c>
    </row>
    <row r="114" spans="1:12">
      <c r="A114" s="12">
        <v>555</v>
      </c>
      <c r="B114" s="5">
        <v>16.8</v>
      </c>
      <c r="C114" s="5">
        <v>11.61</v>
      </c>
      <c r="D114" s="12">
        <f t="shared" si="7"/>
        <v>1.1609999999999999E-2</v>
      </c>
      <c r="G114" s="27">
        <f t="shared" si="8"/>
        <v>2.1121975486759226</v>
      </c>
      <c r="H114" s="12">
        <f t="shared" si="9"/>
        <v>0.15698292199931146</v>
      </c>
      <c r="I114" s="12">
        <f t="shared" si="10"/>
        <v>0.12097183262887086</v>
      </c>
      <c r="J114" s="26">
        <f t="shared" si="11"/>
        <v>5.0119377034646848E-2</v>
      </c>
      <c r="K114" s="26">
        <f t="shared" si="12"/>
        <v>0.14170491118844802</v>
      </c>
      <c r="L114" s="26">
        <f t="shared" si="13"/>
        <v>2.3341761433686017E-4</v>
      </c>
    </row>
    <row r="115" spans="1:12">
      <c r="A115" s="12">
        <v>560</v>
      </c>
      <c r="B115" s="5">
        <v>16.8</v>
      </c>
      <c r="C115" s="5">
        <v>11.53</v>
      </c>
      <c r="D115" s="12">
        <f t="shared" si="7"/>
        <v>1.1529999999999999E-2</v>
      </c>
      <c r="G115" s="27">
        <f t="shared" si="8"/>
        <v>2.1312263554207509</v>
      </c>
      <c r="H115" s="12">
        <f t="shared" si="9"/>
        <v>0.15488660001636922</v>
      </c>
      <c r="I115" s="12">
        <f t="shared" si="10"/>
        <v>0.11869164641892001</v>
      </c>
      <c r="J115" s="26">
        <f t="shared" si="11"/>
        <v>4.8785864312597883E-2</v>
      </c>
      <c r="K115" s="26">
        <f t="shared" si="12"/>
        <v>0.13981156421264426</v>
      </c>
      <c r="L115" s="26">
        <f t="shared" si="13"/>
        <v>2.2725670448358953E-4</v>
      </c>
    </row>
    <row r="116" spans="1:12">
      <c r="A116" s="12">
        <v>565</v>
      </c>
      <c r="B116" s="5">
        <v>16.8</v>
      </c>
      <c r="C116" s="5">
        <v>11.44</v>
      </c>
      <c r="D116" s="12">
        <f t="shared" si="7"/>
        <v>1.1439999999999999E-2</v>
      </c>
      <c r="G116" s="27">
        <f t="shared" si="8"/>
        <v>2.1502551621655792</v>
      </c>
      <c r="H116" s="12">
        <f t="shared" si="9"/>
        <v>0.15254506734846676</v>
      </c>
      <c r="I116" s="12">
        <f t="shared" si="10"/>
        <v>0.11645443921523088</v>
      </c>
      <c r="J116" s="26">
        <f t="shared" si="11"/>
        <v>4.748783200321717E-2</v>
      </c>
      <c r="K116" s="26">
        <f t="shared" si="12"/>
        <v>0.13793321442402739</v>
      </c>
      <c r="L116" s="26">
        <f t="shared" si="13"/>
        <v>2.1350624588544728E-4</v>
      </c>
    </row>
    <row r="117" spans="1:12">
      <c r="A117" s="12">
        <v>570</v>
      </c>
      <c r="B117" s="5">
        <v>16.8</v>
      </c>
      <c r="C117" s="5">
        <v>11.36</v>
      </c>
      <c r="D117" s="12">
        <f t="shared" si="7"/>
        <v>1.1359999999999999E-2</v>
      </c>
      <c r="G117" s="27">
        <f t="shared" si="8"/>
        <v>2.1692839689104071</v>
      </c>
      <c r="H117" s="12">
        <f t="shared" si="9"/>
        <v>0.15047866458847126</v>
      </c>
      <c r="I117" s="12">
        <f t="shared" si="10"/>
        <v>0.11425940091072932</v>
      </c>
      <c r="J117" s="26">
        <f t="shared" si="11"/>
        <v>4.6224336088752059E-2</v>
      </c>
      <c r="K117" s="26">
        <f t="shared" si="12"/>
        <v>0.13607012964395451</v>
      </c>
      <c r="L117" s="26">
        <f t="shared" si="13"/>
        <v>2.0760587924736012E-4</v>
      </c>
    </row>
    <row r="118" spans="1:12">
      <c r="A118" s="12">
        <v>575</v>
      </c>
      <c r="B118" s="5">
        <v>16.8</v>
      </c>
      <c r="C118" s="5">
        <v>11.28</v>
      </c>
      <c r="D118" s="12">
        <f t="shared" si="7"/>
        <v>1.128E-2</v>
      </c>
      <c r="G118" s="27">
        <f t="shared" si="8"/>
        <v>2.1883127756552354</v>
      </c>
      <c r="H118" s="12">
        <f t="shared" si="9"/>
        <v>0.14842634146280365</v>
      </c>
      <c r="I118" s="12">
        <f t="shared" si="10"/>
        <v>0.11210573666796979</v>
      </c>
      <c r="J118" s="26">
        <f t="shared" si="11"/>
        <v>4.4994457668674992E-2</v>
      </c>
      <c r="K118" s="26">
        <f t="shared" si="12"/>
        <v>0.13422255799858959</v>
      </c>
      <c r="L118" s="26">
        <f t="shared" si="13"/>
        <v>2.0174746469828059E-4</v>
      </c>
    </row>
    <row r="119" spans="1:12">
      <c r="A119" s="12">
        <v>580</v>
      </c>
      <c r="B119" s="5">
        <v>16.8</v>
      </c>
      <c r="C119" s="5">
        <v>11.19</v>
      </c>
      <c r="D119" s="12">
        <f t="shared" si="7"/>
        <v>1.119E-2</v>
      </c>
      <c r="G119" s="27">
        <f t="shared" si="8"/>
        <v>2.2073415824000633</v>
      </c>
      <c r="H119" s="12">
        <f t="shared" si="9"/>
        <v>0.14613430750933509</v>
      </c>
      <c r="I119" s="12">
        <f t="shared" si="10"/>
        <v>0.10999266663132</v>
      </c>
      <c r="J119" s="26">
        <f t="shared" si="11"/>
        <v>4.3797302291396598E-2</v>
      </c>
      <c r="K119" s="26">
        <f t="shared" si="12"/>
        <v>0.13239072867984683</v>
      </c>
      <c r="L119" s="26">
        <f t="shared" si="13"/>
        <v>1.8888595904235794E-4</v>
      </c>
    </row>
    <row r="120" spans="1:12">
      <c r="A120" s="12">
        <v>585</v>
      </c>
      <c r="B120" s="5">
        <v>16.8</v>
      </c>
      <c r="C120" s="5">
        <v>11.11</v>
      </c>
      <c r="D120" s="12">
        <f t="shared" si="7"/>
        <v>1.111E-2</v>
      </c>
      <c r="G120" s="27">
        <f t="shared" si="8"/>
        <v>2.2263703891448916</v>
      </c>
      <c r="H120" s="12">
        <f t="shared" si="9"/>
        <v>0.14411190360661424</v>
      </c>
      <c r="I120" s="12">
        <f t="shared" si="10"/>
        <v>0.10791942564456981</v>
      </c>
      <c r="J120" s="26">
        <f t="shared" si="11"/>
        <v>4.2631999303759133E-2</v>
      </c>
      <c r="K120" s="26">
        <f t="shared" si="12"/>
        <v>0.13057485268162136</v>
      </c>
      <c r="L120" s="26">
        <f t="shared" si="13"/>
        <v>1.8325174774585067E-4</v>
      </c>
    </row>
    <row r="121" spans="1:12">
      <c r="A121" s="12">
        <v>590</v>
      </c>
      <c r="B121" s="5">
        <v>16.8</v>
      </c>
      <c r="C121" s="5">
        <v>11.03</v>
      </c>
      <c r="D121" s="12">
        <f t="shared" si="7"/>
        <v>1.103E-2</v>
      </c>
      <c r="G121" s="27">
        <f t="shared" si="8"/>
        <v>2.2453991958897199</v>
      </c>
      <c r="H121" s="12">
        <f t="shared" si="9"/>
        <v>0.14210357933822118</v>
      </c>
      <c r="I121" s="12">
        <f t="shared" si="10"/>
        <v>0.10588526297386364</v>
      </c>
      <c r="J121" s="26">
        <f t="shared" si="11"/>
        <v>4.1497701217838266E-2</v>
      </c>
      <c r="K121" s="26">
        <f t="shared" si="12"/>
        <v>0.12877512351205073</v>
      </c>
      <c r="L121" s="26">
        <f t="shared" si="13"/>
        <v>1.7764773471017713E-4</v>
      </c>
    </row>
    <row r="122" spans="1:12">
      <c r="A122" s="12">
        <v>595</v>
      </c>
      <c r="B122" s="5">
        <v>16.8</v>
      </c>
      <c r="C122" s="5">
        <v>10.94</v>
      </c>
      <c r="D122" s="12">
        <f t="shared" si="7"/>
        <v>1.094E-2</v>
      </c>
      <c r="G122" s="27">
        <f t="shared" si="8"/>
        <v>2.2644280026345478</v>
      </c>
      <c r="H122" s="12">
        <f t="shared" si="9"/>
        <v>0.13986104409918659</v>
      </c>
      <c r="I122" s="12">
        <f t="shared" si="10"/>
        <v>0.10388944203585466</v>
      </c>
      <c r="J122" s="26">
        <f t="shared" si="11"/>
        <v>4.0393583094591866E-2</v>
      </c>
      <c r="K122" s="26">
        <f t="shared" si="12"/>
        <v>0.12699171788252558</v>
      </c>
      <c r="L122" s="26">
        <f t="shared" si="13"/>
        <v>1.6561955727083835E-4</v>
      </c>
    </row>
    <row r="123" spans="1:12">
      <c r="A123" s="12">
        <v>600</v>
      </c>
      <c r="B123" s="5">
        <v>16.8</v>
      </c>
      <c r="C123" s="5">
        <v>10.87</v>
      </c>
      <c r="D123" s="12">
        <f t="shared" si="7"/>
        <v>1.0869999999999999E-2</v>
      </c>
      <c r="G123" s="27">
        <f t="shared" si="8"/>
        <v>2.2834568093793761</v>
      </c>
      <c r="H123" s="12">
        <f t="shared" si="9"/>
        <v>0.13812916970441874</v>
      </c>
      <c r="I123" s="12">
        <f t="shared" si="10"/>
        <v>0.10193124013098322</v>
      </c>
      <c r="J123" s="26">
        <f t="shared" si="11"/>
        <v>3.9318841943907876E-2</v>
      </c>
      <c r="K123" s="26">
        <f t="shared" si="12"/>
        <v>0.12522479637415068</v>
      </c>
      <c r="L123" s="26">
        <f t="shared" si="13"/>
        <v>1.6652285104693358E-4</v>
      </c>
    </row>
    <row r="124" spans="1:12">
      <c r="A124" s="12">
        <v>605</v>
      </c>
      <c r="B124" s="5">
        <v>16.8</v>
      </c>
      <c r="C124" s="5">
        <v>10.78</v>
      </c>
      <c r="D124" s="12">
        <f t="shared" si="7"/>
        <v>1.078E-2</v>
      </c>
      <c r="G124" s="27">
        <f t="shared" si="8"/>
        <v>2.302485616124204</v>
      </c>
      <c r="H124" s="12">
        <f t="shared" si="9"/>
        <v>0.13591831364262186</v>
      </c>
      <c r="I124" s="12">
        <f t="shared" si="10"/>
        <v>0.10000994818178295</v>
      </c>
      <c r="J124" s="26">
        <f t="shared" si="11"/>
        <v>3.8272696140615327E-2</v>
      </c>
      <c r="K124" s="26">
        <f t="shared" si="12"/>
        <v>0.12347450408233525</v>
      </c>
      <c r="L124" s="26">
        <f t="shared" si="13"/>
        <v>1.5484839637268041E-4</v>
      </c>
    </row>
    <row r="125" spans="1:12">
      <c r="A125" s="12">
        <v>610</v>
      </c>
      <c r="B125" s="5">
        <v>16.8</v>
      </c>
      <c r="C125" s="5">
        <v>10.71</v>
      </c>
      <c r="D125" s="12">
        <f t="shared" si="7"/>
        <v>1.0710000000000001E-2</v>
      </c>
      <c r="G125" s="27">
        <f t="shared" si="8"/>
        <v>2.3215144228690323</v>
      </c>
      <c r="H125" s="12">
        <f t="shared" si="9"/>
        <v>0.13421107860792783</v>
      </c>
      <c r="I125" s="12">
        <f t="shared" si="10"/>
        <v>9.8124870476118967E-2</v>
      </c>
      <c r="J125" s="26">
        <f t="shared" si="11"/>
        <v>3.725438485603285E-2</v>
      </c>
      <c r="K125" s="26">
        <f t="shared" si="12"/>
        <v>0.12174097124017226</v>
      </c>
      <c r="L125" s="26">
        <f t="shared" si="13"/>
        <v>1.5550357776335176E-4</v>
      </c>
    </row>
    <row r="126" spans="1:12">
      <c r="A126" s="12">
        <v>615</v>
      </c>
      <c r="B126" s="5">
        <v>16.8</v>
      </c>
      <c r="C126" s="5">
        <v>10.62</v>
      </c>
      <c r="D126" s="12">
        <f t="shared" si="7"/>
        <v>1.0619999999999999E-2</v>
      </c>
      <c r="G126" s="27">
        <f t="shared" si="8"/>
        <v>2.3405432296138602</v>
      </c>
      <c r="H126" s="12">
        <f t="shared" si="9"/>
        <v>0.13203190172336859</v>
      </c>
      <c r="I126" s="12">
        <f t="shared" si="10"/>
        <v>9.6275324415266303E-2</v>
      </c>
      <c r="J126" s="26">
        <f t="shared" si="11"/>
        <v>3.6263167504642285E-2</v>
      </c>
      <c r="K126" s="26">
        <f t="shared" si="12"/>
        <v>0.12002431382124804</v>
      </c>
      <c r="L126" s="26">
        <f t="shared" si="13"/>
        <v>1.4418216722715202E-4</v>
      </c>
    </row>
    <row r="127" spans="1:12">
      <c r="A127" s="12">
        <v>620</v>
      </c>
      <c r="B127" s="5">
        <v>16.8</v>
      </c>
      <c r="C127" s="5">
        <v>10.55</v>
      </c>
      <c r="D127" s="12">
        <f t="shared" si="7"/>
        <v>1.055E-2</v>
      </c>
      <c r="G127" s="27">
        <f t="shared" si="8"/>
        <v>2.3595720363586885</v>
      </c>
      <c r="H127" s="12">
        <f t="shared" si="9"/>
        <v>0.13034930604874834</v>
      </c>
      <c r="I127" s="12">
        <f t="shared" si="10"/>
        <v>9.4460640266736312E-2</v>
      </c>
      <c r="J127" s="26">
        <f t="shared" si="11"/>
        <v>3.5298323205484206E-2</v>
      </c>
      <c r="K127" s="26">
        <f t="shared" si="12"/>
        <v>0.11832463412250423</v>
      </c>
      <c r="L127" s="26">
        <f t="shared" si="13"/>
        <v>1.4459273493380324E-4</v>
      </c>
    </row>
    <row r="128" spans="1:12">
      <c r="A128" s="12">
        <v>625</v>
      </c>
      <c r="B128" s="5">
        <v>16.8</v>
      </c>
      <c r="C128" s="5">
        <v>10.47</v>
      </c>
      <c r="D128" s="12">
        <f t="shared" si="7"/>
        <v>1.047E-2</v>
      </c>
      <c r="G128" s="27">
        <f t="shared" si="8"/>
        <v>2.3786008431035168</v>
      </c>
      <c r="H128" s="12">
        <f t="shared" si="9"/>
        <v>0.12843953922065043</v>
      </c>
      <c r="I128" s="12">
        <f t="shared" si="10"/>
        <v>9.2680160921762442E-2</v>
      </c>
      <c r="J128" s="26">
        <f t="shared" si="11"/>
        <v>3.4359150257884108E-2</v>
      </c>
      <c r="K128" s="26">
        <f t="shared" si="12"/>
        <v>0.11664202132775667</v>
      </c>
      <c r="L128" s="26">
        <f t="shared" si="13"/>
        <v>1.3918142843314857E-4</v>
      </c>
    </row>
    <row r="129" spans="1:12">
      <c r="A129" s="12">
        <v>630</v>
      </c>
      <c r="B129" s="5">
        <v>16.8</v>
      </c>
      <c r="C129" s="5">
        <v>10.39</v>
      </c>
      <c r="D129" s="12">
        <f t="shared" si="7"/>
        <v>1.039E-2</v>
      </c>
      <c r="G129" s="27">
        <f t="shared" si="8"/>
        <v>2.3976296498483447</v>
      </c>
      <c r="H129" s="12">
        <f t="shared" si="9"/>
        <v>0.12654385202688037</v>
      </c>
      <c r="I129" s="12">
        <f t="shared" si="10"/>
        <v>9.0933241657356847E-2</v>
      </c>
      <c r="J129" s="26">
        <f t="shared" si="11"/>
        <v>3.3444965631127747E-2</v>
      </c>
      <c r="K129" s="26">
        <f t="shared" si="12"/>
        <v>0.11497655205245819</v>
      </c>
      <c r="L129" s="26">
        <f t="shared" si="13"/>
        <v>1.3380242869826748E-4</v>
      </c>
    </row>
    <row r="130" spans="1:12">
      <c r="A130" s="12">
        <v>635</v>
      </c>
      <c r="B130" s="5">
        <v>16.8</v>
      </c>
      <c r="C130" s="5">
        <v>10.31</v>
      </c>
      <c r="D130" s="12">
        <f t="shared" si="7"/>
        <v>1.031E-2</v>
      </c>
      <c r="G130" s="27">
        <f t="shared" si="8"/>
        <v>2.416658456593173</v>
      </c>
      <c r="H130" s="12">
        <f t="shared" si="9"/>
        <v>0.1246622444674382</v>
      </c>
      <c r="I130" s="12">
        <f t="shared" si="10"/>
        <v>8.9219249902851933E-2</v>
      </c>
      <c r="J130" s="26">
        <f t="shared" si="11"/>
        <v>3.2555104467714473E-2</v>
      </c>
      <c r="K130" s="26">
        <f t="shared" si="12"/>
        <v>0.11332829087027492</v>
      </c>
      <c r="L130" s="26">
        <f t="shared" si="13"/>
        <v>1.2845850414265055E-4</v>
      </c>
    </row>
    <row r="131" spans="1:12">
      <c r="A131" s="12">
        <v>640</v>
      </c>
      <c r="B131" s="5">
        <v>16.8</v>
      </c>
      <c r="C131" s="5">
        <v>10.220000000000001</v>
      </c>
      <c r="D131" s="12">
        <f t="shared" si="7"/>
        <v>1.022E-2</v>
      </c>
      <c r="G131" s="27">
        <f t="shared" si="8"/>
        <v>2.4356872633380009</v>
      </c>
      <c r="H131" s="12">
        <f t="shared" si="9"/>
        <v>0.1225622655259733</v>
      </c>
      <c r="I131" s="12">
        <f t="shared" si="10"/>
        <v>8.7537565010842741E-2</v>
      </c>
      <c r="J131" s="26">
        <f t="shared" si="11"/>
        <v>3.1688919599827559E-2</v>
      </c>
      <c r="K131" s="26">
        <f t="shared" si="12"/>
        <v>0.11169729082203037</v>
      </c>
      <c r="L131" s="26">
        <f t="shared" si="13"/>
        <v>1.1804767531731978E-4</v>
      </c>
    </row>
    <row r="132" spans="1:12">
      <c r="A132" s="12">
        <v>645</v>
      </c>
      <c r="B132" s="5">
        <v>16.8</v>
      </c>
      <c r="C132" s="5">
        <v>10.15</v>
      </c>
      <c r="D132" s="12">
        <f t="shared" ref="D132:D182" si="14">C132/1000</f>
        <v>1.0150000000000001E-2</v>
      </c>
      <c r="G132" s="27">
        <f t="shared" ref="G132:G182" si="15">A132/F$10</f>
        <v>2.4547160700828292</v>
      </c>
      <c r="H132" s="12">
        <f t="shared" ref="H132:H182" si="16">(37570*(D132^2)+25.64*D132)/F$8</f>
        <v>0.12094126825153752</v>
      </c>
      <c r="I132" s="12">
        <f t="shared" ref="I132:I182" si="17">EXP(-1*G132)</f>
        <v>8.5887578032446218E-2</v>
      </c>
      <c r="J132" s="26">
        <f t="shared" ref="J132:J182" si="18">(F$8*EXP(-1*F$11*F$10*G132)*I132)/F$8</f>
        <v>3.0845781078669469E-2</v>
      </c>
      <c r="K132" s="26">
        <f t="shared" ref="K132:K182" si="19">(2*F$8*(1-EXP(-1*F$11*F$10*G132))*I132)/F$8</f>
        <v>0.1100835939075535</v>
      </c>
      <c r="L132" s="26">
        <f t="shared" ref="L132:L182" si="20">(H132-K132)^2</f>
        <v>1.1788909216000881E-4</v>
      </c>
    </row>
    <row r="133" spans="1:12">
      <c r="A133" s="12">
        <v>650</v>
      </c>
      <c r="B133" s="5">
        <v>16.8</v>
      </c>
      <c r="C133" s="5">
        <v>10.07</v>
      </c>
      <c r="D133" s="12">
        <f t="shared" si="14"/>
        <v>1.0070000000000001E-2</v>
      </c>
      <c r="G133" s="27">
        <f t="shared" si="15"/>
        <v>2.4737448768276571</v>
      </c>
      <c r="H133" s="12">
        <f t="shared" si="16"/>
        <v>0.11910189959507893</v>
      </c>
      <c r="I133" s="12">
        <f t="shared" si="17"/>
        <v>8.4268691496797277E-2</v>
      </c>
      <c r="J133" s="26">
        <f t="shared" si="18"/>
        <v>3.0025075716320133E-2</v>
      </c>
      <c r="K133" s="26">
        <f t="shared" si="19"/>
        <v>0.10848723156095427</v>
      </c>
      <c r="L133" s="26">
        <f t="shared" si="20"/>
        <v>1.1267117747466777E-4</v>
      </c>
    </row>
    <row r="134" spans="1:12">
      <c r="A134" s="12">
        <v>655</v>
      </c>
      <c r="B134" s="5">
        <v>16.8</v>
      </c>
      <c r="C134" s="5">
        <v>9.99</v>
      </c>
      <c r="D134" s="12">
        <f t="shared" si="14"/>
        <v>9.9900000000000006E-3</v>
      </c>
      <c r="G134" s="27">
        <f t="shared" si="15"/>
        <v>2.4927736835724854</v>
      </c>
      <c r="H134" s="12">
        <f t="shared" si="16"/>
        <v>0.11727661057294823</v>
      </c>
      <c r="I134" s="12">
        <f t="shared" si="17"/>
        <v>8.2680319194700383E-2</v>
      </c>
      <c r="J134" s="26">
        <f t="shared" si="18"/>
        <v>2.9226206639784761E-2</v>
      </c>
      <c r="K134" s="26">
        <f t="shared" si="19"/>
        <v>0.10690822510983124</v>
      </c>
      <c r="L134" s="26">
        <f t="shared" si="20"/>
        <v>1.0750341711177587E-4</v>
      </c>
    </row>
    <row r="135" spans="1:12">
      <c r="A135" s="12">
        <v>660</v>
      </c>
      <c r="B135" s="5">
        <v>16.8</v>
      </c>
      <c r="C135" s="5">
        <v>9.92</v>
      </c>
      <c r="D135" s="12">
        <f t="shared" si="14"/>
        <v>9.92E-3</v>
      </c>
      <c r="G135" s="27">
        <f t="shared" si="15"/>
        <v>2.5118024903173137</v>
      </c>
      <c r="H135" s="12">
        <f t="shared" si="16"/>
        <v>0.11569103237861847</v>
      </c>
      <c r="I135" s="12">
        <f t="shared" si="17"/>
        <v>8.1121885966359775E-2</v>
      </c>
      <c r="J135" s="26">
        <f t="shared" si="18"/>
        <v>2.8448592856907061E-2</v>
      </c>
      <c r="K135" s="26">
        <f t="shared" si="19"/>
        <v>0.1053465862189054</v>
      </c>
      <c r="L135" s="26">
        <f t="shared" si="20"/>
        <v>1.0700756635120247E-4</v>
      </c>
    </row>
    <row r="136" spans="1:12">
      <c r="A136" s="12">
        <v>665</v>
      </c>
      <c r="B136" s="5">
        <v>16.8</v>
      </c>
      <c r="C136" s="5">
        <v>9.84</v>
      </c>
      <c r="D136" s="12">
        <f t="shared" si="14"/>
        <v>9.8399999999999998E-3</v>
      </c>
      <c r="G136" s="27">
        <f t="shared" si="15"/>
        <v>2.5308312970621416</v>
      </c>
      <c r="H136" s="12">
        <f t="shared" si="16"/>
        <v>0.11389214267085254</v>
      </c>
      <c r="I136" s="12">
        <f t="shared" si="17"/>
        <v>7.959282749311028E-2</v>
      </c>
      <c r="J136" s="26">
        <f t="shared" si="18"/>
        <v>2.7691668833832089E-2</v>
      </c>
      <c r="K136" s="26">
        <f t="shared" si="19"/>
        <v>0.10380231731855637</v>
      </c>
      <c r="L136" s="26">
        <f t="shared" si="20"/>
        <v>1.0180457563983863E-4</v>
      </c>
    </row>
    <row r="137" spans="1:12">
      <c r="A137" s="12">
        <v>670</v>
      </c>
      <c r="B137" s="5">
        <v>16.8</v>
      </c>
      <c r="C137" s="5">
        <v>9.76</v>
      </c>
      <c r="D137" s="12">
        <f t="shared" si="14"/>
        <v>9.7599999999999996E-3</v>
      </c>
      <c r="G137" s="27">
        <f t="shared" si="15"/>
        <v>2.5498601038069699</v>
      </c>
      <c r="H137" s="12">
        <f t="shared" si="16"/>
        <v>0.11210733259741448</v>
      </c>
      <c r="I137" s="12">
        <f t="shared" si="17"/>
        <v>7.8092590093073774E-2</v>
      </c>
      <c r="J137" s="26">
        <f t="shared" si="18"/>
        <v>2.69548840837113E-2</v>
      </c>
      <c r="K137" s="26">
        <f t="shared" si="19"/>
        <v>0.10227541201872496</v>
      </c>
      <c r="L137" s="26">
        <f t="shared" si="20"/>
        <v>9.6666662265658477E-5</v>
      </c>
    </row>
    <row r="138" spans="1:12">
      <c r="A138" s="12">
        <v>675</v>
      </c>
      <c r="B138" s="5">
        <v>16.8</v>
      </c>
      <c r="C138" s="5">
        <v>9.68</v>
      </c>
      <c r="D138" s="12">
        <f t="shared" si="14"/>
        <v>9.6799999999999994E-3</v>
      </c>
      <c r="G138" s="27">
        <f t="shared" si="15"/>
        <v>2.5688889105517978</v>
      </c>
      <c r="H138" s="12">
        <f t="shared" si="16"/>
        <v>0.11033660215830431</v>
      </c>
      <c r="I138" s="12">
        <f t="shared" si="17"/>
        <v>7.662063052066774E-2</v>
      </c>
      <c r="J138" s="26">
        <f t="shared" si="18"/>
        <v>2.6237702766351029E-2</v>
      </c>
      <c r="K138" s="26">
        <f t="shared" si="19"/>
        <v>0.10076585550863341</v>
      </c>
      <c r="L138" s="26">
        <f t="shared" si="20"/>
        <v>9.1599191432186592E-5</v>
      </c>
    </row>
    <row r="139" spans="1:12">
      <c r="A139" s="12">
        <v>680</v>
      </c>
      <c r="B139" s="5">
        <v>16.8</v>
      </c>
      <c r="C139" s="5">
        <v>9.6</v>
      </c>
      <c r="D139" s="12">
        <f t="shared" si="14"/>
        <v>9.5999999999999992E-3</v>
      </c>
      <c r="G139" s="27">
        <f t="shared" si="15"/>
        <v>2.5879177172966261</v>
      </c>
      <c r="H139" s="12">
        <f t="shared" si="16"/>
        <v>0.108579951353522</v>
      </c>
      <c r="I139" s="12">
        <f t="shared" si="17"/>
        <v>7.5176415769892188E-2</v>
      </c>
      <c r="J139" s="26">
        <f t="shared" si="18"/>
        <v>2.553960329851284E-2</v>
      </c>
      <c r="K139" s="26">
        <f t="shared" si="19"/>
        <v>9.9273624942758695E-2</v>
      </c>
      <c r="L139" s="26">
        <f t="shared" si="20"/>
        <v>8.6607711263670566E-5</v>
      </c>
    </row>
    <row r="140" spans="1:12">
      <c r="A140" s="12">
        <v>685</v>
      </c>
      <c r="B140" s="5">
        <v>16.8</v>
      </c>
      <c r="C140" s="5">
        <v>9.5299999999999994</v>
      </c>
      <c r="D140" s="12">
        <f t="shared" si="14"/>
        <v>9.5299999999999985E-3</v>
      </c>
      <c r="G140" s="27">
        <f t="shared" si="15"/>
        <v>2.6069465240414544</v>
      </c>
      <c r="H140" s="12">
        <f t="shared" si="16"/>
        <v>0.10705443159937204</v>
      </c>
      <c r="I140" s="12">
        <f t="shared" si="17"/>
        <v>7.3759422881325087E-2</v>
      </c>
      <c r="J140" s="26">
        <f t="shared" si="18"/>
        <v>2.4860077974582586E-2</v>
      </c>
      <c r="K140" s="26">
        <f t="shared" si="19"/>
        <v>9.779868981348501E-2</v>
      </c>
      <c r="L140" s="26">
        <f t="shared" si="20"/>
        <v>8.5668756007015298E-5</v>
      </c>
    </row>
    <row r="141" spans="1:12">
      <c r="A141" s="12">
        <v>690</v>
      </c>
      <c r="B141" s="5">
        <v>16.8</v>
      </c>
      <c r="C141" s="5">
        <v>9.4499999999999993</v>
      </c>
      <c r="D141" s="12">
        <f t="shared" si="14"/>
        <v>9.4500000000000001E-3</v>
      </c>
      <c r="G141" s="27">
        <f t="shared" si="15"/>
        <v>2.6259753307862823</v>
      </c>
      <c r="H141" s="12">
        <f t="shared" si="16"/>
        <v>0.10532418010895453</v>
      </c>
      <c r="I141" s="12">
        <f t="shared" si="17"/>
        <v>7.2369138752755247E-2</v>
      </c>
      <c r="J141" s="26">
        <f t="shared" si="18"/>
        <v>2.4198632597332237E-2</v>
      </c>
      <c r="K141" s="26">
        <f t="shared" si="19"/>
        <v>9.6341012310846019E-2</v>
      </c>
      <c r="L141" s="26">
        <f t="shared" si="20"/>
        <v>8.0697303688973698E-5</v>
      </c>
    </row>
    <row r="142" spans="1:12">
      <c r="A142" s="12">
        <v>695</v>
      </c>
      <c r="B142" s="5">
        <v>16.8</v>
      </c>
      <c r="C142" s="5">
        <v>9.3800000000000008</v>
      </c>
      <c r="D142" s="12">
        <f t="shared" si="14"/>
        <v>9.3800000000000012E-3</v>
      </c>
      <c r="G142" s="27">
        <f t="shared" si="15"/>
        <v>2.6450041375311106</v>
      </c>
      <c r="H142" s="12">
        <f t="shared" si="16"/>
        <v>0.1038217597548738</v>
      </c>
      <c r="I142" s="12">
        <f t="shared" si="17"/>
        <v>7.1005059953384631E-2</v>
      </c>
      <c r="J142" s="26">
        <f t="shared" si="18"/>
        <v>2.35547861185058E-2</v>
      </c>
      <c r="K142" s="26">
        <f t="shared" si="19"/>
        <v>9.4900547669757654E-2</v>
      </c>
      <c r="L142" s="26">
        <f t="shared" si="20"/>
        <v>7.9588025067622414E-5</v>
      </c>
    </row>
    <row r="143" spans="1:12">
      <c r="A143" s="12">
        <v>700</v>
      </c>
      <c r="B143" s="5">
        <v>16.8</v>
      </c>
      <c r="C143" s="5">
        <v>9.3000000000000007</v>
      </c>
      <c r="D143" s="12">
        <f t="shared" si="14"/>
        <v>9.300000000000001E-3</v>
      </c>
      <c r="G143" s="27">
        <f t="shared" si="15"/>
        <v>2.6640329442759385</v>
      </c>
      <c r="H143" s="12">
        <f t="shared" si="16"/>
        <v>0.10211790757882101</v>
      </c>
      <c r="I143" s="12">
        <f t="shared" si="17"/>
        <v>6.9666692541533112E-2</v>
      </c>
      <c r="J143" s="26">
        <f t="shared" si="18"/>
        <v>2.2928070288968348E-2</v>
      </c>
      <c r="K143" s="26">
        <f t="shared" si="19"/>
        <v>9.3477244505129536E-2</v>
      </c>
      <c r="L143" s="26">
        <f t="shared" si="20"/>
        <v>7.4661058353055429E-5</v>
      </c>
    </row>
    <row r="144" spans="1:12">
      <c r="A144" s="12">
        <v>705</v>
      </c>
      <c r="B144" s="5">
        <v>16.8</v>
      </c>
      <c r="C144" s="5">
        <v>9.2200000000000006</v>
      </c>
      <c r="D144" s="12">
        <f t="shared" si="14"/>
        <v>9.2200000000000008E-3</v>
      </c>
      <c r="G144" s="27">
        <f t="shared" si="15"/>
        <v>2.6830617510207668</v>
      </c>
      <c r="H144" s="12">
        <f t="shared" si="16"/>
        <v>0.10042813503709609</v>
      </c>
      <c r="I144" s="12">
        <f t="shared" si="17"/>
        <v>6.8353551885778685E-2</v>
      </c>
      <c r="J144" s="26">
        <f t="shared" si="18"/>
        <v>2.2318029318163048E-2</v>
      </c>
      <c r="K144" s="26">
        <f t="shared" si="19"/>
        <v>9.2071045135231275E-2</v>
      </c>
      <c r="L144" s="26">
        <f t="shared" si="20"/>
        <v>6.9840951627850897E-5</v>
      </c>
    </row>
    <row r="145" spans="1:12">
      <c r="A145" s="12">
        <v>710</v>
      </c>
      <c r="B145" s="5">
        <v>16.8</v>
      </c>
      <c r="C145" s="5">
        <v>9.15</v>
      </c>
      <c r="D145" s="12">
        <f t="shared" si="14"/>
        <v>9.1500000000000001E-3</v>
      </c>
      <c r="G145" s="27">
        <f t="shared" si="15"/>
        <v>2.7020905577655947</v>
      </c>
      <c r="H145" s="12">
        <f t="shared" si="16"/>
        <v>9.8961133763121364E-2</v>
      </c>
      <c r="I145" s="12">
        <f t="shared" si="17"/>
        <v>6.7065162489469643E-2</v>
      </c>
      <c r="J145" s="26">
        <f t="shared" si="18"/>
        <v>2.1724219542629361E-2</v>
      </c>
      <c r="K145" s="26">
        <f t="shared" si="19"/>
        <v>9.0681885893680564E-2</v>
      </c>
      <c r="L145" s="26">
        <f t="shared" si="20"/>
        <v>6.8545945283640035E-5</v>
      </c>
    </row>
    <row r="146" spans="1:12">
      <c r="A146" s="12">
        <v>715</v>
      </c>
      <c r="B146" s="5">
        <v>16.8</v>
      </c>
      <c r="C146" s="5">
        <v>9.08</v>
      </c>
      <c r="D146" s="12">
        <f t="shared" si="14"/>
        <v>9.0799999999999995E-3</v>
      </c>
      <c r="G146" s="27">
        <f t="shared" si="15"/>
        <v>2.721119364510423</v>
      </c>
      <c r="H146" s="12">
        <f t="shared" si="16"/>
        <v>9.7504912209178909E-2</v>
      </c>
      <c r="I146" s="12">
        <f t="shared" si="17"/>
        <v>6.5801057818543909E-2</v>
      </c>
      <c r="J146" s="26">
        <f t="shared" si="18"/>
        <v>2.1146209103340485E-2</v>
      </c>
      <c r="K146" s="26">
        <f t="shared" si="19"/>
        <v>8.9309697430406842E-2</v>
      </c>
      <c r="L146" s="26">
        <f t="shared" si="20"/>
        <v>6.71615452702041E-5</v>
      </c>
    </row>
    <row r="147" spans="1:12">
      <c r="A147" s="12">
        <v>720</v>
      </c>
      <c r="B147" s="5">
        <v>16.8</v>
      </c>
      <c r="C147" s="5">
        <v>9.01</v>
      </c>
      <c r="D147" s="12">
        <f t="shared" si="14"/>
        <v>9.0100000000000006E-3</v>
      </c>
      <c r="G147" s="27">
        <f t="shared" si="15"/>
        <v>2.7401481712552513</v>
      </c>
      <c r="H147" s="12">
        <f t="shared" si="16"/>
        <v>9.6059470375268782E-2</v>
      </c>
      <c r="I147" s="12">
        <f t="shared" si="17"/>
        <v>6.4560780132594281E-2</v>
      </c>
      <c r="J147" s="26">
        <f t="shared" si="18"/>
        <v>2.058357763162608E-2</v>
      </c>
      <c r="K147" s="26">
        <f t="shared" si="19"/>
        <v>8.7954405001936395E-2</v>
      </c>
      <c r="L147" s="26">
        <f t="shared" si="20"/>
        <v>6.5692084705991672E-5</v>
      </c>
    </row>
    <row r="148" spans="1:12">
      <c r="A148" s="12">
        <v>725</v>
      </c>
      <c r="B148" s="5">
        <v>16.8</v>
      </c>
      <c r="C148" s="5">
        <v>8.94</v>
      </c>
      <c r="D148" s="12">
        <f t="shared" si="14"/>
        <v>8.94E-3</v>
      </c>
      <c r="G148" s="27">
        <f t="shared" si="15"/>
        <v>2.7591769780000792</v>
      </c>
      <c r="H148" s="12">
        <f t="shared" si="16"/>
        <v>9.4624808261390886E-2</v>
      </c>
      <c r="I148" s="12">
        <f t="shared" si="17"/>
        <v>6.3343880319117585E-2</v>
      </c>
      <c r="J148" s="26">
        <f t="shared" si="18"/>
        <v>2.0035915943451454E-2</v>
      </c>
      <c r="K148" s="26">
        <f t="shared" si="19"/>
        <v>8.6615928751332269E-2</v>
      </c>
      <c r="L148" s="26">
        <f t="shared" si="20"/>
        <v>6.4142151006636757E-5</v>
      </c>
    </row>
    <row r="149" spans="1:12">
      <c r="A149" s="12">
        <v>730</v>
      </c>
      <c r="B149" s="5">
        <v>16.8</v>
      </c>
      <c r="C149" s="5">
        <v>8.86</v>
      </c>
      <c r="D149" s="12">
        <f t="shared" si="14"/>
        <v>8.8599999999999998E-3</v>
      </c>
      <c r="G149" s="27">
        <f t="shared" si="15"/>
        <v>2.7782057847449075</v>
      </c>
      <c r="H149" s="12">
        <f t="shared" si="16"/>
        <v>9.2998394074141399E-2</v>
      </c>
      <c r="I149" s="12">
        <f t="shared" si="17"/>
        <v>6.2149917730888113E-2</v>
      </c>
      <c r="J149" s="26">
        <f t="shared" si="18"/>
        <v>1.9502825741830897E-2</v>
      </c>
      <c r="K149" s="26">
        <f t="shared" si="19"/>
        <v>8.5294183978114432E-2</v>
      </c>
      <c r="L149" s="26">
        <f t="shared" si="20"/>
        <v>5.9354853203723853E-5</v>
      </c>
    </row>
    <row r="150" spans="1:12">
      <c r="A150" s="12">
        <v>735</v>
      </c>
      <c r="B150" s="5">
        <v>16.8</v>
      </c>
      <c r="C150" s="5">
        <v>8.7899999999999991</v>
      </c>
      <c r="D150" s="12">
        <f t="shared" si="14"/>
        <v>8.7899999999999992E-3</v>
      </c>
      <c r="G150" s="27">
        <f t="shared" si="15"/>
        <v>2.7972345914897354</v>
      </c>
      <c r="H150" s="12">
        <f t="shared" si="16"/>
        <v>9.1586831360332674E-2</v>
      </c>
      <c r="I150" s="12">
        <f t="shared" si="17"/>
        <v>6.0978460026396605E-2</v>
      </c>
      <c r="J150" s="26">
        <f t="shared" si="18"/>
        <v>1.8983919327159052E-2</v>
      </c>
      <c r="K150" s="26">
        <f t="shared" si="19"/>
        <v>8.3989081398475107E-2</v>
      </c>
      <c r="L150" s="26">
        <f t="shared" si="20"/>
        <v>5.7725804482906656E-5</v>
      </c>
    </row>
    <row r="151" spans="1:12">
      <c r="A151" s="12">
        <v>740</v>
      </c>
      <c r="B151" s="5">
        <v>16.8</v>
      </c>
      <c r="C151" s="5">
        <v>8.7200000000000006</v>
      </c>
      <c r="D151" s="12">
        <f t="shared" si="14"/>
        <v>8.7200000000000003E-3</v>
      </c>
      <c r="G151" s="27">
        <f t="shared" si="15"/>
        <v>2.8162633982345637</v>
      </c>
      <c r="H151" s="12">
        <f t="shared" si="16"/>
        <v>9.0186048366556262E-2</v>
      </c>
      <c r="I151" s="12">
        <f t="shared" si="17"/>
        <v>5.9829083013296404E-2</v>
      </c>
      <c r="J151" s="26">
        <f t="shared" si="18"/>
        <v>1.8478819315249126E-2</v>
      </c>
      <c r="K151" s="26">
        <f t="shared" si="19"/>
        <v>8.2700527396094556E-2</v>
      </c>
      <c r="L151" s="26">
        <f t="shared" si="20"/>
        <v>5.6033024199221969E-5</v>
      </c>
    </row>
    <row r="152" spans="1:12">
      <c r="A152" s="12">
        <v>745</v>
      </c>
      <c r="B152" s="5">
        <v>16.8</v>
      </c>
      <c r="C152" s="5">
        <v>8.64</v>
      </c>
      <c r="D152" s="12">
        <f t="shared" si="14"/>
        <v>8.6400000000000001E-3</v>
      </c>
      <c r="G152" s="27">
        <f t="shared" si="15"/>
        <v>2.8352922049793921</v>
      </c>
      <c r="H152" s="12">
        <f t="shared" si="16"/>
        <v>8.8598353173708413E-2</v>
      </c>
      <c r="I152" s="12">
        <f t="shared" si="17"/>
        <v>5.8701370494800877E-2</v>
      </c>
      <c r="J152" s="26">
        <f t="shared" si="18"/>
        <v>1.798715836287347E-2</v>
      </c>
      <c r="K152" s="26">
        <f t="shared" si="19"/>
        <v>8.1428424263854812E-2</v>
      </c>
      <c r="L152" s="26">
        <f t="shared" si="20"/>
        <v>5.1407880572354452E-5</v>
      </c>
    </row>
    <row r="153" spans="1:12">
      <c r="A153" s="12">
        <v>750</v>
      </c>
      <c r="B153" s="5">
        <v>16.8</v>
      </c>
      <c r="C153" s="5">
        <v>8.58</v>
      </c>
      <c r="D153" s="12">
        <f t="shared" si="14"/>
        <v>8.5800000000000008E-3</v>
      </c>
      <c r="G153" s="27">
        <f t="shared" si="15"/>
        <v>2.8543210117242199</v>
      </c>
      <c r="H153" s="12">
        <f t="shared" si="16"/>
        <v>8.7416821539100201E-2</v>
      </c>
      <c r="I153" s="12">
        <f t="shared" si="17"/>
        <v>5.7594914118975805E-2</v>
      </c>
      <c r="J153" s="26">
        <f t="shared" si="18"/>
        <v>1.750857890060642E-2</v>
      </c>
      <c r="K153" s="26">
        <f t="shared" si="19"/>
        <v>8.0172670436738772E-2</v>
      </c>
      <c r="L153" s="26">
        <f t="shared" si="20"/>
        <v>5.2477725193844306E-5</v>
      </c>
    </row>
    <row r="154" spans="1:12">
      <c r="A154" s="12">
        <v>755</v>
      </c>
      <c r="B154" s="5">
        <v>16.8</v>
      </c>
      <c r="C154" s="5">
        <v>8.51</v>
      </c>
      <c r="D154" s="12">
        <f t="shared" si="14"/>
        <v>8.5100000000000002E-3</v>
      </c>
      <c r="G154" s="27">
        <f t="shared" si="15"/>
        <v>2.8733498184690482</v>
      </c>
      <c r="H154" s="12">
        <f t="shared" si="16"/>
        <v>8.6048377705420606E-2</v>
      </c>
      <c r="I154" s="12">
        <f t="shared" si="17"/>
        <v>5.6509313230872452E-2</v>
      </c>
      <c r="J154" s="26">
        <f t="shared" si="18"/>
        <v>1.7042732872775371E-2</v>
      </c>
      <c r="K154" s="26">
        <f t="shared" si="19"/>
        <v>7.8933160716194176E-2</v>
      </c>
      <c r="L154" s="26">
        <f t="shared" si="20"/>
        <v>5.0626312803776431E-5</v>
      </c>
    </row>
    <row r="155" spans="1:12">
      <c r="A155" s="12">
        <v>760</v>
      </c>
      <c r="B155" s="5">
        <v>16.8</v>
      </c>
      <c r="C155" s="5">
        <v>8.44</v>
      </c>
      <c r="D155" s="12">
        <f t="shared" si="14"/>
        <v>8.4399999999999996E-3</v>
      </c>
      <c r="G155" s="27">
        <f t="shared" si="15"/>
        <v>2.8923786252138761</v>
      </c>
      <c r="H155" s="12">
        <f t="shared" si="16"/>
        <v>8.4690713591773256E-2</v>
      </c>
      <c r="I155" s="12">
        <f t="shared" si="17"/>
        <v>5.5444174727448024E-2</v>
      </c>
      <c r="J155" s="26">
        <f t="shared" si="18"/>
        <v>1.6589281484330993E-2</v>
      </c>
      <c r="K155" s="26">
        <f t="shared" si="19"/>
        <v>7.7709786486234056E-2</v>
      </c>
      <c r="L155" s="26">
        <f t="shared" si="20"/>
        <v>4.8733343252851919E-5</v>
      </c>
    </row>
    <row r="156" spans="1:12">
      <c r="A156" s="12">
        <v>765</v>
      </c>
      <c r="B156" s="5">
        <v>16.8</v>
      </c>
      <c r="C156" s="5">
        <v>8.36</v>
      </c>
      <c r="D156" s="12">
        <f t="shared" si="14"/>
        <v>8.3599999999999994E-3</v>
      </c>
      <c r="G156" s="27">
        <f t="shared" si="15"/>
        <v>2.9114074319587044</v>
      </c>
      <c r="H156" s="12">
        <f t="shared" si="16"/>
        <v>8.3152297119072974E-2</v>
      </c>
      <c r="I156" s="12">
        <f t="shared" si="17"/>
        <v>5.4399112915220336E-2</v>
      </c>
      <c r="J156" s="26">
        <f t="shared" si="18"/>
        <v>1.6147894954452256E-2</v>
      </c>
      <c r="K156" s="26">
        <f t="shared" si="19"/>
        <v>7.650243592153616E-2</v>
      </c>
      <c r="L156" s="26">
        <f t="shared" si="20"/>
        <v>4.4220653946505738E-5</v>
      </c>
    </row>
    <row r="157" spans="1:12">
      <c r="A157" s="12">
        <v>770</v>
      </c>
      <c r="B157" s="5">
        <v>16.8</v>
      </c>
      <c r="C157" s="5">
        <v>8.2899999999999991</v>
      </c>
      <c r="D157" s="12">
        <f t="shared" si="14"/>
        <v>8.2899999999999988E-3</v>
      </c>
      <c r="G157" s="27">
        <f t="shared" si="15"/>
        <v>2.9304362387035323</v>
      </c>
      <c r="H157" s="12">
        <f t="shared" si="16"/>
        <v>8.1817732405494809E-2</v>
      </c>
      <c r="I157" s="12">
        <f t="shared" si="17"/>
        <v>5.3373749370605912E-2</v>
      </c>
      <c r="J157" s="26">
        <f t="shared" si="18"/>
        <v>1.5718252276707357E-2</v>
      </c>
      <c r="K157" s="26">
        <f t="shared" si="19"/>
        <v>7.5310994187797117E-2</v>
      </c>
      <c r="L157" s="26">
        <f t="shared" si="20"/>
        <v>4.2337642233647731E-5</v>
      </c>
    </row>
    <row r="158" spans="1:12">
      <c r="A158" s="12">
        <v>775</v>
      </c>
      <c r="B158" s="5">
        <v>16.8</v>
      </c>
      <c r="C158" s="5">
        <v>8.23</v>
      </c>
      <c r="D158" s="12">
        <f t="shared" si="14"/>
        <v>8.2300000000000012E-3</v>
      </c>
      <c r="G158" s="27">
        <f t="shared" si="15"/>
        <v>2.9494650454483606</v>
      </c>
      <c r="H158" s="12">
        <f t="shared" si="16"/>
        <v>8.0682399571024965E-2</v>
      </c>
      <c r="I158" s="12">
        <f t="shared" si="17"/>
        <v>5.2367712802890203E-2</v>
      </c>
      <c r="J158" s="26">
        <f t="shared" si="18"/>
        <v>1.5300040985595838E-2</v>
      </c>
      <c r="K158" s="26">
        <f t="shared" si="19"/>
        <v>7.4135343634588735E-2</v>
      </c>
      <c r="L158" s="26">
        <f t="shared" si="20"/>
        <v>4.2863941434824885E-5</v>
      </c>
    </row>
    <row r="159" spans="1:12">
      <c r="A159" s="12">
        <v>780</v>
      </c>
      <c r="B159" s="5">
        <v>16.8</v>
      </c>
      <c r="C159" s="5">
        <v>8.16</v>
      </c>
      <c r="D159" s="12">
        <f t="shared" si="14"/>
        <v>8.1600000000000006E-3</v>
      </c>
      <c r="G159" s="27">
        <f t="shared" si="15"/>
        <v>2.968493852193189</v>
      </c>
      <c r="H159" s="12">
        <f t="shared" si="16"/>
        <v>7.936785433750676E-2</v>
      </c>
      <c r="I159" s="12">
        <f t="shared" si="17"/>
        <v>5.1380638919780987E-2</v>
      </c>
      <c r="J159" s="26">
        <f t="shared" si="18"/>
        <v>1.4892956929302427E-2</v>
      </c>
      <c r="K159" s="26">
        <f t="shared" si="19"/>
        <v>7.2975363980957123E-2</v>
      </c>
      <c r="L159" s="26">
        <f t="shared" si="20"/>
        <v>4.0863932958580113E-5</v>
      </c>
    </row>
    <row r="160" spans="1:12">
      <c r="A160" s="12">
        <v>785</v>
      </c>
      <c r="B160" s="5">
        <v>16.8</v>
      </c>
      <c r="C160" s="5">
        <v>8.08</v>
      </c>
      <c r="D160" s="12">
        <f t="shared" si="14"/>
        <v>8.0800000000000004E-3</v>
      </c>
      <c r="G160" s="27">
        <f t="shared" si="15"/>
        <v>2.9875226589380168</v>
      </c>
      <c r="H160" s="12">
        <f t="shared" si="16"/>
        <v>7.7878716584954003E-2</v>
      </c>
      <c r="I160" s="12">
        <f t="shared" si="17"/>
        <v>5.0412170295495759E-2</v>
      </c>
      <c r="J160" s="26">
        <f t="shared" si="18"/>
        <v>1.4496704048497009E-2</v>
      </c>
      <c r="K160" s="26">
        <f t="shared" si="19"/>
        <v>7.1830932493997496E-2</v>
      </c>
      <c r="L160" s="26">
        <f t="shared" si="20"/>
        <v>3.657569241082662E-5</v>
      </c>
    </row>
    <row r="161" spans="1:12">
      <c r="A161" s="12">
        <v>790</v>
      </c>
      <c r="B161" s="5">
        <v>16.8</v>
      </c>
      <c r="C161" s="5">
        <v>8.01</v>
      </c>
      <c r="D161" s="12">
        <f t="shared" si="14"/>
        <v>8.0099999999999998E-3</v>
      </c>
      <c r="G161" s="27">
        <f t="shared" si="15"/>
        <v>3.0065514656828451</v>
      </c>
      <c r="H161" s="12">
        <f t="shared" si="16"/>
        <v>7.6587270751504941E-2</v>
      </c>
      <c r="I161" s="12">
        <f t="shared" si="17"/>
        <v>4.9461956241335432E-2</v>
      </c>
      <c r="J161" s="26">
        <f t="shared" si="18"/>
        <v>1.4110994161020034E-2</v>
      </c>
      <c r="K161" s="26">
        <f t="shared" si="19"/>
        <v>7.07019241606308E-2</v>
      </c>
      <c r="L161" s="26">
        <f t="shared" si="20"/>
        <v>3.4637304494713874E-5</v>
      </c>
    </row>
    <row r="162" spans="1:12">
      <c r="A162" s="12">
        <v>795</v>
      </c>
      <c r="B162" s="5">
        <v>16.8</v>
      </c>
      <c r="C162" s="5">
        <v>7.95</v>
      </c>
      <c r="D162" s="12">
        <f t="shared" si="14"/>
        <v>7.9500000000000005E-3</v>
      </c>
      <c r="G162" s="27">
        <f t="shared" si="15"/>
        <v>3.025580272427673</v>
      </c>
      <c r="H162" s="12">
        <f t="shared" si="16"/>
        <v>7.5488896957145737E-2</v>
      </c>
      <c r="I162" s="12">
        <f t="shared" si="17"/>
        <v>4.8529652678697938E-2</v>
      </c>
      <c r="J162" s="26">
        <f t="shared" si="18"/>
        <v>1.3735546752296844E-2</v>
      </c>
      <c r="K162" s="26">
        <f t="shared" si="19"/>
        <v>6.9588211852802187E-2</v>
      </c>
      <c r="L162" s="26">
        <f t="shared" si="20"/>
        <v>3.481808470062186E-5</v>
      </c>
    </row>
    <row r="163" spans="1:12">
      <c r="A163" s="12">
        <v>800</v>
      </c>
      <c r="B163" s="5">
        <v>16.8</v>
      </c>
      <c r="C163" s="5">
        <v>7.88</v>
      </c>
      <c r="D163" s="12">
        <f t="shared" si="14"/>
        <v>7.8799999999999999E-3</v>
      </c>
      <c r="G163" s="27">
        <f t="shared" si="15"/>
        <v>3.0446090791725013</v>
      </c>
      <c r="H163" s="12">
        <f t="shared" si="16"/>
        <v>7.4217470603756608E-2</v>
      </c>
      <c r="I163" s="12">
        <f t="shared" si="17"/>
        <v>4.7614922014484931E-2</v>
      </c>
      <c r="J163" s="26">
        <f t="shared" si="18"/>
        <v>1.3370088771328238E-2</v>
      </c>
      <c r="K163" s="26">
        <f t="shared" si="19"/>
        <v>6.8489666486313383E-2</v>
      </c>
      <c r="L163" s="26">
        <f t="shared" si="20"/>
        <v>3.2807740007799558E-5</v>
      </c>
    </row>
    <row r="164" spans="1:12">
      <c r="A164" s="12">
        <v>805</v>
      </c>
      <c r="B164" s="5">
        <v>16.8</v>
      </c>
      <c r="C164" s="5">
        <v>7.82</v>
      </c>
      <c r="D164" s="12">
        <f t="shared" si="14"/>
        <v>7.8200000000000006E-3</v>
      </c>
      <c r="G164" s="27">
        <f t="shared" si="15"/>
        <v>3.0636378859173292</v>
      </c>
      <c r="H164" s="12">
        <f t="shared" si="16"/>
        <v>7.3136256363734525E-2</v>
      </c>
      <c r="I164" s="12">
        <f t="shared" si="17"/>
        <v>4.671743301885737E-2</v>
      </c>
      <c r="J164" s="26">
        <f t="shared" si="18"/>
        <v>1.3014354432109201E-2</v>
      </c>
      <c r="K164" s="26">
        <f t="shared" si="19"/>
        <v>6.7406157173496337E-2</v>
      </c>
      <c r="L164" s="26">
        <f t="shared" si="20"/>
        <v>3.2834036729968348E-5</v>
      </c>
    </row>
    <row r="165" spans="1:12">
      <c r="A165" s="12">
        <v>810</v>
      </c>
      <c r="B165" s="5">
        <v>16.8</v>
      </c>
      <c r="C165" s="5">
        <v>7.75</v>
      </c>
      <c r="D165" s="12">
        <f t="shared" si="14"/>
        <v>7.7499999999999999E-3</v>
      </c>
      <c r="G165" s="27">
        <f t="shared" si="15"/>
        <v>3.0826666926621575</v>
      </c>
      <c r="H165" s="12">
        <f t="shared" si="16"/>
        <v>7.1884849490405328E-2</v>
      </c>
      <c r="I165" s="12">
        <f t="shared" si="17"/>
        <v>4.5836860705294857E-2</v>
      </c>
      <c r="J165" s="26">
        <f t="shared" si="18"/>
        <v>1.2668085020331099E-2</v>
      </c>
      <c r="K165" s="26">
        <f t="shared" si="19"/>
        <v>6.6337551369927514E-2</v>
      </c>
      <c r="L165" s="26">
        <f t="shared" si="20"/>
        <v>3.0772516437456692E-5</v>
      </c>
    </row>
    <row r="166" spans="1:12">
      <c r="A166" s="12">
        <v>815</v>
      </c>
      <c r="B166" s="5">
        <v>16.8</v>
      </c>
      <c r="C166" s="5">
        <v>7.68</v>
      </c>
      <c r="D166" s="12">
        <f t="shared" si="14"/>
        <v>7.6799999999999993E-3</v>
      </c>
      <c r="G166" s="27">
        <f t="shared" si="15"/>
        <v>3.1016954994069859</v>
      </c>
      <c r="H166" s="12">
        <f t="shared" si="16"/>
        <v>7.0644222337108431E-2</v>
      </c>
      <c r="I166" s="12">
        <f t="shared" si="17"/>
        <v>4.4972886212916147E-2</v>
      </c>
      <c r="J166" s="26">
        <f t="shared" si="18"/>
        <v>1.2331028705227032E-2</v>
      </c>
      <c r="K166" s="26">
        <f t="shared" si="19"/>
        <v>6.5283715015378233E-2</v>
      </c>
      <c r="L166" s="26">
        <f t="shared" si="20"/>
        <v>2.8735038746323067E-5</v>
      </c>
    </row>
    <row r="167" spans="1:12">
      <c r="A167" s="12">
        <v>820</v>
      </c>
      <c r="B167" s="5">
        <v>16.8</v>
      </c>
      <c r="C167" s="5">
        <v>7.62</v>
      </c>
      <c r="D167" s="12">
        <f t="shared" si="14"/>
        <v>7.62E-3</v>
      </c>
      <c r="G167" s="27">
        <f t="shared" si="15"/>
        <v>3.1207243061518137</v>
      </c>
      <c r="H167" s="12">
        <f t="shared" si="16"/>
        <v>6.9589407411451087E-2</v>
      </c>
      <c r="I167" s="12">
        <f t="shared" si="17"/>
        <v>4.4125196691017436E-2</v>
      </c>
      <c r="J167" s="26">
        <f t="shared" si="18"/>
        <v>1.2002940356423256E-2</v>
      </c>
      <c r="K167" s="26">
        <f t="shared" si="19"/>
        <v>6.4244512669188347E-2</v>
      </c>
      <c r="L167" s="26">
        <f t="shared" si="20"/>
        <v>2.8567899805867883E-5</v>
      </c>
    </row>
    <row r="168" spans="1:12">
      <c r="A168" s="12">
        <v>825</v>
      </c>
      <c r="B168" s="5">
        <v>16.8</v>
      </c>
      <c r="C168" s="5">
        <v>7.55</v>
      </c>
      <c r="D168" s="12">
        <f t="shared" si="14"/>
        <v>7.5499999999999994E-3</v>
      </c>
      <c r="G168" s="27">
        <f t="shared" si="15"/>
        <v>3.1397531128966421</v>
      </c>
      <c r="H168" s="12">
        <f t="shared" si="16"/>
        <v>6.8368799738214137E-2</v>
      </c>
      <c r="I168" s="12">
        <f t="shared" si="17"/>
        <v>4.3293485185787135E-2</v>
      </c>
      <c r="J168" s="26">
        <f t="shared" si="18"/>
        <v>1.168358136566364E-2</v>
      </c>
      <c r="K168" s="26">
        <f t="shared" si="19"/>
        <v>6.3219807640246983E-2</v>
      </c>
      <c r="L168" s="26">
        <f t="shared" si="20"/>
        <v>2.6512119624928188E-5</v>
      </c>
    </row>
    <row r="169" spans="1:12">
      <c r="A169" s="12">
        <v>830</v>
      </c>
      <c r="B169" s="5">
        <v>16.8</v>
      </c>
      <c r="C169" s="5">
        <v>7.49</v>
      </c>
      <c r="D169" s="12">
        <f t="shared" si="14"/>
        <v>7.4900000000000001E-3</v>
      </c>
      <c r="G169" s="27">
        <f t="shared" si="15"/>
        <v>3.1587819196414699</v>
      </c>
      <c r="H169" s="12">
        <f t="shared" si="16"/>
        <v>6.7331144366893886E-2</v>
      </c>
      <c r="I169" s="12">
        <f t="shared" si="17"/>
        <v>4.2477450529155983E-2</v>
      </c>
      <c r="J169" s="26">
        <f t="shared" si="18"/>
        <v>1.1372719473277464E-2</v>
      </c>
      <c r="K169" s="26">
        <f t="shared" si="19"/>
        <v>6.2209462111757034E-2</v>
      </c>
      <c r="L169" s="26">
        <f t="shared" si="20"/>
        <v>2.6231629122583707E-5</v>
      </c>
    </row>
    <row r="170" spans="1:12">
      <c r="A170" s="12">
        <v>835</v>
      </c>
      <c r="B170" s="5">
        <v>16.8</v>
      </c>
      <c r="C170" s="5">
        <v>7.42</v>
      </c>
      <c r="D170" s="12">
        <f t="shared" si="14"/>
        <v>7.4199999999999995E-3</v>
      </c>
      <c r="G170" s="27">
        <f t="shared" si="15"/>
        <v>3.1778107263862982</v>
      </c>
      <c r="H170" s="12">
        <f t="shared" si="16"/>
        <v>6.6130556173716867E-2</v>
      </c>
      <c r="I170" s="12">
        <f t="shared" si="17"/>
        <v>4.1676797229742088E-2</v>
      </c>
      <c r="J170" s="26">
        <f t="shared" si="18"/>
        <v>1.1070128599264291E-2</v>
      </c>
      <c r="K170" s="26">
        <f t="shared" si="19"/>
        <v>6.121333726095559E-2</v>
      </c>
      <c r="L170" s="26">
        <f t="shared" si="20"/>
        <v>2.4179041836017198E-5</v>
      </c>
    </row>
    <row r="171" spans="1:12">
      <c r="A171" s="12">
        <v>840</v>
      </c>
      <c r="B171" s="5">
        <v>16.8</v>
      </c>
      <c r="C171" s="5">
        <v>7.36</v>
      </c>
      <c r="D171" s="12">
        <f t="shared" si="14"/>
        <v>7.3600000000000002E-3</v>
      </c>
      <c r="G171" s="27">
        <f t="shared" si="15"/>
        <v>3.1968395331311266</v>
      </c>
      <c r="H171" s="12">
        <f t="shared" si="16"/>
        <v>6.5110060356733723E-2</v>
      </c>
      <c r="I171" s="12">
        <f t="shared" si="17"/>
        <v>4.0891235365851666E-2</v>
      </c>
      <c r="J171" s="26">
        <f t="shared" si="18"/>
        <v>1.0775588678873174E-2</v>
      </c>
      <c r="K171" s="26">
        <f t="shared" si="19"/>
        <v>6.0231293373956989E-2</v>
      </c>
      <c r="L171" s="26">
        <f t="shared" si="20"/>
        <v>2.3802367272232402E-5</v>
      </c>
    </row>
    <row r="172" spans="1:12">
      <c r="A172" s="12">
        <v>845</v>
      </c>
      <c r="B172" s="5">
        <v>16.8</v>
      </c>
      <c r="C172" s="5">
        <v>7.29</v>
      </c>
      <c r="D172" s="12">
        <f t="shared" si="14"/>
        <v>7.2899999999999996E-3</v>
      </c>
      <c r="G172" s="27">
        <f t="shared" si="15"/>
        <v>3.2158683398759544</v>
      </c>
      <c r="H172" s="12">
        <f t="shared" si="16"/>
        <v>6.3929491643616651E-2</v>
      </c>
      <c r="I172" s="12">
        <f t="shared" si="17"/>
        <v>4.0120480480496525E-2</v>
      </c>
      <c r="J172" s="26">
        <f t="shared" si="18"/>
        <v>1.048888550255655E-2</v>
      </c>
      <c r="K172" s="26">
        <f t="shared" si="19"/>
        <v>5.9263189955879952E-2</v>
      </c>
      <c r="L172" s="26">
        <f t="shared" si="20"/>
        <v>2.1774371440974361E-5</v>
      </c>
    </row>
    <row r="173" spans="1:12">
      <c r="A173" s="12">
        <v>850</v>
      </c>
      <c r="B173" s="5">
        <v>16.8</v>
      </c>
      <c r="C173" s="5">
        <v>7.23</v>
      </c>
      <c r="D173" s="12">
        <f t="shared" si="14"/>
        <v>7.2300000000000003E-3</v>
      </c>
      <c r="G173" s="27">
        <f t="shared" si="15"/>
        <v>3.2348971466207828</v>
      </c>
      <c r="H173" s="12">
        <f t="shared" si="16"/>
        <v>6.29261553809706E-2</v>
      </c>
      <c r="I173" s="12">
        <f t="shared" si="17"/>
        <v>3.9364253478390267E-2</v>
      </c>
      <c r="J173" s="26">
        <f t="shared" si="18"/>
        <v>1.0209810560182362E-2</v>
      </c>
      <c r="K173" s="26">
        <f t="shared" si="19"/>
        <v>5.8308885836415809E-2</v>
      </c>
      <c r="L173" s="26">
        <f t="shared" si="20"/>
        <v>2.1319178047073203E-5</v>
      </c>
    </row>
    <row r="174" spans="1:12">
      <c r="A174" s="12">
        <v>855</v>
      </c>
      <c r="B174" s="5">
        <v>16.8</v>
      </c>
      <c r="C174" s="5">
        <v>7.17</v>
      </c>
      <c r="D174" s="12">
        <f t="shared" si="14"/>
        <v>7.1700000000000002E-3</v>
      </c>
      <c r="G174" s="27">
        <f t="shared" si="15"/>
        <v>3.2539259533656106</v>
      </c>
      <c r="H174" s="12">
        <f t="shared" si="16"/>
        <v>6.193073891263394E-2</v>
      </c>
      <c r="I174" s="12">
        <f t="shared" si="17"/>
        <v>3.8622280524886282E-2</v>
      </c>
      <c r="J174" s="26">
        <f t="shared" si="18"/>
        <v>9.9381608893913415E-3</v>
      </c>
      <c r="K174" s="26">
        <f t="shared" si="19"/>
        <v>5.7368239270989885E-2</v>
      </c>
      <c r="L174" s="26">
        <f t="shared" si="20"/>
        <v>2.0816402980002129E-5</v>
      </c>
    </row>
    <row r="175" spans="1:12">
      <c r="A175" s="12">
        <v>860</v>
      </c>
      <c r="B175" s="5">
        <v>16.8</v>
      </c>
      <c r="C175" s="5">
        <v>7.1</v>
      </c>
      <c r="D175" s="12">
        <f t="shared" si="14"/>
        <v>7.0999999999999995E-3</v>
      </c>
      <c r="G175" s="27">
        <f t="shared" si="15"/>
        <v>3.272954760110439</v>
      </c>
      <c r="H175" s="12">
        <f t="shared" si="16"/>
        <v>6.0779429439604495E-2</v>
      </c>
      <c r="I175" s="12">
        <f t="shared" si="17"/>
        <v>3.7894292946820264E-2</v>
      </c>
      <c r="J175" s="26">
        <f t="shared" si="18"/>
        <v>9.6737389279888363E-3</v>
      </c>
      <c r="K175" s="26">
        <f t="shared" si="19"/>
        <v>5.6441108037662856E-2</v>
      </c>
      <c r="L175" s="26">
        <f t="shared" si="20"/>
        <v>1.8821032586544867E-5</v>
      </c>
    </row>
    <row r="176" spans="1:12">
      <c r="A176" s="12">
        <v>865</v>
      </c>
      <c r="B176" s="5">
        <v>16.8</v>
      </c>
      <c r="C176" s="5">
        <v>7.05</v>
      </c>
      <c r="D176" s="12">
        <f t="shared" si="14"/>
        <v>7.0499999999999998E-3</v>
      </c>
      <c r="G176" s="27">
        <f t="shared" si="15"/>
        <v>3.2919835668552668</v>
      </c>
      <c r="H176" s="12">
        <f t="shared" si="16"/>
        <v>5.9963665358888932E-2</v>
      </c>
      <c r="I176" s="12">
        <f t="shared" si="17"/>
        <v>3.7180027135222116E-2</v>
      </c>
      <c r="J176" s="26">
        <f t="shared" si="18"/>
        <v>9.416352370264152E-3</v>
      </c>
      <c r="K176" s="26">
        <f t="shared" si="19"/>
        <v>5.5527349529915927E-2</v>
      </c>
      <c r="L176" s="26">
        <f t="shared" si="20"/>
        <v>1.9680898134396435E-5</v>
      </c>
    </row>
    <row r="177" spans="1:12">
      <c r="A177" s="12">
        <v>870</v>
      </c>
      <c r="B177" s="5">
        <v>16.8</v>
      </c>
      <c r="C177" s="5">
        <v>6.99</v>
      </c>
      <c r="D177" s="12">
        <f t="shared" si="14"/>
        <v>6.9900000000000006E-3</v>
      </c>
      <c r="G177" s="27">
        <f t="shared" si="15"/>
        <v>3.3110123736000951</v>
      </c>
      <c r="H177" s="12">
        <f t="shared" si="16"/>
        <v>5.8992008273480584E-2</v>
      </c>
      <c r="I177" s="12">
        <f t="shared" si="17"/>
        <v>3.6479224449861299E-2</v>
      </c>
      <c r="J177" s="26">
        <f t="shared" si="18"/>
        <v>9.1658140271326551E-3</v>
      </c>
      <c r="K177" s="26">
        <f t="shared" si="19"/>
        <v>5.462682084545728E-2</v>
      </c>
      <c r="L177" s="26">
        <f t="shared" si="20"/>
        <v>1.9054861281772706E-5</v>
      </c>
    </row>
    <row r="178" spans="1:12">
      <c r="A178" s="12">
        <v>875</v>
      </c>
      <c r="B178" s="5">
        <v>16.8</v>
      </c>
      <c r="C178" s="5">
        <v>6.93</v>
      </c>
      <c r="D178" s="12">
        <f t="shared" si="14"/>
        <v>6.9299999999999995E-3</v>
      </c>
      <c r="G178" s="27">
        <f t="shared" si="15"/>
        <v>3.3300411803449235</v>
      </c>
      <c r="H178" s="12">
        <f t="shared" si="16"/>
        <v>5.8028270982381634E-2</v>
      </c>
      <c r="I178" s="12">
        <f t="shared" si="17"/>
        <v>3.5791631125591659E-2</v>
      </c>
      <c r="J178" s="26">
        <f t="shared" si="18"/>
        <v>8.9219416899991143E-3</v>
      </c>
      <c r="K178" s="26">
        <f t="shared" si="19"/>
        <v>5.3739378871185087E-2</v>
      </c>
      <c r="L178" s="26">
        <f t="shared" si="20"/>
        <v>1.839459554148398E-5</v>
      </c>
    </row>
    <row r="179" spans="1:12">
      <c r="A179" s="12">
        <v>880</v>
      </c>
      <c r="B179" s="5">
        <v>16.8</v>
      </c>
      <c r="C179" s="5">
        <v>6.86</v>
      </c>
      <c r="D179" s="12">
        <f t="shared" si="14"/>
        <v>6.8600000000000006E-3</v>
      </c>
      <c r="G179" s="27">
        <f t="shared" si="15"/>
        <v>3.3490699870897513</v>
      </c>
      <c r="H179" s="12">
        <f t="shared" si="16"/>
        <v>5.6913920549462878E-2</v>
      </c>
      <c r="I179" s="12">
        <f t="shared" si="17"/>
        <v>3.5116998180461406E-2</v>
      </c>
      <c r="J179" s="26">
        <f t="shared" si="18"/>
        <v>8.6845579982431712E-3</v>
      </c>
      <c r="K179" s="26">
        <f t="shared" si="19"/>
        <v>5.286488036443647E-2</v>
      </c>
      <c r="L179" s="26">
        <f t="shared" si="20"/>
        <v>1.6394726419958686E-5</v>
      </c>
    </row>
    <row r="180" spans="1:12">
      <c r="A180" s="12">
        <v>885</v>
      </c>
      <c r="B180" s="5">
        <v>16.8</v>
      </c>
      <c r="C180" s="5">
        <v>6.8</v>
      </c>
      <c r="D180" s="12">
        <f t="shared" si="14"/>
        <v>6.7999999999999996E-3</v>
      </c>
      <c r="G180" s="27">
        <f t="shared" si="15"/>
        <v>3.3680987938345797</v>
      </c>
      <c r="H180" s="12">
        <f t="shared" si="16"/>
        <v>5.5967342812701028E-2</v>
      </c>
      <c r="I180" s="12">
        <f t="shared" si="17"/>
        <v>3.4455081325555074E-2</v>
      </c>
      <c r="J180" s="26">
        <f t="shared" si="18"/>
        <v>8.4534903102305332E-3</v>
      </c>
      <c r="K180" s="26">
        <f t="shared" si="19"/>
        <v>5.2003182030649082E-2</v>
      </c>
      <c r="L180" s="26">
        <f t="shared" si="20"/>
        <v>1.571457070595869E-5</v>
      </c>
    </row>
    <row r="181" spans="1:12">
      <c r="A181" s="12">
        <v>890</v>
      </c>
      <c r="B181" s="5">
        <v>16.8</v>
      </c>
      <c r="C181" s="5">
        <v>6.74</v>
      </c>
      <c r="D181" s="12">
        <f t="shared" si="14"/>
        <v>6.7400000000000003E-3</v>
      </c>
      <c r="G181" s="27">
        <f t="shared" si="15"/>
        <v>3.3871276005794075</v>
      </c>
      <c r="H181" s="12">
        <f t="shared" si="16"/>
        <v>5.5028684870248624E-2</v>
      </c>
      <c r="I181" s="12">
        <f t="shared" si="17"/>
        <v>3.3805640876535092E-2</v>
      </c>
      <c r="J181" s="26">
        <f t="shared" si="18"/>
        <v>8.2285705777562623E-3</v>
      </c>
      <c r="K181" s="26">
        <f t="shared" si="19"/>
        <v>5.115414059755765E-2</v>
      </c>
      <c r="L181" s="26">
        <f t="shared" si="20"/>
        <v>1.5012093321042433E-5</v>
      </c>
    </row>
    <row r="182" spans="1:12">
      <c r="A182" s="12">
        <v>895</v>
      </c>
      <c r="B182" s="5">
        <v>16.8</v>
      </c>
      <c r="C182" s="5">
        <v>6.69</v>
      </c>
      <c r="D182" s="12">
        <f t="shared" si="14"/>
        <v>6.6900000000000006E-3</v>
      </c>
      <c r="G182" s="27">
        <f t="shared" si="15"/>
        <v>3.4061564073242359</v>
      </c>
      <c r="H182" s="12">
        <f t="shared" si="16"/>
        <v>5.4252519761080212E-2</v>
      </c>
      <c r="I182" s="12">
        <f t="shared" si="17"/>
        <v>3.3168441666850387E-2</v>
      </c>
      <c r="J182" s="26">
        <f t="shared" si="18"/>
        <v>8.0096352238285679E-3</v>
      </c>
      <c r="K182" s="26">
        <f t="shared" si="19"/>
        <v>5.0317612886043639E-2</v>
      </c>
      <c r="L182" s="26">
        <f t="shared" si="20"/>
        <v>1.5483492115210087E-5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2"/>
  <sheetViews>
    <sheetView tabSelected="1" topLeftCell="C1" workbookViewId="0">
      <selection activeCell="O6" sqref="O6"/>
    </sheetView>
  </sheetViews>
  <sheetFormatPr baseColWidth="10" defaultColWidth="9" defaultRowHeight="14"/>
  <cols>
    <col min="1" max="1" width="10.33203125" style="12" bestFit="1" customWidth="1"/>
    <col min="2" max="2" width="9" style="12" customWidth="1"/>
    <col min="3" max="3" width="14.1640625" style="12" bestFit="1" customWidth="1"/>
    <col min="4" max="4" width="12.6640625" style="12" bestFit="1" customWidth="1"/>
    <col min="5" max="5" width="29.33203125" style="12" bestFit="1" customWidth="1"/>
    <col min="6" max="6" width="12.6640625" style="12" bestFit="1" customWidth="1"/>
    <col min="7" max="7" width="11" style="12" bestFit="1" customWidth="1"/>
    <col min="8" max="8" width="13.1640625" style="12" bestFit="1" customWidth="1"/>
    <col min="9" max="9" width="9.6640625" style="12" bestFit="1" customWidth="1"/>
    <col min="10" max="11" width="12.6640625" style="12" bestFit="1" customWidth="1"/>
    <col min="12" max="12" width="32.6640625" style="12" bestFit="1" customWidth="1"/>
    <col min="13" max="16384" width="9" style="12"/>
  </cols>
  <sheetData>
    <row r="1" spans="1:12" ht="45">
      <c r="A1" s="8"/>
      <c r="B1" s="8"/>
      <c r="C1" s="9"/>
      <c r="D1" s="9"/>
      <c r="E1" s="9"/>
      <c r="F1" s="9"/>
      <c r="G1" s="9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1" t="s">
        <v>17</v>
      </c>
    </row>
    <row r="2" spans="1:12" ht="17">
      <c r="A2" s="13" t="s">
        <v>0</v>
      </c>
      <c r="B2" s="22" t="s">
        <v>20</v>
      </c>
      <c r="C2" s="13" t="s">
        <v>18</v>
      </c>
      <c r="D2" s="13" t="s">
        <v>19</v>
      </c>
      <c r="E2" s="13"/>
      <c r="F2" s="13"/>
      <c r="G2" s="13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22" t="s">
        <v>48</v>
      </c>
    </row>
    <row r="3" spans="1:12">
      <c r="A3" s="12">
        <v>0</v>
      </c>
      <c r="B3" s="5">
        <v>16.3</v>
      </c>
      <c r="C3" s="5">
        <v>4.3999999999999997E-2</v>
      </c>
      <c r="D3" s="12">
        <f>C3/1000</f>
        <v>4.3999999999999999E-5</v>
      </c>
      <c r="E3" s="12" t="s">
        <v>26</v>
      </c>
      <c r="F3" s="17">
        <v>3</v>
      </c>
      <c r="G3" s="27">
        <f>A3/F$10</f>
        <v>0</v>
      </c>
      <c r="H3" s="12">
        <f>(37570*(D3^2)+25.64*D3)/F$8</f>
        <v>3.2631899074837115E-5</v>
      </c>
      <c r="I3" s="27">
        <f>13.5*G3^2*EXP(-3*G3)</f>
        <v>0</v>
      </c>
      <c r="J3" s="26">
        <f>(F$8*EXP(-1*F$11*F$10*G3)*I3)/F$8</f>
        <v>0</v>
      </c>
      <c r="K3" s="26">
        <f>(2*F$8*(1-EXP(-1*F$11*F$10*G3))*I3)/F$8</f>
        <v>0</v>
      </c>
      <c r="L3" s="26">
        <f>(H3-K3)^2</f>
        <v>1.0648408372303553E-9</v>
      </c>
    </row>
    <row r="4" spans="1:12" ht="16">
      <c r="A4" s="12">
        <v>5</v>
      </c>
      <c r="B4" s="5">
        <v>16.3</v>
      </c>
      <c r="C4" s="5">
        <v>4.3999999999999997E-2</v>
      </c>
      <c r="D4" s="12">
        <f>C4/1000</f>
        <v>4.3999999999999999E-5</v>
      </c>
      <c r="E4" s="12" t="s">
        <v>1</v>
      </c>
      <c r="F4" s="20">
        <f>1420/1000000</f>
        <v>1.42E-3</v>
      </c>
      <c r="G4" s="27">
        <f t="shared" ref="G4:G67" si="0">A4/F$10</f>
        <v>2.0352141140991414E-2</v>
      </c>
      <c r="H4" s="12">
        <f>(37570*(D4^2)+25.64*D4)/F$8</f>
        <v>3.2631899074837115E-5</v>
      </c>
      <c r="I4" s="27">
        <f t="shared" ref="I4:I67" si="1">13.5*G4^2*EXP(-3*G4)</f>
        <v>5.2606270322338158E-3</v>
      </c>
      <c r="J4" s="26">
        <f t="shared" ref="J4:J67" si="2">(F$8*EXP(-1*F$11*F$10*G4)*I4)/F$8</f>
        <v>5.2198589350714465E-3</v>
      </c>
      <c r="K4" s="26">
        <f t="shared" ref="K4:K67" si="3">(2*F$8*(1-EXP(-1*F$11*F$10*G4))*I4)/F$8</f>
        <v>8.1536194324737887E-5</v>
      </c>
      <c r="L4" s="26">
        <f t="shared" ref="L4:L67" si="4">(H4-K4)^2</f>
        <v>2.3916300938894671E-9</v>
      </c>
    </row>
    <row r="5" spans="1:12" ht="16">
      <c r="A5" s="12">
        <v>10</v>
      </c>
      <c r="B5" s="5">
        <v>16.3</v>
      </c>
      <c r="C5" s="5">
        <v>8.5000000000000006E-2</v>
      </c>
      <c r="D5" s="12">
        <f t="shared" ref="D5:D67" si="5">C5/1000</f>
        <v>8.5000000000000006E-5</v>
      </c>
      <c r="E5" s="21" t="s">
        <v>44</v>
      </c>
      <c r="F5" s="20">
        <f>(F19/(1000000*60))</f>
        <v>5.780008084041562E-6</v>
      </c>
      <c r="G5" s="27">
        <f t="shared" si="0"/>
        <v>4.0704282281982827E-2</v>
      </c>
      <c r="H5" s="12">
        <f t="shared" ref="H5:H67" si="6">(37570*(D5^2)+25.64*D5)/F$8</f>
        <v>6.6596692426869732E-5</v>
      </c>
      <c r="I5" s="27">
        <f t="shared" si="1"/>
        <v>1.9796163672049606E-2</v>
      </c>
      <c r="J5" s="26">
        <f t="shared" si="2"/>
        <v>1.9490525303058212E-2</v>
      </c>
      <c r="K5" s="26">
        <f t="shared" si="3"/>
        <v>6.1127673798278405E-4</v>
      </c>
      <c r="L5" s="26">
        <f t="shared" si="4"/>
        <v>2.9667635202679296E-7</v>
      </c>
    </row>
    <row r="6" spans="1:12" ht="16">
      <c r="A6" s="12">
        <v>15</v>
      </c>
      <c r="B6" s="5">
        <v>16.3</v>
      </c>
      <c r="C6" s="5">
        <v>0.40400000000000003</v>
      </c>
      <c r="D6" s="12">
        <f t="shared" si="5"/>
        <v>4.0400000000000001E-4</v>
      </c>
      <c r="E6" t="s">
        <v>41</v>
      </c>
      <c r="F6" s="15">
        <v>1067</v>
      </c>
      <c r="G6" s="27">
        <f t="shared" si="0"/>
        <v>6.1056423422974244E-2</v>
      </c>
      <c r="H6" s="12">
        <f t="shared" si="6"/>
        <v>4.4809819035785119E-4</v>
      </c>
      <c r="I6" s="27">
        <f t="shared" si="1"/>
        <v>4.1903190004299797E-2</v>
      </c>
      <c r="J6" s="26">
        <f t="shared" si="2"/>
        <v>4.0936513225615263E-2</v>
      </c>
      <c r="K6" s="26">
        <f t="shared" si="3"/>
        <v>1.9333535573690618E-3</v>
      </c>
      <c r="L6" s="26">
        <f t="shared" si="4"/>
        <v>2.2059835052356055E-6</v>
      </c>
    </row>
    <row r="7" spans="1:12">
      <c r="A7" s="12">
        <v>20</v>
      </c>
      <c r="B7" s="5">
        <v>16.3</v>
      </c>
      <c r="C7" s="5">
        <v>0.94099999999999995</v>
      </c>
      <c r="D7" s="12">
        <f t="shared" si="5"/>
        <v>9.41E-4</v>
      </c>
      <c r="E7" t="s">
        <v>42</v>
      </c>
      <c r="F7" s="15">
        <v>0.10209</v>
      </c>
      <c r="G7" s="27">
        <f t="shared" si="0"/>
        <v>8.1408564563965655E-2</v>
      </c>
      <c r="H7" s="12">
        <f t="shared" si="6"/>
        <v>1.5595861777582618E-3</v>
      </c>
      <c r="I7" s="27">
        <f t="shared" si="1"/>
        <v>7.0082258899584055E-2</v>
      </c>
      <c r="J7" s="26">
        <f t="shared" si="2"/>
        <v>6.7934926276948068E-2</v>
      </c>
      <c r="K7" s="26">
        <f t="shared" si="3"/>
        <v>4.2946652452719881E-3</v>
      </c>
      <c r="L7" s="26">
        <f t="shared" si="4"/>
        <v>7.4806575055517527E-6</v>
      </c>
    </row>
    <row r="8" spans="1:12" ht="16">
      <c r="A8" s="12">
        <v>25</v>
      </c>
      <c r="B8" s="5">
        <v>16.3</v>
      </c>
      <c r="C8" s="5">
        <v>1.593</v>
      </c>
      <c r="D8" s="12">
        <f t="shared" si="5"/>
        <v>1.593E-3</v>
      </c>
      <c r="E8" s="21" t="s">
        <v>36</v>
      </c>
      <c r="F8" s="15">
        <f>(F6*(5/1000000)/F7)/F4</f>
        <v>36.801275869537925</v>
      </c>
      <c r="G8" s="27">
        <f t="shared" si="0"/>
        <v>0.10176070570495707</v>
      </c>
      <c r="H8" s="12">
        <f t="shared" si="6"/>
        <v>3.7005236832760363E-3</v>
      </c>
      <c r="I8" s="27">
        <f t="shared" si="1"/>
        <v>0.10301765264731129</v>
      </c>
      <c r="J8" s="26">
        <f t="shared" si="2"/>
        <v>9.9087283179028041E-2</v>
      </c>
      <c r="K8" s="26">
        <f t="shared" si="3"/>
        <v>7.8607389365664797E-3</v>
      </c>
      <c r="L8" s="26">
        <f t="shared" si="4"/>
        <v>1.7307390953710468E-5</v>
      </c>
    </row>
    <row r="9" spans="1:12">
      <c r="A9" s="12">
        <v>30</v>
      </c>
      <c r="B9" s="5">
        <v>16.3</v>
      </c>
      <c r="C9" s="5">
        <v>2.2999999999999998</v>
      </c>
      <c r="D9" s="12">
        <f t="shared" si="5"/>
        <v>2.3E-3</v>
      </c>
      <c r="E9" s="12" t="s">
        <v>27</v>
      </c>
      <c r="F9" s="16">
        <f>AVERAGE(B3:B182)+273.15</f>
        <v>289.5938888888889</v>
      </c>
      <c r="G9" s="27">
        <f t="shared" si="0"/>
        <v>0.12211284684594849</v>
      </c>
      <c r="H9" s="12">
        <f t="shared" si="6"/>
        <v>7.0029447053308351E-3</v>
      </c>
      <c r="I9" s="27">
        <f t="shared" si="1"/>
        <v>0.13955894385810533</v>
      </c>
      <c r="J9" s="26">
        <f t="shared" si="2"/>
        <v>0.1331941649482247</v>
      </c>
      <c r="K9" s="26">
        <f t="shared" si="3"/>
        <v>1.2729557819761265E-2</v>
      </c>
      <c r="L9" s="26">
        <f t="shared" si="4"/>
        <v>3.2794097762366587E-5</v>
      </c>
    </row>
    <row r="10" spans="1:12">
      <c r="A10" s="12">
        <v>35</v>
      </c>
      <c r="B10" s="5">
        <v>16.3</v>
      </c>
      <c r="C10" s="5">
        <v>3.15</v>
      </c>
      <c r="D10" s="12">
        <f t="shared" si="5"/>
        <v>3.15E-3</v>
      </c>
      <c r="E10" s="12" t="s">
        <v>28</v>
      </c>
      <c r="F10" s="16">
        <f>F4/F5</f>
        <v>245.67439687854065</v>
      </c>
      <c r="G10" s="27">
        <f t="shared" si="0"/>
        <v>0.14246498798693991</v>
      </c>
      <c r="H10" s="12">
        <f t="shared" si="6"/>
        <v>1.2324418495920338E-2</v>
      </c>
      <c r="I10" s="27">
        <f t="shared" si="1"/>
        <v>0.17870421070434142</v>
      </c>
      <c r="J10" s="26">
        <f t="shared" si="2"/>
        <v>0.16923242010209547</v>
      </c>
      <c r="K10" s="26">
        <f t="shared" si="3"/>
        <v>1.8943581204491862E-2</v>
      </c>
      <c r="L10" s="26">
        <f t="shared" si="4"/>
        <v>4.3813314962543916E-5</v>
      </c>
    </row>
    <row r="11" spans="1:12" ht="16">
      <c r="A11" s="12">
        <v>40</v>
      </c>
      <c r="B11" s="5">
        <v>16.3</v>
      </c>
      <c r="C11" s="5">
        <v>3.95</v>
      </c>
      <c r="D11" s="12">
        <f t="shared" si="5"/>
        <v>3.9500000000000004E-3</v>
      </c>
      <c r="E11" s="21" t="s">
        <v>29</v>
      </c>
      <c r="F11" s="26">
        <f>F12*EXP(-1*F14/(F13*F9))</f>
        <v>1.5559699394488975E-3</v>
      </c>
      <c r="G11" s="27">
        <f t="shared" si="0"/>
        <v>0.16281712912793131</v>
      </c>
      <c r="H11" s="12">
        <f t="shared" si="6"/>
        <v>1.8680437260846301E-2</v>
      </c>
      <c r="I11" s="27">
        <f t="shared" si="1"/>
        <v>0.2195847684260738</v>
      </c>
      <c r="J11" s="26">
        <f t="shared" si="2"/>
        <v>0.2063346879364113</v>
      </c>
      <c r="K11" s="26">
        <f t="shared" si="3"/>
        <v>2.6500160979324932E-2</v>
      </c>
      <c r="L11" s="26">
        <f t="shared" si="4"/>
        <v>6.114807903333728E-5</v>
      </c>
    </row>
    <row r="12" spans="1:12" ht="16">
      <c r="A12" s="12">
        <v>45</v>
      </c>
      <c r="B12" s="5">
        <v>16.3</v>
      </c>
      <c r="C12" s="5">
        <v>4.8099999999999996</v>
      </c>
      <c r="D12" s="12">
        <f t="shared" si="5"/>
        <v>4.81E-3</v>
      </c>
      <c r="E12" s="18" t="s">
        <v>7</v>
      </c>
      <c r="F12" s="15">
        <v>1969.2341700831983</v>
      </c>
      <c r="G12" s="27">
        <f t="shared" si="0"/>
        <v>0.18316927026892274</v>
      </c>
      <c r="H12" s="12">
        <f t="shared" si="6"/>
        <v>2.6970577882099458E-2</v>
      </c>
      <c r="I12" s="27">
        <f t="shared" si="1"/>
        <v>0.26145128998401013</v>
      </c>
      <c r="J12" s="26">
        <f t="shared" si="2"/>
        <v>0.24377102127982689</v>
      </c>
      <c r="K12" s="26">
        <f t="shared" si="3"/>
        <v>3.5360537408366477E-2</v>
      </c>
      <c r="L12" s="26">
        <f t="shared" si="4"/>
        <v>7.0391420852398691E-5</v>
      </c>
    </row>
    <row r="13" spans="1:12">
      <c r="A13" s="12">
        <v>50</v>
      </c>
      <c r="B13" s="5">
        <v>16.3</v>
      </c>
      <c r="C13" s="5">
        <v>5.65</v>
      </c>
      <c r="D13" s="12">
        <f t="shared" si="5"/>
        <v>5.6500000000000005E-3</v>
      </c>
      <c r="E13" s="21" t="s">
        <v>46</v>
      </c>
      <c r="F13" s="19">
        <v>8.3140000000000001</v>
      </c>
      <c r="G13" s="27">
        <f t="shared" si="0"/>
        <v>0.20352141140991414</v>
      </c>
      <c r="H13" s="12">
        <f t="shared" si="6"/>
        <v>3.6525753339781634E-2</v>
      </c>
      <c r="I13" s="27">
        <f t="shared" si="1"/>
        <v>0.30366119885849852</v>
      </c>
      <c r="J13" s="26">
        <f t="shared" si="2"/>
        <v>0.28093240969373406</v>
      </c>
      <c r="K13" s="26">
        <f t="shared" si="3"/>
        <v>4.5457578329528875E-2</v>
      </c>
      <c r="L13" s="26">
        <f t="shared" si="4"/>
        <v>7.9777497647473298E-5</v>
      </c>
    </row>
    <row r="14" spans="1:12">
      <c r="A14" s="12">
        <v>55</v>
      </c>
      <c r="B14" s="5">
        <v>16.3</v>
      </c>
      <c r="C14" s="5">
        <v>6.46</v>
      </c>
      <c r="D14" s="12">
        <f t="shared" si="5"/>
        <v>6.4599999999999996E-3</v>
      </c>
      <c r="E14" s="18" t="s">
        <v>40</v>
      </c>
      <c r="F14" s="15">
        <v>33830.4974</v>
      </c>
      <c r="G14" s="27">
        <f t="shared" si="0"/>
        <v>0.22387355255090557</v>
      </c>
      <c r="H14" s="12">
        <f t="shared" si="6"/>
        <v>4.710409003604378E-2</v>
      </c>
      <c r="I14" s="27">
        <f t="shared" si="1"/>
        <v>0.34566722633586305</v>
      </c>
      <c r="J14" s="26">
        <f t="shared" si="2"/>
        <v>0.31731602196099257</v>
      </c>
      <c r="K14" s="26">
        <f t="shared" si="3"/>
        <v>5.6702408749740994E-2</v>
      </c>
      <c r="L14" s="26">
        <f t="shared" si="4"/>
        <v>9.2127722129710135E-5</v>
      </c>
    </row>
    <row r="15" spans="1:12">
      <c r="A15" s="12">
        <v>60</v>
      </c>
      <c r="B15" s="5">
        <v>16.3</v>
      </c>
      <c r="C15" s="5">
        <v>7.32</v>
      </c>
      <c r="D15" s="12">
        <f t="shared" si="5"/>
        <v>7.3200000000000001E-3</v>
      </c>
      <c r="E15" s="17" t="s">
        <v>30</v>
      </c>
      <c r="F15" s="19">
        <f>SUM(L3:L182)</f>
        <v>9.0048435350321213E-2</v>
      </c>
      <c r="G15" s="27">
        <f t="shared" si="0"/>
        <v>0.24422569369189698</v>
      </c>
      <c r="H15" s="12">
        <f t="shared" si="6"/>
        <v>5.9801610569205327E-2</v>
      </c>
      <c r="I15" s="27">
        <f t="shared" si="1"/>
        <v>0.38700703424847777</v>
      </c>
      <c r="J15" s="26">
        <f t="shared" si="2"/>
        <v>0.35251200304014657</v>
      </c>
      <c r="K15" s="26">
        <f t="shared" si="3"/>
        <v>6.8990062416662459E-2</v>
      </c>
      <c r="L15" s="26">
        <f t="shared" si="4"/>
        <v>8.4427647353038386E-5</v>
      </c>
    </row>
    <row r="16" spans="1:12">
      <c r="A16" s="12">
        <v>65</v>
      </c>
      <c r="B16" s="5">
        <v>16.3</v>
      </c>
      <c r="C16" s="5">
        <v>8.1199999999999992</v>
      </c>
      <c r="D16" s="12">
        <f t="shared" si="5"/>
        <v>8.1199999999999987E-3</v>
      </c>
      <c r="F16" s="20"/>
      <c r="G16" s="27">
        <f t="shared" si="0"/>
        <v>0.26457783483288838</v>
      </c>
      <c r="H16" s="12">
        <f t="shared" si="6"/>
        <v>7.2968997529316279E-2</v>
      </c>
      <c r="I16" s="27">
        <f t="shared" si="1"/>
        <v>0.42729381209616712</v>
      </c>
      <c r="J16" s="26">
        <f t="shared" si="2"/>
        <v>0.38619167558067669</v>
      </c>
      <c r="K16" s="26">
        <f t="shared" si="3"/>
        <v>8.2204273030980921E-2</v>
      </c>
      <c r="L16" s="26">
        <f t="shared" si="4"/>
        <v>8.5290313591647094E-5</v>
      </c>
    </row>
    <row r="17" spans="1:12" ht="16">
      <c r="A17" s="12">
        <v>70</v>
      </c>
      <c r="B17" s="5">
        <v>16.3</v>
      </c>
      <c r="C17" s="5">
        <v>8.9499999999999993</v>
      </c>
      <c r="D17" s="12">
        <f t="shared" si="5"/>
        <v>8.9499999999999996E-3</v>
      </c>
      <c r="E17" s="21" t="s">
        <v>50</v>
      </c>
      <c r="F17" s="20">
        <v>5.2166666666666641</v>
      </c>
      <c r="G17" s="27">
        <f t="shared" si="0"/>
        <v>0.28492997597387981</v>
      </c>
      <c r="H17" s="12">
        <f t="shared" si="6"/>
        <v>8.8011321577059973E-2</v>
      </c>
      <c r="I17" s="27">
        <f t="shared" si="1"/>
        <v>0.46620776482340681</v>
      </c>
      <c r="J17" s="26">
        <f t="shared" si="2"/>
        <v>0.41809700971846753</v>
      </c>
      <c r="K17" s="26">
        <f t="shared" si="3"/>
        <v>9.6221510209878569E-2</v>
      </c>
      <c r="L17" s="26">
        <f t="shared" si="4"/>
        <v>6.7407197386463687E-5</v>
      </c>
    </row>
    <row r="18" spans="1:12" ht="16">
      <c r="A18" s="12">
        <v>75</v>
      </c>
      <c r="B18" s="5">
        <v>16.3</v>
      </c>
      <c r="C18" s="5">
        <v>9.7100000000000009</v>
      </c>
      <c r="D18" s="12">
        <f t="shared" si="5"/>
        <v>9.7100000000000016E-3</v>
      </c>
      <c r="E18" s="21" t="s">
        <v>43</v>
      </c>
      <c r="F18" s="17">
        <f>4.31*(10^-5)*F19^2+9.505*(10^-5)*F19</f>
        <v>5.2166252300513438</v>
      </c>
      <c r="G18" s="27">
        <f t="shared" si="0"/>
        <v>0.30528211711487124</v>
      </c>
      <c r="H18" s="12">
        <f t="shared" si="6"/>
        <v>0.10301865757154803</v>
      </c>
      <c r="I18" s="27">
        <f t="shared" si="1"/>
        <v>0.50348841430532543</v>
      </c>
      <c r="J18" s="26">
        <f t="shared" si="2"/>
        <v>0.44803123730796374</v>
      </c>
      <c r="K18" s="26">
        <f t="shared" si="3"/>
        <v>0.11091435399472331</v>
      </c>
      <c r="L18" s="26">
        <f t="shared" si="4"/>
        <v>6.234202200694292E-5</v>
      </c>
    </row>
    <row r="19" spans="1:12" ht="16">
      <c r="A19" s="12">
        <v>80</v>
      </c>
      <c r="B19" s="5">
        <v>16.3</v>
      </c>
      <c r="C19" s="5">
        <v>10.48</v>
      </c>
      <c r="D19" s="12">
        <f t="shared" si="5"/>
        <v>1.048E-2</v>
      </c>
      <c r="E19" s="21" t="s">
        <v>45</v>
      </c>
      <c r="F19" s="12">
        <v>346.80048504249373</v>
      </c>
      <c r="G19" s="27">
        <f t="shared" si="0"/>
        <v>0.32563425825586262</v>
      </c>
      <c r="H19" s="12">
        <f t="shared" si="6"/>
        <v>0.11942616727693314</v>
      </c>
      <c r="I19" s="27">
        <f t="shared" si="1"/>
        <v>0.53892764384826819</v>
      </c>
      <c r="J19" s="26">
        <f t="shared" si="2"/>
        <v>0.47585049809846103</v>
      </c>
      <c r="K19" s="26">
        <f t="shared" si="3"/>
        <v>0.12615429149961424</v>
      </c>
      <c r="L19" s="26">
        <f t="shared" si="4"/>
        <v>4.5267655555828126E-5</v>
      </c>
    </row>
    <row r="20" spans="1:12" ht="16">
      <c r="A20" s="12">
        <v>85</v>
      </c>
      <c r="B20" s="5">
        <v>16.399999999999999</v>
      </c>
      <c r="C20" s="5">
        <v>11.19</v>
      </c>
      <c r="D20" s="12">
        <f t="shared" si="5"/>
        <v>1.119E-2</v>
      </c>
      <c r="E20" s="21" t="s">
        <v>51</v>
      </c>
      <c r="F20" s="12">
        <f>F17-F18</f>
        <v>4.1436615320300518E-5</v>
      </c>
      <c r="G20" s="27">
        <f t="shared" si="0"/>
        <v>0.34598639939685405</v>
      </c>
      <c r="H20" s="12">
        <f t="shared" si="6"/>
        <v>0.13562791938774893</v>
      </c>
      <c r="I20" s="27">
        <f t="shared" si="1"/>
        <v>0.57236342077715618</v>
      </c>
      <c r="J20" s="26">
        <f t="shared" si="2"/>
        <v>0.50145641571842492</v>
      </c>
      <c r="K20" s="26">
        <f t="shared" si="3"/>
        <v>0.14181401011746261</v>
      </c>
      <c r="L20" s="26">
        <f t="shared" si="4"/>
        <v>3.8267718516249575E-5</v>
      </c>
    </row>
    <row r="21" spans="1:12">
      <c r="A21" s="12">
        <v>90</v>
      </c>
      <c r="B21" s="5">
        <v>16.399999999999999</v>
      </c>
      <c r="C21" s="5">
        <v>11.92</v>
      </c>
      <c r="D21" s="12">
        <f t="shared" si="5"/>
        <v>1.192E-2</v>
      </c>
      <c r="G21" s="27">
        <f t="shared" si="0"/>
        <v>0.36633854053784548</v>
      </c>
      <c r="H21" s="12">
        <f t="shared" si="6"/>
        <v>0.15335921689257628</v>
      </c>
      <c r="I21" s="27">
        <f t="shared" si="1"/>
        <v>0.6036741374986474</v>
      </c>
      <c r="J21" s="26">
        <f t="shared" si="2"/>
        <v>0.5247895107778956</v>
      </c>
      <c r="K21" s="26">
        <f t="shared" si="3"/>
        <v>0.15776925344150353</v>
      </c>
      <c r="L21" s="26">
        <f t="shared" si="4"/>
        <v>1.9448422362874107E-5</v>
      </c>
    </row>
    <row r="22" spans="1:12">
      <c r="A22" s="12">
        <v>95</v>
      </c>
      <c r="B22" s="5">
        <v>16.399999999999999</v>
      </c>
      <c r="C22" s="5">
        <v>12.58</v>
      </c>
      <c r="D22" s="12">
        <f t="shared" si="5"/>
        <v>1.2580000000000001E-2</v>
      </c>
      <c r="G22" s="27">
        <f t="shared" si="0"/>
        <v>0.38669068167883691</v>
      </c>
      <c r="H22" s="12">
        <f t="shared" si="6"/>
        <v>0.17032681611966907</v>
      </c>
      <c r="I22" s="27">
        <f t="shared" si="1"/>
        <v>0.63277351633009038</v>
      </c>
      <c r="J22" s="26">
        <f t="shared" si="2"/>
        <v>0.54582336701220568</v>
      </c>
      <c r="K22" s="26">
        <f t="shared" si="3"/>
        <v>0.17390029863576945</v>
      </c>
      <c r="L22" s="26">
        <f t="shared" si="4"/>
        <v>1.2769777292875057E-5</v>
      </c>
    </row>
    <row r="23" spans="1:12">
      <c r="A23" s="12">
        <v>100</v>
      </c>
      <c r="B23" s="5">
        <v>16.399999999999999</v>
      </c>
      <c r="C23" s="5">
        <v>13.21</v>
      </c>
      <c r="D23" s="12">
        <f t="shared" si="5"/>
        <v>1.3210000000000001E-2</v>
      </c>
      <c r="G23" s="27">
        <f t="shared" si="0"/>
        <v>0.40704282281982829</v>
      </c>
      <c r="H23" s="12">
        <f t="shared" si="6"/>
        <v>0.18735283693539434</v>
      </c>
      <c r="I23" s="27">
        <f t="shared" si="1"/>
        <v>0.65960602790086709</v>
      </c>
      <c r="J23" s="26">
        <f t="shared" si="2"/>
        <v>0.56455947424130903</v>
      </c>
      <c r="K23" s="26">
        <f t="shared" si="3"/>
        <v>0.19009310731911605</v>
      </c>
      <c r="L23" s="26">
        <f t="shared" si="4"/>
        <v>7.5090817759023284E-6</v>
      </c>
    </row>
    <row r="24" spans="1:12">
      <c r="A24" s="12">
        <v>105</v>
      </c>
      <c r="B24" s="5">
        <v>16.399999999999999</v>
      </c>
      <c r="C24" s="5">
        <v>13.88</v>
      </c>
      <c r="D24" s="12">
        <f t="shared" si="5"/>
        <v>1.388E-2</v>
      </c>
      <c r="G24" s="27">
        <f t="shared" si="0"/>
        <v>0.42739496396081972</v>
      </c>
      <c r="H24" s="12">
        <f t="shared" si="6"/>
        <v>0.20634906884535004</v>
      </c>
      <c r="I24" s="27">
        <f t="shared" si="1"/>
        <v>0.68414277709406368</v>
      </c>
      <c r="J24" s="26">
        <f t="shared" si="2"/>
        <v>0.58102267907303251</v>
      </c>
      <c r="K24" s="26">
        <f t="shared" si="3"/>
        <v>0.20624019604206223</v>
      </c>
      <c r="L24" s="26">
        <f t="shared" si="4"/>
        <v>1.1853287295745571E-8</v>
      </c>
    </row>
    <row r="25" spans="1:12">
      <c r="A25" s="12">
        <v>110</v>
      </c>
      <c r="B25" s="5">
        <v>16.399999999999999</v>
      </c>
      <c r="C25" s="5">
        <v>14.47</v>
      </c>
      <c r="D25" s="12">
        <f t="shared" si="5"/>
        <v>1.447E-2</v>
      </c>
      <c r="G25" s="27">
        <f t="shared" si="0"/>
        <v>0.44774710510181115</v>
      </c>
      <c r="H25" s="12">
        <f t="shared" si="6"/>
        <v>0.22383602248471254</v>
      </c>
      <c r="I25" s="27">
        <f t="shared" si="1"/>
        <v>0.70637781432943358</v>
      </c>
      <c r="J25" s="26">
        <f t="shared" si="2"/>
        <v>0.59525718079513135</v>
      </c>
      <c r="K25" s="26">
        <f t="shared" si="3"/>
        <v>0.22224126706860445</v>
      </c>
      <c r="L25" s="26">
        <f t="shared" si="4"/>
        <v>2.5432448372061055E-6</v>
      </c>
    </row>
    <row r="26" spans="1:12">
      <c r="A26" s="12">
        <v>115</v>
      </c>
      <c r="B26" s="5">
        <v>16.399999999999999</v>
      </c>
      <c r="C26" s="5">
        <v>15.05</v>
      </c>
      <c r="D26" s="12">
        <f t="shared" si="5"/>
        <v>1.5050000000000001E-2</v>
      </c>
      <c r="G26" s="27">
        <f t="shared" si="0"/>
        <v>0.46809924624280252</v>
      </c>
      <c r="H26" s="12">
        <f t="shared" si="6"/>
        <v>0.24171936202796909</v>
      </c>
      <c r="I26" s="27">
        <f t="shared" si="1"/>
        <v>0.72632483351831123</v>
      </c>
      <c r="J26" s="26">
        <f t="shared" si="2"/>
        <v>0.60732301583484938</v>
      </c>
      <c r="K26" s="26">
        <f t="shared" si="3"/>
        <v>0.23800363536692376</v>
      </c>
      <c r="L26" s="26">
        <f t="shared" si="4"/>
        <v>1.3806624619603093E-5</v>
      </c>
    </row>
    <row r="27" spans="1:12">
      <c r="A27" s="12">
        <v>120</v>
      </c>
      <c r="B27" s="5">
        <v>16.399999999999999</v>
      </c>
      <c r="C27" s="5">
        <v>15.62</v>
      </c>
      <c r="D27" s="12">
        <f t="shared" si="5"/>
        <v>1.5619999999999998E-2</v>
      </c>
      <c r="G27" s="27">
        <f t="shared" si="0"/>
        <v>0.48845138738379396</v>
      </c>
      <c r="H27" s="12">
        <f t="shared" si="6"/>
        <v>0.25996356055467706</v>
      </c>
      <c r="I27" s="27">
        <f t="shared" si="1"/>
        <v>0.74401422127061323</v>
      </c>
      <c r="J27" s="26">
        <f t="shared" si="2"/>
        <v>0.61729297956586993</v>
      </c>
      <c r="K27" s="26">
        <f t="shared" si="3"/>
        <v>0.25344248340948661</v>
      </c>
      <c r="L27" s="26">
        <f t="shared" si="4"/>
        <v>4.2524447133525323E-5</v>
      </c>
    </row>
    <row r="28" spans="1:12">
      <c r="A28" s="12">
        <v>125</v>
      </c>
      <c r="B28" s="5">
        <v>16.399999999999999</v>
      </c>
      <c r="C28" s="5">
        <v>16.11</v>
      </c>
      <c r="D28" s="12">
        <f t="shared" si="5"/>
        <v>1.6109999999999999E-2</v>
      </c>
      <c r="G28" s="27">
        <f t="shared" si="0"/>
        <v>0.50880352852478539</v>
      </c>
      <c r="H28" s="12">
        <f t="shared" si="6"/>
        <v>0.2761774193109684</v>
      </c>
      <c r="I28" s="27">
        <f t="shared" si="1"/>
        <v>0.75949042492473562</v>
      </c>
      <c r="J28" s="26">
        <f t="shared" si="2"/>
        <v>0.62524993915701588</v>
      </c>
      <c r="K28" s="26">
        <f t="shared" si="3"/>
        <v>0.26848097153543943</v>
      </c>
      <c r="L28" s="26">
        <f t="shared" si="4"/>
        <v>5.9235308361444822E-5</v>
      </c>
    </row>
    <row r="29" spans="1:12">
      <c r="A29" s="12">
        <v>130</v>
      </c>
      <c r="B29" s="5">
        <v>16.399999999999999</v>
      </c>
      <c r="C29" s="5">
        <v>16.61</v>
      </c>
      <c r="D29" s="12">
        <f t="shared" si="5"/>
        <v>1.661E-2</v>
      </c>
      <c r="G29" s="27">
        <f t="shared" si="0"/>
        <v>0.52915566966577676</v>
      </c>
      <c r="H29" s="12">
        <f t="shared" si="6"/>
        <v>0.29322751296055799</v>
      </c>
      <c r="I29" s="27">
        <f t="shared" si="1"/>
        <v>0.77280960972285195</v>
      </c>
      <c r="J29" s="26">
        <f t="shared" si="2"/>
        <v>0.63128449562693267</v>
      </c>
      <c r="K29" s="26">
        <f t="shared" si="3"/>
        <v>0.28305022819183867</v>
      </c>
      <c r="L29" s="26">
        <f t="shared" si="4"/>
        <v>1.0357712526360624E-4</v>
      </c>
    </row>
    <row r="30" spans="1:12">
      <c r="A30" s="12">
        <v>135</v>
      </c>
      <c r="B30" s="5">
        <v>16.399999999999999</v>
      </c>
      <c r="C30" s="5">
        <v>17.079999999999998</v>
      </c>
      <c r="D30" s="12">
        <f t="shared" si="5"/>
        <v>1.7079999999999998E-2</v>
      </c>
      <c r="G30" s="27">
        <f t="shared" si="0"/>
        <v>0.54950781080676825</v>
      </c>
      <c r="H30" s="12">
        <f t="shared" si="6"/>
        <v>0.30972002406673926</v>
      </c>
      <c r="I30" s="27">
        <f t="shared" si="1"/>
        <v>0.7840375779851787</v>
      </c>
      <c r="J30" s="26">
        <f t="shared" si="2"/>
        <v>0.63549295733281563</v>
      </c>
      <c r="K30" s="26">
        <f t="shared" si="3"/>
        <v>0.29708924130472608</v>
      </c>
      <c r="L30" s="26">
        <f t="shared" si="4"/>
        <v>1.5953667318116934E-4</v>
      </c>
    </row>
    <row r="31" spans="1:12">
      <c r="A31" s="12">
        <v>140</v>
      </c>
      <c r="B31" s="5">
        <v>16.399999999999999</v>
      </c>
      <c r="C31" s="5">
        <v>17.52</v>
      </c>
      <c r="D31" s="12">
        <f t="shared" si="5"/>
        <v>1.7520000000000001E-2</v>
      </c>
      <c r="G31" s="27">
        <f t="shared" si="0"/>
        <v>0.56985995194775962</v>
      </c>
      <c r="H31" s="12">
        <f t="shared" si="6"/>
        <v>0.32556858546085071</v>
      </c>
      <c r="I31" s="27">
        <f t="shared" si="1"/>
        <v>0.79324792546418865</v>
      </c>
      <c r="J31" s="26">
        <f t="shared" si="2"/>
        <v>0.63797559081435085</v>
      </c>
      <c r="K31" s="26">
        <f t="shared" si="3"/>
        <v>0.31054466929967567</v>
      </c>
      <c r="L31" s="26">
        <f t="shared" si="4"/>
        <v>2.2571805681801668E-4</v>
      </c>
    </row>
    <row r="32" spans="1:12">
      <c r="A32" s="12">
        <v>145</v>
      </c>
      <c r="B32" s="5">
        <v>16.399999999999999</v>
      </c>
      <c r="C32" s="5">
        <v>17.93</v>
      </c>
      <c r="D32" s="12">
        <f t="shared" si="5"/>
        <v>1.7929999999999998E-2</v>
      </c>
      <c r="G32" s="27">
        <f t="shared" si="0"/>
        <v>0.590212093088751</v>
      </c>
      <c r="H32" s="12">
        <f t="shared" si="6"/>
        <v>0.34069234277222965</v>
      </c>
      <c r="I32" s="27">
        <f t="shared" si="1"/>
        <v>0.8005204121992302</v>
      </c>
      <c r="J32" s="26">
        <f t="shared" si="2"/>
        <v>0.63883511826876949</v>
      </c>
      <c r="K32" s="26">
        <f t="shared" si="3"/>
        <v>0.32337058786092143</v>
      </c>
      <c r="L32" s="26">
        <f t="shared" si="4"/>
        <v>3.0004319320743036E-4</v>
      </c>
    </row>
    <row r="33" spans="1:12">
      <c r="A33" s="12">
        <v>150</v>
      </c>
      <c r="B33" s="5">
        <v>16.399999999999999</v>
      </c>
      <c r="C33" s="5">
        <v>18.3</v>
      </c>
      <c r="D33" s="12">
        <f t="shared" si="5"/>
        <v>1.83E-2</v>
      </c>
      <c r="G33" s="27">
        <f t="shared" si="0"/>
        <v>0.61056423422974249</v>
      </c>
      <c r="H33" s="12">
        <f t="shared" si="6"/>
        <v>0.35463523999185381</v>
      </c>
      <c r="I33" s="27">
        <f t="shared" si="1"/>
        <v>0.80593952715809025</v>
      </c>
      <c r="J33" s="26">
        <f t="shared" si="2"/>
        <v>0.63817543397890408</v>
      </c>
      <c r="K33" s="26">
        <f t="shared" si="3"/>
        <v>0.33552818635837239</v>
      </c>
      <c r="L33" s="26">
        <f t="shared" si="4"/>
        <v>3.6507949855273548E-4</v>
      </c>
    </row>
    <row r="34" spans="1:12">
      <c r="A34" s="12">
        <v>155</v>
      </c>
      <c r="B34" s="5">
        <v>16.399999999999999</v>
      </c>
      <c r="C34" s="5">
        <v>18.68</v>
      </c>
      <c r="D34" s="12">
        <f t="shared" si="5"/>
        <v>1.8679999999999999E-2</v>
      </c>
      <c r="G34" s="27">
        <f t="shared" si="0"/>
        <v>0.63091637537073386</v>
      </c>
      <c r="H34" s="12">
        <f t="shared" si="6"/>
        <v>0.36924592549922963</v>
      </c>
      <c r="I34" s="27">
        <f t="shared" si="1"/>
        <v>0.8095932277581902</v>
      </c>
      <c r="J34" s="26">
        <f t="shared" si="2"/>
        <v>0.6361005147804768</v>
      </c>
      <c r="K34" s="26">
        <f t="shared" si="3"/>
        <v>0.34698542595542681</v>
      </c>
      <c r="L34" s="26">
        <f t="shared" si="4"/>
        <v>4.9552983993964581E-4</v>
      </c>
    </row>
    <row r="35" spans="1:12">
      <c r="A35" s="12">
        <v>160</v>
      </c>
      <c r="B35" s="5">
        <v>16.399999999999999</v>
      </c>
      <c r="C35" s="5">
        <v>18.989999999999998</v>
      </c>
      <c r="D35" s="12">
        <f t="shared" si="5"/>
        <v>1.899E-2</v>
      </c>
      <c r="G35" s="27">
        <f t="shared" si="0"/>
        <v>0.65126851651172524</v>
      </c>
      <c r="H35" s="12">
        <f t="shared" si="6"/>
        <v>0.38138353699355659</v>
      </c>
      <c r="I35" s="27">
        <f t="shared" si="1"/>
        <v>0.81157183701871605</v>
      </c>
      <c r="J35" s="26">
        <f t="shared" si="2"/>
        <v>0.63271350216235422</v>
      </c>
      <c r="K35" s="26">
        <f t="shared" si="3"/>
        <v>0.35771666971272364</v>
      </c>
      <c r="L35" s="26">
        <f t="shared" si="4"/>
        <v>5.601206068885611E-4</v>
      </c>
    </row>
    <row r="36" spans="1:12">
      <c r="A36" s="12">
        <v>165</v>
      </c>
      <c r="B36" s="5">
        <v>16.399999999999999</v>
      </c>
      <c r="C36" s="5">
        <v>19.3</v>
      </c>
      <c r="D36" s="12">
        <f t="shared" si="5"/>
        <v>1.9300000000000001E-2</v>
      </c>
      <c r="G36" s="27">
        <f t="shared" si="0"/>
        <v>0.67162065765271672</v>
      </c>
      <c r="H36" s="12">
        <f t="shared" si="6"/>
        <v>0.39371736326113221</v>
      </c>
      <c r="I36" s="27">
        <f t="shared" si="1"/>
        <v>0.81196708261764972</v>
      </c>
      <c r="J36" s="26">
        <f t="shared" si="2"/>
        <v>0.62811593586691139</v>
      </c>
      <c r="K36" s="26">
        <f t="shared" si="3"/>
        <v>0.3677022935014766</v>
      </c>
      <c r="L36" s="26">
        <f t="shared" si="4"/>
        <v>6.767838545997482E-4</v>
      </c>
    </row>
    <row r="37" spans="1:12">
      <c r="A37" s="12">
        <v>170</v>
      </c>
      <c r="B37" s="5">
        <v>16.399999999999999</v>
      </c>
      <c r="C37" s="5">
        <v>19.59</v>
      </c>
      <c r="D37" s="12">
        <f t="shared" si="5"/>
        <v>1.959E-2</v>
      </c>
      <c r="G37" s="27">
        <f t="shared" si="0"/>
        <v>0.6919727987937081</v>
      </c>
      <c r="H37" s="12">
        <f t="shared" si="6"/>
        <v>0.40543309340397987</v>
      </c>
      <c r="I37" s="27">
        <f t="shared" si="1"/>
        <v>0.81087126352492389</v>
      </c>
      <c r="J37" s="26">
        <f t="shared" si="2"/>
        <v>0.62240712091766892</v>
      </c>
      <c r="K37" s="26">
        <f t="shared" si="3"/>
        <v>0.37692828521450994</v>
      </c>
      <c r="L37" s="26">
        <f t="shared" si="4"/>
        <v>8.125240899184721E-4</v>
      </c>
    </row>
    <row r="38" spans="1:12">
      <c r="A38" s="12">
        <v>175</v>
      </c>
      <c r="B38" s="5">
        <v>16.399999999999999</v>
      </c>
      <c r="C38" s="5">
        <v>19.84</v>
      </c>
      <c r="D38" s="12">
        <f t="shared" si="5"/>
        <v>1.984E-2</v>
      </c>
      <c r="G38" s="27">
        <f t="shared" si="0"/>
        <v>0.71232493993469947</v>
      </c>
      <c r="H38" s="12">
        <f t="shared" si="6"/>
        <v>0.41567068071849628</v>
      </c>
      <c r="I38" s="27">
        <f t="shared" si="1"/>
        <v>0.80837653116467589</v>
      </c>
      <c r="J38" s="26">
        <f t="shared" si="2"/>
        <v>0.61568361186703835</v>
      </c>
      <c r="K38" s="26">
        <f t="shared" si="3"/>
        <v>0.3853858385952752</v>
      </c>
      <c r="L38" s="26">
        <f t="shared" si="4"/>
        <v>9.1717166242842585E-4</v>
      </c>
    </row>
    <row r="39" spans="1:12">
      <c r="A39" s="12">
        <v>180</v>
      </c>
      <c r="B39" s="5">
        <v>16.399999999999999</v>
      </c>
      <c r="C39" s="5">
        <v>20.100000000000001</v>
      </c>
      <c r="D39" s="12">
        <f t="shared" si="5"/>
        <v>2.01E-2</v>
      </c>
      <c r="G39" s="27">
        <f t="shared" si="0"/>
        <v>0.73267708107569096</v>
      </c>
      <c r="H39" s="12">
        <f t="shared" si="6"/>
        <v>0.42645314134314155</v>
      </c>
      <c r="I39" s="27">
        <f t="shared" si="1"/>
        <v>0.80457427323490716</v>
      </c>
      <c r="J39" s="26">
        <f t="shared" si="2"/>
        <v>0.60803879974570951</v>
      </c>
      <c r="K39" s="26">
        <f t="shared" si="3"/>
        <v>0.39307094697839529</v>
      </c>
      <c r="L39" s="26">
        <f t="shared" si="4"/>
        <v>1.1143709006056974E-3</v>
      </c>
    </row>
    <row r="40" spans="1:12">
      <c r="A40" s="12">
        <v>185</v>
      </c>
      <c r="B40" s="5">
        <v>16.399999999999999</v>
      </c>
      <c r="C40" s="5">
        <v>20.3</v>
      </c>
      <c r="D40" s="12">
        <f t="shared" si="5"/>
        <v>2.0300000000000002E-2</v>
      </c>
      <c r="G40" s="27">
        <f t="shared" si="0"/>
        <v>0.75302922221668234</v>
      </c>
      <c r="H40" s="12">
        <f t="shared" si="6"/>
        <v>0.43484126356733654</v>
      </c>
      <c r="I40" s="27">
        <f t="shared" si="1"/>
        <v>0.79955458939010648</v>
      </c>
      <c r="J40" s="26">
        <f t="shared" si="2"/>
        <v>0.59956258872274337</v>
      </c>
      <c r="K40" s="26">
        <f t="shared" si="3"/>
        <v>0.39998400133472628</v>
      </c>
      <c r="L40" s="26">
        <f t="shared" si="4"/>
        <v>1.215028730352958E-3</v>
      </c>
    </row>
    <row r="41" spans="1:12">
      <c r="A41" s="12">
        <v>190</v>
      </c>
      <c r="B41" s="5">
        <v>16.399999999999999</v>
      </c>
      <c r="C41" s="5">
        <v>20.5</v>
      </c>
      <c r="D41" s="12">
        <f t="shared" si="5"/>
        <v>2.0500000000000001E-2</v>
      </c>
      <c r="G41" s="27">
        <f t="shared" si="0"/>
        <v>0.77338136335767382</v>
      </c>
      <c r="H41" s="12">
        <f t="shared" si="6"/>
        <v>0.44331105687300854</v>
      </c>
      <c r="I41" s="27">
        <f t="shared" si="1"/>
        <v>0.79340584897941913</v>
      </c>
      <c r="J41" s="26">
        <f t="shared" si="2"/>
        <v>0.59034115086639605</v>
      </c>
      <c r="K41" s="26">
        <f t="shared" si="3"/>
        <v>0.40612939622604621</v>
      </c>
      <c r="L41" s="26">
        <f t="shared" si="4"/>
        <v>1.3824758884658666E-3</v>
      </c>
    </row>
    <row r="42" spans="1:12">
      <c r="A42" s="12">
        <v>195</v>
      </c>
      <c r="B42" s="5">
        <v>16.399999999999999</v>
      </c>
      <c r="C42" s="5">
        <v>20.6</v>
      </c>
      <c r="D42" s="12">
        <f t="shared" si="5"/>
        <v>2.06E-2</v>
      </c>
      <c r="G42" s="27">
        <f t="shared" si="0"/>
        <v>0.7937335044986652</v>
      </c>
      <c r="H42" s="12">
        <f t="shared" si="6"/>
        <v>0.44757658018139834</v>
      </c>
      <c r="I42" s="27">
        <f t="shared" si="1"/>
        <v>0.78621432193683294</v>
      </c>
      <c r="J42" s="26">
        <f t="shared" si="2"/>
        <v>0.58045674864327945</v>
      </c>
      <c r="K42" s="26">
        <f t="shared" si="3"/>
        <v>0.41151514658710708</v>
      </c>
      <c r="L42" s="26">
        <f t="shared" si="4"/>
        <v>1.3004269928754782E-3</v>
      </c>
    </row>
    <row r="43" spans="1:12">
      <c r="A43" s="12">
        <v>200</v>
      </c>
      <c r="B43" s="5">
        <v>16.399999999999999</v>
      </c>
      <c r="C43" s="5">
        <v>20.8</v>
      </c>
      <c r="D43" s="12">
        <f t="shared" si="5"/>
        <v>2.0799999999999999E-2</v>
      </c>
      <c r="G43" s="27">
        <f t="shared" si="0"/>
        <v>0.81408564563965657</v>
      </c>
      <c r="H43" s="12">
        <f t="shared" si="6"/>
        <v>0.45616888010928586</v>
      </c>
      <c r="I43" s="27">
        <f t="shared" si="1"/>
        <v>0.77806387474727101</v>
      </c>
      <c r="J43" s="26">
        <f t="shared" si="2"/>
        <v>0.56998761591978975</v>
      </c>
      <c r="K43" s="26">
        <f t="shared" si="3"/>
        <v>0.41615251765496258</v>
      </c>
      <c r="L43" s="26">
        <f t="shared" si="4"/>
        <v>1.6013092640757734E-3</v>
      </c>
    </row>
    <row r="44" spans="1:12">
      <c r="A44" s="12">
        <v>205</v>
      </c>
      <c r="B44" s="5">
        <v>16.5</v>
      </c>
      <c r="C44" s="5">
        <v>20.8</v>
      </c>
      <c r="D44" s="12">
        <f t="shared" si="5"/>
        <v>2.0799999999999999E-2</v>
      </c>
      <c r="G44" s="27">
        <f t="shared" si="0"/>
        <v>0.83443778678064806</v>
      </c>
      <c r="H44" s="12">
        <f t="shared" si="6"/>
        <v>0.45616888010928586</v>
      </c>
      <c r="I44" s="27">
        <f t="shared" si="1"/>
        <v>0.76903572416952093</v>
      </c>
      <c r="J44" s="26">
        <f t="shared" si="2"/>
        <v>0.55900788924586253</v>
      </c>
      <c r="K44" s="26">
        <f t="shared" si="3"/>
        <v>0.42005566984731685</v>
      </c>
      <c r="L44" s="26">
        <f t="shared" si="4"/>
        <v>1.3041639554251837E-3</v>
      </c>
    </row>
    <row r="45" spans="1:12">
      <c r="A45" s="12">
        <v>210</v>
      </c>
      <c r="B45" s="5">
        <v>16.5</v>
      </c>
      <c r="C45" s="5">
        <v>20.9</v>
      </c>
      <c r="D45" s="12">
        <f t="shared" si="5"/>
        <v>2.0899999999999998E-2</v>
      </c>
      <c r="G45" s="27">
        <f t="shared" si="0"/>
        <v>0.85478992792163944</v>
      </c>
      <c r="H45" s="12">
        <f t="shared" si="6"/>
        <v>0.46049565672878351</v>
      </c>
      <c r="I45" s="27">
        <f t="shared" si="1"/>
        <v>0.75920824208927107</v>
      </c>
      <c r="J45" s="26">
        <f t="shared" si="2"/>
        <v>0.5475875821171412</v>
      </c>
      <c r="K45" s="26">
        <f t="shared" si="3"/>
        <v>0.42324131994425968</v>
      </c>
      <c r="L45" s="26">
        <f t="shared" si="4"/>
        <v>1.3878856092547256E-3</v>
      </c>
    </row>
    <row r="46" spans="1:12">
      <c r="A46" s="12">
        <v>215</v>
      </c>
      <c r="B46" s="5">
        <v>16.5</v>
      </c>
      <c r="C46" s="5">
        <v>21</v>
      </c>
      <c r="D46" s="12">
        <f t="shared" si="5"/>
        <v>2.1000000000000001E-2</v>
      </c>
      <c r="G46" s="27">
        <f t="shared" si="0"/>
        <v>0.87514206906263081</v>
      </c>
      <c r="H46" s="12">
        <f t="shared" si="6"/>
        <v>0.46484285111865048</v>
      </c>
      <c r="I46" s="27">
        <f t="shared" si="1"/>
        <v>0.74865680550831648</v>
      </c>
      <c r="J46" s="26">
        <f t="shared" si="2"/>
        <v>0.53579259573674054</v>
      </c>
      <c r="K46" s="26">
        <f t="shared" si="3"/>
        <v>0.42572841954315188</v>
      </c>
      <c r="L46" s="26">
        <f t="shared" si="4"/>
        <v>1.5299387574743617E-3</v>
      </c>
    </row>
    <row r="47" spans="1:12">
      <c r="A47" s="12">
        <v>220</v>
      </c>
      <c r="B47" s="5">
        <v>16.5</v>
      </c>
      <c r="C47" s="5">
        <v>21.1</v>
      </c>
      <c r="D47" s="12">
        <f t="shared" si="5"/>
        <v>2.1100000000000001E-2</v>
      </c>
      <c r="G47" s="27">
        <f t="shared" si="0"/>
        <v>0.8954942102036223</v>
      </c>
      <c r="H47" s="12">
        <f t="shared" si="6"/>
        <v>0.4692104632788866</v>
      </c>
      <c r="I47" s="27">
        <f t="shared" si="1"/>
        <v>0.73745368625413088</v>
      </c>
      <c r="J47" s="26">
        <f t="shared" si="2"/>
        <v>0.52368476054042135</v>
      </c>
      <c r="K47" s="26">
        <f t="shared" si="3"/>
        <v>0.42753785142741896</v>
      </c>
      <c r="L47" s="26">
        <f t="shared" si="4"/>
        <v>1.7366065785230816E-3</v>
      </c>
    </row>
    <row r="48" spans="1:12">
      <c r="A48" s="12">
        <v>225</v>
      </c>
      <c r="B48" s="5">
        <v>16.5</v>
      </c>
      <c r="C48" s="5">
        <v>21.1</v>
      </c>
      <c r="D48" s="12">
        <f t="shared" si="5"/>
        <v>2.1100000000000001E-2</v>
      </c>
      <c r="G48" s="27">
        <f t="shared" si="0"/>
        <v>0.91584635134461367</v>
      </c>
      <c r="H48" s="12">
        <f t="shared" si="6"/>
        <v>0.4692104632788866</v>
      </c>
      <c r="I48" s="27">
        <f t="shared" si="1"/>
        <v>0.72566797552182816</v>
      </c>
      <c r="J48" s="26">
        <f t="shared" si="2"/>
        <v>0.511321903416743</v>
      </c>
      <c r="K48" s="26">
        <f t="shared" si="3"/>
        <v>0.42869214421017043</v>
      </c>
      <c r="L48" s="26">
        <f t="shared" si="4"/>
        <v>1.6417341801542884E-3</v>
      </c>
    </row>
    <row r="49" spans="1:12">
      <c r="A49" s="12">
        <v>230</v>
      </c>
      <c r="B49" s="5">
        <v>16.5</v>
      </c>
      <c r="C49" s="5">
        <v>21.2</v>
      </c>
      <c r="D49" s="12">
        <f t="shared" si="5"/>
        <v>2.12E-2</v>
      </c>
      <c r="G49" s="27">
        <f t="shared" si="0"/>
        <v>0.93619849248560505</v>
      </c>
      <c r="H49" s="12">
        <f t="shared" si="6"/>
        <v>0.47359849320949204</v>
      </c>
      <c r="I49" s="27">
        <f t="shared" si="1"/>
        <v>0.71336553884222675</v>
      </c>
      <c r="J49" s="26">
        <f t="shared" si="2"/>
        <v>0.49875793615368619</v>
      </c>
      <c r="K49" s="26">
        <f t="shared" si="3"/>
        <v>0.42921520537708124</v>
      </c>
      <c r="L49" s="26">
        <f t="shared" si="4"/>
        <v>1.9698762388146245E-3</v>
      </c>
    </row>
    <row r="50" spans="1:12">
      <c r="A50" s="12">
        <v>235</v>
      </c>
      <c r="B50" s="5">
        <v>16.5</v>
      </c>
      <c r="C50" s="5">
        <v>21.2</v>
      </c>
      <c r="D50" s="12">
        <f t="shared" si="5"/>
        <v>2.12E-2</v>
      </c>
      <c r="G50" s="27">
        <f t="shared" si="0"/>
        <v>0.95655063362659654</v>
      </c>
      <c r="H50" s="12">
        <f t="shared" si="6"/>
        <v>0.47359849320949204</v>
      </c>
      <c r="I50" s="27">
        <f t="shared" si="1"/>
        <v>0.7006089975089882</v>
      </c>
      <c r="J50" s="26">
        <f t="shared" si="2"/>
        <v>0.48604296118165186</v>
      </c>
      <c r="K50" s="26">
        <f t="shared" si="3"/>
        <v>0.42913207265467257</v>
      </c>
      <c r="L50" s="26">
        <f t="shared" si="4"/>
        <v>1.9772625569580717E-3</v>
      </c>
    </row>
    <row r="51" spans="1:12">
      <c r="A51" s="12">
        <v>240</v>
      </c>
      <c r="B51" s="5">
        <v>16.5</v>
      </c>
      <c r="C51" s="5">
        <v>21.2</v>
      </c>
      <c r="D51" s="12">
        <f t="shared" si="5"/>
        <v>2.12E-2</v>
      </c>
      <c r="G51" s="27">
        <f t="shared" si="0"/>
        <v>0.97690277476758791</v>
      </c>
      <c r="H51" s="12">
        <f t="shared" si="6"/>
        <v>0.47359849320949204</v>
      </c>
      <c r="I51" s="27">
        <f t="shared" si="1"/>
        <v>0.68745773289817846</v>
      </c>
      <c r="J51" s="26">
        <f t="shared" si="2"/>
        <v>0.4732233911654769</v>
      </c>
      <c r="K51" s="26">
        <f t="shared" si="3"/>
        <v>0.42846868346540312</v>
      </c>
      <c r="L51" s="26">
        <f t="shared" si="4"/>
        <v>2.0366997275376632E-3</v>
      </c>
    </row>
    <row r="52" spans="1:12">
      <c r="A52" s="12">
        <v>245</v>
      </c>
      <c r="B52" s="5">
        <v>16.5</v>
      </c>
      <c r="C52" s="5">
        <v>21.2</v>
      </c>
      <c r="D52" s="12">
        <f t="shared" si="5"/>
        <v>2.12E-2</v>
      </c>
      <c r="G52" s="27">
        <f t="shared" si="0"/>
        <v>0.99725491590857929</v>
      </c>
      <c r="H52" s="12">
        <f t="shared" si="6"/>
        <v>0.47359849320949204</v>
      </c>
      <c r="I52" s="27">
        <f t="shared" si="1"/>
        <v>0.67396791047822413</v>
      </c>
      <c r="J52" s="26">
        <f t="shared" si="2"/>
        <v>0.46034207943041472</v>
      </c>
      <c r="K52" s="26">
        <f t="shared" si="3"/>
        <v>0.42725166209561882</v>
      </c>
      <c r="L52" s="26">
        <f t="shared" si="4"/>
        <v>2.1480287542978869E-3</v>
      </c>
    </row>
    <row r="53" spans="1:12">
      <c r="A53" s="12">
        <v>250</v>
      </c>
      <c r="B53" s="5">
        <v>16.5</v>
      </c>
      <c r="C53" s="5">
        <v>21.1</v>
      </c>
      <c r="D53" s="12">
        <f t="shared" si="5"/>
        <v>2.1100000000000001E-2</v>
      </c>
      <c r="G53" s="27">
        <f t="shared" si="0"/>
        <v>1.0176070570495708</v>
      </c>
      <c r="H53" s="12">
        <f t="shared" si="6"/>
        <v>0.4692104632788866</v>
      </c>
      <c r="I53" s="27">
        <f t="shared" si="1"/>
        <v>0.66019252064014988</v>
      </c>
      <c r="J53" s="26">
        <f t="shared" si="2"/>
        <v>0.44743845859376297</v>
      </c>
      <c r="K53" s="26">
        <f t="shared" si="3"/>
        <v>0.42550812409277383</v>
      </c>
      <c r="L53" s="26">
        <f t="shared" si="4"/>
        <v>1.9098944503380478E-3</v>
      </c>
    </row>
    <row r="54" spans="1:12">
      <c r="A54" s="12">
        <v>255</v>
      </c>
      <c r="B54" s="5">
        <v>16.5</v>
      </c>
      <c r="C54" s="5">
        <v>21.1</v>
      </c>
      <c r="D54" s="12">
        <f t="shared" si="5"/>
        <v>2.1100000000000001E-2</v>
      </c>
      <c r="G54" s="27">
        <f t="shared" si="0"/>
        <v>1.0379591981905623</v>
      </c>
      <c r="H54" s="12">
        <f t="shared" si="6"/>
        <v>0.4692104632788866</v>
      </c>
      <c r="I54" s="27">
        <f t="shared" si="1"/>
        <v>0.64618143377982806</v>
      </c>
      <c r="J54" s="26">
        <f t="shared" si="2"/>
        <v>0.43454868511929201</v>
      </c>
      <c r="K54" s="26">
        <f t="shared" si="3"/>
        <v>0.42326549732107199</v>
      </c>
      <c r="L54" s="26">
        <f t="shared" si="4"/>
        <v>2.1109398968647435E-3</v>
      </c>
    </row>
    <row r="55" spans="1:12">
      <c r="A55" s="12">
        <v>260</v>
      </c>
      <c r="B55" s="5">
        <v>16.5</v>
      </c>
      <c r="C55" s="5">
        <v>21</v>
      </c>
      <c r="D55" s="12">
        <f t="shared" si="5"/>
        <v>2.1000000000000001E-2</v>
      </c>
      <c r="G55" s="27">
        <f t="shared" si="0"/>
        <v>1.0583113393315535</v>
      </c>
      <c r="H55" s="12">
        <f t="shared" si="6"/>
        <v>0.46484285111865048</v>
      </c>
      <c r="I55" s="27">
        <f t="shared" si="1"/>
        <v>0.6319814673383205</v>
      </c>
      <c r="J55" s="26">
        <f t="shared" si="2"/>
        <v>0.42170578781988821</v>
      </c>
      <c r="K55" s="26">
        <f t="shared" si="3"/>
        <v>0.42055135903686447</v>
      </c>
      <c r="L55" s="26">
        <f t="shared" si="4"/>
        <v>1.9617362708309128E-3</v>
      </c>
    </row>
    <row r="56" spans="1:12">
      <c r="A56" s="12">
        <v>265</v>
      </c>
      <c r="B56" s="5">
        <v>16.5</v>
      </c>
      <c r="C56" s="5">
        <v>21</v>
      </c>
      <c r="D56" s="12">
        <f t="shared" si="5"/>
        <v>2.1000000000000001E-2</v>
      </c>
      <c r="G56" s="27">
        <f t="shared" si="0"/>
        <v>1.078663480472545</v>
      </c>
      <c r="H56" s="12">
        <f t="shared" si="6"/>
        <v>0.46484285111865048</v>
      </c>
      <c r="I56" s="27">
        <f t="shared" si="1"/>
        <v>0.61763646275551365</v>
      </c>
      <c r="J56" s="26">
        <f t="shared" si="2"/>
        <v>0.40893981860843931</v>
      </c>
      <c r="K56" s="26">
        <f t="shared" si="3"/>
        <v>0.41739328829414868</v>
      </c>
      <c r="L56" s="26">
        <f t="shared" si="4"/>
        <v>2.2514610122363432E-3</v>
      </c>
    </row>
    <row r="57" spans="1:12">
      <c r="A57" s="12">
        <v>270</v>
      </c>
      <c r="B57" s="5">
        <v>16.5</v>
      </c>
      <c r="C57" s="5">
        <v>20.9</v>
      </c>
      <c r="D57" s="12">
        <f t="shared" si="5"/>
        <v>2.0899999999999998E-2</v>
      </c>
      <c r="G57" s="27">
        <f t="shared" si="0"/>
        <v>1.0990156216135365</v>
      </c>
      <c r="H57" s="12">
        <f t="shared" si="6"/>
        <v>0.46049565672878351</v>
      </c>
      <c r="I57" s="27">
        <f t="shared" si="1"/>
        <v>0.60318737051829197</v>
      </c>
      <c r="J57" s="26">
        <f t="shared" si="2"/>
        <v>0.39627800404127989</v>
      </c>
      <c r="K57" s="26">
        <f t="shared" si="3"/>
        <v>0.41381873295402422</v>
      </c>
      <c r="L57" s="26">
        <f t="shared" si="4"/>
        <v>2.1787352130746892E-3</v>
      </c>
    </row>
    <row r="58" spans="1:12">
      <c r="A58" s="12">
        <v>275</v>
      </c>
      <c r="B58" s="5">
        <v>16.5</v>
      </c>
      <c r="C58" s="5">
        <v>20.8</v>
      </c>
      <c r="D58" s="12">
        <f t="shared" si="5"/>
        <v>2.0799999999999999E-2</v>
      </c>
      <c r="G58" s="27">
        <f t="shared" si="0"/>
        <v>1.1193677627545278</v>
      </c>
      <c r="H58" s="12">
        <f t="shared" si="6"/>
        <v>0.45616888010928586</v>
      </c>
      <c r="I58" s="27">
        <f t="shared" si="1"/>
        <v>0.58867234168940119</v>
      </c>
      <c r="J58" s="26">
        <f t="shared" si="2"/>
        <v>0.38374489641545279</v>
      </c>
      <c r="K58" s="26">
        <f t="shared" si="3"/>
        <v>0.40985489054789687</v>
      </c>
      <c r="L58" s="26">
        <f t="shared" si="4"/>
        <v>2.1449856290924486E-3</v>
      </c>
    </row>
    <row r="59" spans="1:12">
      <c r="A59" s="12">
        <v>280</v>
      </c>
      <c r="B59" s="5">
        <v>16.5</v>
      </c>
      <c r="C59" s="5">
        <v>20.7</v>
      </c>
      <c r="D59" s="12">
        <f t="shared" si="5"/>
        <v>2.07E-2</v>
      </c>
      <c r="G59" s="27">
        <f t="shared" si="0"/>
        <v>1.1397199038955192</v>
      </c>
      <c r="H59" s="12">
        <f t="shared" si="6"/>
        <v>0.45186252126015747</v>
      </c>
      <c r="I59" s="27">
        <f t="shared" si="1"/>
        <v>0.57412682448874186</v>
      </c>
      <c r="J59" s="26">
        <f t="shared" si="2"/>
        <v>0.3713625233733554</v>
      </c>
      <c r="K59" s="26">
        <f t="shared" si="3"/>
        <v>0.40552860223077281</v>
      </c>
      <c r="L59" s="26">
        <f t="shared" si="4"/>
        <v>2.1468320526215742E-3</v>
      </c>
    </row>
    <row r="60" spans="1:12">
      <c r="A60" s="12">
        <v>285</v>
      </c>
      <c r="B60" s="5">
        <v>16.5</v>
      </c>
      <c r="C60" s="5">
        <v>20.6</v>
      </c>
      <c r="D60" s="12">
        <f t="shared" si="5"/>
        <v>2.06E-2</v>
      </c>
      <c r="G60" s="27">
        <f t="shared" si="0"/>
        <v>1.1600720450365107</v>
      </c>
      <c r="H60" s="12">
        <f t="shared" si="6"/>
        <v>0.44757658018139834</v>
      </c>
      <c r="I60" s="27">
        <f t="shared" si="1"/>
        <v>0.5595836646667357</v>
      </c>
      <c r="J60" s="26">
        <f t="shared" si="2"/>
        <v>0.35915053513848211</v>
      </c>
      <c r="K60" s="26">
        <f t="shared" si="3"/>
        <v>0.40086625905650719</v>
      </c>
      <c r="L60" s="26">
        <f t="shared" si="4"/>
        <v>2.1818540995904526E-3</v>
      </c>
    </row>
    <row r="61" spans="1:12">
      <c r="A61" s="12">
        <v>290</v>
      </c>
      <c r="B61" s="5">
        <v>16.5</v>
      </c>
      <c r="C61" s="5">
        <v>20.5</v>
      </c>
      <c r="D61" s="12">
        <f t="shared" si="5"/>
        <v>2.0500000000000001E-2</v>
      </c>
      <c r="G61" s="27">
        <f t="shared" si="0"/>
        <v>1.180424186177502</v>
      </c>
      <c r="H61" s="12">
        <f t="shared" si="6"/>
        <v>0.44331105687300854</v>
      </c>
      <c r="I61" s="27">
        <f t="shared" si="1"/>
        <v>0.54507320856117192</v>
      </c>
      <c r="J61" s="26">
        <f t="shared" si="2"/>
        <v>0.34712634865618602</v>
      </c>
      <c r="K61" s="26">
        <f t="shared" si="3"/>
        <v>0.39589371980997184</v>
      </c>
      <c r="L61" s="26">
        <f t="shared" si="4"/>
        <v>2.2484038541496329E-3</v>
      </c>
    </row>
    <row r="62" spans="1:12">
      <c r="A62" s="12">
        <v>295</v>
      </c>
      <c r="B62" s="5">
        <v>16.5</v>
      </c>
      <c r="C62" s="5">
        <v>20.3</v>
      </c>
      <c r="D62" s="12">
        <f t="shared" si="5"/>
        <v>2.0300000000000002E-2</v>
      </c>
      <c r="G62" s="27">
        <f t="shared" si="0"/>
        <v>1.2007763273184935</v>
      </c>
      <c r="H62" s="12">
        <f t="shared" si="6"/>
        <v>0.43484126356733654</v>
      </c>
      <c r="I62" s="27">
        <f t="shared" si="1"/>
        <v>0.53062340786594253</v>
      </c>
      <c r="J62" s="26">
        <f t="shared" si="2"/>
        <v>0.33530528804569004</v>
      </c>
      <c r="K62" s="26">
        <f t="shared" si="3"/>
        <v>0.39063623964050498</v>
      </c>
      <c r="L62" s="26">
        <f t="shared" si="4"/>
        <v>1.9540841403717511E-3</v>
      </c>
    </row>
    <row r="63" spans="1:12">
      <c r="A63" s="12">
        <v>300</v>
      </c>
      <c r="B63" s="5">
        <v>16.5</v>
      </c>
      <c r="C63" s="5">
        <v>20.2</v>
      </c>
      <c r="D63" s="12">
        <f t="shared" si="5"/>
        <v>2.0199999999999999E-2</v>
      </c>
      <c r="G63" s="27">
        <f t="shared" si="0"/>
        <v>1.221128468459485</v>
      </c>
      <c r="H63" s="12">
        <f t="shared" si="6"/>
        <v>0.43063699357005431</v>
      </c>
      <c r="I63" s="27">
        <f t="shared" si="1"/>
        <v>0.51625992526362663</v>
      </c>
      <c r="J63" s="26">
        <f t="shared" si="2"/>
        <v>0.32370072088582308</v>
      </c>
      <c r="K63" s="26">
        <f t="shared" si="3"/>
        <v>0.38511840875560704</v>
      </c>
      <c r="L63" s="26">
        <f t="shared" si="4"/>
        <v>2.0719415635100289E-3</v>
      </c>
    </row>
    <row r="64" spans="1:12">
      <c r="A64" s="12">
        <v>305</v>
      </c>
      <c r="B64" s="5">
        <v>16.5</v>
      </c>
      <c r="C64" s="5">
        <v>20</v>
      </c>
      <c r="D64" s="12">
        <f t="shared" si="5"/>
        <v>0.02</v>
      </c>
      <c r="G64" s="27">
        <f t="shared" si="0"/>
        <v>1.2414806096004762</v>
      </c>
      <c r="H64" s="12">
        <f t="shared" si="6"/>
        <v>0.42228970688659795</v>
      </c>
      <c r="I64" s="27">
        <f t="shared" si="1"/>
        <v>0.50200624018512729</v>
      </c>
      <c r="J64" s="26">
        <f t="shared" si="2"/>
        <v>0.31232418995878042</v>
      </c>
      <c r="K64" s="26">
        <f t="shared" si="3"/>
        <v>0.37936410045269375</v>
      </c>
      <c r="L64" s="26">
        <f t="shared" si="4"/>
        <v>1.8426076877184373E-3</v>
      </c>
    </row>
    <row r="65" spans="1:12">
      <c r="A65" s="12">
        <v>310</v>
      </c>
      <c r="B65" s="5">
        <v>16.5</v>
      </c>
      <c r="C65" s="5">
        <v>19.88</v>
      </c>
      <c r="D65" s="12">
        <f t="shared" si="5"/>
        <v>1.9879999999999998E-2</v>
      </c>
      <c r="G65" s="27">
        <f t="shared" si="0"/>
        <v>1.2618327507414677</v>
      </c>
      <c r="H65" s="12">
        <f t="shared" si="6"/>
        <v>0.41732053699563298</v>
      </c>
      <c r="I65" s="27">
        <f t="shared" si="1"/>
        <v>0.48788375405963907</v>
      </c>
      <c r="J65" s="26">
        <f t="shared" si="2"/>
        <v>0.30118554016516114</v>
      </c>
      <c r="K65" s="26">
        <f t="shared" si="3"/>
        <v>0.37339642778895593</v>
      </c>
      <c r="L65" s="26">
        <f t="shared" si="4"/>
        <v>1.9293273696000918E-3</v>
      </c>
    </row>
    <row r="66" spans="1:12">
      <c r="A66" s="12">
        <v>315</v>
      </c>
      <c r="B66" s="5">
        <v>16.5</v>
      </c>
      <c r="C66" s="5">
        <v>19.71</v>
      </c>
      <c r="D66" s="12">
        <f t="shared" si="5"/>
        <v>1.9710000000000002E-2</v>
      </c>
      <c r="G66" s="27">
        <f t="shared" si="0"/>
        <v>1.2821848918824592</v>
      </c>
      <c r="H66" s="12">
        <f t="shared" si="6"/>
        <v>0.41033120945405982</v>
      </c>
      <c r="I66" s="27">
        <f t="shared" si="1"/>
        <v>0.47391189450806742</v>
      </c>
      <c r="J66" s="26">
        <f t="shared" si="2"/>
        <v>0.29029304040093001</v>
      </c>
      <c r="K66" s="26">
        <f t="shared" si="3"/>
        <v>0.36723770821427476</v>
      </c>
      <c r="L66" s="26">
        <f t="shared" si="4"/>
        <v>1.8570498491033564E-3</v>
      </c>
    </row>
    <row r="67" spans="1:12">
      <c r="A67" s="12">
        <v>320</v>
      </c>
      <c r="B67" s="5">
        <v>16.5</v>
      </c>
      <c r="C67" s="5">
        <v>19.55</v>
      </c>
      <c r="D67" s="12">
        <f t="shared" si="5"/>
        <v>1.9550000000000001E-2</v>
      </c>
      <c r="G67" s="27">
        <f t="shared" si="0"/>
        <v>1.3025370330234505</v>
      </c>
      <c r="H67" s="12">
        <f t="shared" si="6"/>
        <v>0.4038069217404715</v>
      </c>
      <c r="I67" s="27">
        <f t="shared" si="1"/>
        <v>0.46010821801358637</v>
      </c>
      <c r="J67" s="26">
        <f t="shared" si="2"/>
        <v>0.27965350025405195</v>
      </c>
      <c r="K67" s="26">
        <f t="shared" si="3"/>
        <v>0.3609094355190689</v>
      </c>
      <c r="L67" s="26">
        <f t="shared" si="4"/>
        <v>1.8401943241154262E-3</v>
      </c>
    </row>
    <row r="68" spans="1:12">
      <c r="A68" s="12">
        <v>325</v>
      </c>
      <c r="B68" s="5">
        <v>16.5</v>
      </c>
      <c r="C68" s="5">
        <v>19.38</v>
      </c>
      <c r="D68" s="12">
        <f t="shared" ref="D68:D131" si="7">C68/1000</f>
        <v>1.9379999999999998E-2</v>
      </c>
      <c r="G68" s="27">
        <f t="shared" ref="G68:G131" si="8">A68/F$10</f>
        <v>1.322889174164442</v>
      </c>
      <c r="H68" s="12">
        <f t="shared" ref="H68:H131" si="9">(37570*(D68^2)+25.64*D68)/F$8</f>
        <v>0.3969321378906695</v>
      </c>
      <c r="I68" s="27">
        <f t="shared" ref="I68:I131" si="10">13.5*G68^2*EXP(-3*G68)</f>
        <v>0.4464885106751304</v>
      </c>
      <c r="J68" s="26">
        <f t="shared" ref="J68:J131" si="11">(F$8*EXP(-1*F$11*F$10*G68)*I68)/F$8</f>
        <v>0.26927238143645971</v>
      </c>
      <c r="K68" s="26">
        <f t="shared" ref="K68:K131" si="12">(2*F$8*(1-EXP(-1*F$11*F$10*G68))*I68)/F$8</f>
        <v>0.35443225847734139</v>
      </c>
      <c r="L68" s="26">
        <f t="shared" ref="L68:L131" si="13">(H68-K68)^2</f>
        <v>1.8062397501474308E-3</v>
      </c>
    </row>
    <row r="69" spans="1:12">
      <c r="A69" s="12">
        <v>330</v>
      </c>
      <c r="B69" s="5">
        <v>16.5</v>
      </c>
      <c r="C69" s="5">
        <v>19.190000000000001</v>
      </c>
      <c r="D69" s="12">
        <f t="shared" si="7"/>
        <v>1.9190000000000002E-2</v>
      </c>
      <c r="G69" s="27">
        <f t="shared" si="8"/>
        <v>1.3432413153054334</v>
      </c>
      <c r="H69" s="12">
        <f t="shared" si="9"/>
        <v>0.38931838471555413</v>
      </c>
      <c r="I69" s="27">
        <f t="shared" si="10"/>
        <v>0.4330668867140397</v>
      </c>
      <c r="J69" s="26">
        <f t="shared" si="11"/>
        <v>0.25915390391674098</v>
      </c>
      <c r="K69" s="26">
        <f t="shared" si="12"/>
        <v>0.34782596559459739</v>
      </c>
      <c r="L69" s="26">
        <f t="shared" si="13"/>
        <v>1.7216208445091372E-3</v>
      </c>
    </row>
    <row r="70" spans="1:12">
      <c r="A70" s="12">
        <v>335</v>
      </c>
      <c r="B70" s="5">
        <v>16.5</v>
      </c>
      <c r="C70" s="5">
        <v>19.010000000000002</v>
      </c>
      <c r="D70" s="12">
        <f t="shared" si="7"/>
        <v>1.9010000000000003E-2</v>
      </c>
      <c r="G70" s="27">
        <f t="shared" si="8"/>
        <v>1.3635934564464247</v>
      </c>
      <c r="H70" s="12">
        <f t="shared" si="9"/>
        <v>0.38217334656709007</v>
      </c>
      <c r="I70" s="27">
        <f t="shared" si="10"/>
        <v>0.41985588446151795</v>
      </c>
      <c r="J70" s="26">
        <f t="shared" si="11"/>
        <v>0.24930114676137338</v>
      </c>
      <c r="K70" s="26">
        <f t="shared" si="12"/>
        <v>0.34110947540028913</v>
      </c>
      <c r="L70" s="26">
        <f t="shared" si="13"/>
        <v>1.6862415152036252E-3</v>
      </c>
    </row>
    <row r="71" spans="1:12">
      <c r="A71" s="12">
        <v>340</v>
      </c>
      <c r="B71" s="5">
        <v>16.5</v>
      </c>
      <c r="C71" s="5">
        <v>18.79</v>
      </c>
      <c r="D71" s="12">
        <f t="shared" si="7"/>
        <v>1.8789999999999998E-2</v>
      </c>
      <c r="G71" s="27">
        <f t="shared" si="8"/>
        <v>1.3839455975874162</v>
      </c>
      <c r="H71" s="12">
        <f t="shared" si="9"/>
        <v>0.37353036035303622</v>
      </c>
      <c r="I71" s="27">
        <f t="shared" si="10"/>
        <v>0.40686655960566598</v>
      </c>
      <c r="J71" s="26">
        <f t="shared" si="11"/>
        <v>0.2397161437283232</v>
      </c>
      <c r="K71" s="26">
        <f t="shared" si="12"/>
        <v>0.33430083175468556</v>
      </c>
      <c r="L71" s="26">
        <f t="shared" si="13"/>
        <v>1.5389559140488124E-3</v>
      </c>
    </row>
    <row r="72" spans="1:12">
      <c r="A72" s="12">
        <v>345</v>
      </c>
      <c r="B72" s="5">
        <v>16.5</v>
      </c>
      <c r="C72" s="5">
        <v>18.600000000000001</v>
      </c>
      <c r="D72" s="12">
        <f t="shared" si="7"/>
        <v>1.8600000000000002E-2</v>
      </c>
      <c r="G72" s="27">
        <f t="shared" si="8"/>
        <v>1.4042977387284077</v>
      </c>
      <c r="H72" s="12">
        <f t="shared" si="9"/>
        <v>0.36614549038376015</v>
      </c>
      <c r="I72" s="27">
        <f t="shared" si="10"/>
        <v>0.3941085755222114</v>
      </c>
      <c r="J72" s="26">
        <f t="shared" si="11"/>
        <v>0.23039997368708431</v>
      </c>
      <c r="K72" s="26">
        <f t="shared" si="12"/>
        <v>0.32741720367025418</v>
      </c>
      <c r="L72" s="26">
        <f t="shared" si="13"/>
        <v>1.4998801917635236E-3</v>
      </c>
    </row>
    <row r="73" spans="1:12">
      <c r="A73" s="12">
        <v>350</v>
      </c>
      <c r="B73" s="5">
        <v>16.5</v>
      </c>
      <c r="C73" s="5">
        <v>18.399999999999999</v>
      </c>
      <c r="D73" s="12">
        <f t="shared" si="7"/>
        <v>1.84E-2</v>
      </c>
      <c r="G73" s="27">
        <f t="shared" si="8"/>
        <v>1.4246498798693989</v>
      </c>
      <c r="H73" s="12">
        <f t="shared" si="9"/>
        <v>0.35845157235212</v>
      </c>
      <c r="I73" s="27">
        <f t="shared" si="10"/>
        <v>0.38159029055320448</v>
      </c>
      <c r="J73" s="26">
        <f t="shared" si="11"/>
        <v>0.22135284596442886</v>
      </c>
      <c r="K73" s="26">
        <f t="shared" si="12"/>
        <v>0.32047488917755118</v>
      </c>
      <c r="L73" s="26">
        <f t="shared" si="13"/>
        <v>1.4422284649415781E-3</v>
      </c>
    </row>
    <row r="74" spans="1:12">
      <c r="A74" s="12">
        <v>355</v>
      </c>
      <c r="B74" s="5">
        <v>16.5</v>
      </c>
      <c r="C74" s="5">
        <v>18.2</v>
      </c>
      <c r="D74" s="12">
        <f t="shared" si="7"/>
        <v>1.8200000000000001E-2</v>
      </c>
      <c r="G74" s="27">
        <f t="shared" si="8"/>
        <v>1.4450020210103904</v>
      </c>
      <c r="H74" s="12">
        <f t="shared" si="9"/>
        <v>0.35083932540195684</v>
      </c>
      <c r="I74" s="27">
        <f t="shared" si="10"/>
        <v>0.36931884213337729</v>
      </c>
      <c r="J74" s="26">
        <f t="shared" si="11"/>
        <v>0.21257418073586734</v>
      </c>
      <c r="K74" s="26">
        <f t="shared" si="12"/>
        <v>0.31348932279501984</v>
      </c>
      <c r="L74" s="26">
        <f t="shared" si="13"/>
        <v>1.3950226947382002E-3</v>
      </c>
    </row>
    <row r="75" spans="1:12">
      <c r="A75" s="12">
        <v>360</v>
      </c>
      <c r="B75" s="5">
        <v>16.5</v>
      </c>
      <c r="C75" s="5">
        <v>17.97</v>
      </c>
      <c r="D75" s="12">
        <f t="shared" si="7"/>
        <v>1.797E-2</v>
      </c>
      <c r="G75" s="27">
        <f t="shared" si="8"/>
        <v>1.4653541621513819</v>
      </c>
      <c r="H75" s="12">
        <f t="shared" si="9"/>
        <v>0.34218620728374538</v>
      </c>
      <c r="I75" s="27">
        <f t="shared" si="10"/>
        <v>0.35730022769505027</v>
      </c>
      <c r="J75" s="26">
        <f t="shared" si="11"/>
        <v>0.20406268459962293</v>
      </c>
      <c r="K75" s="26">
        <f t="shared" si="12"/>
        <v>0.30647508619085467</v>
      </c>
      <c r="L75" s="26">
        <f t="shared" si="13"/>
        <v>1.2752841697111037E-3</v>
      </c>
    </row>
    <row r="76" spans="1:12">
      <c r="A76" s="12">
        <v>365</v>
      </c>
      <c r="B76" s="5">
        <v>16.5</v>
      </c>
      <c r="C76" s="5">
        <v>17.760000000000002</v>
      </c>
      <c r="D76" s="12">
        <f t="shared" si="7"/>
        <v>1.7760000000000001E-2</v>
      </c>
      <c r="G76" s="27">
        <f t="shared" si="8"/>
        <v>1.4857063032923734</v>
      </c>
      <c r="H76" s="12">
        <f t="shared" si="9"/>
        <v>0.33437986431839739</v>
      </c>
      <c r="I76" s="27">
        <f t="shared" si="10"/>
        <v>0.34553938230978087</v>
      </c>
      <c r="J76" s="26">
        <f t="shared" si="11"/>
        <v>0.19581642148326059</v>
      </c>
      <c r="K76" s="26">
        <f t="shared" si="12"/>
        <v>0.29944592165304057</v>
      </c>
      <c r="L76" s="26">
        <f t="shared" si="13"/>
        <v>1.2203803501464375E-3</v>
      </c>
    </row>
    <row r="77" spans="1:12">
      <c r="A77" s="12">
        <v>370</v>
      </c>
      <c r="B77" s="5">
        <v>16.5</v>
      </c>
      <c r="C77" s="5">
        <v>17.54</v>
      </c>
      <c r="D77" s="12">
        <f t="shared" si="7"/>
        <v>1.754E-2</v>
      </c>
      <c r="G77" s="27">
        <f t="shared" si="8"/>
        <v>1.5060584444333647</v>
      </c>
      <c r="H77" s="12">
        <f t="shared" si="9"/>
        <v>0.32629836678949836</v>
      </c>
      <c r="I77" s="27">
        <f t="shared" si="10"/>
        <v>0.33404025304880963</v>
      </c>
      <c r="J77" s="26">
        <f t="shared" si="11"/>
        <v>0.18783287904344567</v>
      </c>
      <c r="K77" s="26">
        <f t="shared" si="12"/>
        <v>0.29241474801072792</v>
      </c>
      <c r="L77" s="26">
        <f t="shared" si="13"/>
        <v>1.1480996215450449E-3</v>
      </c>
    </row>
    <row r="78" spans="1:12">
      <c r="A78" s="12">
        <v>375</v>
      </c>
      <c r="B78" s="5">
        <v>16.5</v>
      </c>
      <c r="C78" s="5">
        <v>17.329999999999998</v>
      </c>
      <c r="D78" s="12">
        <f t="shared" si="7"/>
        <v>1.7329999999999998E-2</v>
      </c>
      <c r="G78" s="27">
        <f t="shared" si="8"/>
        <v>1.5264105855743562</v>
      </c>
      <c r="H78" s="12">
        <f t="shared" si="9"/>
        <v>0.31867639629058458</v>
      </c>
      <c r="I78" s="27">
        <f t="shared" si="10"/>
        <v>0.32280587006507405</v>
      </c>
      <c r="J78" s="26">
        <f t="shared" si="11"/>
        <v>0.18010903072698897</v>
      </c>
      <c r="K78" s="26">
        <f t="shared" si="12"/>
        <v>0.28539367867617021</v>
      </c>
      <c r="L78" s="26">
        <f t="shared" si="13"/>
        <v>1.1077392918008486E-3</v>
      </c>
    </row>
    <row r="79" spans="1:12">
      <c r="A79" s="12">
        <v>380</v>
      </c>
      <c r="B79" s="5">
        <v>16.5</v>
      </c>
      <c r="C79" s="5">
        <v>17.100000000000001</v>
      </c>
      <c r="D79" s="12">
        <f t="shared" si="7"/>
        <v>1.7100000000000001E-2</v>
      </c>
      <c r="G79" s="27">
        <f t="shared" si="8"/>
        <v>1.5467627267153476</v>
      </c>
      <c r="H79" s="12">
        <f t="shared" si="9"/>
        <v>0.31043183775746208</v>
      </c>
      <c r="I79" s="27">
        <f t="shared" si="10"/>
        <v>0.3118384144174739</v>
      </c>
      <c r="J79" s="26">
        <f t="shared" si="11"/>
        <v>0.17264139366673936</v>
      </c>
      <c r="K79" s="26">
        <f t="shared" si="12"/>
        <v>0.27839404150146901</v>
      </c>
      <c r="L79" s="26">
        <f t="shared" si="13"/>
        <v>1.0264203889405233E-3</v>
      </c>
    </row>
    <row r="80" spans="1:12">
      <c r="A80" s="12">
        <v>385</v>
      </c>
      <c r="B80" s="5">
        <v>16.5</v>
      </c>
      <c r="C80" s="5">
        <v>16.89</v>
      </c>
      <c r="D80" s="12">
        <f t="shared" si="7"/>
        <v>1.6890000000000002E-2</v>
      </c>
      <c r="G80" s="27">
        <f t="shared" si="8"/>
        <v>1.5671148678563389</v>
      </c>
      <c r="H80" s="12">
        <f t="shared" si="9"/>
        <v>0.30299852745676042</v>
      </c>
      <c r="I80" s="27">
        <f t="shared" si="10"/>
        <v>0.30113928267344725</v>
      </c>
      <c r="J80" s="26">
        <f t="shared" si="11"/>
        <v>0.16542608258929825</v>
      </c>
      <c r="K80" s="26">
        <f t="shared" si="12"/>
        <v>0.27142640016829794</v>
      </c>
      <c r="L80" s="26">
        <f t="shared" si="13"/>
        <v>9.9679922151887728E-4</v>
      </c>
    </row>
    <row r="81" spans="1:12">
      <c r="A81" s="12">
        <v>390</v>
      </c>
      <c r="B81" s="5">
        <v>16.5</v>
      </c>
      <c r="C81" s="5">
        <v>16.670000000000002</v>
      </c>
      <c r="D81" s="12">
        <f t="shared" si="7"/>
        <v>1.6670000000000001E-2</v>
      </c>
      <c r="G81" s="27">
        <f t="shared" si="8"/>
        <v>1.5874670089973304</v>
      </c>
      <c r="H81" s="12">
        <f t="shared" si="9"/>
        <v>0.29530782605272909</v>
      </c>
      <c r="I81" s="27">
        <f t="shared" si="10"/>
        <v>0.29070914833902128</v>
      </c>
      <c r="J81" s="26">
        <f t="shared" si="11"/>
        <v>0.15845885991323574</v>
      </c>
      <c r="K81" s="26">
        <f t="shared" si="12"/>
        <v>0.26450057685157108</v>
      </c>
      <c r="L81" s="26">
        <f t="shared" si="13"/>
        <v>9.4908660334225119E-4</v>
      </c>
    </row>
    <row r="82" spans="1:12">
      <c r="A82" s="12">
        <v>395</v>
      </c>
      <c r="B82" s="5">
        <v>16.5</v>
      </c>
      <c r="C82" s="5">
        <v>16.46</v>
      </c>
      <c r="D82" s="12">
        <f t="shared" si="7"/>
        <v>1.6460000000000002E-2</v>
      </c>
      <c r="G82" s="27">
        <f t="shared" si="8"/>
        <v>1.6078191501383219</v>
      </c>
      <c r="H82" s="12">
        <f t="shared" si="9"/>
        <v>0.28805888821846182</v>
      </c>
      <c r="I82" s="27">
        <f t="shared" si="10"/>
        <v>0.28054802017658764</v>
      </c>
      <c r="J82" s="26">
        <f t="shared" si="11"/>
        <v>0.15173518221673493</v>
      </c>
      <c r="K82" s="26">
        <f t="shared" si="12"/>
        <v>0.25762567591970542</v>
      </c>
      <c r="L82" s="26">
        <f t="shared" si="13"/>
        <v>9.261804108211775E-4</v>
      </c>
    </row>
    <row r="83" spans="1:12">
      <c r="A83" s="12">
        <v>400</v>
      </c>
      <c r="B83" s="5">
        <v>16.5</v>
      </c>
      <c r="C83" s="5">
        <v>16.22</v>
      </c>
      <c r="D83" s="12">
        <f t="shared" si="7"/>
        <v>1.6219999999999998E-2</v>
      </c>
      <c r="G83" s="27">
        <f t="shared" si="8"/>
        <v>1.6281712912793131</v>
      </c>
      <c r="H83" s="12">
        <f t="shared" si="9"/>
        <v>0.27988464379643602</v>
      </c>
      <c r="I83" s="27">
        <f t="shared" si="10"/>
        <v>0.27065529747990291</v>
      </c>
      <c r="J83" s="26">
        <f t="shared" si="11"/>
        <v>0.14525024325258426</v>
      </c>
      <c r="K83" s="26">
        <f t="shared" si="12"/>
        <v>0.2508101084546373</v>
      </c>
      <c r="L83" s="26">
        <f t="shared" si="13"/>
        <v>8.4532860534150241E-4</v>
      </c>
    </row>
    <row r="84" spans="1:12">
      <c r="A84" s="12">
        <v>405</v>
      </c>
      <c r="B84" s="5">
        <v>16.5</v>
      </c>
      <c r="C84" s="5">
        <v>15.98</v>
      </c>
      <c r="D84" s="12">
        <f t="shared" si="7"/>
        <v>1.5980000000000001E-2</v>
      </c>
      <c r="G84" s="27">
        <f t="shared" si="8"/>
        <v>1.6485234324203046</v>
      </c>
      <c r="H84" s="12">
        <f t="shared" si="9"/>
        <v>0.27182800573173732</v>
      </c>
      <c r="I84" s="27">
        <f t="shared" si="10"/>
        <v>0.26102982238346584</v>
      </c>
      <c r="J84" s="26">
        <f t="shared" si="11"/>
        <v>0.13899901368638315</v>
      </c>
      <c r="K84" s="26">
        <f t="shared" si="12"/>
        <v>0.2440616173941654</v>
      </c>
      <c r="L84" s="26">
        <f t="shared" si="13"/>
        <v>7.7097232131284978E-4</v>
      </c>
    </row>
    <row r="85" spans="1:12">
      <c r="A85" s="12">
        <v>410</v>
      </c>
      <c r="B85" s="5">
        <v>16.5</v>
      </c>
      <c r="C85" s="5">
        <v>15.75</v>
      </c>
      <c r="D85" s="12">
        <f t="shared" si="7"/>
        <v>1.575E-2</v>
      </c>
      <c r="G85" s="27">
        <f t="shared" si="8"/>
        <v>1.6688755735612961</v>
      </c>
      <c r="H85" s="12">
        <f t="shared" si="9"/>
        <v>0.26421741896858009</v>
      </c>
      <c r="I85" s="27">
        <f t="shared" si="10"/>
        <v>0.25166992928961007</v>
      </c>
      <c r="J85" s="26">
        <f t="shared" si="11"/>
        <v>0.13297627773088386</v>
      </c>
      <c r="K85" s="26">
        <f t="shared" si="12"/>
        <v>0.23738730311745243</v>
      </c>
      <c r="L85" s="26">
        <f t="shared" si="13"/>
        <v>7.1985511658493153E-4</v>
      </c>
    </row>
    <row r="86" spans="1:12">
      <c r="A86" s="12">
        <v>415</v>
      </c>
      <c r="B86" s="5">
        <v>16.5</v>
      </c>
      <c r="C86" s="5">
        <v>15.53</v>
      </c>
      <c r="D86" s="12">
        <f t="shared" si="7"/>
        <v>1.5529999999999999E-2</v>
      </c>
      <c r="G86" s="27">
        <f t="shared" si="8"/>
        <v>1.6892277147022874</v>
      </c>
      <c r="H86" s="12">
        <f t="shared" si="9"/>
        <v>0.25703879524540979</v>
      </c>
      <c r="I86" s="27">
        <f t="shared" si="10"/>
        <v>0.24257349150157564</v>
      </c>
      <c r="J86" s="26">
        <f t="shared" si="11"/>
        <v>0.12717666684572274</v>
      </c>
      <c r="K86" s="26">
        <f t="shared" si="12"/>
        <v>0.23079364931170582</v>
      </c>
      <c r="L86" s="26">
        <f t="shared" si="13"/>
        <v>6.8880768508141818E-4</v>
      </c>
    </row>
    <row r="87" spans="1:12">
      <c r="A87" s="12">
        <v>420</v>
      </c>
      <c r="B87" s="5">
        <v>16.399999999999999</v>
      </c>
      <c r="C87" s="5">
        <v>15.32</v>
      </c>
      <c r="D87" s="12">
        <f t="shared" si="7"/>
        <v>1.532E-2</v>
      </c>
      <c r="G87" s="27">
        <f t="shared" si="8"/>
        <v>1.7095798558432789</v>
      </c>
      <c r="H87" s="12">
        <f t="shared" si="9"/>
        <v>0.25027865883378264</v>
      </c>
      <c r="I87" s="27">
        <f t="shared" si="10"/>
        <v>0.23373796515460182</v>
      </c>
      <c r="J87" s="26">
        <f t="shared" si="11"/>
        <v>0.12159469066752437</v>
      </c>
      <c r="K87" s="26">
        <f t="shared" si="12"/>
        <v>0.22428654897415493</v>
      </c>
      <c r="L87" s="26">
        <f t="shared" si="13"/>
        <v>6.7558977495495631E-4</v>
      </c>
    </row>
    <row r="88" spans="1:12">
      <c r="A88" s="12">
        <v>425</v>
      </c>
      <c r="B88" s="5">
        <v>16.5</v>
      </c>
      <c r="C88" s="5">
        <v>15.06</v>
      </c>
      <c r="D88" s="12">
        <f t="shared" si="7"/>
        <v>1.506E-2</v>
      </c>
      <c r="G88" s="27">
        <f t="shared" si="8"/>
        <v>1.7299319969842704</v>
      </c>
      <c r="H88" s="12">
        <f t="shared" si="9"/>
        <v>0.24203371871062901</v>
      </c>
      <c r="I88" s="27">
        <f t="shared" si="10"/>
        <v>0.22516043053986601</v>
      </c>
      <c r="J88" s="26">
        <f t="shared" si="11"/>
        <v>0.11622476533061041</v>
      </c>
      <c r="K88" s="26">
        <f t="shared" si="12"/>
        <v>0.21787133041851117</v>
      </c>
      <c r="L88" s="26">
        <f t="shared" si="13"/>
        <v>5.8382100797907312E-4</v>
      </c>
    </row>
    <row r="89" spans="1:12">
      <c r="A89" s="12">
        <v>430</v>
      </c>
      <c r="B89" s="5">
        <v>16.399999999999999</v>
      </c>
      <c r="C89" s="5">
        <v>14.86</v>
      </c>
      <c r="D89" s="12">
        <f t="shared" si="7"/>
        <v>1.486E-2</v>
      </c>
      <c r="G89" s="27">
        <f t="shared" si="8"/>
        <v>1.7502841381252616</v>
      </c>
      <c r="H89" s="12">
        <f t="shared" si="9"/>
        <v>0.23578537882113243</v>
      </c>
      <c r="I89" s="27">
        <f t="shared" si="10"/>
        <v>0.21683763091798788</v>
      </c>
      <c r="J89" s="26">
        <f t="shared" si="11"/>
        <v>0.11106123933341601</v>
      </c>
      <c r="K89" s="26">
        <f t="shared" si="12"/>
        <v>0.21155278316914375</v>
      </c>
      <c r="L89" s="26">
        <f t="shared" si="13"/>
        <v>5.8721869203278072E-4</v>
      </c>
    </row>
    <row r="90" spans="1:12">
      <c r="A90" s="12">
        <v>435</v>
      </c>
      <c r="B90" s="5">
        <v>16.5</v>
      </c>
      <c r="C90" s="5">
        <v>14.61</v>
      </c>
      <c r="D90" s="12">
        <f t="shared" si="7"/>
        <v>1.461E-2</v>
      </c>
      <c r="G90" s="27">
        <f t="shared" si="8"/>
        <v>1.7706362792662531</v>
      </c>
      <c r="H90" s="12">
        <f t="shared" si="9"/>
        <v>0.22808980391758887</v>
      </c>
      <c r="I90" s="27">
        <f t="shared" si="10"/>
        <v>0.20876600891994621</v>
      </c>
      <c r="J90" s="26">
        <f t="shared" si="11"/>
        <v>0.10609841710029932</v>
      </c>
      <c r="K90" s="26">
        <f t="shared" si="12"/>
        <v>0.20533518363929373</v>
      </c>
      <c r="L90" s="26">
        <f t="shared" si="13"/>
        <v>5.1777274400940042E-4</v>
      </c>
    </row>
    <row r="91" spans="1:12">
      <c r="A91" s="12">
        <v>440</v>
      </c>
      <c r="B91" s="5">
        <v>16.399999999999999</v>
      </c>
      <c r="C91" s="5">
        <v>14.4</v>
      </c>
      <c r="D91" s="12">
        <f t="shared" si="7"/>
        <v>1.44E-2</v>
      </c>
      <c r="G91" s="27">
        <f t="shared" si="8"/>
        <v>1.7909884204072446</v>
      </c>
      <c r="H91" s="12">
        <f t="shared" si="9"/>
        <v>0.22172413882949576</v>
      </c>
      <c r="I91" s="27">
        <f t="shared" si="10"/>
        <v>0.20094174063370165</v>
      </c>
      <c r="J91" s="26">
        <f t="shared" si="11"/>
        <v>0.10133058038280299</v>
      </c>
      <c r="K91" s="26">
        <f t="shared" si="12"/>
        <v>0.19922232050179733</v>
      </c>
      <c r="L91" s="26">
        <f t="shared" si="13"/>
        <v>5.0633182805274503E-4</v>
      </c>
    </row>
    <row r="92" spans="1:12">
      <c r="A92" s="12">
        <v>445</v>
      </c>
      <c r="B92" s="5">
        <v>16.399999999999999</v>
      </c>
      <c r="C92" s="5">
        <v>14.2</v>
      </c>
      <c r="D92" s="12">
        <f t="shared" si="7"/>
        <v>1.4199999999999999E-2</v>
      </c>
      <c r="G92" s="27">
        <f t="shared" si="8"/>
        <v>1.8113405615482359</v>
      </c>
      <c r="H92" s="12">
        <f t="shared" si="9"/>
        <v>0.21574531350887347</v>
      </c>
      <c r="I92" s="27">
        <f t="shared" si="10"/>
        <v>0.19336076747468189</v>
      </c>
      <c r="J92" s="26">
        <f t="shared" si="11"/>
        <v>9.6752007638657378E-2</v>
      </c>
      <c r="K92" s="26">
        <f t="shared" si="12"/>
        <v>0.19321751967204906</v>
      </c>
      <c r="L92" s="26">
        <f t="shared" si="13"/>
        <v>5.075014951544637E-4</v>
      </c>
    </row>
    <row r="93" spans="1:12">
      <c r="A93" s="12">
        <v>450</v>
      </c>
      <c r="B93" s="5">
        <v>16.399999999999999</v>
      </c>
      <c r="C93" s="5">
        <v>13.96</v>
      </c>
      <c r="D93" s="12">
        <f t="shared" si="7"/>
        <v>1.396E-2</v>
      </c>
      <c r="G93" s="27">
        <f t="shared" si="8"/>
        <v>1.8316927026892273</v>
      </c>
      <c r="H93" s="12">
        <f t="shared" si="9"/>
        <v>0.20867852895167643</v>
      </c>
      <c r="I93" s="27">
        <f t="shared" si="10"/>
        <v>0.1860188259376318</v>
      </c>
      <c r="J93" s="26">
        <f t="shared" si="11"/>
        <v>9.2356991520962023E-2</v>
      </c>
      <c r="K93" s="26">
        <f t="shared" si="12"/>
        <v>0.18732366883333956</v>
      </c>
      <c r="L93" s="26">
        <f t="shared" si="13"/>
        <v>4.5603005067373464E-4</v>
      </c>
    </row>
    <row r="94" spans="1:12">
      <c r="A94" s="12">
        <v>455</v>
      </c>
      <c r="B94" s="5">
        <v>16.399999999999999</v>
      </c>
      <c r="C94" s="5">
        <v>13.76</v>
      </c>
      <c r="D94" s="12">
        <f t="shared" si="7"/>
        <v>1.376E-2</v>
      </c>
      <c r="G94" s="27">
        <f t="shared" si="8"/>
        <v>1.8520448438302188</v>
      </c>
      <c r="H94" s="12">
        <f t="shared" si="9"/>
        <v>0.20287938001030359</v>
      </c>
      <c r="I94" s="27">
        <f t="shared" si="10"/>
        <v>0.17891147532625584</v>
      </c>
      <c r="J94" s="26">
        <f t="shared" si="11"/>
        <v>8.8139854604102216E-2</v>
      </c>
      <c r="K94" s="26">
        <f t="shared" si="12"/>
        <v>0.18154324144430722</v>
      </c>
      <c r="L94" s="26">
        <f t="shared" si="13"/>
        <v>4.5523080890739744E-4</v>
      </c>
    </row>
    <row r="95" spans="1:12">
      <c r="A95" s="12">
        <v>460</v>
      </c>
      <c r="B95" s="5">
        <v>16.399999999999999</v>
      </c>
      <c r="C95" s="5">
        <v>13.51</v>
      </c>
      <c r="D95" s="12">
        <f t="shared" si="7"/>
        <v>1.3509999999999999E-2</v>
      </c>
      <c r="G95" s="27">
        <f t="shared" si="8"/>
        <v>1.8723969849712101</v>
      </c>
      <c r="H95" s="12">
        <f t="shared" si="9"/>
        <v>0.19574529379191463</v>
      </c>
      <c r="I95" s="27">
        <f t="shared" si="10"/>
        <v>0.1720341235556109</v>
      </c>
      <c r="J95" s="26">
        <f t="shared" si="11"/>
        <v>8.4094963467079745E-2</v>
      </c>
      <c r="K95" s="26">
        <f t="shared" si="12"/>
        <v>0.17587832017706234</v>
      </c>
      <c r="L95" s="26">
        <f t="shared" si="13"/>
        <v>3.9469664061323709E-4</v>
      </c>
    </row>
    <row r="96" spans="1:12">
      <c r="A96" s="12">
        <v>465</v>
      </c>
      <c r="B96" s="5">
        <v>16.399999999999999</v>
      </c>
      <c r="C96" s="5">
        <v>13.29</v>
      </c>
      <c r="D96" s="12">
        <f t="shared" si="7"/>
        <v>1.329E-2</v>
      </c>
      <c r="G96" s="27">
        <f t="shared" si="8"/>
        <v>1.8927491261122016</v>
      </c>
      <c r="H96" s="12">
        <f t="shared" si="9"/>
        <v>0.1895728577925414</v>
      </c>
      <c r="I96" s="27">
        <f t="shared" si="10"/>
        <v>0.16538205112044504</v>
      </c>
      <c r="J96" s="26">
        <f t="shared" si="11"/>
        <v>8.0216741249117901E-2</v>
      </c>
      <c r="K96" s="26">
        <f t="shared" si="12"/>
        <v>0.17033061974265426</v>
      </c>
      <c r="L96" s="26">
        <f t="shared" si="13"/>
        <v>3.7026372516852464E-4</v>
      </c>
    </row>
    <row r="97" spans="1:12">
      <c r="A97" s="12">
        <v>470</v>
      </c>
      <c r="B97" s="5">
        <v>16.399999999999999</v>
      </c>
      <c r="C97" s="5">
        <v>13.08</v>
      </c>
      <c r="D97" s="12">
        <f t="shared" si="7"/>
        <v>1.308E-2</v>
      </c>
      <c r="G97" s="27">
        <f t="shared" si="8"/>
        <v>1.9131012672531931</v>
      </c>
      <c r="H97" s="12">
        <f t="shared" si="9"/>
        <v>0.18377317329908424</v>
      </c>
      <c r="I97" s="27">
        <f t="shared" si="10"/>
        <v>0.15895043332063216</v>
      </c>
      <c r="J97" s="26">
        <f t="shared" si="11"/>
        <v>7.6499678786652467E-2</v>
      </c>
      <c r="K97" s="26">
        <f t="shared" si="12"/>
        <v>0.16490150906795942</v>
      </c>
      <c r="L97" s="26">
        <f t="shared" si="13"/>
        <v>3.5613971085231608E-4</v>
      </c>
    </row>
    <row r="98" spans="1:12">
      <c r="A98" s="12">
        <v>475</v>
      </c>
      <c r="B98" s="5">
        <v>16.399999999999999</v>
      </c>
      <c r="C98" s="5">
        <v>12.83</v>
      </c>
      <c r="D98" s="12">
        <f t="shared" si="7"/>
        <v>1.2829999999999999E-2</v>
      </c>
      <c r="G98" s="27">
        <f t="shared" si="8"/>
        <v>1.9334534083941843</v>
      </c>
      <c r="H98" s="12">
        <f t="shared" si="9"/>
        <v>0.1769861891769727</v>
      </c>
      <c r="I98" s="27">
        <f t="shared" si="10"/>
        <v>0.15273436083260042</v>
      </c>
      <c r="J98" s="26">
        <f t="shared" si="11"/>
        <v>7.2938344435181657E-2</v>
      </c>
      <c r="K98" s="26">
        <f t="shared" si="12"/>
        <v>0.15959203279483752</v>
      </c>
      <c r="L98" s="26">
        <f t="shared" si="13"/>
        <v>3.0255667624617396E-4</v>
      </c>
    </row>
    <row r="99" spans="1:12">
      <c r="A99" s="12">
        <v>480</v>
      </c>
      <c r="B99" s="5">
        <v>16.399999999999999</v>
      </c>
      <c r="C99" s="5">
        <v>12.61</v>
      </c>
      <c r="D99" s="12">
        <f t="shared" si="7"/>
        <v>1.261E-2</v>
      </c>
      <c r="G99" s="27">
        <f t="shared" si="8"/>
        <v>1.9538055495351758</v>
      </c>
      <c r="H99" s="12">
        <f t="shared" si="9"/>
        <v>0.17111920302232364</v>
      </c>
      <c r="I99" s="27">
        <f t="shared" si="10"/>
        <v>0.14672885871321834</v>
      </c>
      <c r="J99" s="26">
        <f t="shared" si="11"/>
        <v>6.9527392673935456E-2</v>
      </c>
      <c r="K99" s="26">
        <f t="shared" si="12"/>
        <v>0.15440293207856573</v>
      </c>
      <c r="L99" s="26">
        <f t="shared" si="13"/>
        <v>2.7943371426512496E-4</v>
      </c>
    </row>
    <row r="100" spans="1:12">
      <c r="A100" s="12">
        <v>485</v>
      </c>
      <c r="B100" s="5">
        <v>16.399999999999999</v>
      </c>
      <c r="C100" s="5">
        <v>12.4</v>
      </c>
      <c r="D100" s="12">
        <f t="shared" si="7"/>
        <v>1.24E-2</v>
      </c>
      <c r="G100" s="27">
        <f t="shared" si="8"/>
        <v>1.9741576906761673</v>
      </c>
      <c r="H100" s="12">
        <f t="shared" si="9"/>
        <v>0.16561108428973945</v>
      </c>
      <c r="I100" s="27">
        <f t="shared" si="10"/>
        <v>0.14092890392002946</v>
      </c>
      <c r="J100" s="26">
        <f t="shared" si="11"/>
        <v>6.6261571585955845E-2</v>
      </c>
      <c r="K100" s="26">
        <f t="shared" si="12"/>
        <v>0.14933466466814727</v>
      </c>
      <c r="L100" s="26">
        <f t="shared" si="13"/>
        <v>2.6492183569815097E-4</v>
      </c>
    </row>
    <row r="101" spans="1:12">
      <c r="A101" s="12">
        <v>490</v>
      </c>
      <c r="B101" s="5">
        <v>16.399999999999999</v>
      </c>
      <c r="C101" s="5">
        <v>12.18</v>
      </c>
      <c r="D101" s="12">
        <f t="shared" si="7"/>
        <v>1.218E-2</v>
      </c>
      <c r="G101" s="27">
        <f t="shared" si="8"/>
        <v>1.9945098318171586</v>
      </c>
      <c r="H101" s="12">
        <f t="shared" si="9"/>
        <v>0.1599372502427836</v>
      </c>
      <c r="I101" s="27">
        <f t="shared" si="10"/>
        <v>0.13532944142903985</v>
      </c>
      <c r="J101" s="26">
        <f t="shared" si="11"/>
        <v>6.3135729300967586E-2</v>
      </c>
      <c r="K101" s="26">
        <f t="shared" si="12"/>
        <v>0.14438742425614451</v>
      </c>
      <c r="L101" s="26">
        <f t="shared" si="13"/>
        <v>2.4179708821475644E-4</v>
      </c>
    </row>
    <row r="102" spans="1:12">
      <c r="A102" s="12">
        <v>495</v>
      </c>
      <c r="B102" s="5">
        <v>16.399999999999999</v>
      </c>
      <c r="C102" s="5">
        <v>11.98</v>
      </c>
      <c r="D102" s="12">
        <f t="shared" si="7"/>
        <v>1.1980000000000001E-2</v>
      </c>
      <c r="G102" s="27">
        <f t="shared" si="8"/>
        <v>2.0148619729581503</v>
      </c>
      <c r="H102" s="12">
        <f t="shared" si="9"/>
        <v>0.15486497392655646</v>
      </c>
      <c r="I102" s="27">
        <f t="shared" si="10"/>
        <v>0.12992539902850275</v>
      </c>
      <c r="J102" s="26">
        <f t="shared" si="11"/>
        <v>6.0144819483379207E-2</v>
      </c>
      <c r="K102" s="26">
        <f t="shared" si="12"/>
        <v>0.13956115909024708</v>
      </c>
      <c r="L102" s="26">
        <f t="shared" si="13"/>
        <v>2.3420674854404314E-4</v>
      </c>
    </row>
    <row r="103" spans="1:12">
      <c r="A103" s="12">
        <v>500</v>
      </c>
      <c r="B103" s="5">
        <v>16.399999999999999</v>
      </c>
      <c r="C103" s="5">
        <v>11.75</v>
      </c>
      <c r="D103" s="12">
        <f t="shared" si="7"/>
        <v>1.175E-2</v>
      </c>
      <c r="G103" s="27">
        <f t="shared" si="8"/>
        <v>2.0352141140991415</v>
      </c>
      <c r="H103" s="12">
        <f t="shared" si="9"/>
        <v>0.14913282203737113</v>
      </c>
      <c r="I103" s="27">
        <f t="shared" si="10"/>
        <v>0.12471170086432457</v>
      </c>
      <c r="J103" s="26">
        <f t="shared" si="11"/>
        <v>5.7283905942887993E-2</v>
      </c>
      <c r="K103" s="26">
        <f t="shared" si="12"/>
        <v>0.13485558984287316</v>
      </c>
      <c r="L103" s="26">
        <f t="shared" si="13"/>
        <v>2.0383935913560945E-4</v>
      </c>
    </row>
    <row r="104" spans="1:12">
      <c r="A104" s="12">
        <v>505</v>
      </c>
      <c r="B104" s="5">
        <v>16.399999999999999</v>
      </c>
      <c r="C104" s="5">
        <v>11.52</v>
      </c>
      <c r="D104" s="12">
        <f t="shared" si="7"/>
        <v>1.1519999999999999E-2</v>
      </c>
      <c r="G104" s="27">
        <f t="shared" si="8"/>
        <v>2.0555662552401328</v>
      </c>
      <c r="H104" s="12">
        <f t="shared" si="9"/>
        <v>0.14350868015343921</v>
      </c>
      <c r="I104" s="27">
        <f t="shared" si="10"/>
        <v>0.11968327980986276</v>
      </c>
      <c r="J104" s="26">
        <f t="shared" si="11"/>
        <v>5.4548166440481494E-2</v>
      </c>
      <c r="K104" s="26">
        <f t="shared" si="12"/>
        <v>0.13027022673876254</v>
      </c>
      <c r="L104" s="26">
        <f t="shared" si="13"/>
        <v>1.7525664881256427E-4</v>
      </c>
    </row>
    <row r="105" spans="1:12">
      <c r="A105" s="12">
        <v>510</v>
      </c>
      <c r="B105" s="5">
        <v>16.399999999999999</v>
      </c>
      <c r="C105" s="5">
        <v>11.32</v>
      </c>
      <c r="D105" s="12">
        <f t="shared" si="7"/>
        <v>1.132E-2</v>
      </c>
      <c r="G105" s="27">
        <f t="shared" si="8"/>
        <v>2.0759183963811245</v>
      </c>
      <c r="H105" s="12">
        <f t="shared" si="9"/>
        <v>0.13870591840608629</v>
      </c>
      <c r="I105" s="27">
        <f t="shared" si="10"/>
        <v>0.11483508873002218</v>
      </c>
      <c r="J105" s="26">
        <f t="shared" si="11"/>
        <v>5.1932895758134083E-2</v>
      </c>
      <c r="K105" s="26">
        <f t="shared" si="12"/>
        <v>0.12580438594377621</v>
      </c>
      <c r="L105" s="26">
        <f t="shared" si="13"/>
        <v>1.6644953987604059E-4</v>
      </c>
    </row>
    <row r="106" spans="1:12">
      <c r="A106" s="12">
        <v>515</v>
      </c>
      <c r="B106" s="5">
        <v>16.399999999999999</v>
      </c>
      <c r="C106" s="5">
        <v>11.11</v>
      </c>
      <c r="D106" s="12">
        <f t="shared" si="7"/>
        <v>1.111E-2</v>
      </c>
      <c r="G106" s="27">
        <f t="shared" si="8"/>
        <v>2.0962705375221158</v>
      </c>
      <c r="H106" s="12">
        <f t="shared" si="9"/>
        <v>0.13375091707280537</v>
      </c>
      <c r="I106" s="27">
        <f t="shared" si="10"/>
        <v>0.11016211070669218</v>
      </c>
      <c r="J106" s="26">
        <f t="shared" si="11"/>
        <v>4.943350809619073E-2</v>
      </c>
      <c r="K106" s="26">
        <f t="shared" si="12"/>
        <v>0.1214572052210029</v>
      </c>
      <c r="L106" s="26">
        <f t="shared" si="13"/>
        <v>1.5113535109514864E-4</v>
      </c>
    </row>
    <row r="107" spans="1:12">
      <c r="A107" s="12">
        <v>520</v>
      </c>
      <c r="B107" s="5">
        <v>16.399999999999999</v>
      </c>
      <c r="C107" s="5">
        <v>10.92</v>
      </c>
      <c r="D107" s="12">
        <f t="shared" si="7"/>
        <v>1.0919999999999999E-2</v>
      </c>
      <c r="G107" s="27">
        <f t="shared" si="8"/>
        <v>2.116622678663107</v>
      </c>
      <c r="H107" s="12">
        <f t="shared" si="9"/>
        <v>0.1293454081558115</v>
      </c>
      <c r="I107" s="27">
        <f t="shared" si="10"/>
        <v>0.10565936828971981</v>
      </c>
      <c r="J107" s="26">
        <f t="shared" si="11"/>
        <v>4.7045538858313571E-2</v>
      </c>
      <c r="K107" s="26">
        <f t="shared" si="12"/>
        <v>0.11722765886281246</v>
      </c>
      <c r="L107" s="26">
        <f t="shared" si="13"/>
        <v>1.4683984792797871E-4</v>
      </c>
    </row>
    <row r="108" spans="1:12">
      <c r="A108" s="12">
        <v>525</v>
      </c>
      <c r="B108" s="5">
        <v>16.399999999999999</v>
      </c>
      <c r="C108" s="5">
        <v>10.7</v>
      </c>
      <c r="D108" s="12">
        <f t="shared" si="7"/>
        <v>1.0699999999999999E-2</v>
      </c>
      <c r="G108" s="27">
        <f t="shared" si="8"/>
        <v>2.1369748198040988</v>
      </c>
      <c r="H108" s="12">
        <f t="shared" si="9"/>
        <v>0.1243363767120787</v>
      </c>
      <c r="I108" s="27">
        <f t="shared" si="10"/>
        <v>0.10132193183480001</v>
      </c>
      <c r="J108" s="26">
        <f t="shared" si="11"/>
        <v>4.4764645879940279E-2</v>
      </c>
      <c r="K108" s="26">
        <f t="shared" si="12"/>
        <v>0.11311457190971945</v>
      </c>
      <c r="L108" s="26">
        <f t="shared" si="13"/>
        <v>1.2592890302225314E-4</v>
      </c>
    </row>
    <row r="109" spans="1:12">
      <c r="A109" s="12">
        <v>530</v>
      </c>
      <c r="B109" s="5">
        <v>16.399999999999999</v>
      </c>
      <c r="C109" s="5">
        <v>10.49</v>
      </c>
      <c r="D109" s="12">
        <f t="shared" si="7"/>
        <v>1.0490000000000001E-2</v>
      </c>
      <c r="G109" s="27">
        <f t="shared" si="8"/>
        <v>2.15732696094509</v>
      </c>
      <c r="H109" s="12">
        <f t="shared" si="9"/>
        <v>0.11964721474900557</v>
      </c>
      <c r="I109" s="27">
        <f t="shared" si="10"/>
        <v>9.7144926986887606E-2</v>
      </c>
      <c r="J109" s="26">
        <f t="shared" si="11"/>
        <v>4.2586610152461721E-2</v>
      </c>
      <c r="K109" s="26">
        <f t="shared" si="12"/>
        <v>0.10911663366885178</v>
      </c>
      <c r="L109" s="26">
        <f t="shared" si="13"/>
        <v>1.1089313788569282E-4</v>
      </c>
    </row>
    <row r="110" spans="1:12">
      <c r="A110" s="12">
        <v>535</v>
      </c>
      <c r="B110" s="5">
        <v>16.399999999999999</v>
      </c>
      <c r="C110" s="5">
        <v>10.29</v>
      </c>
      <c r="D110" s="12">
        <f t="shared" si="7"/>
        <v>1.0289999999999999E-2</v>
      </c>
      <c r="G110" s="27">
        <f t="shared" si="8"/>
        <v>2.1776791020860813</v>
      </c>
      <c r="H110" s="12">
        <f t="shared" si="9"/>
        <v>0.11526505907125931</v>
      </c>
      <c r="I110" s="27">
        <f t="shared" si="10"/>
        <v>9.3123541365007889E-2</v>
      </c>
      <c r="J110" s="26">
        <f t="shared" si="11"/>
        <v>4.0507336091769146E-2</v>
      </c>
      <c r="K110" s="26">
        <f t="shared" si="12"/>
        <v>0.10523241054647751</v>
      </c>
      <c r="L110" s="26">
        <f t="shared" si="13"/>
        <v>1.0065403642180627E-4</v>
      </c>
    </row>
    <row r="111" spans="1:12">
      <c r="A111" s="12">
        <v>540</v>
      </c>
      <c r="B111" s="5">
        <v>16.399999999999999</v>
      </c>
      <c r="C111" s="5">
        <v>10.09</v>
      </c>
      <c r="D111" s="12">
        <f t="shared" si="7"/>
        <v>1.009E-2</v>
      </c>
      <c r="G111" s="27">
        <f t="shared" si="8"/>
        <v>2.198031243227073</v>
      </c>
      <c r="H111" s="12">
        <f t="shared" si="9"/>
        <v>0.11096457447499018</v>
      </c>
      <c r="I111" s="27">
        <f t="shared" si="10"/>
        <v>8.9253030501678224E-2</v>
      </c>
      <c r="J111" s="26">
        <f t="shared" si="11"/>
        <v>3.8522851396446893E-2</v>
      </c>
      <c r="K111" s="26">
        <f t="shared" si="12"/>
        <v>0.10146035821046265</v>
      </c>
      <c r="L111" s="26">
        <f t="shared" si="13"/>
        <v>9.0330126802909722E-5</v>
      </c>
    </row>
    <row r="112" spans="1:12">
      <c r="A112" s="12">
        <v>545</v>
      </c>
      <c r="B112" s="5">
        <v>16.399999999999999</v>
      </c>
      <c r="C112" s="5">
        <v>9.89</v>
      </c>
      <c r="D112" s="12">
        <f t="shared" si="7"/>
        <v>9.8900000000000012E-3</v>
      </c>
      <c r="G112" s="27">
        <f t="shared" si="8"/>
        <v>2.2183833843680643</v>
      </c>
      <c r="H112" s="12">
        <f t="shared" si="9"/>
        <v>0.10674576096019808</v>
      </c>
      <c r="I112" s="27">
        <f t="shared" si="10"/>
        <v>8.5528723087544611E-2</v>
      </c>
      <c r="J112" s="26">
        <f t="shared" si="11"/>
        <v>3.6629306537684883E-2</v>
      </c>
      <c r="K112" s="26">
        <f t="shared" si="12"/>
        <v>9.7798833099719457E-2</v>
      </c>
      <c r="L112" s="26">
        <f t="shared" si="13"/>
        <v>8.0047518140608653E-5</v>
      </c>
    </row>
    <row r="113" spans="1:12">
      <c r="A113" s="12">
        <v>550</v>
      </c>
      <c r="B113" s="5">
        <v>16.399999999999999</v>
      </c>
      <c r="C113" s="5">
        <v>9.7100000000000009</v>
      </c>
      <c r="D113" s="12">
        <f t="shared" si="7"/>
        <v>9.7100000000000016E-3</v>
      </c>
      <c r="G113" s="27">
        <f t="shared" si="8"/>
        <v>2.2387355255090555</v>
      </c>
      <c r="H113" s="12">
        <f t="shared" si="9"/>
        <v>0.10301865757154803</v>
      </c>
      <c r="I113" s="27">
        <f t="shared" si="10"/>
        <v>8.1946025569301167E-2</v>
      </c>
      <c r="J113" s="26">
        <f t="shared" si="11"/>
        <v>3.4822973919957236E-2</v>
      </c>
      <c r="K113" s="26">
        <f t="shared" si="12"/>
        <v>9.424610329868785E-2</v>
      </c>
      <c r="L113" s="26">
        <f t="shared" si="13"/>
        <v>7.6957708470277414E-5</v>
      </c>
    </row>
    <row r="114" spans="1:12">
      <c r="A114" s="12">
        <v>555</v>
      </c>
      <c r="B114" s="5">
        <v>16.399999999999999</v>
      </c>
      <c r="C114" s="5">
        <v>9.51</v>
      </c>
      <c r="D114" s="12">
        <f t="shared" si="7"/>
        <v>9.5099999999999994E-3</v>
      </c>
      <c r="G114" s="27">
        <f t="shared" si="8"/>
        <v>2.2590876666500472</v>
      </c>
      <c r="H114" s="12">
        <f t="shared" si="9"/>
        <v>9.8955019111562237E-2</v>
      </c>
      <c r="I114" s="27">
        <f t="shared" si="10"/>
        <v>7.8500426146500352E-2</v>
      </c>
      <c r="J114" s="26">
        <f t="shared" si="11"/>
        <v>3.3100246748653417E-2</v>
      </c>
      <c r="K114" s="26">
        <f t="shared" si="12"/>
        <v>9.0800358795693883E-2</v>
      </c>
      <c r="L114" s="26">
        <f t="shared" si="13"/>
        <v>6.6498484867198149E-5</v>
      </c>
    </row>
    <row r="115" spans="1:12">
      <c r="A115" s="12">
        <v>560</v>
      </c>
      <c r="B115" s="5">
        <v>16.399999999999999</v>
      </c>
      <c r="C115" s="5">
        <v>9.31</v>
      </c>
      <c r="D115" s="12">
        <f t="shared" si="7"/>
        <v>9.3100000000000006E-3</v>
      </c>
      <c r="G115" s="27">
        <f t="shared" si="8"/>
        <v>2.2794398077910385</v>
      </c>
      <c r="H115" s="12">
        <f t="shared" si="9"/>
        <v>9.4973051733053551E-2</v>
      </c>
      <c r="I115" s="27">
        <f t="shared" si="10"/>
        <v>7.5187498210471035E-2</v>
      </c>
      <c r="J115" s="26">
        <f t="shared" si="11"/>
        <v>3.1457637638145679E-2</v>
      </c>
      <c r="K115" s="26">
        <f t="shared" si="12"/>
        <v>8.7459721144650726E-2</v>
      </c>
      <c r="L115" s="26">
        <f t="shared" si="13"/>
        <v>5.6450136530629545E-5</v>
      </c>
    </row>
    <row r="116" spans="1:12">
      <c r="A116" s="12">
        <v>565</v>
      </c>
      <c r="B116" s="5">
        <v>16.399999999999999</v>
      </c>
      <c r="C116" s="5">
        <v>9.1199999999999992</v>
      </c>
      <c r="D116" s="12">
        <f t="shared" si="7"/>
        <v>9.1199999999999996E-3</v>
      </c>
      <c r="G116" s="27">
        <f t="shared" si="8"/>
        <v>2.2997919489320298</v>
      </c>
      <c r="H116" s="12">
        <f t="shared" si="9"/>
        <v>9.126583056268836E-2</v>
      </c>
      <c r="I116" s="27">
        <f t="shared" si="10"/>
        <v>7.200290326625515E-2</v>
      </c>
      <c r="J116" s="26">
        <f t="shared" si="11"/>
        <v>2.9891776991232921E-2</v>
      </c>
      <c r="K116" s="26">
        <f t="shared" si="12"/>
        <v>8.4222252550044452E-2</v>
      </c>
      <c r="L116" s="26">
        <f t="shared" si="13"/>
        <v>4.961199122020071E-5</v>
      </c>
    </row>
    <row r="117" spans="1:12">
      <c r="A117" s="12">
        <v>570</v>
      </c>
      <c r="B117" s="5">
        <v>16.399999999999999</v>
      </c>
      <c r="C117" s="5">
        <v>8.94</v>
      </c>
      <c r="D117" s="12">
        <f t="shared" si="7"/>
        <v>8.94E-3</v>
      </c>
      <c r="G117" s="27">
        <f t="shared" si="8"/>
        <v>2.3201440900730215</v>
      </c>
      <c r="H117" s="12">
        <f t="shared" si="9"/>
        <v>8.7821717471356253E-2</v>
      </c>
      <c r="I117" s="27">
        <f t="shared" si="10"/>
        <v>6.8942393376244526E-2</v>
      </c>
      <c r="J117" s="26">
        <f t="shared" si="11"/>
        <v>2.8399411178505064E-2</v>
      </c>
      <c r="K117" s="26">
        <f t="shared" si="12"/>
        <v>8.1085964395478924E-2</v>
      </c>
      <c r="L117" s="26">
        <f t="shared" si="13"/>
        <v>4.5370369499190902E-5</v>
      </c>
    </row>
    <row r="118" spans="1:12">
      <c r="A118" s="12">
        <v>575</v>
      </c>
      <c r="B118" s="5">
        <v>16.399999999999999</v>
      </c>
      <c r="C118" s="5">
        <v>8.76</v>
      </c>
      <c r="D118" s="12">
        <f t="shared" si="7"/>
        <v>8.7600000000000004E-3</v>
      </c>
      <c r="G118" s="27">
        <f t="shared" si="8"/>
        <v>2.3404962312140127</v>
      </c>
      <c r="H118" s="12">
        <f t="shared" si="9"/>
        <v>8.4443757956020549E-2</v>
      </c>
      <c r="I118" s="27">
        <f t="shared" si="10"/>
        <v>6.6001813162053738E-2</v>
      </c>
      <c r="J118" s="26">
        <f t="shared" si="11"/>
        <v>2.6977400543921108E-2</v>
      </c>
      <c r="K118" s="26">
        <f t="shared" si="12"/>
        <v>7.804882523626526E-2</v>
      </c>
      <c r="L118" s="26">
        <f t="shared" si="13"/>
        <v>4.089516449019678E-5</v>
      </c>
    </row>
    <row r="119" spans="1:12">
      <c r="A119" s="12">
        <v>580</v>
      </c>
      <c r="B119" s="5">
        <v>16.399999999999999</v>
      </c>
      <c r="C119" s="5">
        <v>8.6</v>
      </c>
      <c r="D119" s="12">
        <f t="shared" si="7"/>
        <v>8.6E-3</v>
      </c>
      <c r="G119" s="27">
        <f t="shared" si="8"/>
        <v>2.360848372355004</v>
      </c>
      <c r="H119" s="12">
        <f t="shared" si="9"/>
        <v>8.1496663611126535E-2</v>
      </c>
      <c r="I119" s="27">
        <f t="shared" si="10"/>
        <v>6.3177101399097296E-2</v>
      </c>
      <c r="J119" s="26">
        <f t="shared" si="11"/>
        <v>2.5622717260778805E-2</v>
      </c>
      <c r="K119" s="26">
        <f t="shared" si="12"/>
        <v>7.5108768276636984E-2</v>
      </c>
      <c r="L119" s="26">
        <f t="shared" si="13"/>
        <v>4.080520680439338E-5</v>
      </c>
    </row>
    <row r="120" spans="1:12">
      <c r="A120" s="12">
        <v>585</v>
      </c>
      <c r="B120" s="5">
        <v>16.399999999999999</v>
      </c>
      <c r="C120" s="5">
        <v>8.42</v>
      </c>
      <c r="D120" s="12">
        <f t="shared" si="7"/>
        <v>8.4200000000000004E-3</v>
      </c>
      <c r="G120" s="27">
        <f t="shared" si="8"/>
        <v>2.3812005134959957</v>
      </c>
      <c r="H120" s="12">
        <f t="shared" si="9"/>
        <v>7.8243660850450689E-2</v>
      </c>
      <c r="I120" s="27">
        <f t="shared" si="10"/>
        <v>6.0464292236358991E-2</v>
      </c>
      <c r="J120" s="26">
        <f t="shared" si="11"/>
        <v>2.4332443060273164E-2</v>
      </c>
      <c r="K120" s="26">
        <f t="shared" si="12"/>
        <v>7.2263698352171654E-2</v>
      </c>
      <c r="L120" s="26">
        <f t="shared" si="13"/>
        <v>3.5759951480823629E-5</v>
      </c>
    </row>
    <row r="121" spans="1:12">
      <c r="A121" s="12">
        <v>590</v>
      </c>
      <c r="B121" s="5">
        <v>16.399999999999999</v>
      </c>
      <c r="C121" s="5">
        <v>8.24</v>
      </c>
      <c r="D121" s="12">
        <f t="shared" si="7"/>
        <v>8.2400000000000008E-3</v>
      </c>
      <c r="G121" s="27">
        <f t="shared" si="8"/>
        <v>2.401552654636987</v>
      </c>
      <c r="H121" s="12">
        <f t="shared" si="9"/>
        <v>7.5056811665771273E-2</v>
      </c>
      <c r="I121" s="27">
        <f t="shared" si="10"/>
        <v>5.7859516071937761E-2</v>
      </c>
      <c r="J121" s="26">
        <f t="shared" si="11"/>
        <v>2.3103766852983581E-2</v>
      </c>
      <c r="K121" s="26">
        <f t="shared" si="12"/>
        <v>6.9511498437908353E-2</v>
      </c>
      <c r="L121" s="26">
        <f t="shared" si="13"/>
        <v>3.0750498795111465E-5</v>
      </c>
    </row>
    <row r="122" spans="1:12">
      <c r="A122" s="12">
        <v>595</v>
      </c>
      <c r="B122" s="5">
        <v>16.399999999999999</v>
      </c>
      <c r="C122" s="5">
        <v>8.07</v>
      </c>
      <c r="D122" s="12">
        <f t="shared" si="7"/>
        <v>8.0700000000000008E-3</v>
      </c>
      <c r="G122" s="27">
        <f t="shared" si="8"/>
        <v>2.4219047957779782</v>
      </c>
      <c r="H122" s="12">
        <f t="shared" si="9"/>
        <v>7.2107752524867008E-2</v>
      </c>
      <c r="I122" s="27">
        <f t="shared" si="10"/>
        <v>5.5359000113132391E-2</v>
      </c>
      <c r="J122" s="26">
        <f t="shared" si="11"/>
        <v>2.1933982261892606E-2</v>
      </c>
      <c r="K122" s="26">
        <f t="shared" si="12"/>
        <v>6.6850035702479577E-2</v>
      </c>
      <c r="L122" s="26">
        <f t="shared" si="13"/>
        <v>2.7643586184415789E-5</v>
      </c>
    </row>
    <row r="123" spans="1:12">
      <c r="A123" s="12">
        <v>600</v>
      </c>
      <c r="B123" s="5">
        <v>16.399999999999999</v>
      </c>
      <c r="C123" s="5">
        <v>7.89</v>
      </c>
      <c r="D123" s="12">
        <f t="shared" si="7"/>
        <v>7.8899999999999994E-3</v>
      </c>
      <c r="G123" s="27">
        <f t="shared" si="8"/>
        <v>2.4422569369189699</v>
      </c>
      <c r="H123" s="12">
        <f t="shared" si="9"/>
        <v>6.9049535293513875E-2</v>
      </c>
      <c r="I123" s="27">
        <f t="shared" si="10"/>
        <v>5.2959068648088192E-2</v>
      </c>
      <c r="J123" s="26">
        <f t="shared" si="11"/>
        <v>2.082048508391782E-2</v>
      </c>
      <c r="K123" s="26">
        <f t="shared" si="12"/>
        <v>6.4277167128340751E-2</v>
      </c>
      <c r="L123" s="26">
        <f t="shared" si="13"/>
        <v>2.2775497903957892E-5</v>
      </c>
    </row>
    <row r="124" spans="1:12">
      <c r="A124" s="12">
        <v>605</v>
      </c>
      <c r="B124" s="5">
        <v>16.399999999999999</v>
      </c>
      <c r="C124" s="5">
        <v>7.74</v>
      </c>
      <c r="D124" s="12">
        <f t="shared" si="7"/>
        <v>7.7400000000000004E-3</v>
      </c>
      <c r="G124" s="27">
        <f t="shared" si="8"/>
        <v>2.4626090780599612</v>
      </c>
      <c r="H124" s="12">
        <f t="shared" si="9"/>
        <v>6.655155491571689E-2</v>
      </c>
      <c r="I124" s="27">
        <f t="shared" si="10"/>
        <v>5.0656143054363764E-2</v>
      </c>
      <c r="J124" s="26">
        <f t="shared" si="11"/>
        <v>1.9760770695423299E-2</v>
      </c>
      <c r="K124" s="26">
        <f t="shared" si="12"/>
        <v>6.1790744717880923E-2</v>
      </c>
      <c r="L124" s="26">
        <f t="shared" si="13"/>
        <v>2.2665313739818939E-5</v>
      </c>
    </row>
    <row r="125" spans="1:12">
      <c r="A125" s="12">
        <v>610</v>
      </c>
      <c r="B125" s="5">
        <v>16.399999999999999</v>
      </c>
      <c r="C125" s="5">
        <v>7.57</v>
      </c>
      <c r="D125" s="12">
        <f t="shared" si="7"/>
        <v>7.5700000000000003E-3</v>
      </c>
      <c r="G125" s="27">
        <f t="shared" si="8"/>
        <v>2.4829612192009525</v>
      </c>
      <c r="H125" s="12">
        <f t="shared" si="9"/>
        <v>6.3776046822951363E-2</v>
      </c>
      <c r="I125" s="27">
        <f t="shared" si="10"/>
        <v>4.8446741568188449E-2</v>
      </c>
      <c r="J125" s="26">
        <f t="shared" si="11"/>
        <v>1.8752431415765432E-2</v>
      </c>
      <c r="K125" s="26">
        <f t="shared" si="12"/>
        <v>5.9388620304846033E-2</v>
      </c>
      <c r="L125" s="26">
        <f t="shared" si="13"/>
        <v>1.9249511451773855E-5</v>
      </c>
    </row>
    <row r="126" spans="1:12">
      <c r="A126" s="12">
        <v>615</v>
      </c>
      <c r="B126" s="5">
        <v>16.399999999999999</v>
      </c>
      <c r="C126" s="5">
        <v>7.41</v>
      </c>
      <c r="D126" s="12">
        <f t="shared" si="7"/>
        <v>7.4099999999999999E-3</v>
      </c>
      <c r="G126" s="27">
        <f t="shared" si="8"/>
        <v>2.5033133603419442</v>
      </c>
      <c r="H126" s="12">
        <f t="shared" si="9"/>
        <v>6.1217706825888021E-2</v>
      </c>
      <c r="I126" s="27">
        <f t="shared" si="10"/>
        <v>4.6327478836672369E-2</v>
      </c>
      <c r="J126" s="26">
        <f t="shared" si="11"/>
        <v>1.7793153841615061E-2</v>
      </c>
      <c r="K126" s="26">
        <f t="shared" si="12"/>
        <v>5.7068649990114621E-2</v>
      </c>
      <c r="L126" s="26">
        <f t="shared" si="13"/>
        <v>1.7214672626477978E-5</v>
      </c>
    </row>
    <row r="127" spans="1:12">
      <c r="A127" s="12">
        <v>620</v>
      </c>
      <c r="B127" s="5">
        <v>16.399999999999999</v>
      </c>
      <c r="C127" s="5">
        <v>7.25</v>
      </c>
      <c r="D127" s="12">
        <f t="shared" si="7"/>
        <v>7.2500000000000004E-3</v>
      </c>
      <c r="G127" s="27">
        <f t="shared" si="8"/>
        <v>2.5236655014829354</v>
      </c>
      <c r="H127" s="12">
        <f t="shared" si="9"/>
        <v>5.8711636320970012E-2</v>
      </c>
      <c r="I127" s="27">
        <f t="shared" si="10"/>
        <v>4.4295065273789604E-2</v>
      </c>
      <c r="J127" s="26">
        <f t="shared" si="11"/>
        <v>1.6880716163574928E-2</v>
      </c>
      <c r="K127" s="26">
        <f t="shared" si="12"/>
        <v>5.4828698220429337E-2</v>
      </c>
      <c r="L127" s="26">
        <f t="shared" si="13"/>
        <v>1.5077208292630429E-5</v>
      </c>
    </row>
    <row r="128" spans="1:12">
      <c r="A128" s="12">
        <v>625</v>
      </c>
      <c r="B128" s="5">
        <v>16.399999999999999</v>
      </c>
      <c r="C128" s="5">
        <v>7.09</v>
      </c>
      <c r="D128" s="12">
        <f t="shared" si="7"/>
        <v>7.0899999999999999E-3</v>
      </c>
      <c r="G128" s="27">
        <f t="shared" si="8"/>
        <v>2.5440176426239267</v>
      </c>
      <c r="H128" s="12">
        <f t="shared" si="9"/>
        <v>5.62578353081973E-2</v>
      </c>
      <c r="I128" s="27">
        <f t="shared" si="10"/>
        <v>4.2346306239588405E-2</v>
      </c>
      <c r="J128" s="26">
        <f t="shared" si="11"/>
        <v>1.6012985475476773E-2</v>
      </c>
      <c r="K128" s="26">
        <f t="shared" si="12"/>
        <v>5.2666641528223271E-2</v>
      </c>
      <c r="L128" s="26">
        <f t="shared" si="13"/>
        <v>1.2896672765324156E-5</v>
      </c>
    </row>
    <row r="129" spans="1:12">
      <c r="A129" s="12">
        <v>630</v>
      </c>
      <c r="B129" s="5">
        <v>16.399999999999999</v>
      </c>
      <c r="C129" s="5">
        <v>6.93</v>
      </c>
      <c r="D129" s="12">
        <f t="shared" si="7"/>
        <v>6.9299999999999995E-3</v>
      </c>
      <c r="G129" s="27">
        <f t="shared" si="8"/>
        <v>2.5643697837649184</v>
      </c>
      <c r="H129" s="12">
        <f t="shared" si="9"/>
        <v>5.3856303787569886E-2</v>
      </c>
      <c r="I129" s="27">
        <f t="shared" si="10"/>
        <v>4.0478101060784831E-2</v>
      </c>
      <c r="J129" s="26">
        <f t="shared" si="11"/>
        <v>1.5187915085690394E-2</v>
      </c>
      <c r="K129" s="26">
        <f t="shared" si="12"/>
        <v>5.0580371950188871E-2</v>
      </c>
      <c r="L129" s="26">
        <f t="shared" si="13"/>
        <v>1.073172940316655E-5</v>
      </c>
    </row>
    <row r="130" spans="1:12">
      <c r="A130" s="12">
        <v>635</v>
      </c>
      <c r="B130" s="5">
        <v>16.5</v>
      </c>
      <c r="C130" s="5">
        <v>6.76</v>
      </c>
      <c r="D130" s="12">
        <f t="shared" si="7"/>
        <v>6.7599999999999995E-3</v>
      </c>
      <c r="G130" s="27">
        <f t="shared" si="8"/>
        <v>2.5847219249059097</v>
      </c>
      <c r="H130" s="12">
        <f t="shared" si="9"/>
        <v>5.1361948392789049E-2</v>
      </c>
      <c r="I130" s="27">
        <f t="shared" si="10"/>
        <v>3.8687441909662834E-2</v>
      </c>
      <c r="J130" s="26">
        <f t="shared" si="11"/>
        <v>1.4403541838800955E-2</v>
      </c>
      <c r="K130" s="26">
        <f t="shared" si="12"/>
        <v>4.8567800141723759E-2</v>
      </c>
      <c r="L130" s="26">
        <f t="shared" si="13"/>
        <v>7.8072644489312183E-6</v>
      </c>
    </row>
    <row r="131" spans="1:12">
      <c r="A131" s="12">
        <v>640</v>
      </c>
      <c r="B131" s="5">
        <v>16.399999999999999</v>
      </c>
      <c r="C131" s="5">
        <v>6.63</v>
      </c>
      <c r="D131" s="12">
        <f t="shared" si="7"/>
        <v>6.6299999999999996E-3</v>
      </c>
      <c r="G131" s="27">
        <f t="shared" si="8"/>
        <v>2.6050740660469009</v>
      </c>
      <c r="H131" s="12">
        <f t="shared" si="9"/>
        <v>4.94943148019414E-2</v>
      </c>
      <c r="I131" s="27">
        <f t="shared" si="10"/>
        <v>3.6971412557037384E-2</v>
      </c>
      <c r="J131" s="26">
        <f t="shared" si="11"/>
        <v>1.3657983455108725E-2</v>
      </c>
      <c r="K131" s="26">
        <f t="shared" si="12"/>
        <v>4.662685820385732E-2</v>
      </c>
      <c r="L131" s="26">
        <f t="shared" si="13"/>
        <v>8.2223073418959231E-6</v>
      </c>
    </row>
    <row r="132" spans="1:12">
      <c r="A132" s="12">
        <v>645</v>
      </c>
      <c r="B132" s="5">
        <v>16.399999999999999</v>
      </c>
      <c r="C132" s="5">
        <v>6.48</v>
      </c>
      <c r="D132" s="12">
        <f t="shared" ref="D132:D182" si="14">C132/1000</f>
        <v>6.4800000000000005E-3</v>
      </c>
      <c r="G132" s="27">
        <f t="shared" ref="G132:G182" si="15">A132/F$10</f>
        <v>2.6254262071878927</v>
      </c>
      <c r="H132" s="12">
        <f t="shared" ref="H132:H182" si="16">(37570*(D132^2)+25.64*D132)/F$8</f>
        <v>4.7382230284123417E-2</v>
      </c>
      <c r="I132" s="27">
        <f t="shared" ref="I132:I182" si="17">13.5*G132^2*EXP(-3*G132)</f>
        <v>3.5327187013932546E-2</v>
      </c>
      <c r="J132" s="26">
        <f t="shared" ref="J132:J182" si="18">(F$8*EXP(-1*F$11*F$10*G132)*I132)/F$8</f>
        <v>1.2949435894572092E-2</v>
      </c>
      <c r="K132" s="26">
        <f t="shared" ref="K132:K182" si="19">(2*F$8*(1-EXP(-1*F$11*F$10*G132))*I132)/F$8</f>
        <v>4.4755502238720907E-2</v>
      </c>
      <c r="L132" s="26">
        <f t="shared" ref="L132:L182" si="20">(H132-K132)^2</f>
        <v>6.8997002245040906E-6</v>
      </c>
    </row>
    <row r="133" spans="1:12">
      <c r="A133" s="12">
        <v>650</v>
      </c>
      <c r="B133" s="5">
        <v>16.5</v>
      </c>
      <c r="C133" s="5">
        <v>6.33</v>
      </c>
      <c r="D133" s="12">
        <f t="shared" si="14"/>
        <v>6.3299999999999997E-3</v>
      </c>
      <c r="G133" s="27">
        <f t="shared" si="15"/>
        <v>2.6457783483288839</v>
      </c>
      <c r="H133" s="12">
        <f t="shared" si="16"/>
        <v>4.5316085749636248E-2</v>
      </c>
      <c r="I133" s="27">
        <f t="shared" si="17"/>
        <v>3.3752028075580594E-2</v>
      </c>
      <c r="J133" s="26">
        <f t="shared" si="18"/>
        <v>1.2276170751044509E-2</v>
      </c>
      <c r="K133" s="26">
        <f t="shared" si="19"/>
        <v>4.2951714649072166E-2</v>
      </c>
      <c r="L133" s="26">
        <f t="shared" si="20"/>
        <v>5.5902507011826079E-6</v>
      </c>
    </row>
    <row r="134" spans="1:12">
      <c r="A134" s="12">
        <v>655</v>
      </c>
      <c r="B134" s="5">
        <v>16.5</v>
      </c>
      <c r="C134" s="5">
        <v>6.18</v>
      </c>
      <c r="D134" s="12">
        <f t="shared" si="14"/>
        <v>6.1799999999999997E-3</v>
      </c>
      <c r="G134" s="27">
        <f t="shared" si="15"/>
        <v>2.6661304894698752</v>
      </c>
      <c r="H134" s="12">
        <f t="shared" si="16"/>
        <v>4.3295881198479914E-2</v>
      </c>
      <c r="I134" s="27">
        <f t="shared" si="17"/>
        <v>3.2243285780361015E-2</v>
      </c>
      <c r="J134" s="26">
        <f t="shared" si="18"/>
        <v>1.163653268194751E-2</v>
      </c>
      <c r="K134" s="26">
        <f t="shared" si="19"/>
        <v>4.121350619682701E-2</v>
      </c>
      <c r="L134" s="26">
        <f t="shared" si="20"/>
        <v>4.3362856475089334E-6</v>
      </c>
    </row>
    <row r="135" spans="1:12">
      <c r="A135" s="12">
        <v>660</v>
      </c>
      <c r="B135" s="5">
        <v>16.5</v>
      </c>
      <c r="C135" s="5">
        <v>6.05</v>
      </c>
      <c r="D135" s="12">
        <f t="shared" si="14"/>
        <v>6.0499999999999998E-3</v>
      </c>
      <c r="G135" s="27">
        <f t="shared" si="15"/>
        <v>2.6864826306108669</v>
      </c>
      <c r="H135" s="12">
        <f t="shared" si="16"/>
        <v>4.1582197596216494E-2</v>
      </c>
      <c r="I135" s="27">
        <f t="shared" si="17"/>
        <v>3.0798395795367198E-2</v>
      </c>
      <c r="J135" s="26">
        <f t="shared" si="18"/>
        <v>1.1028936877869622E-2</v>
      </c>
      <c r="K135" s="26">
        <f t="shared" si="19"/>
        <v>3.9538917834995149E-2</v>
      </c>
      <c r="L135" s="26">
        <f t="shared" si="20"/>
        <v>4.1749921826167565E-6</v>
      </c>
    </row>
    <row r="136" spans="1:12">
      <c r="A136" s="12">
        <v>665</v>
      </c>
      <c r="B136" s="5">
        <v>16.5</v>
      </c>
      <c r="C136" s="5">
        <v>5.92</v>
      </c>
      <c r="D136" s="12">
        <f t="shared" si="14"/>
        <v>5.9199999999999999E-3</v>
      </c>
      <c r="G136" s="27">
        <f t="shared" si="15"/>
        <v>2.7068347717518582</v>
      </c>
      <c r="H136" s="12">
        <f t="shared" si="16"/>
        <v>3.9903020025877117E-2</v>
      </c>
      <c r="I136" s="27">
        <f t="shared" si="17"/>
        <v>2.9414877739408436E-2</v>
      </c>
      <c r="J136" s="26">
        <f t="shared" si="18"/>
        <v>1.0451866575981381E-2</v>
      </c>
      <c r="K136" s="26">
        <f t="shared" si="19"/>
        <v>3.7926022326854103E-2</v>
      </c>
      <c r="L136" s="26">
        <f t="shared" si="20"/>
        <v>3.9085199019422928E-6</v>
      </c>
    </row>
    <row r="137" spans="1:12">
      <c r="A137" s="12">
        <v>670</v>
      </c>
      <c r="B137" s="5">
        <v>16.5</v>
      </c>
      <c r="C137" s="5">
        <v>5.79</v>
      </c>
      <c r="D137" s="12">
        <f t="shared" si="14"/>
        <v>5.79E-3</v>
      </c>
      <c r="G137" s="27">
        <f t="shared" si="15"/>
        <v>2.7271869128928494</v>
      </c>
      <c r="H137" s="12">
        <f t="shared" si="16"/>
        <v>3.8258348487461777E-2</v>
      </c>
      <c r="I137" s="27">
        <f t="shared" si="17"/>
        <v>2.8090333453427065E-2</v>
      </c>
      <c r="J137" s="26">
        <f t="shared" si="18"/>
        <v>9.90387062060674E-3</v>
      </c>
      <c r="K137" s="26">
        <f t="shared" si="19"/>
        <v>3.6372925665640647E-2</v>
      </c>
      <c r="L137" s="26">
        <f t="shared" si="20"/>
        <v>3.5548192170439512E-6</v>
      </c>
    </row>
    <row r="138" spans="1:12">
      <c r="A138" s="12">
        <v>675</v>
      </c>
      <c r="B138" s="5">
        <v>16.5</v>
      </c>
      <c r="C138" s="5">
        <v>5.65</v>
      </c>
      <c r="D138" s="12">
        <f t="shared" si="14"/>
        <v>5.6500000000000005E-3</v>
      </c>
      <c r="G138" s="27">
        <f t="shared" si="15"/>
        <v>2.7475390540338411</v>
      </c>
      <c r="H138" s="12">
        <f t="shared" si="16"/>
        <v>3.6525753339781634E-2</v>
      </c>
      <c r="I138" s="27">
        <f t="shared" si="17"/>
        <v>2.6822445227532184E-2</v>
      </c>
      <c r="J138" s="26">
        <f t="shared" si="18"/>
        <v>9.3835610737883438E-3</v>
      </c>
      <c r="K138" s="26">
        <f t="shared" si="19"/>
        <v>3.4877768307487678E-2</v>
      </c>
      <c r="L138" s="26">
        <f t="shared" si="20"/>
        <v>2.7158546666649139E-6</v>
      </c>
    </row>
    <row r="139" spans="1:12">
      <c r="A139" s="12">
        <v>680</v>
      </c>
      <c r="B139" s="5">
        <v>16.5</v>
      </c>
      <c r="C139" s="5">
        <v>5.53</v>
      </c>
      <c r="D139" s="12">
        <f t="shared" si="14"/>
        <v>5.5300000000000002E-3</v>
      </c>
      <c r="G139" s="27">
        <f t="shared" si="15"/>
        <v>2.7678911951748324</v>
      </c>
      <c r="H139" s="12">
        <f t="shared" si="16"/>
        <v>3.5072523506403268E-2</v>
      </c>
      <c r="I139" s="27">
        <f t="shared" si="17"/>
        <v>2.560897399311712E-2</v>
      </c>
      <c r="J139" s="26">
        <f t="shared" si="18"/>
        <v>8.8896108782231947E-3</v>
      </c>
      <c r="K139" s="26">
        <f t="shared" si="19"/>
        <v>3.3438726229787843E-2</v>
      </c>
      <c r="L139" s="26">
        <f t="shared" si="20"/>
        <v>2.6692935410759773E-6</v>
      </c>
    </row>
    <row r="140" spans="1:12">
      <c r="A140" s="12">
        <v>685</v>
      </c>
      <c r="B140" s="5">
        <v>16.5</v>
      </c>
      <c r="C140" s="5">
        <v>5.4</v>
      </c>
      <c r="D140" s="12">
        <f t="shared" si="14"/>
        <v>5.4000000000000003E-3</v>
      </c>
      <c r="G140" s="27">
        <f t="shared" si="15"/>
        <v>2.7882433363158237</v>
      </c>
      <c r="H140" s="12">
        <f t="shared" si="16"/>
        <v>3.3531370063760078E-2</v>
      </c>
      <c r="I140" s="27">
        <f t="shared" si="17"/>
        <v>2.4447757487839235E-2</v>
      </c>
      <c r="J140" s="26">
        <f t="shared" si="18"/>
        <v>8.4207515745254886E-3</v>
      </c>
      <c r="K140" s="26">
        <f t="shared" si="19"/>
        <v>3.2054011826627489E-2</v>
      </c>
      <c r="L140" s="26">
        <f t="shared" si="20"/>
        <v>2.1825873608235121E-6</v>
      </c>
    </row>
    <row r="141" spans="1:12">
      <c r="A141" s="12">
        <v>690</v>
      </c>
      <c r="B141" s="5">
        <v>16.5</v>
      </c>
      <c r="C141" s="5">
        <v>5.28</v>
      </c>
      <c r="D141" s="12">
        <f t="shared" si="14"/>
        <v>5.28E-3</v>
      </c>
      <c r="G141" s="27">
        <f t="shared" si="15"/>
        <v>2.8085954774568154</v>
      </c>
      <c r="H141" s="12">
        <f t="shared" si="16"/>
        <v>3.213939354148948E-2</v>
      </c>
      <c r="I141" s="27">
        <f t="shared" si="17"/>
        <v>2.3336708400596286E-2</v>
      </c>
      <c r="J141" s="26">
        <f t="shared" si="18"/>
        <v>7.9757710743916105E-3</v>
      </c>
      <c r="K141" s="26">
        <f t="shared" si="19"/>
        <v>3.0721874652409352E-2</v>
      </c>
      <c r="L141" s="26">
        <f t="shared" si="20"/>
        <v>2.0093598008989616E-6</v>
      </c>
    </row>
    <row r="142" spans="1:12">
      <c r="A142" s="12">
        <v>695</v>
      </c>
      <c r="B142" s="5">
        <v>16.5</v>
      </c>
      <c r="C142" s="5">
        <v>5.17</v>
      </c>
      <c r="D142" s="12">
        <f t="shared" si="14"/>
        <v>5.1700000000000001E-3</v>
      </c>
      <c r="G142" s="27">
        <f t="shared" si="15"/>
        <v>2.8289476185978066</v>
      </c>
      <c r="H142" s="12">
        <f t="shared" si="16"/>
        <v>3.0889243542258558E-2</v>
      </c>
      <c r="I142" s="27">
        <f t="shared" si="17"/>
        <v>2.2273812503023696E-2</v>
      </c>
      <c r="J142" s="26">
        <f t="shared" si="18"/>
        <v>7.5535114908935686E-3</v>
      </c>
      <c r="K142" s="26">
        <f t="shared" si="19"/>
        <v>2.9440602024260257E-2</v>
      </c>
      <c r="L142" s="26">
        <f t="shared" si="20"/>
        <v>2.0985622476684217E-6</v>
      </c>
    </row>
    <row r="143" spans="1:12">
      <c r="A143" s="12">
        <v>700</v>
      </c>
      <c r="B143" s="5">
        <v>16.5</v>
      </c>
      <c r="C143" s="5">
        <v>5.05</v>
      </c>
      <c r="D143" s="12">
        <f t="shared" si="14"/>
        <v>5.0499999999999998E-3</v>
      </c>
      <c r="G143" s="27">
        <f t="shared" si="15"/>
        <v>2.8492997597387979</v>
      </c>
      <c r="H143" s="12">
        <f t="shared" si="16"/>
        <v>2.9553620066207119E-2</v>
      </c>
      <c r="I143" s="27">
        <f t="shared" si="17"/>
        <v>2.1257126773473366E-2</v>
      </c>
      <c r="J143" s="26">
        <f t="shared" si="18"/>
        <v>7.1528670268134909E-3</v>
      </c>
      <c r="K143" s="26">
        <f t="shared" si="19"/>
        <v>2.8208519493319751E-2</v>
      </c>
      <c r="L143" s="26">
        <f t="shared" si="20"/>
        <v>1.8092955511819251E-6</v>
      </c>
    </row>
    <row r="144" spans="1:12">
      <c r="A144" s="12">
        <v>705</v>
      </c>
      <c r="B144" s="5">
        <v>16.5</v>
      </c>
      <c r="C144" s="5">
        <v>4.93</v>
      </c>
      <c r="D144" s="12">
        <f t="shared" si="14"/>
        <v>4.9299999999999995E-3</v>
      </c>
      <c r="G144" s="27">
        <f t="shared" si="15"/>
        <v>2.8696519008797896</v>
      </c>
      <c r="H144" s="12">
        <f t="shared" si="16"/>
        <v>2.8247398179487421E-2</v>
      </c>
      <c r="I144" s="27">
        <f t="shared" si="17"/>
        <v>2.0284777518900034E-2</v>
      </c>
      <c r="J144" s="26">
        <f t="shared" si="18"/>
        <v>6.7727819216458649E-3</v>
      </c>
      <c r="K144" s="26">
        <f t="shared" si="19"/>
        <v>2.7023991194508334E-2</v>
      </c>
      <c r="L144" s="26">
        <f t="shared" si="20"/>
        <v>1.4967246508956216E-6</v>
      </c>
    </row>
    <row r="145" spans="1:12">
      <c r="A145" s="12">
        <v>710</v>
      </c>
      <c r="B145" s="5">
        <v>16.5</v>
      </c>
      <c r="C145" s="5">
        <v>4.8099999999999996</v>
      </c>
      <c r="D145" s="12">
        <f t="shared" si="14"/>
        <v>4.81E-3</v>
      </c>
      <c r="G145" s="27">
        <f t="shared" si="15"/>
        <v>2.8900040420207809</v>
      </c>
      <c r="H145" s="12">
        <f t="shared" si="16"/>
        <v>2.6970577882099458E-2</v>
      </c>
      <c r="I145" s="27">
        <f t="shared" si="17"/>
        <v>1.9354958499585895E-2</v>
      </c>
      <c r="J145" s="26">
        <f t="shared" si="18"/>
        <v>6.4122484576378197E-3</v>
      </c>
      <c r="K145" s="26">
        <f t="shared" si="19"/>
        <v>2.588542008389615E-2</v>
      </c>
      <c r="L145" s="26">
        <f t="shared" si="20"/>
        <v>1.177567447001453E-6</v>
      </c>
    </row>
    <row r="146" spans="1:12">
      <c r="A146" s="12">
        <v>715</v>
      </c>
      <c r="B146" s="5">
        <v>16.5</v>
      </c>
      <c r="C146" s="5">
        <v>4.6900000000000004</v>
      </c>
      <c r="D146" s="12">
        <f t="shared" si="14"/>
        <v>4.6900000000000006E-3</v>
      </c>
      <c r="G146" s="27">
        <f t="shared" si="15"/>
        <v>2.9103561831617721</v>
      </c>
      <c r="H146" s="12">
        <f t="shared" si="16"/>
        <v>2.572315917404323E-2</v>
      </c>
      <c r="I146" s="27">
        <f t="shared" si="17"/>
        <v>1.8465929061169162E-2</v>
      </c>
      <c r="J146" s="26">
        <f t="shared" si="18"/>
        <v>6.0703050250062885E-3</v>
      </c>
      <c r="K146" s="26">
        <f t="shared" si="19"/>
        <v>2.4791248072325748E-2</v>
      </c>
      <c r="L146" s="26">
        <f t="shared" si="20"/>
        <v>8.6845830150429151E-7</v>
      </c>
    </row>
    <row r="147" spans="1:12">
      <c r="A147" s="12">
        <v>720</v>
      </c>
      <c r="B147" s="5">
        <v>16.5</v>
      </c>
      <c r="C147" s="5">
        <v>4.58</v>
      </c>
      <c r="D147" s="12">
        <f t="shared" si="14"/>
        <v>4.5799999999999999E-3</v>
      </c>
      <c r="G147" s="27">
        <f t="shared" si="15"/>
        <v>2.9307083243027638</v>
      </c>
      <c r="H147" s="12">
        <f t="shared" si="16"/>
        <v>2.4605520504508788E-2</v>
      </c>
      <c r="I147" s="27">
        <f t="shared" si="17"/>
        <v>1.7616012278009689E-2</v>
      </c>
      <c r="J147" s="26">
        <f t="shared" si="18"/>
        <v>5.7460342462640392E-3</v>
      </c>
      <c r="K147" s="26">
        <f t="shared" si="19"/>
        <v>2.3739956063491299E-2</v>
      </c>
      <c r="L147" s="26">
        <f t="shared" si="20"/>
        <v>7.4920180155391839E-7</v>
      </c>
    </row>
    <row r="148" spans="1:12">
      <c r="A148" s="12">
        <v>725</v>
      </c>
      <c r="B148" s="5">
        <v>16.5</v>
      </c>
      <c r="C148" s="5">
        <v>4.4800000000000004</v>
      </c>
      <c r="D148" s="12">
        <f t="shared" si="14"/>
        <v>4.4800000000000005E-3</v>
      </c>
      <c r="G148" s="27">
        <f t="shared" si="15"/>
        <v>2.9510604654437551</v>
      </c>
      <c r="H148" s="12">
        <f t="shared" si="16"/>
        <v>2.3610924009274305E-2</v>
      </c>
      <c r="I148" s="27">
        <f t="shared" si="17"/>
        <v>1.6803593111520659E-2</v>
      </c>
      <c r="J148" s="26">
        <f t="shared" si="18"/>
        <v>5.4385611594013712E-3</v>
      </c>
      <c r="K148" s="26">
        <f t="shared" si="19"/>
        <v>2.2730063904238575E-2</v>
      </c>
      <c r="L148" s="26">
        <f t="shared" si="20"/>
        <v>7.7591452464355871E-7</v>
      </c>
    </row>
    <row r="149" spans="1:12">
      <c r="A149" s="12">
        <v>730</v>
      </c>
      <c r="B149" s="5">
        <v>16.5</v>
      </c>
      <c r="C149" s="5">
        <v>4.37</v>
      </c>
      <c r="D149" s="12">
        <f t="shared" si="14"/>
        <v>4.3699999999999998E-3</v>
      </c>
      <c r="G149" s="27">
        <f t="shared" si="15"/>
        <v>2.9714126065847468</v>
      </c>
      <c r="H149" s="12">
        <f t="shared" si="16"/>
        <v>2.2540450389292855E-2</v>
      </c>
      <c r="I149" s="27">
        <f t="shared" si="17"/>
        <v>1.6027116586718917E-2</v>
      </c>
      <c r="J149" s="26">
        <f t="shared" si="18"/>
        <v>5.1470514595054646E-3</v>
      </c>
      <c r="K149" s="26">
        <f t="shared" si="19"/>
        <v>2.1760130254426906E-2</v>
      </c>
      <c r="L149" s="26">
        <f t="shared" si="20"/>
        <v>6.088995128772133E-7</v>
      </c>
    </row>
    <row r="150" spans="1:12">
      <c r="A150" s="12">
        <v>735</v>
      </c>
      <c r="B150" s="5">
        <v>16.5</v>
      </c>
      <c r="C150" s="5">
        <v>4.26</v>
      </c>
      <c r="D150" s="12">
        <f t="shared" si="14"/>
        <v>4.2599999999999999E-3</v>
      </c>
      <c r="G150" s="27">
        <f t="shared" si="15"/>
        <v>2.9917647477257381</v>
      </c>
      <c r="H150" s="12">
        <f t="shared" si="16"/>
        <v>2.1494682271458218E-2</v>
      </c>
      <c r="I150" s="27">
        <f t="shared" si="17"/>
        <v>1.5285085989897905E-2</v>
      </c>
      <c r="J150" s="26">
        <f t="shared" si="18"/>
        <v>4.8707097982540097E-3</v>
      </c>
      <c r="K150" s="26">
        <f t="shared" si="19"/>
        <v>2.0828752383287789E-2</v>
      </c>
      <c r="L150" s="26">
        <f t="shared" si="20"/>
        <v>4.4346261595867966E-7</v>
      </c>
    </row>
    <row r="151" spans="1:12">
      <c r="A151" s="12">
        <v>740</v>
      </c>
      <c r="B151" s="5">
        <v>16.5</v>
      </c>
      <c r="C151" s="5">
        <v>4.17</v>
      </c>
      <c r="D151" s="12">
        <f t="shared" si="14"/>
        <v>4.1700000000000001E-3</v>
      </c>
      <c r="G151" s="27">
        <f t="shared" si="15"/>
        <v>3.0121168888667293</v>
      </c>
      <c r="H151" s="12">
        <f t="shared" si="16"/>
        <v>2.0657429804744033E-2</v>
      </c>
      <c r="I151" s="27">
        <f t="shared" si="17"/>
        <v>1.4576061090000689E-2</v>
      </c>
      <c r="J151" s="26">
        <f t="shared" si="18"/>
        <v>4.6087781405906875E-3</v>
      </c>
      <c r="K151" s="26">
        <f t="shared" si="19"/>
        <v>1.9934565898820002E-2</v>
      </c>
      <c r="L151" s="26">
        <f t="shared" si="20"/>
        <v>5.2253222648774622E-7</v>
      </c>
    </row>
    <row r="152" spans="1:12">
      <c r="A152" s="12">
        <v>745</v>
      </c>
      <c r="B152" s="5">
        <v>16.5</v>
      </c>
      <c r="C152" s="5">
        <v>4.07</v>
      </c>
      <c r="D152" s="12">
        <f t="shared" si="14"/>
        <v>4.0700000000000007E-3</v>
      </c>
      <c r="G152" s="27">
        <f t="shared" si="15"/>
        <v>3.0324690300077211</v>
      </c>
      <c r="H152" s="12">
        <f t="shared" si="16"/>
        <v>1.9746546168023512E-2</v>
      </c>
      <c r="I152" s="27">
        <f t="shared" si="17"/>
        <v>1.3898656385970877E-2</v>
      </c>
      <c r="J152" s="26">
        <f t="shared" si="18"/>
        <v>4.3605341777781352E-3</v>
      </c>
      <c r="K152" s="26">
        <f t="shared" si="19"/>
        <v>1.9076244416385488E-2</v>
      </c>
      <c r="L152" s="26">
        <f t="shared" si="20"/>
        <v>4.4930443824900358E-7</v>
      </c>
    </row>
    <row r="153" spans="1:12">
      <c r="A153" s="12">
        <v>750</v>
      </c>
      <c r="B153" s="5">
        <v>16.5</v>
      </c>
      <c r="C153" s="5">
        <v>3.97</v>
      </c>
      <c r="D153" s="12">
        <f t="shared" si="14"/>
        <v>3.9700000000000004E-3</v>
      </c>
      <c r="G153" s="27">
        <f t="shared" si="15"/>
        <v>3.0528211711487123</v>
      </c>
      <c r="H153" s="12">
        <f t="shared" si="16"/>
        <v>1.8856080301672243E-2</v>
      </c>
      <c r="I153" s="27">
        <f t="shared" si="17"/>
        <v>1.325153938207747E-2</v>
      </c>
      <c r="J153" s="26">
        <f t="shared" si="18"/>
        <v>4.1252897959253602E-3</v>
      </c>
      <c r="K153" s="26">
        <f t="shared" si="19"/>
        <v>1.8252499172304221E-2</v>
      </c>
      <c r="L153" s="26">
        <f t="shared" si="20"/>
        <v>3.6431017972917702E-7</v>
      </c>
    </row>
    <row r="154" spans="1:12">
      <c r="A154" s="12">
        <v>755</v>
      </c>
      <c r="B154" s="5">
        <v>16.5</v>
      </c>
      <c r="C154" s="5">
        <v>3.88</v>
      </c>
      <c r="D154" s="12">
        <f t="shared" si="14"/>
        <v>3.8799999999999998E-3</v>
      </c>
      <c r="G154" s="27">
        <f t="shared" si="15"/>
        <v>3.0731733122897036</v>
      </c>
      <c r="H154" s="12">
        <f t="shared" si="16"/>
        <v>1.8072118215621817E-2</v>
      </c>
      <c r="I154" s="27">
        <f t="shared" si="17"/>
        <v>1.2633428892953319E-2</v>
      </c>
      <c r="J154" s="26">
        <f t="shared" si="18"/>
        <v>3.9023895990027181E-3</v>
      </c>
      <c r="K154" s="26">
        <f t="shared" si="19"/>
        <v>1.7462078587901202E-2</v>
      </c>
      <c r="L154" s="26">
        <f t="shared" si="20"/>
        <v>3.7214834738950629E-7</v>
      </c>
    </row>
    <row r="155" spans="1:12">
      <c r="A155" s="12">
        <v>760</v>
      </c>
      <c r="B155" s="5">
        <v>16.5</v>
      </c>
      <c r="C155" s="5">
        <v>3.78</v>
      </c>
      <c r="D155" s="12">
        <f t="shared" si="14"/>
        <v>3.7799999999999999E-3</v>
      </c>
      <c r="G155" s="27">
        <f t="shared" si="15"/>
        <v>3.0935254534306953</v>
      </c>
      <c r="H155" s="12">
        <f t="shared" si="16"/>
        <v>1.7220446112972146E-2</v>
      </c>
      <c r="I155" s="27">
        <f t="shared" si="17"/>
        <v>1.2043093379845876E-2</v>
      </c>
      <c r="J155" s="26">
        <f t="shared" si="18"/>
        <v>3.6912094852847399E-3</v>
      </c>
      <c r="K155" s="26">
        <f t="shared" si="19"/>
        <v>1.6703767789122272E-2</v>
      </c>
      <c r="L155" s="26">
        <f t="shared" si="20"/>
        <v>2.6695649033631483E-7</v>
      </c>
    </row>
    <row r="156" spans="1:12">
      <c r="A156" s="12">
        <v>765</v>
      </c>
      <c r="B156" s="5">
        <v>16.5</v>
      </c>
      <c r="C156" s="5">
        <v>3.68</v>
      </c>
      <c r="D156" s="12">
        <f t="shared" si="14"/>
        <v>3.6800000000000001E-3</v>
      </c>
      <c r="G156" s="27">
        <f t="shared" si="15"/>
        <v>3.1138775945716866</v>
      </c>
      <c r="H156" s="12">
        <f t="shared" si="16"/>
        <v>1.6389191780691734E-2</v>
      </c>
      <c r="I156" s="27">
        <f t="shared" si="17"/>
        <v>1.1479349319359221E-2</v>
      </c>
      <c r="J156" s="26">
        <f t="shared" si="18"/>
        <v>3.4911552761003497E-3</v>
      </c>
      <c r="K156" s="26">
        <f t="shared" si="19"/>
        <v>1.5976388086517742E-2</v>
      </c>
      <c r="L156" s="26">
        <f t="shared" si="20"/>
        <v>1.7040688992369503E-7</v>
      </c>
    </row>
    <row r="157" spans="1:12">
      <c r="A157" s="12">
        <v>770</v>
      </c>
      <c r="B157" s="5">
        <v>16.5</v>
      </c>
      <c r="C157" s="5">
        <v>3.59</v>
      </c>
      <c r="D157" s="12">
        <f t="shared" si="14"/>
        <v>3.5899999999999999E-3</v>
      </c>
      <c r="G157" s="27">
        <f t="shared" si="15"/>
        <v>3.1342297357126778</v>
      </c>
      <c r="H157" s="12">
        <f t="shared" si="16"/>
        <v>1.5658520075305077E-2</v>
      </c>
      <c r="I157" s="27">
        <f t="shared" si="17"/>
        <v>1.0941059605762214E-2</v>
      </c>
      <c r="J157" s="26">
        <f t="shared" si="18"/>
        <v>3.3016613957188808E-3</v>
      </c>
      <c r="K157" s="26">
        <f t="shared" si="19"/>
        <v>1.5278796420086666E-2</v>
      </c>
      <c r="L157" s="26">
        <f t="shared" si="20"/>
        <v>1.4419005433243066E-7</v>
      </c>
    </row>
    <row r="158" spans="1:12">
      <c r="A158" s="12">
        <v>775</v>
      </c>
      <c r="B158" s="5">
        <v>16.5</v>
      </c>
      <c r="C158" s="5">
        <v>3.5</v>
      </c>
      <c r="D158" s="12">
        <f t="shared" si="14"/>
        <v>3.5000000000000001E-3</v>
      </c>
      <c r="G158" s="27">
        <f t="shared" si="15"/>
        <v>3.1545818768536695</v>
      </c>
      <c r="H158" s="12">
        <f t="shared" si="16"/>
        <v>1.4944386763917529E-2</v>
      </c>
      <c r="I158" s="27">
        <f t="shared" si="17"/>
        <v>1.0427131987750879E-2</v>
      </c>
      <c r="J158" s="26">
        <f t="shared" si="18"/>
        <v>3.1221896011589863E-3</v>
      </c>
      <c r="K158" s="26">
        <f t="shared" si="19"/>
        <v>1.4609884773183783E-2</v>
      </c>
      <c r="L158" s="26">
        <f t="shared" si="20"/>
        <v>1.1189158180483908E-7</v>
      </c>
    </row>
    <row r="159" spans="1:12">
      <c r="A159" s="12">
        <v>780</v>
      </c>
      <c r="B159" s="5">
        <v>16.5</v>
      </c>
      <c r="C159" s="5">
        <v>3.41</v>
      </c>
      <c r="D159" s="12">
        <f t="shared" si="14"/>
        <v>3.4100000000000003E-3</v>
      </c>
      <c r="G159" s="27">
        <f t="shared" si="15"/>
        <v>3.1749340179946608</v>
      </c>
      <c r="H159" s="12">
        <f t="shared" si="16"/>
        <v>1.4246791846529073E-2</v>
      </c>
      <c r="I159" s="27">
        <f t="shared" si="17"/>
        <v>9.9365175403806627E-3</v>
      </c>
      <c r="J159" s="26">
        <f t="shared" si="18"/>
        <v>2.9522277606742107E-3</v>
      </c>
      <c r="K159" s="26">
        <f t="shared" si="19"/>
        <v>1.3968579559412901E-2</v>
      </c>
      <c r="L159" s="26">
        <f t="shared" si="20"/>
        <v>7.7402076702410785E-8</v>
      </c>
    </row>
    <row r="160" spans="1:12">
      <c r="A160" s="12">
        <v>785</v>
      </c>
      <c r="B160" s="5">
        <v>16.5</v>
      </c>
      <c r="C160" s="5">
        <v>3.33</v>
      </c>
      <c r="D160" s="12">
        <f t="shared" si="14"/>
        <v>3.3300000000000001E-3</v>
      </c>
      <c r="G160" s="27">
        <f t="shared" si="15"/>
        <v>3.1952861591356521</v>
      </c>
      <c r="H160" s="12">
        <f t="shared" si="16"/>
        <v>1.3640591559368209E-2</v>
      </c>
      <c r="I160" s="27">
        <f t="shared" si="17"/>
        <v>9.4682091727263835E-3</v>
      </c>
      <c r="J160" s="26">
        <f t="shared" si="18"/>
        <v>2.7912886796435934E-3</v>
      </c>
      <c r="K160" s="26">
        <f t="shared" si="19"/>
        <v>1.3353840986165582E-2</v>
      </c>
      <c r="L160" s="26">
        <f t="shared" si="20"/>
        <v>8.2225891232034882E-8</v>
      </c>
    </row>
    <row r="161" spans="1:12">
      <c r="A161" s="12">
        <v>790</v>
      </c>
      <c r="B161" s="5">
        <v>16.5</v>
      </c>
      <c r="C161" s="5">
        <v>3.24</v>
      </c>
      <c r="D161" s="12">
        <f t="shared" si="14"/>
        <v>3.2400000000000003E-3</v>
      </c>
      <c r="G161" s="27">
        <f t="shared" si="15"/>
        <v>3.2156383002766438</v>
      </c>
      <c r="H161" s="12">
        <f t="shared" si="16"/>
        <v>1.2974235830644726E-2</v>
      </c>
      <c r="I161" s="27">
        <f t="shared" si="17"/>
        <v>9.0212401716836341E-3</v>
      </c>
      <c r="J161" s="26">
        <f t="shared" si="18"/>
        <v>2.6389089725772281E-3</v>
      </c>
      <c r="K161" s="26">
        <f t="shared" si="19"/>
        <v>1.2764662398212811E-2</v>
      </c>
      <c r="L161" s="26">
        <f t="shared" si="20"/>
        <v>4.3921023581294145E-8</v>
      </c>
    </row>
    <row r="162" spans="1:12">
      <c r="A162" s="12">
        <v>795</v>
      </c>
      <c r="B162" s="5">
        <v>16.5</v>
      </c>
      <c r="C162" s="5">
        <v>3.16</v>
      </c>
      <c r="D162" s="12">
        <f t="shared" si="14"/>
        <v>3.16E-3</v>
      </c>
      <c r="G162" s="27">
        <f t="shared" si="15"/>
        <v>3.235990441417635</v>
      </c>
      <c r="H162" s="12">
        <f t="shared" si="16"/>
        <v>1.2395803711186053E-2</v>
      </c>
      <c r="I162" s="27">
        <f t="shared" si="17"/>
        <v>8.5946827821929001E-3</v>
      </c>
      <c r="J162" s="26">
        <f t="shared" si="18"/>
        <v>2.4946479799342869E-3</v>
      </c>
      <c r="K162" s="26">
        <f t="shared" si="19"/>
        <v>1.2200069604517227E-2</v>
      </c>
      <c r="L162" s="26">
        <f t="shared" si="20"/>
        <v>3.8311840513443369E-8</v>
      </c>
    </row>
    <row r="163" spans="1:12">
      <c r="A163" s="12">
        <v>800</v>
      </c>
      <c r="B163" s="5">
        <v>16.5</v>
      </c>
      <c r="C163" s="5">
        <v>3.08</v>
      </c>
      <c r="D163" s="12">
        <f t="shared" si="14"/>
        <v>3.0800000000000003E-3</v>
      </c>
      <c r="G163" s="27">
        <f t="shared" si="15"/>
        <v>3.2563425825586263</v>
      </c>
      <c r="H163" s="12">
        <f t="shared" si="16"/>
        <v>1.1830438964763712E-2</v>
      </c>
      <c r="I163" s="27">
        <f t="shared" si="17"/>
        <v>8.1876468240478523E-3</v>
      </c>
      <c r="J163" s="26">
        <f t="shared" si="18"/>
        <v>2.3580867284444785E-3</v>
      </c>
      <c r="K163" s="26">
        <f t="shared" si="19"/>
        <v>1.1659120191206747E-2</v>
      </c>
      <c r="L163" s="26">
        <f t="shared" si="20"/>
        <v>2.9350122173062712E-8</v>
      </c>
    </row>
    <row r="164" spans="1:12">
      <c r="A164" s="12">
        <v>805</v>
      </c>
      <c r="B164" s="5">
        <v>16.5</v>
      </c>
      <c r="C164" s="5">
        <v>3.01</v>
      </c>
      <c r="D164" s="12">
        <f t="shared" si="14"/>
        <v>3.0099999999999997E-3</v>
      </c>
      <c r="G164" s="27">
        <f t="shared" si="15"/>
        <v>3.276694723699618</v>
      </c>
      <c r="H164" s="12">
        <f t="shared" si="16"/>
        <v>1.134646414108802E-2</v>
      </c>
      <c r="I164" s="27">
        <f t="shared" si="17"/>
        <v>7.7992783453391798E-3</v>
      </c>
      <c r="J164" s="26">
        <f t="shared" si="18"/>
        <v>2.2288269336221502E-3</v>
      </c>
      <c r="K164" s="26">
        <f t="shared" si="19"/>
        <v>1.114090282343406E-2</v>
      </c>
      <c r="L164" s="26">
        <f t="shared" si="20"/>
        <v>4.2255455315632395E-8</v>
      </c>
    </row>
    <row r="165" spans="1:12">
      <c r="A165" s="12">
        <v>810</v>
      </c>
      <c r="B165" s="5">
        <v>16.5</v>
      </c>
      <c r="C165" s="5">
        <v>2.93</v>
      </c>
      <c r="D165" s="12">
        <f t="shared" si="14"/>
        <v>2.9300000000000003E-3</v>
      </c>
      <c r="G165" s="27">
        <f t="shared" si="15"/>
        <v>3.2970468648406093</v>
      </c>
      <c r="H165" s="12">
        <f t="shared" si="16"/>
        <v>1.0805600719108792E-2</v>
      </c>
      <c r="I165" s="27">
        <f t="shared" si="17"/>
        <v>7.4287583124872745E-3</v>
      </c>
      <c r="J165" s="26">
        <f t="shared" si="18"/>
        <v>2.1064900431653952E-3</v>
      </c>
      <c r="K165" s="26">
        <f t="shared" si="19"/>
        <v>1.0644536538643758E-2</v>
      </c>
      <c r="L165" s="26">
        <f t="shared" si="20"/>
        <v>2.5941670228873116E-8</v>
      </c>
    </row>
    <row r="166" spans="1:12">
      <c r="A166" s="12">
        <v>815</v>
      </c>
      <c r="B166" s="5">
        <v>16.5</v>
      </c>
      <c r="C166" s="5">
        <v>2.85</v>
      </c>
      <c r="D166" s="12">
        <f t="shared" si="14"/>
        <v>2.8500000000000001E-3</v>
      </c>
      <c r="G166" s="27">
        <f t="shared" si="15"/>
        <v>3.3173990059816005</v>
      </c>
      <c r="H166" s="12">
        <f t="shared" si="16"/>
        <v>1.0277804670165886E-2</v>
      </c>
      <c r="I166" s="27">
        <f t="shared" si="17"/>
        <v>7.0753013367258113E-3</v>
      </c>
      <c r="J166" s="26">
        <f t="shared" si="18"/>
        <v>1.9907163199390878E-3</v>
      </c>
      <c r="K166" s="26">
        <f t="shared" si="19"/>
        <v>1.0169170033573446E-2</v>
      </c>
      <c r="L166" s="26">
        <f t="shared" si="20"/>
        <v>1.180148426757151E-8</v>
      </c>
    </row>
    <row r="167" spans="1:12">
      <c r="A167" s="12">
        <v>820</v>
      </c>
      <c r="B167" s="5">
        <v>16.5</v>
      </c>
      <c r="C167" s="5">
        <v>2.78</v>
      </c>
      <c r="D167" s="12">
        <f t="shared" si="14"/>
        <v>2.7799999999999999E-3</v>
      </c>
      <c r="G167" s="27">
        <f t="shared" si="15"/>
        <v>3.3377511471225922</v>
      </c>
      <c r="H167" s="12">
        <f t="shared" si="16"/>
        <v>9.8267024567847035E-3</v>
      </c>
      <c r="I167" s="27">
        <f t="shared" si="17"/>
        <v>6.7381544368187761E-3</v>
      </c>
      <c r="J167" s="26">
        <f t="shared" si="18"/>
        <v>1.8811639632515739E-3</v>
      </c>
      <c r="K167" s="26">
        <f t="shared" si="19"/>
        <v>9.7139809471344044E-3</v>
      </c>
      <c r="L167" s="26">
        <f t="shared" si="20"/>
        <v>1.2706138737842462E-8</v>
      </c>
    </row>
    <row r="168" spans="1:12">
      <c r="A168" s="12">
        <v>825</v>
      </c>
      <c r="B168" s="5">
        <v>16.5</v>
      </c>
      <c r="C168" s="5">
        <v>2.71</v>
      </c>
      <c r="D168" s="12">
        <f t="shared" si="14"/>
        <v>2.7100000000000002E-3</v>
      </c>
      <c r="G168" s="27">
        <f t="shared" si="15"/>
        <v>3.3581032882635835</v>
      </c>
      <c r="H168" s="12">
        <f t="shared" si="16"/>
        <v>9.385604950884462E-3</v>
      </c>
      <c r="I168" s="27">
        <f t="shared" si="17"/>
        <v>6.4165958377199479E-3</v>
      </c>
      <c r="J168" s="26">
        <f t="shared" si="18"/>
        <v>1.7775082671481757E-3</v>
      </c>
      <c r="K168" s="26">
        <f t="shared" si="19"/>
        <v>9.2781751411435444E-3</v>
      </c>
      <c r="L168" s="26">
        <f t="shared" si="20"/>
        <v>1.154116402096975E-8</v>
      </c>
    </row>
    <row r="169" spans="1:12">
      <c r="A169" s="12">
        <v>830</v>
      </c>
      <c r="B169" s="5">
        <v>16.5</v>
      </c>
      <c r="C169" s="5">
        <v>2.64</v>
      </c>
      <c r="D169" s="12">
        <f t="shared" si="14"/>
        <v>2.64E-3</v>
      </c>
      <c r="G169" s="27">
        <f t="shared" si="15"/>
        <v>3.3784554294045748</v>
      </c>
      <c r="H169" s="12">
        <f t="shared" si="16"/>
        <v>8.9545121524651546E-3</v>
      </c>
      <c r="I169" s="27">
        <f t="shared" si="17"/>
        <v>6.1099338048189759E-3</v>
      </c>
      <c r="J169" s="26">
        <f t="shared" si="18"/>
        <v>1.6794408144610632E-3</v>
      </c>
      <c r="K169" s="26">
        <f t="shared" si="19"/>
        <v>8.8609859807158263E-3</v>
      </c>
      <c r="L169" s="26">
        <f t="shared" si="20"/>
        <v>8.7471448020848594E-9</v>
      </c>
    </row>
    <row r="170" spans="1:12">
      <c r="A170" s="12">
        <v>835</v>
      </c>
      <c r="B170" s="5">
        <v>16.5</v>
      </c>
      <c r="C170" s="5">
        <v>2.57</v>
      </c>
      <c r="D170" s="12">
        <f t="shared" si="14"/>
        <v>2.5699999999999998E-3</v>
      </c>
      <c r="G170" s="27">
        <f t="shared" si="15"/>
        <v>3.3988075705455665</v>
      </c>
      <c r="H170" s="12">
        <f t="shared" si="16"/>
        <v>8.5334240615267849E-3</v>
      </c>
      <c r="I170" s="27">
        <f t="shared" si="17"/>
        <v>5.8175055133604598E-3</v>
      </c>
      <c r="J170" s="26">
        <f t="shared" si="18"/>
        <v>1.5866687053739171E-3</v>
      </c>
      <c r="K170" s="26">
        <f t="shared" si="19"/>
        <v>8.4616736159730862E-3</v>
      </c>
      <c r="L170" s="26">
        <f t="shared" si="20"/>
        <v>5.1481264371542869E-9</v>
      </c>
    </row>
    <row r="171" spans="1:12">
      <c r="A171" s="12">
        <v>840</v>
      </c>
      <c r="B171" s="5">
        <v>16.5</v>
      </c>
      <c r="C171" s="5">
        <v>2.5</v>
      </c>
      <c r="D171" s="12">
        <f t="shared" si="14"/>
        <v>2.5000000000000001E-3</v>
      </c>
      <c r="G171" s="27">
        <f t="shared" si="15"/>
        <v>3.4191597116865577</v>
      </c>
      <c r="H171" s="12">
        <f t="shared" si="16"/>
        <v>8.1223406780693546E-3</v>
      </c>
      <c r="I171" s="27">
        <f t="shared" si="17"/>
        <v>5.5386759525708181E-3</v>
      </c>
      <c r="J171" s="26">
        <f t="shared" si="18"/>
        <v>1.4989138192806203E-3</v>
      </c>
      <c r="K171" s="26">
        <f t="shared" si="19"/>
        <v>8.0795242665803943E-3</v>
      </c>
      <c r="L171" s="26">
        <f t="shared" si="20"/>
        <v>1.8332450927919717E-9</v>
      </c>
    </row>
    <row r="172" spans="1:12">
      <c r="A172" s="12">
        <v>845</v>
      </c>
      <c r="B172" s="5">
        <v>16.5</v>
      </c>
      <c r="C172" s="5">
        <v>2.44</v>
      </c>
      <c r="D172" s="12">
        <f t="shared" si="14"/>
        <v>2.4399999999999999E-3</v>
      </c>
      <c r="G172" s="27">
        <f t="shared" si="15"/>
        <v>3.439511852827549</v>
      </c>
      <c r="H172" s="12">
        <f t="shared" si="16"/>
        <v>7.7779464226927081E-3</v>
      </c>
      <c r="I172" s="27">
        <f t="shared" si="17"/>
        <v>5.2728368639824007E-3</v>
      </c>
      <c r="J172" s="26">
        <f t="shared" si="18"/>
        <v>1.415912108739846E-3</v>
      </c>
      <c r="K172" s="26">
        <f t="shared" si="19"/>
        <v>7.71384951048511E-3</v>
      </c>
      <c r="L172" s="26">
        <f t="shared" si="20"/>
        <v>4.1084141545485404E-9</v>
      </c>
    </row>
    <row r="173" spans="1:12">
      <c r="A173" s="12">
        <v>850</v>
      </c>
      <c r="B173" s="5">
        <v>16.5</v>
      </c>
      <c r="C173" s="5">
        <v>2.38</v>
      </c>
      <c r="D173" s="12">
        <f t="shared" si="14"/>
        <v>2.3799999999999997E-3</v>
      </c>
      <c r="G173" s="27">
        <f t="shared" si="15"/>
        <v>3.4598639939685407</v>
      </c>
      <c r="H173" s="12">
        <f t="shared" si="16"/>
        <v>7.4409025646489952E-3</v>
      </c>
      <c r="I173" s="27">
        <f t="shared" si="17"/>
        <v>5.0194057134049031E-3</v>
      </c>
      <c r="J173" s="26">
        <f t="shared" si="18"/>
        <v>1.3374129243517174E-3</v>
      </c>
      <c r="K173" s="26">
        <f t="shared" si="19"/>
        <v>7.3639855781063718E-3</v>
      </c>
      <c r="L173" s="26">
        <f t="shared" si="20"/>
        <v>5.9162228187981134E-9</v>
      </c>
    </row>
    <row r="174" spans="1:12">
      <c r="A174" s="12">
        <v>855</v>
      </c>
      <c r="B174" s="5">
        <v>16.5</v>
      </c>
      <c r="C174" s="5">
        <v>2.3199999999999998</v>
      </c>
      <c r="D174" s="12">
        <f t="shared" si="14"/>
        <v>2.32E-3</v>
      </c>
      <c r="G174" s="27">
        <f t="shared" si="15"/>
        <v>3.480216135109532</v>
      </c>
      <c r="H174" s="12">
        <f t="shared" si="16"/>
        <v>7.1112091039382194E-3</v>
      </c>
      <c r="I174" s="27">
        <f t="shared" si="17"/>
        <v>4.777824695959461E-3</v>
      </c>
      <c r="J174" s="26">
        <f t="shared" si="18"/>
        <v>1.2631783694080653E-3</v>
      </c>
      <c r="K174" s="26">
        <f t="shared" si="19"/>
        <v>7.029292653102791E-3</v>
      </c>
      <c r="L174" s="26">
        <f t="shared" si="20"/>
        <v>6.7103049174731695E-9</v>
      </c>
    </row>
    <row r="175" spans="1:12">
      <c r="A175" s="12">
        <v>860</v>
      </c>
      <c r="B175" s="5">
        <v>16.5</v>
      </c>
      <c r="C175" s="5">
        <v>2.25</v>
      </c>
      <c r="D175" s="12">
        <f t="shared" si="14"/>
        <v>2.2499999999999998E-3</v>
      </c>
      <c r="G175" s="27">
        <f t="shared" si="15"/>
        <v>3.5005682762505232</v>
      </c>
      <c r="H175" s="12">
        <f t="shared" si="16"/>
        <v>6.7358568186269901E-3</v>
      </c>
      <c r="I175" s="27">
        <f t="shared" si="17"/>
        <v>4.5475597735610959E-3</v>
      </c>
      <c r="J175" s="26">
        <f t="shared" si="18"/>
        <v>1.1929826831943613E-3</v>
      </c>
      <c r="K175" s="26">
        <f t="shared" si="19"/>
        <v>6.7091541807334691E-3</v>
      </c>
      <c r="L175" s="26">
        <f t="shared" si="20"/>
        <v>7.1303087047250182E-10</v>
      </c>
    </row>
    <row r="176" spans="1:12">
      <c r="A176" s="12">
        <v>865</v>
      </c>
      <c r="B176" s="5">
        <v>16.5</v>
      </c>
      <c r="C176" s="5">
        <v>2.19</v>
      </c>
      <c r="D176" s="12">
        <f t="shared" si="14"/>
        <v>2.1900000000000001E-3</v>
      </c>
      <c r="G176" s="27">
        <f t="shared" si="15"/>
        <v>3.520920417391515</v>
      </c>
      <c r="H176" s="12">
        <f t="shared" si="16"/>
        <v>6.4220892188042366E-3</v>
      </c>
      <c r="I176" s="27">
        <f t="shared" si="17"/>
        <v>4.3280997442103984E-3</v>
      </c>
      <c r="J176" s="26">
        <f t="shared" si="18"/>
        <v>1.1266116518488555E-3</v>
      </c>
      <c r="K176" s="26">
        <f t="shared" si="19"/>
        <v>6.4029761847230861E-3</v>
      </c>
      <c r="L176" s="26">
        <f t="shared" si="20"/>
        <v>3.653080717872212E-10</v>
      </c>
    </row>
    <row r="177" spans="1:12">
      <c r="A177" s="12">
        <v>870</v>
      </c>
      <c r="B177" s="5">
        <v>16.5</v>
      </c>
      <c r="C177" s="5">
        <v>2.14</v>
      </c>
      <c r="D177" s="12">
        <f t="shared" si="14"/>
        <v>2.14E-3</v>
      </c>
      <c r="G177" s="27">
        <f t="shared" si="15"/>
        <v>3.5412725585325062</v>
      </c>
      <c r="H177" s="12">
        <f t="shared" si="16"/>
        <v>6.1662311058034869E-3</v>
      </c>
      <c r="I177" s="27">
        <f t="shared" si="17"/>
        <v>4.1189553424334814E-3</v>
      </c>
      <c r="J177" s="26">
        <f t="shared" si="18"/>
        <v>1.0638620457123231E-3</v>
      </c>
      <c r="K177" s="26">
        <f t="shared" si="19"/>
        <v>6.1101865934423162E-3</v>
      </c>
      <c r="L177" s="26">
        <f t="shared" si="20"/>
        <v>3.1409873658014194E-9</v>
      </c>
    </row>
    <row r="178" spans="1:12">
      <c r="A178" s="12">
        <v>875</v>
      </c>
      <c r="B178" s="5">
        <v>16.5</v>
      </c>
      <c r="C178" s="5">
        <v>2.0699999999999998</v>
      </c>
      <c r="D178" s="12">
        <f t="shared" si="14"/>
        <v>2.0699999999999998E-3</v>
      </c>
      <c r="G178" s="27">
        <f t="shared" si="15"/>
        <v>3.5616246996734975</v>
      </c>
      <c r="H178" s="12">
        <f t="shared" si="16"/>
        <v>5.8166052111575254E-3</v>
      </c>
      <c r="I178" s="27">
        <f t="shared" si="17"/>
        <v>3.9196583701925939E-3</v>
      </c>
      <c r="J178" s="26">
        <f t="shared" si="18"/>
        <v>1.0045410821305442E-3</v>
      </c>
      <c r="K178" s="26">
        <f t="shared" si="19"/>
        <v>5.8302345761240999E-3</v>
      </c>
      <c r="L178" s="26">
        <f t="shared" si="20"/>
        <v>1.8575958939209018E-10</v>
      </c>
    </row>
    <row r="179" spans="1:12">
      <c r="A179" s="12">
        <v>880</v>
      </c>
      <c r="B179" s="5">
        <v>16.5</v>
      </c>
      <c r="C179" s="5">
        <v>2.02</v>
      </c>
      <c r="D179" s="12">
        <f t="shared" si="14"/>
        <v>2.0200000000000001E-3</v>
      </c>
      <c r="G179" s="27">
        <f t="shared" si="15"/>
        <v>3.5819768408144892</v>
      </c>
      <c r="H179" s="12">
        <f t="shared" si="16"/>
        <v>5.572997760378332E-3</v>
      </c>
      <c r="I179" s="27">
        <f t="shared" si="17"/>
        <v>3.7297608575752408E-3</v>
      </c>
      <c r="J179" s="26">
        <f t="shared" si="18"/>
        <v>9.4846591270039227E-4</v>
      </c>
      <c r="K179" s="26">
        <f t="shared" si="19"/>
        <v>5.5625898897496973E-3</v>
      </c>
      <c r="L179" s="26">
        <f t="shared" si="20"/>
        <v>1.0832377102239816E-10</v>
      </c>
    </row>
    <row r="180" spans="1:12">
      <c r="A180" s="12">
        <v>885</v>
      </c>
      <c r="B180" s="5">
        <v>16.5</v>
      </c>
      <c r="C180" s="5">
        <v>1.966</v>
      </c>
      <c r="D180" s="12">
        <f t="shared" si="14"/>
        <v>1.9659999999999999E-3</v>
      </c>
      <c r="G180" s="27">
        <f t="shared" si="15"/>
        <v>3.6023289819554805</v>
      </c>
      <c r="H180" s="12">
        <f t="shared" si="16"/>
        <v>5.3156350234564902E-3</v>
      </c>
      <c r="I180" s="27">
        <f t="shared" si="17"/>
        <v>3.5488342525591839E-3</v>
      </c>
      <c r="J180" s="26">
        <f t="shared" si="18"/>
        <v>8.9546313397959759E-4</v>
      </c>
      <c r="K180" s="26">
        <f t="shared" si="19"/>
        <v>5.3067422371591731E-3</v>
      </c>
      <c r="L180" s="26">
        <f t="shared" si="20"/>
        <v>7.9081648129751042E-11</v>
      </c>
    </row>
    <row r="181" spans="1:12">
      <c r="A181" s="12">
        <v>890</v>
      </c>
      <c r="B181" s="5">
        <v>16.5</v>
      </c>
      <c r="C181" s="5">
        <v>1.909</v>
      </c>
      <c r="D181" s="12">
        <f t="shared" si="14"/>
        <v>1.9090000000000001E-3</v>
      </c>
      <c r="G181" s="27">
        <f t="shared" si="15"/>
        <v>3.6226811230964717</v>
      </c>
      <c r="H181" s="12">
        <f t="shared" si="16"/>
        <v>5.050433518361974E-3</v>
      </c>
      <c r="I181" s="27">
        <f t="shared" si="17"/>
        <v>3.3764686391425159E-3</v>
      </c>
      <c r="J181" s="26">
        <f t="shared" si="18"/>
        <v>8.4536832070938959E-4</v>
      </c>
      <c r="K181" s="26">
        <f t="shared" si="19"/>
        <v>5.0622006368662526E-3</v>
      </c>
      <c r="L181" s="26">
        <f t="shared" si="20"/>
        <v>1.3846507789373676E-10</v>
      </c>
    </row>
    <row r="182" spans="1:12">
      <c r="A182" s="12">
        <v>895</v>
      </c>
      <c r="B182" s="5">
        <v>16.5</v>
      </c>
      <c r="C182" s="5">
        <v>1.86</v>
      </c>
      <c r="D182" s="12">
        <f t="shared" si="14"/>
        <v>1.8600000000000001E-3</v>
      </c>
      <c r="G182" s="27">
        <f t="shared" si="15"/>
        <v>3.6430332642374634</v>
      </c>
      <c r="H182" s="12">
        <f t="shared" si="16"/>
        <v>4.8277557721052673E-3</v>
      </c>
      <c r="I182" s="27">
        <f t="shared" si="17"/>
        <v>3.2122719831228922E-3</v>
      </c>
      <c r="J182" s="26">
        <f t="shared" si="18"/>
        <v>7.9802558062847288E-4</v>
      </c>
      <c r="K182" s="26">
        <f t="shared" si="19"/>
        <v>4.8284928049888388E-3</v>
      </c>
      <c r="L182" s="26">
        <f t="shared" si="20"/>
        <v>5.432174714657499E-13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15℃</vt:lpstr>
      <vt:lpstr>Sheet1</vt:lpstr>
      <vt:lpstr>Sheet2</vt:lpstr>
      <vt:lpstr>回分まとめ</vt:lpstr>
      <vt:lpstr>35℃</vt:lpstr>
      <vt:lpstr>25℃</vt:lpstr>
      <vt:lpstr>1槽</vt:lpstr>
      <vt:lpstr>3槽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</dc:creator>
  <cp:lastModifiedBy>斉藤　依緒</cp:lastModifiedBy>
  <dcterms:created xsi:type="dcterms:W3CDTF">1997-01-08T22:48:59Z</dcterms:created>
  <dcterms:modified xsi:type="dcterms:W3CDTF">2020-10-30T02:23:12Z</dcterms:modified>
</cp:coreProperties>
</file>