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 de Benedetti\Documents\ESA-Thesis\overlap_calculator\"/>
    </mc:Choice>
  </mc:AlternateContent>
  <bookViews>
    <workbookView xWindow="0" yWindow="0" windowWidth="28800" windowHeight="12885"/>
  </bookViews>
  <sheets>
    <sheet name="Sheet1" sheetId="1" r:id="rId1"/>
  </sheets>
  <definedNames>
    <definedName name="h">Sheet1!$K$3</definedName>
    <definedName name="HFOV">Sheet1!$K$5</definedName>
    <definedName name="pitch">Sheet1!$K$4</definedName>
    <definedName name="VFOV">Sheet1!$K$6</definedName>
    <definedName name="z">Sheet1!$K$3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11" i="1" s="1"/>
  <c r="B26" i="1" s="1"/>
  <c r="B8" i="1"/>
  <c r="B7" i="1"/>
  <c r="B6" i="1"/>
  <c r="M6" i="1"/>
  <c r="B4" i="1"/>
  <c r="B3" i="1"/>
  <c r="B5" i="1" s="1"/>
  <c r="M4" i="1"/>
  <c r="M5" i="1"/>
</calcChain>
</file>

<file path=xl/sharedStrings.xml><?xml version="1.0" encoding="utf-8"?>
<sst xmlns="http://schemas.openxmlformats.org/spreadsheetml/2006/main" count="48" uniqueCount="34">
  <si>
    <t>INPUTS</t>
  </si>
  <si>
    <t>camera height</t>
  </si>
  <si>
    <t>DATA</t>
  </si>
  <si>
    <t>VALUE</t>
  </si>
  <si>
    <t>UNIT</t>
  </si>
  <si>
    <t xml:space="preserve">m </t>
  </si>
  <si>
    <t>pitch</t>
  </si>
  <si>
    <t>deg</t>
  </si>
  <si>
    <t>HFOV</t>
  </si>
  <si>
    <t>VFOV</t>
  </si>
  <si>
    <t>CALCULATIONS</t>
  </si>
  <si>
    <t>l1</t>
  </si>
  <si>
    <t>m</t>
  </si>
  <si>
    <t>l2</t>
  </si>
  <si>
    <t>a</t>
  </si>
  <si>
    <t>b</t>
  </si>
  <si>
    <t>c</t>
  </si>
  <si>
    <t>UNITS</t>
  </si>
  <si>
    <t>velocity</t>
  </si>
  <si>
    <t>m/s</t>
  </si>
  <si>
    <t>a overlap</t>
  </si>
  <si>
    <t>c overlap</t>
  </si>
  <si>
    <t>VO Ts</t>
  </si>
  <si>
    <t>s</t>
  </si>
  <si>
    <t>img W</t>
  </si>
  <si>
    <t>img H</t>
  </si>
  <si>
    <t>overlap percentage</t>
  </si>
  <si>
    <t>perc</t>
  </si>
  <si>
    <t>steps</t>
  </si>
  <si>
    <t>px</t>
  </si>
  <si>
    <t>none</t>
  </si>
  <si>
    <t>alpha</t>
  </si>
  <si>
    <t>rad</t>
  </si>
  <si>
    <t>b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</si>
</sst>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J7" sqref="J7"/>
    </sheetView>
  </sheetViews>
  <sheetFormatPr defaultRowHeight="15" x14ac:dyDescent="0.25"/>
  <cols>
    <col min="1" max="1" width="20" customWidth="1"/>
    <col min="2" max="2" width="14.42578125" customWidth="1"/>
  </cols>
  <sheetData>
    <row r="1" spans="1:14" x14ac:dyDescent="0.25">
      <c r="A1" s="1" t="s">
        <v>10</v>
      </c>
      <c r="J1" s="1" t="s">
        <v>0</v>
      </c>
    </row>
    <row r="2" spans="1:14" x14ac:dyDescent="0.25">
      <c r="A2" t="s">
        <v>2</v>
      </c>
      <c r="B2" t="s">
        <v>3</v>
      </c>
      <c r="C2" t="s">
        <v>17</v>
      </c>
      <c r="J2" t="s">
        <v>2</v>
      </c>
      <c r="K2" t="s">
        <v>3</v>
      </c>
      <c r="L2" t="s">
        <v>4</v>
      </c>
      <c r="M2" t="s">
        <v>3</v>
      </c>
      <c r="N2" t="s">
        <v>4</v>
      </c>
    </row>
    <row r="3" spans="1:14" x14ac:dyDescent="0.25">
      <c r="A3" t="s">
        <v>11</v>
      </c>
      <c r="B3">
        <f>h/(COS(PI()/2 -M4-M6/2))</f>
        <v>0.29334484250065634</v>
      </c>
      <c r="C3" t="s">
        <v>12</v>
      </c>
      <c r="J3" t="s">
        <v>1</v>
      </c>
      <c r="K3">
        <v>0.24</v>
      </c>
      <c r="L3" t="s">
        <v>5</v>
      </c>
    </row>
    <row r="4" spans="1:14" x14ac:dyDescent="0.25">
      <c r="A4" t="s">
        <v>13</v>
      </c>
      <c r="B4">
        <f>h/(COS(PI()/2-M4+M6/2))</f>
        <v>2.3347998551367244</v>
      </c>
      <c r="C4" t="s">
        <v>12</v>
      </c>
      <c r="J4" t="s">
        <v>6</v>
      </c>
      <c r="K4">
        <v>30.4</v>
      </c>
      <c r="L4" t="s">
        <v>7</v>
      </c>
      <c r="M4">
        <f>RADIANS(K4)</f>
        <v>0.53058009260627614</v>
      </c>
    </row>
    <row r="5" spans="1:14" x14ac:dyDescent="0.25">
      <c r="A5" t="s">
        <v>14</v>
      </c>
      <c r="B5">
        <f>2*TAN(M5/2)*B3</f>
        <v>0.29251268657631568</v>
      </c>
      <c r="C5" t="s">
        <v>12</v>
      </c>
      <c r="J5" t="s">
        <v>8</v>
      </c>
      <c r="K5">
        <v>53</v>
      </c>
      <c r="L5" t="s">
        <v>7</v>
      </c>
      <c r="M5">
        <f>RADIANS(K5)</f>
        <v>0.92502450355699462</v>
      </c>
    </row>
    <row r="6" spans="1:14" x14ac:dyDescent="0.25">
      <c r="A6" t="s">
        <v>15</v>
      </c>
      <c r="B6">
        <f>2*TAN(M5/2)*B4</f>
        <v>2.3281765325139738</v>
      </c>
      <c r="C6" t="s">
        <v>12</v>
      </c>
      <c r="J6" t="s">
        <v>9</v>
      </c>
      <c r="K6">
        <v>49</v>
      </c>
      <c r="L6" t="s">
        <v>7</v>
      </c>
      <c r="M6">
        <f>RADIANS(K6)</f>
        <v>0.85521133347722145</v>
      </c>
    </row>
    <row r="7" spans="1:14" x14ac:dyDescent="0.25">
      <c r="A7" t="s">
        <v>16</v>
      </c>
      <c r="B7">
        <f>SIN(PI()/2+M6/2)/SIN(-M4+PI()/2)*(B4-B3)</f>
        <v>2.1537571682115848</v>
      </c>
      <c r="C7" t="s">
        <v>12</v>
      </c>
      <c r="J7" t="s">
        <v>18</v>
      </c>
      <c r="K7">
        <v>0.03</v>
      </c>
      <c r="L7" t="s">
        <v>19</v>
      </c>
    </row>
    <row r="8" spans="1:14" x14ac:dyDescent="0.25">
      <c r="A8" t="s">
        <v>20</v>
      </c>
      <c r="B8">
        <f>B5</f>
        <v>0.29251268657631568</v>
      </c>
      <c r="C8" t="s">
        <v>12</v>
      </c>
      <c r="J8" t="s">
        <v>22</v>
      </c>
      <c r="K8">
        <v>0.26667000000000002</v>
      </c>
      <c r="L8" t="s">
        <v>23</v>
      </c>
    </row>
    <row r="9" spans="1:14" x14ac:dyDescent="0.25">
      <c r="A9" t="s">
        <v>21</v>
      </c>
      <c r="B9">
        <f>B7-K8*K7*K11</f>
        <v>2.145757068211585</v>
      </c>
      <c r="C9" t="s">
        <v>12</v>
      </c>
      <c r="J9" t="s">
        <v>24</v>
      </c>
      <c r="K9">
        <v>1024</v>
      </c>
      <c r="L9" t="s">
        <v>29</v>
      </c>
    </row>
    <row r="10" spans="1:14" x14ac:dyDescent="0.25">
      <c r="A10" t="s">
        <v>31</v>
      </c>
      <c r="B10">
        <f>ATAN((B6-B5)/2)</f>
        <v>0.79423510298075073</v>
      </c>
      <c r="C10" t="s">
        <v>32</v>
      </c>
      <c r="J10" t="s">
        <v>25</v>
      </c>
      <c r="K10">
        <v>768</v>
      </c>
      <c r="L10" t="s">
        <v>29</v>
      </c>
    </row>
    <row r="11" spans="1:14" x14ac:dyDescent="0.25">
      <c r="A11" t="s">
        <v>33</v>
      </c>
      <c r="B11">
        <f>B9*TAN(B10)</f>
        <v>2.1840200429617544</v>
      </c>
      <c r="C11" t="s">
        <v>12</v>
      </c>
      <c r="J11" t="s">
        <v>28</v>
      </c>
      <c r="K11">
        <v>1</v>
      </c>
      <c r="L11" t="s">
        <v>30</v>
      </c>
    </row>
    <row r="26" spans="1:3" x14ac:dyDescent="0.25">
      <c r="A26" t="s">
        <v>26</v>
      </c>
      <c r="B26">
        <f>((B8+B11)*B9/2)/((B5+B6)*B7/2)</f>
        <v>0.94148274674783927</v>
      </c>
      <c r="C26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h</vt:lpstr>
      <vt:lpstr>HFOV</vt:lpstr>
      <vt:lpstr>pitch</vt:lpstr>
      <vt:lpstr>VFOV</vt:lpstr>
      <vt:lpstr>z</vt:lpstr>
    </vt:vector>
  </TitlesOfParts>
  <Company>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Benedetti</dc:creator>
  <cp:lastModifiedBy>Matteo De Benedetti</cp:lastModifiedBy>
  <dcterms:created xsi:type="dcterms:W3CDTF">2019-10-30T08:09:18Z</dcterms:created>
  <dcterms:modified xsi:type="dcterms:W3CDTF">2019-11-06T07:53:28Z</dcterms:modified>
</cp:coreProperties>
</file>