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ov\Downloads\"/>
    </mc:Choice>
  </mc:AlternateContent>
  <xr:revisionPtr revIDLastSave="0" documentId="13_ncr:1_{DD5794DC-3195-4710-AECB-683BAF3B9F3B}" xr6:coauthVersionLast="47" xr6:coauthVersionMax="47" xr10:uidLastSave="{00000000-0000-0000-0000-000000000000}"/>
  <bookViews>
    <workbookView xWindow="-108" yWindow="-108" windowWidth="23256" windowHeight="12576" activeTab="2" xr2:uid="{D2A5D9C0-2E89-4EF5-84CD-8B7770FDCD45}"/>
  </bookViews>
  <sheets>
    <sheet name="RESPOSTAS_INICIAL" sheetId="1" r:id="rId1"/>
    <sheet name="RESPOSTAS_FINAL" sheetId="6" r:id="rId2"/>
    <sheet name="ANÁLI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2" i="6"/>
  <c r="R3" i="6"/>
  <c r="R4" i="6"/>
  <c r="R5" i="6"/>
  <c r="R6" i="6"/>
  <c r="R7" i="6"/>
  <c r="R8" i="6"/>
  <c r="R9" i="6"/>
  <c r="R10" i="6"/>
  <c r="R11" i="6"/>
  <c r="R12" i="6"/>
  <c r="R13" i="6"/>
  <c r="R2" i="6"/>
  <c r="D26" i="5"/>
  <c r="D25" i="5"/>
  <c r="D24" i="5"/>
  <c r="D23" i="5"/>
  <c r="D22" i="5"/>
  <c r="D21" i="5"/>
  <c r="D20" i="5"/>
  <c r="C23" i="5"/>
  <c r="C22" i="5"/>
  <c r="C21" i="5"/>
  <c r="C20" i="5"/>
  <c r="D17" i="5"/>
  <c r="D16" i="5"/>
  <c r="D15" i="5"/>
  <c r="D14" i="5"/>
  <c r="D13" i="5"/>
  <c r="D12" i="5"/>
  <c r="D11" i="5"/>
  <c r="C14" i="5"/>
  <c r="C13" i="5"/>
  <c r="C12" i="5"/>
  <c r="C11" i="5"/>
  <c r="C8" i="5"/>
  <c r="C7" i="5"/>
  <c r="C6" i="5"/>
  <c r="C3" i="5"/>
  <c r="C2" i="5"/>
  <c r="S3" i="6"/>
  <c r="S4" i="6"/>
  <c r="S5" i="6"/>
  <c r="S6" i="6"/>
  <c r="S7" i="6"/>
  <c r="S8" i="6"/>
  <c r="S9" i="6"/>
  <c r="S10" i="6"/>
  <c r="S11" i="6"/>
  <c r="S12" i="6"/>
  <c r="S13" i="6"/>
  <c r="S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C4" i="5" l="1"/>
</calcChain>
</file>

<file path=xl/sharedStrings.xml><?xml version="1.0" encoding="utf-8"?>
<sst xmlns="http://schemas.openxmlformats.org/spreadsheetml/2006/main" count="443" uniqueCount="93">
  <si>
    <t>Pedro Marques de Menezes</t>
  </si>
  <si>
    <t>C-F-A-B-E-F</t>
  </si>
  <si>
    <t>A-D-E-C-F-B</t>
  </si>
  <si>
    <t>P-R</t>
  </si>
  <si>
    <t>I-J-L-K-I</t>
  </si>
  <si>
    <t>Emily de Souza Menezes</t>
  </si>
  <si>
    <t>Q-R-U</t>
  </si>
  <si>
    <t>Jefferson Rodrigues de Souza</t>
  </si>
  <si>
    <t>C-E-F-D-A-B</t>
  </si>
  <si>
    <t>I-K-L-J-I</t>
  </si>
  <si>
    <t>Pedro marques de Menezes</t>
  </si>
  <si>
    <t>A-B-C-D-E-F</t>
  </si>
  <si>
    <t>vitor Alves da silva</t>
  </si>
  <si>
    <t>S-P-T</t>
  </si>
  <si>
    <t xml:space="preserve">Jociandro Felipe Lima Rodrigues </t>
  </si>
  <si>
    <t>Vanessa coelho pereira</t>
  </si>
  <si>
    <t>Emile de Oliveira Sampaio</t>
  </si>
  <si>
    <t xml:space="preserve">Carla Gabrielle Fernandes de Souza </t>
  </si>
  <si>
    <t>Luane AraÃºjo da Costa</t>
  </si>
  <si>
    <t>Thalles Giovane Silva BergÃ© Sampaio</t>
  </si>
  <si>
    <t>Kaio Victor de Oliveira Furtado</t>
  </si>
  <si>
    <t>GABRIEL DOS SANTOS GOMES</t>
  </si>
  <si>
    <t>C-E-D-F-A-B</t>
  </si>
  <si>
    <t>Ruan Carlos Pereira Barros</t>
  </si>
  <si>
    <t>U-R-Q</t>
  </si>
  <si>
    <t>KELVIN VITOR DA SILVA OLIVEIRA</t>
  </si>
  <si>
    <t xml:space="preserve"> ketullen vitoria de vasconcelos costa</t>
  </si>
  <si>
    <t>larissa santos de oliveira</t>
  </si>
  <si>
    <t>Arison Araujo de Souza</t>
  </si>
  <si>
    <t>Franciele Barbosa de Oliveira</t>
  </si>
  <si>
    <t>Gabriela Pimentel MagalhÃ£es</t>
  </si>
  <si>
    <t xml:space="preserve">Tarlison Berge de Souza </t>
  </si>
  <si>
    <t>I-M-L-K-I</t>
  </si>
  <si>
    <t>NS</t>
  </si>
  <si>
    <t>ESTUDANTE</t>
  </si>
  <si>
    <t>QUESTÃO 1</t>
  </si>
  <si>
    <t>QUESTÃO 2</t>
  </si>
  <si>
    <t>QUESTÃO 3</t>
  </si>
  <si>
    <t>QUESTÃO 4</t>
  </si>
  <si>
    <t>CERTA</t>
  </si>
  <si>
    <t>ERRADA</t>
  </si>
  <si>
    <t>NÃO SABE</t>
  </si>
  <si>
    <t>ORDEM</t>
  </si>
  <si>
    <t>C-F-A-E-D-B</t>
  </si>
  <si>
    <t>E-B-A-F-D-C</t>
  </si>
  <si>
    <t>P-T-S</t>
  </si>
  <si>
    <t>P-N-T</t>
  </si>
  <si>
    <t>I--O-J-L-K-O-I</t>
  </si>
  <si>
    <t>Luane Araújo da Costa</t>
  </si>
  <si>
    <t>Não sei responder</t>
  </si>
  <si>
    <t xml:space="preserve">Ruan Carlos Pereira Barros </t>
  </si>
  <si>
    <t>E--F-C-B-A-D</t>
  </si>
  <si>
    <t>O-P-T-X</t>
  </si>
  <si>
    <t>I--M-L-K--I</t>
  </si>
  <si>
    <t>Gabriel dos Santos Gomes</t>
  </si>
  <si>
    <t>Rayka Oliveira Pantoja</t>
  </si>
  <si>
    <t>U-Q-R</t>
  </si>
  <si>
    <t>U-N-P-W</t>
  </si>
  <si>
    <t>C-E-F-A-B-D</t>
  </si>
  <si>
    <t>Gabriela Pimentel Magalhães</t>
  </si>
  <si>
    <t>B-E-F-C-A-D</t>
  </si>
  <si>
    <t>Elizabeth Silva do Nascimento</t>
  </si>
  <si>
    <t>B-A-F-D-C-E</t>
  </si>
  <si>
    <t xml:space="preserve">Ketullen Vitória De Vasconcelos Costa </t>
  </si>
  <si>
    <t>T-N-P</t>
  </si>
  <si>
    <t xml:space="preserve">Erlina Fróes Matos </t>
  </si>
  <si>
    <t xml:space="preserve">Vanessa coelho pereira </t>
  </si>
  <si>
    <t>NOTA GERAL</t>
  </si>
  <si>
    <t>Média geral inicial</t>
  </si>
  <si>
    <t>Média geral final (considerando as 4 questões)</t>
  </si>
  <si>
    <t>Média geral final (considerando as 7 questões)</t>
  </si>
  <si>
    <t>QUESTÃO 5</t>
  </si>
  <si>
    <t>QUESTÃO 6</t>
  </si>
  <si>
    <t>QUESTÃO 7</t>
  </si>
  <si>
    <t>NOTA (4)</t>
  </si>
  <si>
    <t>NOTA (7)</t>
  </si>
  <si>
    <t>FEZ_FINAL</t>
  </si>
  <si>
    <t>FEZ_INICIAL</t>
  </si>
  <si>
    <t>Geral</t>
  </si>
  <si>
    <t>Pareados apenas</t>
  </si>
  <si>
    <t>Média inicial</t>
  </si>
  <si>
    <t>Média final (considerando as 4 questões)</t>
  </si>
  <si>
    <t>Média final (considerando as 7 questões)</t>
  </si>
  <si>
    <t>Questão 1</t>
  </si>
  <si>
    <t>Questão 2</t>
  </si>
  <si>
    <t>Questão 3</t>
  </si>
  <si>
    <t>Questão 4</t>
  </si>
  <si>
    <t>Questão 5</t>
  </si>
  <si>
    <t>Questão 6</t>
  </si>
  <si>
    <t>Questão 7</t>
  </si>
  <si>
    <t>Antes</t>
  </si>
  <si>
    <t>Depois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</si>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</sst>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D3C4-62F5-4EB5-97DE-DC2F828BDF2C}">
  <dimension ref="A1:L23"/>
  <sheetViews>
    <sheetView workbookViewId="0">
      <selection activeCell="N2" sqref="N2"/>
    </sheetView>
  </sheetViews>
  <sheetFormatPr defaultRowHeight="14.4" x14ac:dyDescent="0.3"/>
  <cols>
    <col min="1" max="1" width="9.109375" style="2"/>
    <col min="2" max="2" width="32.6640625" bestFit="1" customWidth="1"/>
    <col min="3" max="10" width="10.6640625" bestFit="1" customWidth="1"/>
  </cols>
  <sheetData>
    <row r="1" spans="1:12" x14ac:dyDescent="0.3">
      <c r="A1" s="3" t="s">
        <v>42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67</v>
      </c>
      <c r="L1" s="1" t="s">
        <v>76</v>
      </c>
    </row>
    <row r="2" spans="1:12" x14ac:dyDescent="0.3">
      <c r="A2" s="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40</v>
      </c>
      <c r="H2" t="s">
        <v>39</v>
      </c>
      <c r="I2" t="s">
        <v>40</v>
      </c>
      <c r="J2" t="s">
        <v>39</v>
      </c>
      <c r="K2">
        <v>5</v>
      </c>
      <c r="L2" t="str">
        <f>IF(COUNTIF(RESPOSTAS_FINAL!A:A,RESPOSTAS_INICIAL!A2)&gt;0,"SIM","NÃO")</f>
        <v>NÃO</v>
      </c>
    </row>
    <row r="3" spans="1:12" x14ac:dyDescent="0.3">
      <c r="A3" s="2">
        <v>2</v>
      </c>
      <c r="B3" t="s">
        <v>5</v>
      </c>
      <c r="C3" t="s">
        <v>1</v>
      </c>
      <c r="D3" t="s">
        <v>2</v>
      </c>
      <c r="E3" t="s">
        <v>6</v>
      </c>
      <c r="F3" t="s">
        <v>4</v>
      </c>
      <c r="G3" t="s">
        <v>40</v>
      </c>
      <c r="H3" t="s">
        <v>39</v>
      </c>
      <c r="I3" t="s">
        <v>39</v>
      </c>
      <c r="J3" t="s">
        <v>39</v>
      </c>
      <c r="K3">
        <v>7.5</v>
      </c>
      <c r="L3" t="str">
        <f>IF(COUNTIF(RESPOSTAS_FINAL!A:A,RESPOSTAS_INICIAL!A3)&gt;0,"SIM","NÃO")</f>
        <v>NÃO</v>
      </c>
    </row>
    <row r="4" spans="1:12" x14ac:dyDescent="0.3">
      <c r="A4" s="2">
        <v>3</v>
      </c>
      <c r="B4" t="s">
        <v>7</v>
      </c>
      <c r="C4" t="s">
        <v>8</v>
      </c>
      <c r="D4" t="s">
        <v>2</v>
      </c>
      <c r="E4" t="s">
        <v>3</v>
      </c>
      <c r="F4" t="s">
        <v>9</v>
      </c>
      <c r="G4" t="s">
        <v>39</v>
      </c>
      <c r="H4" t="s">
        <v>39</v>
      </c>
      <c r="I4" t="s">
        <v>40</v>
      </c>
      <c r="J4" t="s">
        <v>39</v>
      </c>
      <c r="K4">
        <v>7.5</v>
      </c>
      <c r="L4" t="str">
        <f>IF(COUNTIF(RESPOSTAS_FINAL!A:A,RESPOSTAS_INICIAL!A4)&gt;0,"SIM","NÃO")</f>
        <v>SIM</v>
      </c>
    </row>
    <row r="5" spans="1:12" x14ac:dyDescent="0.3">
      <c r="A5" s="2">
        <v>4</v>
      </c>
      <c r="B5" t="s">
        <v>10</v>
      </c>
      <c r="C5" t="s">
        <v>1</v>
      </c>
      <c r="D5" t="s">
        <v>2</v>
      </c>
      <c r="E5" t="s">
        <v>3</v>
      </c>
      <c r="F5" t="s">
        <v>9</v>
      </c>
      <c r="G5" t="s">
        <v>40</v>
      </c>
      <c r="H5" t="s">
        <v>39</v>
      </c>
      <c r="I5" t="s">
        <v>40</v>
      </c>
      <c r="J5" t="s">
        <v>39</v>
      </c>
      <c r="K5">
        <v>5</v>
      </c>
      <c r="L5" t="str">
        <f>IF(COUNTIF(RESPOSTAS_FINAL!A:A,RESPOSTAS_INICIAL!A5)&gt;0,"SIM","NÃO")</f>
        <v>NÃO</v>
      </c>
    </row>
    <row r="6" spans="1:12" x14ac:dyDescent="0.3">
      <c r="A6" s="2">
        <v>5</v>
      </c>
      <c r="B6" t="s">
        <v>7</v>
      </c>
      <c r="C6" t="s">
        <v>8</v>
      </c>
      <c r="D6" t="s">
        <v>11</v>
      </c>
      <c r="E6" t="s">
        <v>3</v>
      </c>
      <c r="F6" t="s">
        <v>9</v>
      </c>
      <c r="G6" t="s">
        <v>39</v>
      </c>
      <c r="H6" t="s">
        <v>40</v>
      </c>
      <c r="I6" t="s">
        <v>40</v>
      </c>
      <c r="J6" t="s">
        <v>39</v>
      </c>
      <c r="K6">
        <v>5</v>
      </c>
      <c r="L6" t="str">
        <f>IF(COUNTIF(RESPOSTAS_FINAL!A:A,RESPOSTAS_INICIAL!A6)&gt;0,"SIM","NÃO")</f>
        <v>NÃO</v>
      </c>
    </row>
    <row r="7" spans="1:12" x14ac:dyDescent="0.3">
      <c r="A7" s="2">
        <v>6</v>
      </c>
      <c r="B7" t="s">
        <v>12</v>
      </c>
      <c r="C7" t="s">
        <v>8</v>
      </c>
      <c r="D7" t="s">
        <v>2</v>
      </c>
      <c r="E7" t="s">
        <v>13</v>
      </c>
      <c r="F7" t="s">
        <v>9</v>
      </c>
      <c r="G7" t="s">
        <v>39</v>
      </c>
      <c r="H7" t="s">
        <v>39</v>
      </c>
      <c r="I7" t="s">
        <v>39</v>
      </c>
      <c r="J7" t="s">
        <v>39</v>
      </c>
      <c r="K7">
        <v>10</v>
      </c>
      <c r="L7" t="str">
        <f>IF(COUNTIF(RESPOSTAS_FINAL!A:A,RESPOSTAS_INICIAL!A7)&gt;0,"SIM","NÃO")</f>
        <v>NÃO</v>
      </c>
    </row>
    <row r="8" spans="1:12" x14ac:dyDescent="0.3">
      <c r="A8" s="2">
        <v>7</v>
      </c>
      <c r="B8" t="s">
        <v>14</v>
      </c>
      <c r="C8" t="s">
        <v>8</v>
      </c>
      <c r="D8" t="s">
        <v>2</v>
      </c>
      <c r="E8" t="s">
        <v>13</v>
      </c>
      <c r="F8" t="s">
        <v>33</v>
      </c>
      <c r="G8" t="s">
        <v>39</v>
      </c>
      <c r="H8" t="s">
        <v>39</v>
      </c>
      <c r="I8" t="s">
        <v>39</v>
      </c>
      <c r="J8" t="s">
        <v>41</v>
      </c>
      <c r="K8">
        <v>7.5</v>
      </c>
      <c r="L8" t="str">
        <f>IF(COUNTIF(RESPOSTAS_FINAL!A:A,RESPOSTAS_INICIAL!A8)&gt;0,"SIM","NÃO")</f>
        <v>NÃO</v>
      </c>
    </row>
    <row r="9" spans="1:12" x14ac:dyDescent="0.3">
      <c r="A9" s="2">
        <v>8</v>
      </c>
      <c r="B9" t="s">
        <v>15</v>
      </c>
      <c r="C9" t="s">
        <v>8</v>
      </c>
      <c r="D9" t="s">
        <v>2</v>
      </c>
      <c r="E9" t="s">
        <v>3</v>
      </c>
      <c r="F9" t="s">
        <v>33</v>
      </c>
      <c r="G9" t="s">
        <v>39</v>
      </c>
      <c r="H9" t="s">
        <v>39</v>
      </c>
      <c r="I9" t="s">
        <v>40</v>
      </c>
      <c r="J9" t="s">
        <v>41</v>
      </c>
      <c r="K9">
        <v>5</v>
      </c>
      <c r="L9" t="str">
        <f>IF(COUNTIF(RESPOSTAS_FINAL!A:A,RESPOSTAS_INICIAL!A9)&gt;0,"SIM","NÃO")</f>
        <v>SIM</v>
      </c>
    </row>
    <row r="10" spans="1:12" x14ac:dyDescent="0.3">
      <c r="A10" s="2">
        <v>9</v>
      </c>
      <c r="B10" t="s">
        <v>16</v>
      </c>
      <c r="C10" t="s">
        <v>1</v>
      </c>
      <c r="D10" t="s">
        <v>2</v>
      </c>
      <c r="E10" t="s">
        <v>13</v>
      </c>
      <c r="F10" t="s">
        <v>9</v>
      </c>
      <c r="G10" t="s">
        <v>40</v>
      </c>
      <c r="H10" t="s">
        <v>39</v>
      </c>
      <c r="I10" t="s">
        <v>39</v>
      </c>
      <c r="J10" t="s">
        <v>39</v>
      </c>
      <c r="K10">
        <v>7.5</v>
      </c>
      <c r="L10" t="str">
        <f>IF(COUNTIF(RESPOSTAS_FINAL!A:A,RESPOSTAS_INICIAL!A10)&gt;0,"SIM","NÃO")</f>
        <v>NÃO</v>
      </c>
    </row>
    <row r="11" spans="1:12" x14ac:dyDescent="0.3">
      <c r="A11" s="2">
        <v>10</v>
      </c>
      <c r="B11" t="s">
        <v>17</v>
      </c>
      <c r="C11" t="s">
        <v>8</v>
      </c>
      <c r="D11" t="s">
        <v>2</v>
      </c>
      <c r="E11" t="s">
        <v>6</v>
      </c>
      <c r="F11" t="s">
        <v>33</v>
      </c>
      <c r="G11" t="s">
        <v>39</v>
      </c>
      <c r="H11" t="s">
        <v>39</v>
      </c>
      <c r="I11" t="s">
        <v>39</v>
      </c>
      <c r="J11" t="s">
        <v>41</v>
      </c>
      <c r="K11">
        <v>7.5</v>
      </c>
      <c r="L11" t="str">
        <f>IF(COUNTIF(RESPOSTAS_FINAL!A:A,RESPOSTAS_INICIAL!A11)&gt;0,"SIM","NÃO")</f>
        <v>SIM</v>
      </c>
    </row>
    <row r="12" spans="1:12" x14ac:dyDescent="0.3">
      <c r="A12" s="2">
        <v>11</v>
      </c>
      <c r="B12" t="s">
        <v>18</v>
      </c>
      <c r="C12" t="s">
        <v>8</v>
      </c>
      <c r="D12" t="s">
        <v>2</v>
      </c>
      <c r="E12" t="s">
        <v>33</v>
      </c>
      <c r="F12" t="s">
        <v>4</v>
      </c>
      <c r="G12" t="s">
        <v>39</v>
      </c>
      <c r="H12" t="s">
        <v>39</v>
      </c>
      <c r="I12" t="s">
        <v>41</v>
      </c>
      <c r="J12" t="s">
        <v>39</v>
      </c>
      <c r="K12">
        <v>7.5</v>
      </c>
      <c r="L12" t="str">
        <f>IF(COUNTIF(RESPOSTAS_FINAL!A:A,RESPOSTAS_INICIAL!A12)&gt;0,"SIM","NÃO")</f>
        <v>SIM</v>
      </c>
    </row>
    <row r="13" spans="1:12" x14ac:dyDescent="0.3">
      <c r="A13" s="2">
        <v>12</v>
      </c>
      <c r="B13" t="s">
        <v>19</v>
      </c>
      <c r="C13" t="s">
        <v>8</v>
      </c>
      <c r="D13" t="s">
        <v>2</v>
      </c>
      <c r="E13" t="s">
        <v>6</v>
      </c>
      <c r="F13" t="s">
        <v>4</v>
      </c>
      <c r="G13" t="s">
        <v>39</v>
      </c>
      <c r="H13" t="s">
        <v>39</v>
      </c>
      <c r="I13" t="s">
        <v>39</v>
      </c>
      <c r="J13" t="s">
        <v>39</v>
      </c>
      <c r="K13">
        <v>10</v>
      </c>
      <c r="L13" t="str">
        <f>IF(COUNTIF(RESPOSTAS_FINAL!A:A,RESPOSTAS_INICIAL!A13)&gt;0,"SIM","NÃO")</f>
        <v>NÃO</v>
      </c>
    </row>
    <row r="14" spans="1:12" x14ac:dyDescent="0.3">
      <c r="A14" s="2">
        <v>13</v>
      </c>
      <c r="B14" t="s">
        <v>20</v>
      </c>
      <c r="C14" t="s">
        <v>8</v>
      </c>
      <c r="D14" t="s">
        <v>2</v>
      </c>
      <c r="E14" t="s">
        <v>6</v>
      </c>
      <c r="F14" t="s">
        <v>4</v>
      </c>
      <c r="G14" t="s">
        <v>39</v>
      </c>
      <c r="H14" t="s">
        <v>39</v>
      </c>
      <c r="I14" t="s">
        <v>39</v>
      </c>
      <c r="J14" t="s">
        <v>39</v>
      </c>
      <c r="K14">
        <v>10</v>
      </c>
      <c r="L14" t="str">
        <f>IF(COUNTIF(RESPOSTAS_FINAL!A:A,RESPOSTAS_INICIAL!A14)&gt;0,"SIM","NÃO")</f>
        <v>NÃO</v>
      </c>
    </row>
    <row r="15" spans="1:12" x14ac:dyDescent="0.3">
      <c r="A15" s="2">
        <v>14</v>
      </c>
      <c r="B15" t="s">
        <v>21</v>
      </c>
      <c r="C15" t="s">
        <v>22</v>
      </c>
      <c r="D15" t="s">
        <v>2</v>
      </c>
      <c r="E15" t="s">
        <v>6</v>
      </c>
      <c r="F15" t="s">
        <v>4</v>
      </c>
      <c r="G15" t="s">
        <v>39</v>
      </c>
      <c r="H15" t="s">
        <v>39</v>
      </c>
      <c r="I15" t="s">
        <v>39</v>
      </c>
      <c r="J15" t="s">
        <v>39</v>
      </c>
      <c r="K15">
        <v>10</v>
      </c>
      <c r="L15" t="str">
        <f>IF(COUNTIF(RESPOSTAS_FINAL!A:A,RESPOSTAS_INICIAL!A15)&gt;0,"SIM","NÃO")</f>
        <v>SIM</v>
      </c>
    </row>
    <row r="16" spans="1:12" x14ac:dyDescent="0.3">
      <c r="A16" s="2">
        <v>15</v>
      </c>
      <c r="B16" t="s">
        <v>23</v>
      </c>
      <c r="C16" t="s">
        <v>8</v>
      </c>
      <c r="D16" t="s">
        <v>2</v>
      </c>
      <c r="E16" t="s">
        <v>24</v>
      </c>
      <c r="F16" t="s">
        <v>33</v>
      </c>
      <c r="G16" t="s">
        <v>39</v>
      </c>
      <c r="H16" t="s">
        <v>39</v>
      </c>
      <c r="I16" t="s">
        <v>40</v>
      </c>
      <c r="J16" t="s">
        <v>41</v>
      </c>
      <c r="K16">
        <v>5</v>
      </c>
      <c r="L16" t="str">
        <f>IF(COUNTIF(RESPOSTAS_FINAL!A:A,RESPOSTAS_INICIAL!A16)&gt;0,"SIM","NÃO")</f>
        <v>SIM</v>
      </c>
    </row>
    <row r="17" spans="1:12" x14ac:dyDescent="0.3">
      <c r="A17" s="2">
        <v>16</v>
      </c>
      <c r="B17" t="s">
        <v>25</v>
      </c>
      <c r="C17" t="s">
        <v>8</v>
      </c>
      <c r="D17" t="s">
        <v>2</v>
      </c>
      <c r="E17" t="s">
        <v>3</v>
      </c>
      <c r="F17" t="s">
        <v>4</v>
      </c>
      <c r="G17" t="s">
        <v>39</v>
      </c>
      <c r="H17" t="s">
        <v>39</v>
      </c>
      <c r="I17" t="s">
        <v>40</v>
      </c>
      <c r="J17" t="s">
        <v>39</v>
      </c>
      <c r="K17">
        <v>7.5</v>
      </c>
      <c r="L17" t="str">
        <f>IF(COUNTIF(RESPOSTAS_FINAL!A:A,RESPOSTAS_INICIAL!A17)&gt;0,"SIM","NÃO")</f>
        <v>NÃO</v>
      </c>
    </row>
    <row r="18" spans="1:12" x14ac:dyDescent="0.3">
      <c r="A18" s="2">
        <v>17</v>
      </c>
      <c r="B18" t="s">
        <v>26</v>
      </c>
      <c r="C18" t="s">
        <v>8</v>
      </c>
      <c r="D18" t="s">
        <v>2</v>
      </c>
      <c r="E18" t="s">
        <v>3</v>
      </c>
      <c r="F18" t="s">
        <v>9</v>
      </c>
      <c r="G18" t="s">
        <v>39</v>
      </c>
      <c r="H18" t="s">
        <v>39</v>
      </c>
      <c r="I18" t="s">
        <v>40</v>
      </c>
      <c r="J18" t="s">
        <v>39</v>
      </c>
      <c r="K18">
        <v>7.5</v>
      </c>
      <c r="L18" t="str">
        <f>IF(COUNTIF(RESPOSTAS_FINAL!A:A,RESPOSTAS_INICIAL!A18)&gt;0,"SIM","NÃO")</f>
        <v>SIM</v>
      </c>
    </row>
    <row r="19" spans="1:12" x14ac:dyDescent="0.3">
      <c r="A19" s="2">
        <v>18</v>
      </c>
      <c r="B19" t="s">
        <v>27</v>
      </c>
      <c r="C19" t="s">
        <v>8</v>
      </c>
      <c r="D19" t="s">
        <v>2</v>
      </c>
      <c r="E19" t="s">
        <v>6</v>
      </c>
      <c r="F19" t="s">
        <v>9</v>
      </c>
      <c r="G19" t="s">
        <v>39</v>
      </c>
      <c r="H19" t="s">
        <v>39</v>
      </c>
      <c r="I19" t="s">
        <v>39</v>
      </c>
      <c r="J19" t="s">
        <v>39</v>
      </c>
      <c r="K19">
        <v>10</v>
      </c>
      <c r="L19" t="str">
        <f>IF(COUNTIF(RESPOSTAS_FINAL!A:A,RESPOSTAS_INICIAL!A19)&gt;0,"SIM","NÃO")</f>
        <v>NÃO</v>
      </c>
    </row>
    <row r="20" spans="1:12" x14ac:dyDescent="0.3">
      <c r="A20" s="2">
        <v>19</v>
      </c>
      <c r="B20" t="s">
        <v>28</v>
      </c>
      <c r="C20" t="s">
        <v>8</v>
      </c>
      <c r="D20" t="s">
        <v>2</v>
      </c>
      <c r="E20" t="s">
        <v>6</v>
      </c>
      <c r="F20" t="s">
        <v>33</v>
      </c>
      <c r="G20" t="s">
        <v>39</v>
      </c>
      <c r="H20" t="s">
        <v>39</v>
      </c>
      <c r="I20" t="s">
        <v>39</v>
      </c>
      <c r="J20" t="s">
        <v>41</v>
      </c>
      <c r="K20">
        <v>7.5</v>
      </c>
      <c r="L20" t="str">
        <f>IF(COUNTIF(RESPOSTAS_FINAL!A:A,RESPOSTAS_INICIAL!A20)&gt;0,"SIM","NÃO")</f>
        <v>NÃO</v>
      </c>
    </row>
    <row r="21" spans="1:12" x14ac:dyDescent="0.3">
      <c r="A21" s="2">
        <v>20</v>
      </c>
      <c r="B21" t="s">
        <v>29</v>
      </c>
      <c r="C21" t="s">
        <v>1</v>
      </c>
      <c r="D21" t="s">
        <v>2</v>
      </c>
      <c r="E21" t="s">
        <v>3</v>
      </c>
      <c r="F21" t="s">
        <v>33</v>
      </c>
      <c r="G21" t="s">
        <v>40</v>
      </c>
      <c r="H21" t="s">
        <v>39</v>
      </c>
      <c r="I21" t="s">
        <v>40</v>
      </c>
      <c r="J21" t="s">
        <v>41</v>
      </c>
      <c r="K21">
        <v>2.5</v>
      </c>
      <c r="L21" t="str">
        <f>IF(COUNTIF(RESPOSTAS_FINAL!A:A,RESPOSTAS_INICIAL!A21)&gt;0,"SIM","NÃO")</f>
        <v>SIM</v>
      </c>
    </row>
    <row r="22" spans="1:12" x14ac:dyDescent="0.3">
      <c r="A22" s="2">
        <v>21</v>
      </c>
      <c r="B22" t="s">
        <v>30</v>
      </c>
      <c r="C22" t="s">
        <v>8</v>
      </c>
      <c r="D22" t="s">
        <v>2</v>
      </c>
      <c r="E22" t="s">
        <v>6</v>
      </c>
      <c r="F22" t="s">
        <v>4</v>
      </c>
      <c r="G22" t="s">
        <v>39</v>
      </c>
      <c r="H22" t="s">
        <v>39</v>
      </c>
      <c r="I22" t="s">
        <v>39</v>
      </c>
      <c r="J22" t="s">
        <v>39</v>
      </c>
      <c r="K22">
        <v>10</v>
      </c>
      <c r="L22" t="str">
        <f>IF(COUNTIF(RESPOSTAS_FINAL!A:A,RESPOSTAS_INICIAL!A22)&gt;0,"SIM","NÃO")</f>
        <v>SIM</v>
      </c>
    </row>
    <row r="23" spans="1:12" x14ac:dyDescent="0.3">
      <c r="A23" s="2">
        <v>22</v>
      </c>
      <c r="B23" t="s">
        <v>31</v>
      </c>
      <c r="C23" t="s">
        <v>8</v>
      </c>
      <c r="D23" t="s">
        <v>2</v>
      </c>
      <c r="E23" t="s">
        <v>13</v>
      </c>
      <c r="F23" t="s">
        <v>32</v>
      </c>
      <c r="G23" t="s">
        <v>39</v>
      </c>
      <c r="H23" t="s">
        <v>39</v>
      </c>
      <c r="I23" t="s">
        <v>39</v>
      </c>
      <c r="J23" t="s">
        <v>40</v>
      </c>
      <c r="K23">
        <v>7.5</v>
      </c>
      <c r="L23" t="str">
        <f>IF(COUNTIF(RESPOSTAS_FINAL!A:A,RESPOSTAS_INICIAL!A23)&gt;0,"SIM","NÃO")</f>
        <v>NÃO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6AC7-2F7F-414E-BD5B-EC4AD0F64ECE}">
  <dimension ref="A1:S13"/>
  <sheetViews>
    <sheetView workbookViewId="0">
      <selection activeCell="R2" sqref="R2"/>
    </sheetView>
  </sheetViews>
  <sheetFormatPr defaultRowHeight="14.4" x14ac:dyDescent="0.3"/>
  <sheetData>
    <row r="1" spans="1:19" x14ac:dyDescent="0.3">
      <c r="A1" s="1" t="s">
        <v>42</v>
      </c>
      <c r="B1" s="1" t="s">
        <v>34</v>
      </c>
      <c r="C1" s="1" t="s">
        <v>35</v>
      </c>
      <c r="D1" s="1" t="s">
        <v>71</v>
      </c>
      <c r="E1" s="1" t="s">
        <v>36</v>
      </c>
      <c r="F1" s="1" t="s">
        <v>72</v>
      </c>
      <c r="G1" s="1" t="s">
        <v>37</v>
      </c>
      <c r="H1" s="1" t="s">
        <v>73</v>
      </c>
      <c r="I1" s="1" t="s">
        <v>38</v>
      </c>
      <c r="J1" s="1" t="s">
        <v>35</v>
      </c>
      <c r="K1" s="1" t="s">
        <v>71</v>
      </c>
      <c r="L1" s="1" t="s">
        <v>36</v>
      </c>
      <c r="M1" s="1" t="s">
        <v>72</v>
      </c>
      <c r="N1" s="1" t="s">
        <v>37</v>
      </c>
      <c r="O1" s="1" t="s">
        <v>73</v>
      </c>
      <c r="P1" s="1" t="s">
        <v>38</v>
      </c>
      <c r="Q1" s="1" t="s">
        <v>74</v>
      </c>
      <c r="R1" s="1" t="s">
        <v>75</v>
      </c>
      <c r="S1" s="1" t="s">
        <v>77</v>
      </c>
    </row>
    <row r="2" spans="1:19" x14ac:dyDescent="0.3">
      <c r="A2">
        <v>20</v>
      </c>
      <c r="B2" t="s">
        <v>29</v>
      </c>
      <c r="C2" t="s">
        <v>43</v>
      </c>
      <c r="D2" t="s">
        <v>44</v>
      </c>
      <c r="E2" t="s">
        <v>2</v>
      </c>
      <c r="F2" t="s">
        <v>2</v>
      </c>
      <c r="G2" t="s">
        <v>45</v>
      </c>
      <c r="H2" t="s">
        <v>46</v>
      </c>
      <c r="I2" t="s">
        <v>47</v>
      </c>
      <c r="J2" t="s">
        <v>39</v>
      </c>
      <c r="K2" t="s">
        <v>39</v>
      </c>
      <c r="L2" t="s">
        <v>39</v>
      </c>
      <c r="M2" t="s">
        <v>39</v>
      </c>
      <c r="N2" t="s">
        <v>39</v>
      </c>
      <c r="O2" t="s">
        <v>40</v>
      </c>
      <c r="P2" t="s">
        <v>39</v>
      </c>
      <c r="Q2">
        <f>(IF(J2="CERTA",1,0)+IF(K2="CERTA",1,0)+IF(L2="CERTA",1,0)+IF(M2="CERTA",1,0))/4*10</f>
        <v>10</v>
      </c>
      <c r="R2">
        <f>COUNTIFS(J2:P2,"CERTA")/7*10</f>
        <v>8.5714285714285712</v>
      </c>
      <c r="S2" t="str">
        <f>IF(COUNTIF(RESPOSTAS_INICIAL!A:A,RESPOSTAS_FINAL!A2)&gt;0,"SIM","NÃO")</f>
        <v>SIM</v>
      </c>
    </row>
    <row r="3" spans="1:19" x14ac:dyDescent="0.3">
      <c r="A3">
        <v>11</v>
      </c>
      <c r="B3" t="s">
        <v>48</v>
      </c>
      <c r="C3" t="s">
        <v>43</v>
      </c>
      <c r="D3" t="s">
        <v>44</v>
      </c>
      <c r="E3" t="s">
        <v>2</v>
      </c>
      <c r="F3" t="s">
        <v>2</v>
      </c>
      <c r="G3" t="s">
        <v>49</v>
      </c>
      <c r="H3" t="s">
        <v>46</v>
      </c>
      <c r="I3" t="s">
        <v>49</v>
      </c>
      <c r="J3" t="s">
        <v>39</v>
      </c>
      <c r="K3" t="s">
        <v>39</v>
      </c>
      <c r="L3" t="s">
        <v>39</v>
      </c>
      <c r="M3" t="s">
        <v>39</v>
      </c>
      <c r="N3" t="s">
        <v>41</v>
      </c>
      <c r="O3" t="s">
        <v>40</v>
      </c>
      <c r="P3" t="s">
        <v>41</v>
      </c>
      <c r="Q3">
        <f t="shared" ref="Q3:Q13" si="0">(IF(J3="CERTA",1,0)+IF(K3="CERTA",1,0)+IF(L3="CERTA",1,0)+IF(M3="CERTA",1,0))/4*10</f>
        <v>10</v>
      </c>
      <c r="R3">
        <f t="shared" ref="R3:R13" si="1">COUNTIFS(J3:P3,"CERTA")/7*10</f>
        <v>5.7142857142857135</v>
      </c>
      <c r="S3" t="str">
        <f>IF(COUNTIF(RESPOSTAS_INICIAL!A:A,RESPOSTAS_FINAL!A3)&gt;0,"SIM","NÃO")</f>
        <v>SIM</v>
      </c>
    </row>
    <row r="4" spans="1:19" x14ac:dyDescent="0.3">
      <c r="A4">
        <v>15</v>
      </c>
      <c r="B4" t="s">
        <v>50</v>
      </c>
      <c r="C4" t="s">
        <v>43</v>
      </c>
      <c r="D4" t="s">
        <v>51</v>
      </c>
      <c r="E4" t="s">
        <v>2</v>
      </c>
      <c r="F4" t="s">
        <v>2</v>
      </c>
      <c r="G4" t="s">
        <v>45</v>
      </c>
      <c r="H4" t="s">
        <v>52</v>
      </c>
      <c r="I4" t="s">
        <v>53</v>
      </c>
      <c r="J4" t="s">
        <v>39</v>
      </c>
      <c r="K4" t="s">
        <v>40</v>
      </c>
      <c r="L4" t="s">
        <v>39</v>
      </c>
      <c r="M4" t="s">
        <v>39</v>
      </c>
      <c r="N4" t="s">
        <v>39</v>
      </c>
      <c r="O4" t="s">
        <v>40</v>
      </c>
      <c r="P4" t="s">
        <v>40</v>
      </c>
      <c r="Q4">
        <f t="shared" si="0"/>
        <v>7.5</v>
      </c>
      <c r="R4">
        <f t="shared" si="1"/>
        <v>5.7142857142857135</v>
      </c>
      <c r="S4" t="str">
        <f>IF(COUNTIF(RESPOSTAS_INICIAL!A:A,RESPOSTAS_FINAL!A4)&gt;0,"SIM","NÃO")</f>
        <v>SIM</v>
      </c>
    </row>
    <row r="5" spans="1:19" x14ac:dyDescent="0.3">
      <c r="A5">
        <v>14</v>
      </c>
      <c r="B5" t="s">
        <v>54</v>
      </c>
      <c r="C5" t="s">
        <v>43</v>
      </c>
      <c r="D5" t="s">
        <v>44</v>
      </c>
      <c r="E5" t="s">
        <v>2</v>
      </c>
      <c r="F5" t="s">
        <v>2</v>
      </c>
      <c r="G5" t="s">
        <v>45</v>
      </c>
      <c r="H5" t="s">
        <v>52</v>
      </c>
      <c r="I5" t="s">
        <v>47</v>
      </c>
      <c r="J5" t="s">
        <v>39</v>
      </c>
      <c r="K5" t="s">
        <v>39</v>
      </c>
      <c r="L5" t="s">
        <v>39</v>
      </c>
      <c r="M5" t="s">
        <v>39</v>
      </c>
      <c r="N5" t="s">
        <v>39</v>
      </c>
      <c r="O5" t="s">
        <v>40</v>
      </c>
      <c r="P5" t="s">
        <v>39</v>
      </c>
      <c r="Q5">
        <f t="shared" si="0"/>
        <v>10</v>
      </c>
      <c r="R5">
        <f t="shared" si="1"/>
        <v>8.5714285714285712</v>
      </c>
      <c r="S5" t="str">
        <f>IF(COUNTIF(RESPOSTAS_INICIAL!A:A,RESPOSTAS_FINAL!A5)&gt;0,"SIM","NÃO")</f>
        <v>SIM</v>
      </c>
    </row>
    <row r="6" spans="1:19" x14ac:dyDescent="0.3">
      <c r="A6">
        <v>23</v>
      </c>
      <c r="B6" t="s">
        <v>55</v>
      </c>
      <c r="C6" t="s">
        <v>43</v>
      </c>
      <c r="D6" t="s">
        <v>44</v>
      </c>
      <c r="E6" t="s">
        <v>2</v>
      </c>
      <c r="F6" t="s">
        <v>2</v>
      </c>
      <c r="G6" t="s">
        <v>56</v>
      </c>
      <c r="H6" t="s">
        <v>57</v>
      </c>
      <c r="I6" t="s">
        <v>47</v>
      </c>
      <c r="J6" t="s">
        <v>39</v>
      </c>
      <c r="K6" t="s">
        <v>39</v>
      </c>
      <c r="L6" t="s">
        <v>39</v>
      </c>
      <c r="M6" t="s">
        <v>39</v>
      </c>
      <c r="N6" t="s">
        <v>39</v>
      </c>
      <c r="O6" t="s">
        <v>39</v>
      </c>
      <c r="P6" t="s">
        <v>39</v>
      </c>
      <c r="Q6">
        <f t="shared" si="0"/>
        <v>10</v>
      </c>
      <c r="R6">
        <f t="shared" si="1"/>
        <v>10</v>
      </c>
      <c r="S6" t="str">
        <f>IF(COUNTIF(RESPOSTAS_INICIAL!A:A,RESPOSTAS_FINAL!A6)&gt;0,"SIM","NÃO")</f>
        <v>NÃO</v>
      </c>
    </row>
    <row r="7" spans="1:19" x14ac:dyDescent="0.3">
      <c r="A7">
        <v>3</v>
      </c>
      <c r="B7" t="s">
        <v>7</v>
      </c>
      <c r="C7" t="s">
        <v>58</v>
      </c>
      <c r="D7" t="s">
        <v>51</v>
      </c>
      <c r="E7" t="s">
        <v>2</v>
      </c>
      <c r="F7" t="s">
        <v>2</v>
      </c>
      <c r="G7" t="s">
        <v>45</v>
      </c>
      <c r="H7" t="s">
        <v>52</v>
      </c>
      <c r="I7" t="s">
        <v>4</v>
      </c>
      <c r="J7" t="s">
        <v>39</v>
      </c>
      <c r="K7" t="s">
        <v>40</v>
      </c>
      <c r="L7" t="s">
        <v>39</v>
      </c>
      <c r="M7" t="s">
        <v>39</v>
      </c>
      <c r="N7" t="s">
        <v>39</v>
      </c>
      <c r="O7" t="s">
        <v>40</v>
      </c>
      <c r="P7" t="s">
        <v>40</v>
      </c>
      <c r="Q7">
        <f t="shared" si="0"/>
        <v>7.5</v>
      </c>
      <c r="R7">
        <f t="shared" si="1"/>
        <v>5.7142857142857135</v>
      </c>
      <c r="S7" t="str">
        <f>IF(COUNTIF(RESPOSTAS_INICIAL!A:A,RESPOSTAS_FINAL!A7)&gt;0,"SIM","NÃO")</f>
        <v>SIM</v>
      </c>
    </row>
    <row r="8" spans="1:19" x14ac:dyDescent="0.3">
      <c r="A8">
        <v>21</v>
      </c>
      <c r="B8" t="s">
        <v>59</v>
      </c>
      <c r="C8" t="s">
        <v>43</v>
      </c>
      <c r="D8" t="s">
        <v>60</v>
      </c>
      <c r="E8" t="s">
        <v>2</v>
      </c>
      <c r="F8" t="s">
        <v>2</v>
      </c>
      <c r="G8" t="s">
        <v>56</v>
      </c>
      <c r="H8" t="s">
        <v>52</v>
      </c>
      <c r="I8" t="s">
        <v>47</v>
      </c>
      <c r="J8" t="s">
        <v>39</v>
      </c>
      <c r="K8" t="s">
        <v>39</v>
      </c>
      <c r="L8" t="s">
        <v>39</v>
      </c>
      <c r="M8" t="s">
        <v>39</v>
      </c>
      <c r="N8" t="s">
        <v>39</v>
      </c>
      <c r="O8" t="s">
        <v>40</v>
      </c>
      <c r="P8" t="s">
        <v>39</v>
      </c>
      <c r="Q8">
        <f t="shared" si="0"/>
        <v>10</v>
      </c>
      <c r="R8">
        <f t="shared" si="1"/>
        <v>8.5714285714285712</v>
      </c>
      <c r="S8" t="str">
        <f>IF(COUNTIF(RESPOSTAS_INICIAL!A:A,RESPOSTAS_FINAL!A8)&gt;0,"SIM","NÃO")</f>
        <v>SIM</v>
      </c>
    </row>
    <row r="9" spans="1:19" x14ac:dyDescent="0.3">
      <c r="A9">
        <v>24</v>
      </c>
      <c r="B9" t="s">
        <v>61</v>
      </c>
      <c r="C9" t="s">
        <v>43</v>
      </c>
      <c r="D9" t="s">
        <v>62</v>
      </c>
      <c r="E9" t="s">
        <v>2</v>
      </c>
      <c r="F9" t="s">
        <v>2</v>
      </c>
      <c r="G9" t="s">
        <v>45</v>
      </c>
      <c r="H9" t="s">
        <v>52</v>
      </c>
      <c r="I9" t="s">
        <v>47</v>
      </c>
      <c r="J9" t="s">
        <v>39</v>
      </c>
      <c r="K9" t="s">
        <v>40</v>
      </c>
      <c r="L9" t="s">
        <v>39</v>
      </c>
      <c r="M9" t="s">
        <v>39</v>
      </c>
      <c r="N9" t="s">
        <v>39</v>
      </c>
      <c r="O9" t="s">
        <v>40</v>
      </c>
      <c r="P9" t="s">
        <v>39</v>
      </c>
      <c r="Q9">
        <f t="shared" si="0"/>
        <v>7.5</v>
      </c>
      <c r="R9">
        <f t="shared" si="1"/>
        <v>7.1428571428571432</v>
      </c>
      <c r="S9" t="str">
        <f>IF(COUNTIF(RESPOSTAS_INICIAL!A:A,RESPOSTAS_FINAL!A9)&gt;0,"SIM","NÃO")</f>
        <v>NÃO</v>
      </c>
    </row>
    <row r="10" spans="1:19" x14ac:dyDescent="0.3">
      <c r="A10">
        <v>10</v>
      </c>
      <c r="B10" t="s">
        <v>17</v>
      </c>
      <c r="C10" t="s">
        <v>43</v>
      </c>
      <c r="D10" t="s">
        <v>44</v>
      </c>
      <c r="E10" t="s">
        <v>2</v>
      </c>
      <c r="F10" t="s">
        <v>2</v>
      </c>
      <c r="G10" t="s">
        <v>45</v>
      </c>
      <c r="H10" t="s">
        <v>52</v>
      </c>
      <c r="I10" t="s">
        <v>49</v>
      </c>
      <c r="J10" t="s">
        <v>39</v>
      </c>
      <c r="K10" t="s">
        <v>39</v>
      </c>
      <c r="L10" t="s">
        <v>39</v>
      </c>
      <c r="M10" t="s">
        <v>39</v>
      </c>
      <c r="N10" t="s">
        <v>39</v>
      </c>
      <c r="O10" t="s">
        <v>40</v>
      </c>
      <c r="P10" t="s">
        <v>41</v>
      </c>
      <c r="Q10">
        <f t="shared" si="0"/>
        <v>10</v>
      </c>
      <c r="R10">
        <f t="shared" si="1"/>
        <v>7.1428571428571432</v>
      </c>
      <c r="S10" t="str">
        <f>IF(COUNTIF(RESPOSTAS_INICIAL!A:A,RESPOSTAS_FINAL!A10)&gt;0,"SIM","NÃO")</f>
        <v>SIM</v>
      </c>
    </row>
    <row r="11" spans="1:19" x14ac:dyDescent="0.3">
      <c r="A11">
        <v>17</v>
      </c>
      <c r="B11" t="s">
        <v>63</v>
      </c>
      <c r="C11" t="s">
        <v>8</v>
      </c>
      <c r="D11" t="s">
        <v>62</v>
      </c>
      <c r="E11" t="s">
        <v>2</v>
      </c>
      <c r="F11" t="s">
        <v>2</v>
      </c>
      <c r="G11" t="s">
        <v>49</v>
      </c>
      <c r="H11" t="s">
        <v>64</v>
      </c>
      <c r="I11" t="s">
        <v>49</v>
      </c>
      <c r="J11" t="s">
        <v>39</v>
      </c>
      <c r="K11" t="s">
        <v>40</v>
      </c>
      <c r="L11" t="s">
        <v>39</v>
      </c>
      <c r="M11" t="s">
        <v>39</v>
      </c>
      <c r="N11" t="s">
        <v>41</v>
      </c>
      <c r="O11" t="s">
        <v>40</v>
      </c>
      <c r="P11" t="s">
        <v>41</v>
      </c>
      <c r="Q11">
        <f t="shared" si="0"/>
        <v>7.5</v>
      </c>
      <c r="R11">
        <f t="shared" si="1"/>
        <v>4.2857142857142856</v>
      </c>
      <c r="S11" t="str">
        <f>IF(COUNTIF(RESPOSTAS_INICIAL!A:A,RESPOSTAS_FINAL!A11)&gt;0,"SIM","NÃO")</f>
        <v>SIM</v>
      </c>
    </row>
    <row r="12" spans="1:19" x14ac:dyDescent="0.3">
      <c r="A12">
        <v>25</v>
      </c>
      <c r="B12" t="s">
        <v>65</v>
      </c>
      <c r="C12" t="s">
        <v>43</v>
      </c>
      <c r="D12" t="s">
        <v>44</v>
      </c>
      <c r="E12" t="s">
        <v>2</v>
      </c>
      <c r="F12" t="s">
        <v>2</v>
      </c>
      <c r="G12" t="s">
        <v>45</v>
      </c>
      <c r="H12" t="s">
        <v>57</v>
      </c>
      <c r="I12" t="s">
        <v>4</v>
      </c>
      <c r="J12" t="s">
        <v>39</v>
      </c>
      <c r="K12" t="s">
        <v>39</v>
      </c>
      <c r="L12" t="s">
        <v>39</v>
      </c>
      <c r="M12" t="s">
        <v>39</v>
      </c>
      <c r="N12" t="s">
        <v>39</v>
      </c>
      <c r="O12" t="s">
        <v>39</v>
      </c>
      <c r="P12" t="s">
        <v>40</v>
      </c>
      <c r="Q12">
        <f t="shared" si="0"/>
        <v>10</v>
      </c>
      <c r="R12">
        <f t="shared" si="1"/>
        <v>8.5714285714285712</v>
      </c>
      <c r="S12" t="str">
        <f>IF(COUNTIF(RESPOSTAS_INICIAL!A:A,RESPOSTAS_FINAL!A12)&gt;0,"SIM","NÃO")</f>
        <v>NÃO</v>
      </c>
    </row>
    <row r="13" spans="1:19" x14ac:dyDescent="0.3">
      <c r="A13">
        <v>8</v>
      </c>
      <c r="B13" t="s">
        <v>66</v>
      </c>
      <c r="C13" t="s">
        <v>43</v>
      </c>
      <c r="D13" t="s">
        <v>44</v>
      </c>
      <c r="E13" t="s">
        <v>2</v>
      </c>
      <c r="F13" t="s">
        <v>2</v>
      </c>
      <c r="G13" t="s">
        <v>45</v>
      </c>
      <c r="H13" t="s">
        <v>52</v>
      </c>
      <c r="I13" t="s">
        <v>47</v>
      </c>
      <c r="J13" t="s">
        <v>39</v>
      </c>
      <c r="K13" t="s">
        <v>39</v>
      </c>
      <c r="L13" t="s">
        <v>39</v>
      </c>
      <c r="M13" t="s">
        <v>39</v>
      </c>
      <c r="N13" t="s">
        <v>39</v>
      </c>
      <c r="O13" t="s">
        <v>40</v>
      </c>
      <c r="P13" t="s">
        <v>39</v>
      </c>
      <c r="Q13">
        <f t="shared" si="0"/>
        <v>10</v>
      </c>
      <c r="R13">
        <f t="shared" si="1"/>
        <v>8.5714285714285712</v>
      </c>
      <c r="S13" t="str">
        <f>IF(COUNTIF(RESPOSTAS_INICIAL!A:A,RESPOSTAS_FINAL!A13)&gt;0,"SIM","NÃO")</f>
        <v>SIM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FAD4-8487-4A9B-8799-6755F57F1729}">
  <dimension ref="A2:D26"/>
  <sheetViews>
    <sheetView tabSelected="1" zoomScale="120" zoomScaleNormal="120" workbookViewId="0">
      <selection activeCell="C6" sqref="C6"/>
    </sheetView>
  </sheetViews>
  <sheetFormatPr defaultRowHeight="14.4" x14ac:dyDescent="0.3"/>
  <cols>
    <col min="2" max="2" width="41" bestFit="1" customWidth="1"/>
    <col min="3" max="3" width="5.5546875" bestFit="1" customWidth="1"/>
    <col min="4" max="4" width="6.5546875" bestFit="1" customWidth="1"/>
  </cols>
  <sheetData>
    <row r="2" spans="1:4" x14ac:dyDescent="0.3">
      <c r="A2" s="5" t="s">
        <v>78</v>
      </c>
      <c r="B2" t="s">
        <v>68</v>
      </c>
      <c r="C2" s="4">
        <f>AVERAGE(RESPOSTAS_INICIAL!K:K)</f>
        <v>7.3863636363636367</v>
      </c>
    </row>
    <row r="3" spans="1:4" x14ac:dyDescent="0.3">
      <c r="A3" s="5"/>
      <c r="B3" t="s">
        <v>69</v>
      </c>
      <c r="C3" s="4">
        <f>AVERAGE(RESPOSTAS_FINAL!Q:Q)</f>
        <v>9.1666666666666661</v>
      </c>
    </row>
    <row r="4" spans="1:4" x14ac:dyDescent="0.3">
      <c r="A4" s="5"/>
      <c r="B4" t="s">
        <v>70</v>
      </c>
      <c r="C4" s="4">
        <f>AVERAGE(RESPOSTAS_FINAL!R:R)</f>
        <v>7.3809523809523805</v>
      </c>
    </row>
    <row r="5" spans="1:4" x14ac:dyDescent="0.3">
      <c r="C5" s="4"/>
    </row>
    <row r="6" spans="1:4" x14ac:dyDescent="0.3">
      <c r="A6" s="5" t="s">
        <v>79</v>
      </c>
      <c r="B6" t="s">
        <v>80</v>
      </c>
      <c r="C6" s="4">
        <f>AVERAGEIFS(RESPOSTAS_INICIAL!K:K,RESPOSTAS_INICIAL!L:L,"SIM")</f>
        <v>6.9444444444444446</v>
      </c>
    </row>
    <row r="7" spans="1:4" x14ac:dyDescent="0.3">
      <c r="A7" s="5"/>
      <c r="B7" t="s">
        <v>81</v>
      </c>
      <c r="C7" s="4">
        <f>AVERAGEIFS(RESPOSTAS_FINAL!Q:Q,RESPOSTAS_FINAL!S:S,"SIM")</f>
        <v>9.1666666666666661</v>
      </c>
    </row>
    <row r="8" spans="1:4" x14ac:dyDescent="0.3">
      <c r="A8" s="5"/>
      <c r="B8" t="s">
        <v>82</v>
      </c>
      <c r="C8" s="4">
        <f>AVERAGEIFS(RESPOSTAS_FINAL!R:R,RESPOSTAS_FINAL!S:S,"SIM")</f>
        <v>6.9841269841269842</v>
      </c>
    </row>
    <row r="10" spans="1:4" x14ac:dyDescent="0.3">
      <c r="C10" t="s">
        <v>90</v>
      </c>
      <c r="D10" t="s">
        <v>91</v>
      </c>
    </row>
    <row r="11" spans="1:4" x14ac:dyDescent="0.3">
      <c r="A11" s="5" t="s">
        <v>78</v>
      </c>
      <c r="B11" t="s">
        <v>83</v>
      </c>
      <c r="C11" s="4">
        <f>COUNTIFS(RESPOSTAS_INICIAL!G:G,"CERTA")/(COUNTA(RESPOSTAS_INICIAL!G:G)-1)*10</f>
        <v>7.7272727272727266</v>
      </c>
      <c r="D11" s="4">
        <f>COUNTIFS(RESPOSTAS_FINAL!J:J,"CERTA")/(COUNTA(RESPOSTAS_FINAL!J:J)-1)*10</f>
        <v>10</v>
      </c>
    </row>
    <row r="12" spans="1:4" x14ac:dyDescent="0.3">
      <c r="A12" s="5"/>
      <c r="B12" t="s">
        <v>84</v>
      </c>
      <c r="C12" s="4">
        <f>COUNTIFS(RESPOSTAS_INICIAL!H:H,"CERTA")/(COUNTA(RESPOSTAS_INICIAL!H:H)-1)*10</f>
        <v>9.5454545454545467</v>
      </c>
      <c r="D12" s="4">
        <f>COUNTIFS(RESPOSTAS_FINAL!L:L,"CERTA")/(COUNTA(RESPOSTAS_FINAL!L:L)-1)*10</f>
        <v>10</v>
      </c>
    </row>
    <row r="13" spans="1:4" x14ac:dyDescent="0.3">
      <c r="A13" s="5"/>
      <c r="B13" t="s">
        <v>85</v>
      </c>
      <c r="C13" s="4">
        <f>COUNTIFS(RESPOSTAS_INICIAL!I:I,"CERTA")/(COUNTA(RESPOSTAS_INICIAL!I:I)-1)*10</f>
        <v>5.4545454545454541</v>
      </c>
      <c r="D13" s="4">
        <f>COUNTIFS(RESPOSTAS_FINAL!N:N,"CERTA")/(COUNTA(RESPOSTAS_FINAL!N:N)-1)*10</f>
        <v>8.3333333333333339</v>
      </c>
    </row>
    <row r="14" spans="1:4" x14ac:dyDescent="0.3">
      <c r="A14" s="5"/>
      <c r="B14" t="s">
        <v>86</v>
      </c>
      <c r="C14" s="4">
        <f>COUNTIFS(RESPOSTAS_INICIAL!J:J,"CERTA")/(COUNTA(RESPOSTAS_INICIAL!J:J)-1)*10</f>
        <v>6.8181818181818175</v>
      </c>
      <c r="D14" s="4">
        <f>COUNTIFS(RESPOSTAS_FINAL!P:P,"CERTA")/(COUNTA(RESPOSTAS_FINAL!P:P)-1)*10</f>
        <v>5</v>
      </c>
    </row>
    <row r="15" spans="1:4" x14ac:dyDescent="0.3">
      <c r="A15" s="5"/>
      <c r="B15" t="s">
        <v>87</v>
      </c>
      <c r="C15" s="4" t="s">
        <v>92</v>
      </c>
      <c r="D15" s="4">
        <f>COUNTIFS(RESPOSTAS_FINAL!K:K,"CERTA")/(COUNTA(RESPOSTAS_FINAL!K:K)-1)*10</f>
        <v>6.6666666666666661</v>
      </c>
    </row>
    <row r="16" spans="1:4" x14ac:dyDescent="0.3">
      <c r="A16" s="5"/>
      <c r="B16" t="s">
        <v>88</v>
      </c>
      <c r="C16" s="4" t="s">
        <v>92</v>
      </c>
      <c r="D16" s="4">
        <f>COUNTIFS(RESPOSTAS_FINAL!M:M,"CERTA")/(COUNTA(RESPOSTAS_FINAL!M:M)-1)*10</f>
        <v>10</v>
      </c>
    </row>
    <row r="17" spans="1:4" x14ac:dyDescent="0.3">
      <c r="A17" s="5"/>
      <c r="B17" t="s">
        <v>89</v>
      </c>
      <c r="C17" s="4" t="s">
        <v>92</v>
      </c>
      <c r="D17" s="4">
        <f>COUNTIFS(RESPOSTAS_FINAL!O:O,"CERTA")/(COUNTA(RESPOSTAS_FINAL!O:O)-1)*10</f>
        <v>1.6666666666666665</v>
      </c>
    </row>
    <row r="19" spans="1:4" x14ac:dyDescent="0.3">
      <c r="C19" t="s">
        <v>90</v>
      </c>
      <c r="D19" t="s">
        <v>91</v>
      </c>
    </row>
    <row r="20" spans="1:4" x14ac:dyDescent="0.3">
      <c r="A20" s="5" t="s">
        <v>79</v>
      </c>
      <c r="B20" t="s">
        <v>83</v>
      </c>
      <c r="C20" s="4">
        <f>COUNTIFS(RESPOSTAS_INICIAL!G:G,"CERTA",RESPOSTAS_INICIAL!$L:$L,"SIM")/COUNTIFS(RESPOSTAS_INICIAL!$L:$L,"SIM")*10</f>
        <v>8.8888888888888893</v>
      </c>
      <c r="D20" s="4">
        <f>COUNTIFS(RESPOSTAS_FINAL!J:J,"CERTA",RESPOSTAS_FINAL!$S:$S,"SIM")/COUNTIFS(RESPOSTAS_FINAL!$S:$S,"SIM")*10</f>
        <v>10</v>
      </c>
    </row>
    <row r="21" spans="1:4" x14ac:dyDescent="0.3">
      <c r="A21" s="5"/>
      <c r="B21" t="s">
        <v>84</v>
      </c>
      <c r="C21" s="4">
        <f>COUNTIFS(RESPOSTAS_INICIAL!H:H,"CERTA",RESPOSTAS_INICIAL!$L:$L,"SIM")/COUNTIFS(RESPOSTAS_INICIAL!$L:$L,"SIM")*10</f>
        <v>10</v>
      </c>
      <c r="D21" s="4">
        <f>COUNTIFS(RESPOSTAS_FINAL!L:L,"CERTA",RESPOSTAS_FINAL!$S:$S,"SIM")/COUNTIFS(RESPOSTAS_FINAL!$S:$S,"SIM")*10</f>
        <v>10</v>
      </c>
    </row>
    <row r="22" spans="1:4" x14ac:dyDescent="0.3">
      <c r="A22" s="5"/>
      <c r="B22" t="s">
        <v>85</v>
      </c>
      <c r="C22" s="4">
        <f>COUNTIFS(RESPOSTAS_INICIAL!I:I,"CERTA",RESPOSTAS_INICIAL!$L:$L,"SIM")/COUNTIFS(RESPOSTAS_INICIAL!$L:$L,"SIM")*10</f>
        <v>3.333333333333333</v>
      </c>
      <c r="D22" s="4">
        <f>COUNTIFS(RESPOSTAS_FINAL!N:N,"CERTA",RESPOSTAS_FINAL!$S:$S,"SIM")/COUNTIFS(RESPOSTAS_FINAL!$S:$S,"SIM")*10</f>
        <v>7.7777777777777777</v>
      </c>
    </row>
    <row r="23" spans="1:4" x14ac:dyDescent="0.3">
      <c r="A23" s="5"/>
      <c r="B23" t="s">
        <v>86</v>
      </c>
      <c r="C23" s="4">
        <f>COUNTIFS(RESPOSTAS_INICIAL!J:J,"CERTA",RESPOSTAS_INICIAL!$L:$L,"SIM")/COUNTIFS(RESPOSTAS_INICIAL!$L:$L,"SIM")*10</f>
        <v>5.5555555555555554</v>
      </c>
      <c r="D23" s="4">
        <f>COUNTIFS(RESPOSTAS_FINAL!P:P,"CERTA",RESPOSTAS_FINAL!$S:$S,"SIM")/COUNTIFS(RESPOSTAS_FINAL!$S:$S,"SIM")*10</f>
        <v>4.4444444444444446</v>
      </c>
    </row>
    <row r="24" spans="1:4" x14ac:dyDescent="0.3">
      <c r="A24" s="5"/>
      <c r="B24" t="s">
        <v>87</v>
      </c>
      <c r="C24" s="4" t="s">
        <v>92</v>
      </c>
      <c r="D24" s="4">
        <f>COUNTIFS(RESPOSTAS_FINAL!K:K,"CERTA",RESPOSTAS_FINAL!$S:$S,"SIM")/COUNTIFS(RESPOSTAS_FINAL!$S:$S,"SIM")*10</f>
        <v>6.6666666666666661</v>
      </c>
    </row>
    <row r="25" spans="1:4" x14ac:dyDescent="0.3">
      <c r="A25" s="5"/>
      <c r="B25" t="s">
        <v>88</v>
      </c>
      <c r="C25" s="4" t="s">
        <v>92</v>
      </c>
      <c r="D25" s="4">
        <f>COUNTIFS(RESPOSTAS_FINAL!M:M,"CERTA",RESPOSTAS_FINAL!$S:$S,"SIM")/COUNTIFS(RESPOSTAS_FINAL!$S:$S,"SIM")*10</f>
        <v>10</v>
      </c>
    </row>
    <row r="26" spans="1:4" x14ac:dyDescent="0.3">
      <c r="A26" s="5"/>
      <c r="B26" t="s">
        <v>89</v>
      </c>
      <c r="C26" s="4" t="s">
        <v>92</v>
      </c>
      <c r="D26" s="4">
        <f>COUNTIFS(RESPOSTAS_FINAL!O:O,"CERTA",RESPOSTAS_FINAL!$S:$S,"SIM")/COUNTIFS(RESPOSTAS_FINAL!$S:$S,"SIM")*10</f>
        <v>0</v>
      </c>
    </row>
  </sheetData>
  <mergeCells count="4">
    <mergeCell ref="A2:A4"/>
    <mergeCell ref="A6:A8"/>
    <mergeCell ref="A11:A17"/>
    <mergeCell ref="A20:A26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RESPOSTAS_INICIAL</vt:lpstr>
      <vt:lpstr>RESPOSTAS_FINAL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padov</dc:creator>
  <cp:lastModifiedBy>padov</cp:lastModifiedBy>
  <dcterms:created xsi:type="dcterms:W3CDTF">2022-10-21T03:54:18Z</dcterms:created>
  <dcterms:modified xsi:type="dcterms:W3CDTF">2023-02-09T18:43:01Z</dcterms:modified>
</cp:coreProperties>
</file>