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4560" windowHeight="19980" tabRatio="600" firstSheet="0" activeTab="0" autoFilterDateGrouping="1"/>
  </bookViews>
  <sheets>
    <sheet name="Check register" sheetId="1" state="visible" r:id="rId1"/>
    <sheet name="Sheet1" sheetId="2" state="visible" r:id="rId2"/>
  </sheets>
  <definedNames>
    <definedName name="Balance">IFERROR(TBL_Transactions[[#This Row],[Deposit]]+'Check register'!$I1048576-TBL_Transactions[[#This Row],[Withdrawal]],'Check register'!$I1048576)</definedName>
    <definedName name="Credit_card">'Check register'!$N$27</definedName>
    <definedName name="List_Categories">'Check register'!$R$1:$R$9</definedName>
    <definedName name="_xlnm.Print_Area" localSheetId="0">'Check register'!$B$1:$P$34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;;;"/>
    <numFmt numFmtId="165" formatCode="&quot;$&quot;\ #,##0.00_);\(&quot;$&quot;\ #,##0.00\)"/>
    <numFmt numFmtId="166" formatCode="_(&quot;$&quot;* #,##0.00_);_(&quot;$&quot;* \(#,##0.00\);_(&quot;$&quot;* &quot;-&quot;??_);_(@_)"/>
    <numFmt numFmtId="167" formatCode="mm/dd/yyyy;@"/>
  </numFmts>
  <fonts count="34">
    <font>
      <name val="Century Gothic"/>
      <family val="2"/>
      <color theme="1"/>
      <sz val="11"/>
      <scheme val="minor"/>
    </font>
    <font>
      <name val="Century Gothic"/>
      <family val="2"/>
      <color theme="0"/>
      <sz val="11"/>
      <scheme val="minor"/>
    </font>
    <font>
      <name val="Century Gothic"/>
      <family val="2"/>
      <color theme="1" tint="0.1499984740745262"/>
      <sz val="10"/>
      <scheme val="minor"/>
    </font>
    <font>
      <name val="Century Gothic"/>
      <family val="2"/>
      <sz val="10"/>
      <scheme val="minor"/>
    </font>
    <font>
      <name val="Century Gothic"/>
      <family val="2"/>
      <sz val="10"/>
      <scheme val="major"/>
    </font>
    <font>
      <name val="Century Gothic"/>
      <family val="2"/>
      <color theme="2" tint="-0.8999908444471572"/>
      <sz val="10"/>
      <scheme val="major"/>
    </font>
    <font>
      <name val="Century Gothic"/>
      <family val="2"/>
      <color theme="0"/>
      <sz val="10"/>
      <scheme val="minor"/>
    </font>
    <font>
      <name val="Century Gothic"/>
      <family val="2"/>
      <color theme="0"/>
      <sz val="10"/>
      <scheme val="major"/>
    </font>
    <font>
      <name val="Century Gothic"/>
      <family val="2"/>
      <color theme="1" tint="0.1499984740745262"/>
      <sz val="11"/>
      <scheme val="minor"/>
    </font>
    <font>
      <name val="Century Gothic"/>
      <family val="2"/>
      <sz val="11"/>
      <scheme val="minor"/>
    </font>
    <font>
      <name val="Century Gothic"/>
      <family val="2"/>
      <b val="1"/>
      <color theme="1" tint="0.1499984740745262"/>
      <sz val="40"/>
      <scheme val="major"/>
    </font>
    <font>
      <name val="Century Gothic"/>
      <family val="2"/>
      <b val="1"/>
      <sz val="40"/>
      <scheme val="major"/>
    </font>
    <font>
      <name val="Century Gothic"/>
      <family val="2"/>
      <color theme="4" tint="-0.499984740745262"/>
      <sz val="10"/>
      <scheme val="major"/>
    </font>
    <font>
      <name val="Century Gothic"/>
      <family val="2"/>
      <b val="1"/>
      <color theme="0"/>
      <sz val="40"/>
      <scheme val="major"/>
    </font>
    <font>
      <name val="Century Gothic"/>
      <family val="2"/>
      <color theme="1"/>
      <sz val="10"/>
      <scheme val="minor"/>
    </font>
    <font>
      <name val="Century Gothic"/>
      <family val="2"/>
      <color theme="1"/>
      <sz val="40"/>
      <scheme val="minor"/>
    </font>
    <font>
      <name val="Century Gothic"/>
      <family val="1"/>
      <color theme="1" tint="0.249977111117893"/>
      <sz val="10"/>
      <scheme val="major"/>
    </font>
    <font>
      <name val="Century Gothic"/>
      <family val="1"/>
      <b val="1"/>
      <color theme="1" tint="0.1499984740745262"/>
      <sz val="40"/>
      <scheme val="major"/>
    </font>
    <font>
      <name val="Century Gothic"/>
      <family val="1"/>
      <color theme="1" tint="0.1499984740745262"/>
      <sz val="11"/>
      <scheme val="major"/>
    </font>
    <font>
      <name val="Century Gothic"/>
      <family val="1"/>
      <color theme="1" tint="0.1499984740745262"/>
      <sz val="10"/>
      <scheme val="major"/>
    </font>
    <font>
      <name val="Century Gothic"/>
      <family val="1"/>
      <color theme="4" tint="-0.499984740745262"/>
      <sz val="10"/>
      <scheme val="major"/>
    </font>
    <font>
      <name val="Century Gothic"/>
      <family val="1"/>
      <color theme="5" tint="-0.249946592608417"/>
      <sz val="10"/>
      <scheme val="major"/>
    </font>
    <font>
      <name val="Century Gothic"/>
      <family val="1"/>
      <b val="1"/>
      <color theme="5" tint="-0.249946592608417"/>
      <sz val="10"/>
      <scheme val="major"/>
    </font>
    <font>
      <name val="Century Gothic"/>
      <family val="2"/>
      <color theme="1"/>
      <sz val="10"/>
      <scheme val="major"/>
    </font>
    <font>
      <name val="Century Gothic"/>
      <family val="1"/>
      <color theme="1"/>
      <sz val="10"/>
      <scheme val="major"/>
    </font>
    <font>
      <name val="Century Gothic"/>
      <family val="1"/>
      <b val="1"/>
      <color theme="5" tint="-0.249946592608417"/>
      <sz val="40"/>
      <scheme val="major"/>
    </font>
    <font>
      <name val="Century Gothic"/>
      <family val="1"/>
      <color theme="5" tint="-0.249946592608417"/>
      <sz val="36"/>
      <scheme val="major"/>
    </font>
    <font>
      <name val="Century Gothic"/>
      <family val="2"/>
      <b val="1"/>
      <color theme="5" tint="-0.249977111117893"/>
      <sz val="10"/>
      <scheme val="major"/>
    </font>
    <font>
      <name val="Century Gothic"/>
      <family val="2"/>
      <b val="1"/>
      <color theme="1" tint="0.1499984740745262"/>
      <sz val="10"/>
      <scheme val="minor"/>
    </font>
    <font>
      <name val="Century Gothic"/>
      <family val="2"/>
      <color theme="6" tint="0.7999816888943144"/>
      <sz val="10"/>
      <scheme val="minor"/>
    </font>
    <font>
      <name val="Century Gothic"/>
      <family val="1"/>
      <b val="1"/>
      <color theme="5" tint="-0.249946592608417"/>
      <sz val="10"/>
      <scheme val="minor"/>
    </font>
    <font>
      <name val="Century Gothic"/>
      <family val="1"/>
      <color theme="1" tint="0.1499984740745262"/>
      <sz val="10"/>
      <scheme val="minor"/>
    </font>
    <font>
      <name val="Century Gothic"/>
      <family val="1"/>
      <color theme="1"/>
      <sz val="10"/>
      <scheme val="minor"/>
    </font>
    <font>
      <name val="Century Gothic"/>
      <family val="1"/>
      <b val="1"/>
      <color theme="1"/>
      <sz val="10"/>
      <scheme val="minor"/>
    </font>
  </fonts>
  <fills count="11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399945066682943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6" tint="0.7999816888943144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5"/>
      </top>
      <bottom/>
      <diagonal/>
    </border>
    <border>
      <left/>
      <right/>
      <top style="thick">
        <color theme="5"/>
      </top>
      <bottom/>
      <diagonal/>
    </border>
    <border>
      <left/>
      <right/>
      <top style="thick">
        <color theme="5"/>
      </top>
      <bottom style="thick">
        <color theme="5"/>
      </bottom>
      <diagonal/>
    </border>
    <border>
      <left/>
      <right/>
      <top/>
      <bottom style="thick">
        <color theme="5"/>
      </bottom>
      <diagonal/>
    </border>
    <border>
      <left style="thick">
        <color theme="6" tint="0.7999816888943144"/>
      </left>
      <right style="thick">
        <color theme="6" tint="0.7999816888943144"/>
      </right>
      <top style="thick">
        <color theme="6" tint="0.7999816888943144"/>
      </top>
      <bottom style="thick">
        <color theme="6" tint="0.7999816888943144"/>
      </bottom>
      <diagonal/>
    </border>
    <border>
      <left style="thick">
        <color rgb="000078D4"/>
      </left>
      <right style="thick">
        <color rgb="000078D4"/>
      </right>
      <top style="thick">
        <color rgb="000078D4"/>
      </top>
      <bottom style="thick">
        <color rgb="000078D4"/>
      </bottom>
    </border>
  </borders>
  <cellStyleXfs count="1">
    <xf numFmtId="0" fontId="0" fillId="0" borderId="0"/>
  </cellStyleXfs>
  <cellXfs count="129">
    <xf numFmtId="0" fontId="0" fillId="0" borderId="0" pivotButton="0" quotePrefix="0" xfId="0"/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left" vertical="center" inden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 indent="1"/>
    </xf>
    <xf numFmtId="0" fontId="6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left" vertical="center" indent="1"/>
    </xf>
    <xf numFmtId="164" fontId="0" fillId="0" borderId="0" applyAlignment="1" pivotButton="0" quotePrefix="0" xfId="0">
      <alignment horizontal="left" vertical="center"/>
    </xf>
    <xf numFmtId="164" fontId="14" fillId="0" borderId="0" applyAlignment="1" pivotButton="0" quotePrefix="0" xfId="0">
      <alignment horizontal="left" vertical="center" indent="1"/>
    </xf>
    <xf numFmtId="164" fontId="14" fillId="0" borderId="0" applyAlignment="1" pivotButton="0" quotePrefix="0" xfId="0">
      <alignment horizontal="center" vertical="center"/>
    </xf>
    <xf numFmtId="164" fontId="14" fillId="0" borderId="0" applyAlignment="1" pivotButton="0" quotePrefix="0" xfId="0">
      <alignment horizontal="left" vertical="center"/>
    </xf>
    <xf numFmtId="164" fontId="15" fillId="0" borderId="0" applyAlignment="1" pivotButton="0" quotePrefix="0" xfId="0">
      <alignment horizontal="center" vertical="center"/>
    </xf>
    <xf numFmtId="164" fontId="15" fillId="0" borderId="0" applyAlignment="1" pivotButton="0" quotePrefix="0" xfId="0">
      <alignment horizontal="left" vertical="center" indent="1"/>
    </xf>
    <xf numFmtId="164" fontId="1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left" vertical="center" indent="1"/>
    </xf>
    <xf numFmtId="165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 indent="1"/>
    </xf>
    <xf numFmtId="0" fontId="19" fillId="0" borderId="0" applyAlignment="1" pivotButton="0" quotePrefix="0" xfId="0">
      <alignment horizontal="center" vertical="center"/>
    </xf>
    <xf numFmtId="0" fontId="19" fillId="9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/>
    </xf>
    <xf numFmtId="166" fontId="20" fillId="0" borderId="0" applyAlignment="1" pivotButton="0" quotePrefix="0" xfId="0">
      <alignment horizontal="left" vertical="center" indent="1"/>
    </xf>
    <xf numFmtId="0" fontId="19" fillId="0" borderId="0" applyAlignment="1" pivotButton="0" quotePrefix="0" xfId="0">
      <alignment horizontal="left" vertical="center" indent="1"/>
    </xf>
    <xf numFmtId="166" fontId="19" fillId="0" borderId="0" applyAlignment="1" pivotButton="0" quotePrefix="0" xfId="0">
      <alignment horizontal="left" vertical="center" indent="1"/>
    </xf>
    <xf numFmtId="0" fontId="10" fillId="10" borderId="3" applyAlignment="1" pivotButton="0" quotePrefix="0" xfId="0">
      <alignment horizontal="center" vertical="center"/>
    </xf>
    <xf numFmtId="0" fontId="27" fillId="10" borderId="3" applyAlignment="1" pivotButton="0" quotePrefix="0" xfId="0">
      <alignment horizontal="left" vertical="center"/>
    </xf>
    <xf numFmtId="0" fontId="23" fillId="10" borderId="3" applyAlignment="1" pivotButton="0" quotePrefix="0" xfId="0">
      <alignment horizontal="center" vertical="center"/>
    </xf>
    <xf numFmtId="0" fontId="2" fillId="10" borderId="0" applyAlignment="1" pivotButton="0" quotePrefix="0" xfId="0">
      <alignment horizontal="center" vertical="center"/>
    </xf>
    <xf numFmtId="0" fontId="8" fillId="10" borderId="0" applyAlignment="1" pivotButton="0" quotePrefix="0" xfId="0">
      <alignment horizontal="center" vertical="center"/>
    </xf>
    <xf numFmtId="0" fontId="12" fillId="10" borderId="0" applyAlignment="1" pivotButton="0" quotePrefix="0" xfId="0">
      <alignment horizontal="center" vertical="center"/>
    </xf>
    <xf numFmtId="0" fontId="5" fillId="10" borderId="0" applyAlignment="1" pivotButton="0" quotePrefix="0" xfId="0">
      <alignment horizontal="center" vertical="center"/>
    </xf>
    <xf numFmtId="0" fontId="2" fillId="10" borderId="1" applyAlignment="1" pivotButton="0" quotePrefix="0" xfId="0">
      <alignment horizontal="center" vertical="center"/>
    </xf>
    <xf numFmtId="0" fontId="2" fillId="2" borderId="5" applyAlignment="1" pivotButton="0" quotePrefix="0" xfId="0">
      <alignment horizontal="center" vertical="center"/>
    </xf>
    <xf numFmtId="0" fontId="2" fillId="8" borderId="5" applyAlignment="1" pivotButton="0" quotePrefix="0" xfId="0">
      <alignment horizontal="center" vertical="center"/>
    </xf>
    <xf numFmtId="0" fontId="2" fillId="7" borderId="5" applyAlignment="1" pivotButton="0" quotePrefix="0" xfId="0">
      <alignment horizontal="center" vertical="center"/>
    </xf>
    <xf numFmtId="0" fontId="2" fillId="3" borderId="5" applyAlignment="1" pivotButton="0" quotePrefix="0" xfId="0">
      <alignment horizontal="center" vertical="center"/>
    </xf>
    <xf numFmtId="0" fontId="2" fillId="4" borderId="5" applyAlignment="1" pivotButton="0" quotePrefix="0" xfId="0">
      <alignment horizontal="center" vertical="center"/>
    </xf>
    <xf numFmtId="0" fontId="2" fillId="5" borderId="5" applyAlignment="1" pivotButton="0" quotePrefix="0" xfId="0">
      <alignment horizontal="center" vertical="center"/>
    </xf>
    <xf numFmtId="0" fontId="2" fillId="6" borderId="5" applyAlignment="1" pivotButton="0" quotePrefix="0" xfId="0">
      <alignment horizontal="center" vertical="center"/>
    </xf>
    <xf numFmtId="0" fontId="24" fillId="10" borderId="0" applyAlignment="1" pivotButton="0" quotePrefix="0" xfId="0">
      <alignment horizontal="left" vertical="center" indent="1"/>
    </xf>
    <xf numFmtId="165" fontId="24" fillId="10" borderId="0" applyAlignment="1" pivotButton="0" quotePrefix="0" xfId="0">
      <alignment horizontal="left" vertical="center"/>
    </xf>
    <xf numFmtId="0" fontId="2" fillId="10" borderId="0" applyAlignment="1" pivotButton="0" quotePrefix="0" xfId="0">
      <alignment horizontal="left" vertical="center" indent="1"/>
    </xf>
    <xf numFmtId="0" fontId="2" fillId="10" borderId="0" applyAlignment="1" pivotButton="0" quotePrefix="0" xfId="0">
      <alignment horizontal="left" vertical="center"/>
    </xf>
    <xf numFmtId="0" fontId="6" fillId="10" borderId="2" applyAlignment="1" pivotButton="0" quotePrefix="0" xfId="0">
      <alignment horizontal="center" vertical="center"/>
    </xf>
    <xf numFmtId="0" fontId="2" fillId="10" borderId="2" applyAlignment="1" pivotButton="0" quotePrefix="0" xfId="0">
      <alignment horizontal="center" vertical="center"/>
    </xf>
    <xf numFmtId="49" fontId="2" fillId="10" borderId="2" applyAlignment="1" pivotButton="0" quotePrefix="0" xfId="0">
      <alignment horizontal="left" vertical="center" indent="1"/>
    </xf>
    <xf numFmtId="0" fontId="13" fillId="10" borderId="0" applyAlignment="1" pivotButton="0" quotePrefix="0" xfId="0">
      <alignment horizontal="center" vertical="center"/>
    </xf>
    <xf numFmtId="0" fontId="10" fillId="10" borderId="0" applyAlignment="1" pivotButton="0" quotePrefix="0" xfId="0">
      <alignment horizontal="center" vertical="center"/>
    </xf>
    <xf numFmtId="49" fontId="25" fillId="10" borderId="0" applyAlignment="1" pivotButton="0" quotePrefix="0" xfId="0">
      <alignment horizontal="left" vertical="center" indent="1"/>
    </xf>
    <xf numFmtId="0" fontId="25" fillId="10" borderId="0" applyAlignment="1" pivotButton="0" quotePrefix="0" xfId="0">
      <alignment horizontal="center" vertical="center"/>
    </xf>
    <xf numFmtId="0" fontId="26" fillId="10" borderId="0" applyAlignment="1" pivotButton="0" quotePrefix="0" xfId="0">
      <alignment horizontal="left" vertical="center"/>
    </xf>
    <xf numFmtId="0" fontId="17" fillId="10" borderId="0" applyAlignment="1" pivotButton="0" quotePrefix="0" xfId="0">
      <alignment horizontal="center" vertical="center"/>
    </xf>
    <xf numFmtId="0" fontId="1" fillId="10" borderId="0" applyAlignment="1" pivotButton="0" quotePrefix="0" xfId="0">
      <alignment horizontal="center" vertical="center"/>
    </xf>
    <xf numFmtId="0" fontId="18" fillId="10" borderId="0" applyAlignment="1" pivotButton="0" quotePrefix="0" xfId="0">
      <alignment horizontal="center" vertical="center"/>
    </xf>
    <xf numFmtId="49" fontId="21" fillId="10" borderId="0" applyAlignment="1" pivotButton="0" quotePrefix="0" xfId="0">
      <alignment horizontal="left" vertical="center" indent="1"/>
    </xf>
    <xf numFmtId="0" fontId="21" fillId="10" borderId="0" applyAlignment="1" pivotButton="0" quotePrefix="0" xfId="0">
      <alignment horizontal="center" vertical="center"/>
    </xf>
    <xf numFmtId="0" fontId="6" fillId="10" borderId="0" applyAlignment="1" pivotButton="0" quotePrefix="0" xfId="0">
      <alignment horizontal="center" vertical="center"/>
    </xf>
    <xf numFmtId="0" fontId="19" fillId="10" borderId="0" applyAlignment="1" pivotButton="0" quotePrefix="0" xfId="0">
      <alignment horizontal="left" vertical="center"/>
    </xf>
    <xf numFmtId="49" fontId="19" fillId="10" borderId="0" applyAlignment="1" pivotButton="0" quotePrefix="0" xfId="0">
      <alignment horizontal="left" vertical="center" indent="1"/>
    </xf>
    <xf numFmtId="0" fontId="19" fillId="10" borderId="0" applyAlignment="1" pivotButton="0" quotePrefix="0" xfId="0">
      <alignment horizontal="center" vertical="center"/>
    </xf>
    <xf numFmtId="0" fontId="19" fillId="10" borderId="4" applyAlignment="1" pivotButton="0" quotePrefix="0" xfId="0">
      <alignment horizontal="center" vertical="center"/>
    </xf>
    <xf numFmtId="0" fontId="7" fillId="10" borderId="3" applyAlignment="1" pivotButton="0" quotePrefix="0" xfId="0">
      <alignment horizontal="left" vertical="center"/>
    </xf>
    <xf numFmtId="167" fontId="21" fillId="10" borderId="3" applyAlignment="1" pivotButton="0" quotePrefix="0" xfId="0">
      <alignment horizontal="left" vertical="center" indent="1"/>
    </xf>
    <xf numFmtId="49" fontId="21" fillId="10" borderId="3" applyAlignment="1" pivotButton="0" quotePrefix="0" xfId="0">
      <alignment horizontal="left" vertical="center" indent="1"/>
    </xf>
    <xf numFmtId="0" fontId="21" fillId="10" borderId="3" applyAlignment="1" pivotButton="0" quotePrefix="0" xfId="0">
      <alignment horizontal="left" vertical="center" indent="1"/>
    </xf>
    <xf numFmtId="166" fontId="21" fillId="10" borderId="3" applyAlignment="1" pivotButton="0" quotePrefix="0" xfId="0">
      <alignment horizontal="left" vertical="center" indent="1"/>
    </xf>
    <xf numFmtId="166" fontId="20" fillId="10" borderId="3" applyAlignment="1" pivotButton="0" quotePrefix="0" xfId="0">
      <alignment horizontal="left" vertical="center" indent="1"/>
    </xf>
    <xf numFmtId="0" fontId="19" fillId="10" borderId="0" applyAlignment="1" pivotButton="0" quotePrefix="0" xfId="0">
      <alignment horizontal="left" vertical="center" indent="1"/>
    </xf>
    <xf numFmtId="164" fontId="14" fillId="10" borderId="0" applyAlignment="1" pivotButton="0" quotePrefix="0" xfId="0">
      <alignment horizontal="left" vertical="center"/>
    </xf>
    <xf numFmtId="166" fontId="19" fillId="10" borderId="0" applyAlignment="1" pivotButton="0" quotePrefix="0" xfId="0">
      <alignment horizontal="left" vertical="center" indent="1"/>
    </xf>
    <xf numFmtId="49" fontId="2" fillId="10" borderId="0" applyAlignment="1" pivotButton="0" quotePrefix="0" xfId="0">
      <alignment horizontal="left" vertical="center" indent="1"/>
    </xf>
    <xf numFmtId="0" fontId="29" fillId="10" borderId="0" applyAlignment="1" pivotButton="0" quotePrefix="0" xfId="0">
      <alignment horizontal="left" vertical="center"/>
    </xf>
    <xf numFmtId="0" fontId="22" fillId="10" borderId="0" applyAlignment="1" pivotButton="0" quotePrefix="0" xfId="0">
      <alignment horizontal="left" vertical="center" indent="1"/>
    </xf>
    <xf numFmtId="49" fontId="22" fillId="10" borderId="0" applyAlignment="1" pivotButton="0" quotePrefix="0" xfId="0">
      <alignment horizontal="left" indent="1"/>
    </xf>
    <xf numFmtId="0" fontId="22" fillId="10" borderId="0" applyAlignment="1" pivotButton="0" quotePrefix="0" xfId="0">
      <alignment horizontal="left" indent="1"/>
    </xf>
    <xf numFmtId="0" fontId="18" fillId="10" borderId="0" applyAlignment="1" pivotButton="0" quotePrefix="0" xfId="0">
      <alignment horizontal="left" vertical="center" indent="1"/>
    </xf>
    <xf numFmtId="0" fontId="2" fillId="10" borderId="2" applyAlignment="1" pivotButton="0" quotePrefix="0" xfId="0">
      <alignment horizontal="left" vertical="center" indent="1"/>
    </xf>
    <xf numFmtId="0" fontId="17" fillId="10" borderId="0" applyAlignment="1" pivotButton="0" quotePrefix="0" xfId="0">
      <alignment horizontal="left" vertical="center" indent="1"/>
    </xf>
    <xf numFmtId="0" fontId="28" fillId="10" borderId="0" applyAlignment="1" pivotButton="0" quotePrefix="0" xfId="0">
      <alignment horizontal="left" vertical="center" indent="1"/>
    </xf>
    <xf numFmtId="0" fontId="30" fillId="10" borderId="0" applyAlignment="1" pivotButton="0" quotePrefix="0" xfId="0">
      <alignment horizontal="left" indent="1"/>
    </xf>
    <xf numFmtId="0" fontId="30" fillId="10" borderId="0" applyAlignment="1" pivotButton="0" quotePrefix="0" xfId="0">
      <alignment horizontal="left" vertical="center" indent="1"/>
    </xf>
    <xf numFmtId="167" fontId="31" fillId="10" borderId="0" applyAlignment="1" pivotButton="0" quotePrefix="0" xfId="0">
      <alignment horizontal="left" vertical="center" indent="1"/>
    </xf>
    <xf numFmtId="49" fontId="31" fillId="10" borderId="0" applyAlignment="1" pivotButton="0" quotePrefix="0" xfId="0">
      <alignment horizontal="left" vertical="center" indent="1"/>
    </xf>
    <xf numFmtId="0" fontId="31" fillId="10" borderId="0" applyAlignment="1" pivotButton="0" quotePrefix="0" xfId="0">
      <alignment horizontal="left" vertical="center" indent="1"/>
    </xf>
    <xf numFmtId="167" fontId="32" fillId="10" borderId="0" applyAlignment="1" pivotButton="0" quotePrefix="0" xfId="0">
      <alignment horizontal="left" vertical="center" indent="1"/>
    </xf>
    <xf numFmtId="49" fontId="32" fillId="10" borderId="0" applyAlignment="1" pivotButton="0" quotePrefix="0" xfId="0">
      <alignment horizontal="left" vertical="center" indent="1"/>
    </xf>
    <xf numFmtId="0" fontId="32" fillId="10" borderId="0" applyAlignment="1" pivotButton="0" quotePrefix="0" xfId="0">
      <alignment horizontal="left" vertical="center" indent="1"/>
    </xf>
    <xf numFmtId="166" fontId="32" fillId="10" borderId="0" applyAlignment="1" pivotButton="0" quotePrefix="0" xfId="0">
      <alignment horizontal="left" vertical="center" indent="1"/>
    </xf>
    <xf numFmtId="166" fontId="33" fillId="10" borderId="0" applyAlignment="1" pivotButton="0" quotePrefix="0" xfId="0">
      <alignment horizontal="left" vertical="center" indent="1"/>
    </xf>
    <xf numFmtId="0" fontId="0" fillId="0" borderId="0" applyAlignment="1" pivotButton="0" quotePrefix="0" xfId="0">
      <alignment horizontal="center"/>
    </xf>
    <xf numFmtId="164" fontId="14" fillId="0" borderId="0" applyAlignment="1" pivotButton="0" quotePrefix="0" xfId="0">
      <alignment horizontal="left" vertical="center" indent="1"/>
    </xf>
    <xf numFmtId="164" fontId="15" fillId="0" borderId="0" applyAlignment="1" pivotButton="0" quotePrefix="0" xfId="0">
      <alignment horizontal="center" vertical="center"/>
    </xf>
    <xf numFmtId="164" fontId="15" fillId="0" borderId="0" applyAlignment="1" pivotButton="0" quotePrefix="0" xfId="0">
      <alignment horizontal="left" vertical="center" indent="1"/>
    </xf>
    <xf numFmtId="164" fontId="15" fillId="0" borderId="0" applyAlignment="1" pivotButton="0" quotePrefix="0" xfId="0">
      <alignment horizontal="left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left" vertical="center" indent="1"/>
    </xf>
    <xf numFmtId="164" fontId="0" fillId="0" borderId="0" applyAlignment="1" pivotButton="0" quotePrefix="0" xfId="0">
      <alignment horizontal="left" vertical="center"/>
    </xf>
    <xf numFmtId="0" fontId="6" fillId="0" borderId="6" applyAlignment="1" pivotButton="0" quotePrefix="0" xfId="0">
      <alignment horizontal="left" vertical="center" indent="1"/>
    </xf>
    <xf numFmtId="0" fontId="6" fillId="0" borderId="6" applyAlignment="1" pivotButton="0" quotePrefix="0" xfId="0">
      <alignment horizontal="left" vertical="center"/>
    </xf>
    <xf numFmtId="164" fontId="14" fillId="0" borderId="0" applyAlignment="1" pivotButton="0" quotePrefix="0" xfId="0">
      <alignment horizontal="center" vertical="center"/>
    </xf>
    <xf numFmtId="164" fontId="14" fillId="0" borderId="0" applyAlignment="1" pivotButton="0" quotePrefix="0" xfId="0">
      <alignment horizontal="left" vertical="center"/>
    </xf>
    <xf numFmtId="167" fontId="21" fillId="10" borderId="3" applyAlignment="1" pivotButton="0" quotePrefix="0" xfId="0">
      <alignment horizontal="left" vertical="center" indent="1"/>
    </xf>
    <xf numFmtId="166" fontId="21" fillId="10" borderId="3" applyAlignment="1" pivotButton="0" quotePrefix="0" xfId="0">
      <alignment horizontal="left" vertical="center" indent="1"/>
    </xf>
    <xf numFmtId="166" fontId="20" fillId="10" borderId="3" applyAlignment="1" pivotButton="0" quotePrefix="0" xfId="0">
      <alignment horizontal="left" vertical="center" indent="1"/>
    </xf>
    <xf numFmtId="166" fontId="20" fillId="0" borderId="0" applyAlignment="1" pivotButton="0" quotePrefix="0" xfId="0">
      <alignment horizontal="left" vertical="center" indent="1"/>
    </xf>
    <xf numFmtId="167" fontId="31" fillId="10" borderId="0" applyAlignment="1" pivotButton="0" quotePrefix="0" xfId="0">
      <alignment horizontal="left" vertical="center" indent="1"/>
    </xf>
    <xf numFmtId="164" fontId="14" fillId="10" borderId="0" applyAlignment="1" pivotButton="0" quotePrefix="0" xfId="0">
      <alignment horizontal="left" vertical="center"/>
    </xf>
    <xf numFmtId="167" fontId="32" fillId="10" borderId="0" applyAlignment="1" pivotButton="0" quotePrefix="0" xfId="0">
      <alignment horizontal="left" vertical="center" indent="1"/>
    </xf>
    <xf numFmtId="166" fontId="32" fillId="10" borderId="0" applyAlignment="1" pivotButton="0" quotePrefix="0" xfId="0">
      <alignment horizontal="left" vertical="center" indent="1"/>
    </xf>
    <xf numFmtId="166" fontId="33" fillId="10" borderId="0" applyAlignment="1" pivotButton="0" quotePrefix="0" xfId="0">
      <alignment horizontal="left" vertical="center" indent="1"/>
    </xf>
    <xf numFmtId="166" fontId="19" fillId="10" borderId="0" applyAlignment="1" pivotButton="0" quotePrefix="0" xfId="0">
      <alignment horizontal="left" vertical="center" indent="1"/>
    </xf>
    <xf numFmtId="166" fontId="19" fillId="0" borderId="0" applyAlignment="1" pivotButton="0" quotePrefix="0" xfId="0">
      <alignment horizontal="left" vertical="center" indent="1"/>
    </xf>
    <xf numFmtId="165" fontId="24" fillId="10" borderId="0" applyAlignment="1" pivotButton="0" quotePrefix="0" xfId="0">
      <alignment horizontal="left" vertical="center"/>
    </xf>
    <xf numFmtId="165" fontId="16" fillId="0" borderId="0" applyAlignment="1" pivotButton="0" quotePrefix="0" xfId="0">
      <alignment horizontal="left" vertical="center"/>
    </xf>
    <xf numFmtId="0" fontId="30" fillId="10" borderId="6" applyAlignment="1" pivotButton="0" quotePrefix="0" xfId="0">
      <alignment horizontal="left" vertical="center" indent="1"/>
    </xf>
    <xf numFmtId="166" fontId="32" fillId="10" borderId="6" applyAlignment="1" pivotButton="0" quotePrefix="0" xfId="0">
      <alignment horizontal="left" vertical="center" indent="1"/>
    </xf>
    <xf numFmtId="0" fontId="32" fillId="10" borderId="6" applyAlignment="1" pivotButton="0" quotePrefix="0" xfId="0">
      <alignment horizontal="left" vertical="center" indent="1"/>
    </xf>
    <xf numFmtId="166" fontId="33" fillId="10" borderId="6" applyAlignment="1" pivotButton="0" quotePrefix="0" xfId="0">
      <alignment horizontal="left" vertical="center" indent="1"/>
    </xf>
  </cellXfs>
  <cellStyles count="1">
    <cellStyle name="Normal" xfId="0" builtinId="0"/>
  </cellStyles>
  <dxfs count="19">
    <dxf>
      <font>
        <name val="Century Gothic"/>
        <family val="1"/>
        <strike val="0"/>
        <outline val="0"/>
        <shadow val="0"/>
        <color theme="1" tint="0.1499984740745262"/>
        <sz val="10"/>
        <vertAlign val="baseline"/>
        <scheme val="minor"/>
      </font>
      <numFmt numFmtId="164" formatCode="_(&quot;$&quot;* #,##0.00_);_(&quot;$&quot;* \(#,##0.00\);_(&quot;$&quot;* &quot;-&quot;??_);_(@_)"/>
      <fill>
        <patternFill patternType="solid">
          <fgColor indexed="64"/>
          <bgColor theme="6" tint="0.7999816888943144"/>
        </patternFill>
      </fill>
      <alignment horizontal="left" vertical="center" indent="1"/>
    </dxf>
    <dxf>
      <font>
        <name val="Century Gothic"/>
        <family val="1"/>
        <strike val="0"/>
        <outline val="0"/>
        <shadow val="0"/>
        <color theme="1" tint="0.1499984740745262"/>
        <sz val="10"/>
        <vertAlign val="baseline"/>
        <scheme val="minor"/>
      </font>
      <numFmt numFmtId="164" formatCode="_(&quot;$&quot;* #,##0.00_);_(&quot;$&quot;* \(#,##0.00\);_(&quot;$&quot;* &quot;-&quot;??_);_(@_)"/>
      <fill>
        <patternFill patternType="solid">
          <fgColor indexed="64"/>
          <bgColor theme="6" tint="0.7999816888943144"/>
        </patternFill>
      </fill>
      <alignment horizontal="left" vertical="center" indent="1"/>
    </dxf>
    <dxf>
      <font>
        <name val="Century Gothic"/>
        <family val="1"/>
        <strike val="0"/>
        <outline val="0"/>
        <shadow val="0"/>
        <color theme="1" tint="0.1499984740745262"/>
        <sz val="10"/>
        <vertAlign val="baseline"/>
        <scheme val="minor"/>
      </font>
      <numFmt numFmtId="164" formatCode="_(&quot;$&quot;* #,##0.00_);_(&quot;$&quot;* \(#,##0.00\);_(&quot;$&quot;* &quot;-&quot;??_);_(@_)"/>
      <fill>
        <patternFill patternType="solid">
          <fgColor indexed="64"/>
          <bgColor theme="6" tint="0.7999816888943144"/>
        </patternFill>
      </fill>
      <alignment horizontal="left" vertical="center" indent="1"/>
    </dxf>
    <dxf>
      <font>
        <name val="Century Gothic"/>
        <family val="1"/>
        <strike val="0"/>
        <outline val="0"/>
        <shadow val="0"/>
        <color theme="1" tint="0.1499984740745262"/>
        <sz val="10"/>
        <vertAlign val="baseline"/>
        <scheme val="minor"/>
      </font>
      <fill>
        <patternFill patternType="solid">
          <fgColor indexed="64"/>
          <bgColor theme="6" tint="0.7999816888943144"/>
        </patternFill>
      </fill>
      <alignment horizontal="left" vertical="center" indent="1"/>
    </dxf>
    <dxf>
      <font>
        <name val="Century Gothic"/>
        <family val="1"/>
        <strike val="0"/>
        <outline val="0"/>
        <shadow val="0"/>
        <color theme="1" tint="0.1499984740745262"/>
        <sz val="10"/>
        <vertAlign val="baseline"/>
        <scheme val="minor"/>
      </font>
      <fill>
        <patternFill patternType="solid">
          <fgColor indexed="64"/>
          <bgColor theme="6" tint="0.7999816888943144"/>
        </patternFill>
      </fill>
      <alignment horizontal="left" vertical="center" indent="1"/>
    </dxf>
    <dxf>
      <font>
        <name val="Century Gothic"/>
        <family val="1"/>
        <strike val="0"/>
        <outline val="0"/>
        <shadow val="0"/>
        <condense val="0"/>
        <color theme="1" tint="0.1499984740745262"/>
        <extend val="0"/>
        <sz val="10"/>
        <vertAlign val="baseline"/>
        <scheme val="minor"/>
      </font>
      <numFmt numFmtId="30" formatCode="@"/>
      <fill>
        <patternFill patternType="solid">
          <fgColor indexed="64"/>
          <bgColor theme="6" tint="0.7999816888943144"/>
        </patternFill>
      </fill>
      <alignment horizontal="left" vertical="center" indent="1"/>
    </dxf>
    <dxf>
      <font>
        <name val="Century Gothic"/>
        <family val="1"/>
        <strike val="0"/>
        <outline val="0"/>
        <shadow val="0"/>
        <color theme="1" tint="0.1499984740745262"/>
        <sz val="10"/>
        <vertAlign val="baseline"/>
        <scheme val="minor"/>
      </font>
      <numFmt numFmtId="165" formatCode="mm/dd/yyyy;@"/>
      <fill>
        <patternFill patternType="solid">
          <fgColor indexed="64"/>
          <bgColor theme="6" tint="0.7999816888943144"/>
        </patternFill>
      </fill>
      <alignment horizontal="left" vertical="center" indent="1"/>
    </dxf>
    <dxf>
      <font>
        <name val="Century Gothic"/>
        <family val="1"/>
        <strike val="0"/>
        <outline val="0"/>
        <shadow val="0"/>
        <color theme="1" tint="0.1499984740745262"/>
        <sz val="10"/>
        <vertAlign val="baseline"/>
        <scheme val="minor"/>
      </font>
      <fill>
        <patternFill patternType="solid">
          <fgColor indexed="64"/>
          <bgColor theme="6" tint="0.7999816888943144"/>
        </patternFill>
      </fill>
      <alignment horizontal="left" vertical="center" indent="1"/>
    </dxf>
    <dxf>
      <border>
        <bottom style="thick">
          <color theme="5"/>
        </bottom>
      </border>
    </dxf>
    <dxf>
      <font>
        <name val="Century Gothic"/>
        <family val="1"/>
        <strike val="0"/>
        <outline val="0"/>
        <shadow val="0"/>
        <color theme="5" tint="-0.249946592608417"/>
        <sz val="10"/>
        <vertAlign val="baseline"/>
        <scheme val="major"/>
      </font>
      <fill>
        <patternFill patternType="solid">
          <fgColor indexed="64"/>
          <bgColor theme="6" tint="0.7999816888943144"/>
        </patternFill>
      </fill>
      <alignment horizontal="left" vertical="center" indent="1"/>
    </dxf>
    <dxf>
      <fill>
        <patternFill patternType="solid">
          <fgColor theme="6" tint="0.7999816888943144"/>
          <bgColor theme="6" tint="0.7999816888943144"/>
        </patternFill>
      </fill>
    </dxf>
    <dxf>
      <fill>
        <patternFill patternType="solid">
          <fgColor theme="6" tint="0.7998596148564104"/>
          <bgColor theme="6" tint="0.7999816888943144"/>
        </patternFill>
      </fill>
    </dxf>
    <dxf>
      <font>
        <b val="1"/>
        <color theme="6" tint="-0.249977111117893"/>
      </font>
    </dxf>
    <dxf>
      <font>
        <b val="1"/>
        <color theme="6" tint="-0.249977111117893"/>
      </font>
    </dxf>
    <dxf>
      <font>
        <b val="1"/>
        <color theme="6" tint="-0.249977111117893"/>
      </font>
      <border>
        <top style="thin">
          <color theme="6"/>
        </top>
      </border>
    </dxf>
    <dxf>
      <font>
        <color theme="5" tint="-0.499984740745262"/>
      </font>
      <fill>
        <patternFill>
          <bgColor theme="5" tint="0.5999633777886288"/>
        </patternFill>
      </fill>
      <border>
        <bottom style="thin">
          <color theme="5" tint="0.3999450666829432"/>
        </bottom>
      </border>
    </dxf>
    <dxf>
      <font>
        <b val="1"/>
        <color theme="6" tint="-0.249977111117893"/>
      </font>
      <border>
        <top style="thin">
          <color theme="6"/>
        </top>
      </border>
    </dxf>
    <dxf>
      <font>
        <b val="1"/>
        <color auto="1"/>
      </font>
      <fill>
        <patternFill>
          <bgColor theme="6" tint="0.7999816888943144"/>
        </patternFill>
      </fill>
      <border>
        <left/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>
          <bgColor theme="6" tint="0.7999816888943144"/>
        </patternFill>
      </fill>
    </dxf>
  </dxfs>
  <tableStyles count="2" defaultTableStyle="TableStyleMedium2" defaultPivotStyle="PivotStyleLight16">
    <tableStyle name="TableStyleLight4 2" pivot="0" count="3">
      <tableStyleElement type="wholeTable" dxfId="18"/>
      <tableStyleElement type="headerRow" dxfId="17"/>
      <tableStyleElement type="totalRow" dxfId="16"/>
    </tableStyle>
    <tableStyle name="TableStyleLight4 2 2" pivot="0" count="6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326245301997905"/>
          <y val="0.01133514560679915"/>
          <w val="0.673754698002095"/>
          <h val="0.9773297087864017"/>
        </manualLayout>
      </layout>
      <barChart>
        <barDir val="bar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5"/>
            <invertIfNegative val="0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6"/>
            <invertIfNegative val="0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cat>
            <strRef>
              <f>'Check register'!$N$16:$N$22</f>
              <strCache>
                <ptCount val="7"/>
                <pt idx="0">
                  <v>Mortgage</v>
                </pt>
                <pt idx="1">
                  <v>Credit card</v>
                </pt>
                <pt idx="2">
                  <v>Groceries</v>
                </pt>
                <pt idx="3">
                  <v>Investment</v>
                </pt>
                <pt idx="4">
                  <v>Utilities</v>
                </pt>
                <pt idx="5">
                  <v>Other</v>
                </pt>
                <pt idx="6">
                  <v>Insurance</v>
                </pt>
              </strCache>
            </strRef>
          </cat>
          <val>
            <numRef>
              <f>'Check register'!$O$16:$O$22</f>
              <numCache>
                <formatCode>"$"\ #,##0.00_);\("$"\ #,##0.00\)</formatCode>
                <ptCount val="7"/>
                <pt idx="0">
                  <v>961.7707</v>
                </pt>
                <pt idx="1">
                  <v>936.4803000000001</v>
                </pt>
                <pt idx="2">
                  <v>205.6104</v>
                </pt>
                <pt idx="3">
                  <v>200.0006</v>
                </pt>
                <pt idx="4">
                  <v>194.2009</v>
                </pt>
                <pt idx="5">
                  <v>53.6508</v>
                </pt>
                <pt idx="6">
                  <v>35.20050000000001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axId val="457660232"/>
        <axId val="457663512"/>
      </barChart>
      <catAx>
        <axId val="457660232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57663512"/>
        <crosses val="autoZero"/>
        <auto val="1"/>
        <lblAlgn val="ctr"/>
        <lblOffset val="100"/>
        <noMultiLvlLbl val="0"/>
      </catAx>
      <valAx>
        <axId val="457663512"/>
        <scaling>
          <orientation val="minMax"/>
        </scaling>
        <delete val="1"/>
        <axPos val="t"/>
        <numFmt formatCode="&quot;$&quot;\ #,##0.00_);\(&quot;$&quot;\ #,##0.00\)" sourceLinked="1"/>
        <majorTickMark val="none"/>
        <minorTickMark val="none"/>
        <tickLblPos val="nextTo"/>
        <crossAx val="457660232"/>
        <crosses val="autoZero"/>
        <crossBetween val="between"/>
      </valAx>
    </plotArea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absolute">
    <from>
      <col>12</col>
      <colOff>50801</colOff>
      <row>2</row>
      <rowOff>203200</rowOff>
    </from>
    <to>
      <col>15</col>
      <colOff>99060</colOff>
      <row>13</row>
      <rowOff>165100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1</col>
      <colOff>0</colOff>
      <row>1</row>
      <rowOff>25399</rowOff>
    </from>
    <to>
      <col>4</col>
      <colOff>1537678</colOff>
      <row>8</row>
      <rowOff>112888</rowOff>
    </to>
    <pic>
      <nvPicPr>
        <cNvPr id="3" name="Graphic 2" descr="Illustration of a person holding a credit card"/>
        <cNvPicPr>
          <a:picLocks noChangeAspect="1"/>
        </cNvPicPr>
      </nvPicPr>
      <blipFill rotWithShape="1">
        <a:blip r:embed="rId2"/>
        <a:srcRect l="19384" t="23841" r="4764" b="50212"/>
        <a:stretch>
          <a:fillRect/>
        </a:stretch>
      </blipFill>
      <spPr>
        <a:xfrm>
          <a:off x="215900" y="241299"/>
          <a:ext cx="4166578" cy="1865489"/>
        </a:xfrm>
        <a:prstGeom prst="rect">
          <avLst/>
        </a:prstGeom>
        <a:ln>
          <a:prstDash val="solid"/>
        </a:ln>
      </spPr>
    </pic>
    <clientData/>
  </twoCellAnchor>
</wsDr>
</file>

<file path=xl/tables/table1.xml><?xml version="1.0" encoding="utf-8"?>
<table xmlns="http://schemas.openxmlformats.org/spreadsheetml/2006/main" id="1" name="TBL_Transactions" displayName="TBL_Transactions" ref="C10:I22" headerRowCount="1" totalsRowShown="0" headerRowDxfId="9" dataDxfId="7" headerRowBorderDxfId="8">
  <autoFilter ref="C10:I22">
    <filterColumn colId="0" hiddenButton="1" showButton="1"/>
    <filterColumn colId="1" hiddenButton="1" showButton="1"/>
    <filterColumn colId="2" hiddenButton="1" showButton="1"/>
    <filterColumn colId="3" hiddenButton="1" showButton="1"/>
    <filterColumn colId="4" hiddenButton="1" showButton="1"/>
    <filterColumn colId="5" hiddenButton="1" showButton="1"/>
    <filterColumn colId="6" hiddenButton="1" showButton="1"/>
  </autoFilter>
  <tableColumns count="7">
    <tableColumn id="2" name="Date" dataDxfId="6">
      <calculatedColumnFormula>TODAY()-B11</calculatedColumnFormula>
    </tableColumn>
    <tableColumn id="8" name="Check #" dataDxfId="5"/>
    <tableColumn id="3" name="Description" dataDxfId="4"/>
    <tableColumn id="4" name="Category" dataDxfId="3"/>
    <tableColumn id="5" name="Withdrawal" dataDxfId="2"/>
    <tableColumn id="6" name="Deposit" dataDxfId="1"/>
    <tableColumn id="7" name="Balance" dataDxfId="0">
      <calculatedColumnFormula>Balance</calculatedColumnFormula>
    </tableColumn>
  </tableColumns>
  <tableStyleInfo name="TableStyleLight4 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TM02425924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E5FA1"/>
      </a:accent1>
      <a:accent2>
        <a:srgbClr val="416F40"/>
      </a:accent2>
      <a:accent3>
        <a:srgbClr val="9AC39A"/>
      </a:accent3>
      <a:accent4>
        <a:srgbClr val="EAC79E"/>
      </a:accent4>
      <a:accent5>
        <a:srgbClr val="FBE36B"/>
      </a:accent5>
      <a:accent6>
        <a:srgbClr val="FC9CDF"/>
      </a:accent6>
      <a:hlink>
        <a:srgbClr val="61A8DC"/>
      </a:hlink>
      <a:folHlink>
        <a:srgbClr val="954F72"/>
      </a:folHlink>
    </a:clrScheme>
    <a:fontScheme name="Custom 16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5"/>
  <sheetViews>
    <sheetView showGridLines="0" topLeftCell="C7" zoomScale="100" zoomScaleNormal="100" workbookViewId="0">
      <pane xSplit="0" ySplit="0" topLeftCell="C7" activePane="bottomRight" state="split"/>
      <selection activeCell="E12" sqref="E12"/>
    </sheetView>
  </sheetViews>
  <sheetFormatPr baseColWidth="10" defaultColWidth="8.83203125" defaultRowHeight="21" customHeight="1"/>
  <cols>
    <col width="2.5" customWidth="1" style="2" min="1" max="1"/>
    <col width="2.5" customWidth="1" style="7" min="2" max="2"/>
    <col width="14.1640625" customWidth="1" style="2" min="3" max="3"/>
    <col width="14.1640625" customWidth="1" style="4" min="4" max="4"/>
    <col width="27.6640625" customWidth="1" style="2" min="5" max="5"/>
    <col width="14.1640625" customWidth="1" style="2" min="6" max="7"/>
    <col width="14.1640625" customWidth="1" style="27" min="8" max="8"/>
    <col width="14.1640625" customWidth="1" style="2" min="9" max="9"/>
    <col width="2.5" customWidth="1" style="2" min="10" max="12"/>
    <col width="3.33203125" customWidth="1" style="2" min="13" max="13"/>
    <col width="14.1640625" customWidth="1" style="2" min="14" max="14"/>
    <col width="12.6640625" customWidth="1" style="2" min="15" max="15"/>
    <col width="2.5" customWidth="1" style="2" min="16" max="16"/>
    <col width="2.6640625" customWidth="1" style="7" min="17" max="17"/>
    <col width="8.83203125" customWidth="1" style="7" min="18" max="18"/>
    <col width="15.1640625" customWidth="1" style="7" min="19" max="19"/>
    <col width="8.83203125" customWidth="1" style="3" min="20" max="23"/>
    <col width="8.83203125" customWidth="1" style="2" min="24" max="16384"/>
  </cols>
  <sheetData>
    <row r="1" ht="17" customHeight="1" thickBot="1">
      <c r="R1" s="101" t="n"/>
    </row>
    <row r="2" ht="30" customHeight="1" thickBot="1" thickTop="1">
      <c r="B2" s="54" t="n"/>
      <c r="C2" s="55" t="n"/>
      <c r="D2" s="56" t="n"/>
      <c r="E2" s="55" t="n"/>
      <c r="F2" s="55" t="n"/>
      <c r="G2" s="55" t="n"/>
      <c r="H2" s="87" t="n"/>
      <c r="I2" s="55" t="n"/>
      <c r="J2" s="55" t="n"/>
      <c r="L2" s="35" t="n"/>
      <c r="M2" s="36" t="inlineStr">
        <is>
          <t>Breakdown of withdrawals</t>
        </is>
      </c>
      <c r="N2" s="37" t="n"/>
      <c r="O2" s="37" t="n"/>
      <c r="P2" s="35" t="n"/>
      <c r="R2" s="101" t="n"/>
    </row>
    <row r="3" ht="40.25" customFormat="1" customHeight="1" s="13" thickTop="1">
      <c r="B3" s="57" t="n"/>
      <c r="C3" s="58" t="n"/>
      <c r="D3" s="59" t="n"/>
      <c r="E3" s="60" t="n"/>
      <c r="F3" s="61" t="inlineStr">
        <is>
          <t>CHECK REGISTER</t>
        </is>
      </c>
      <c r="G3" s="62" t="n"/>
      <c r="H3" s="88" t="n"/>
      <c r="I3" s="62" t="n"/>
      <c r="J3" s="62" t="n"/>
      <c r="K3" s="30" t="n"/>
      <c r="L3" s="38" t="n"/>
      <c r="M3" s="38" t="n"/>
      <c r="N3" s="38" t="n"/>
      <c r="O3" s="38" t="n"/>
      <c r="P3" s="38" t="n"/>
      <c r="Q3" s="102">
        <f>_xlfn.RANK.EQ(S3,$S$3:$S$9,0)</f>
        <v/>
      </c>
      <c r="R3" s="103" t="inlineStr">
        <is>
          <t>Credit card</t>
        </is>
      </c>
      <c r="S3" s="104">
        <f>SUMIF(TBL_Transactions[Category],R3, TBL_Transactions[Withdrawal])+ROW(R3)/10000</f>
        <v/>
      </c>
      <c r="T3" s="14" t="n"/>
      <c r="U3" s="14" t="n"/>
      <c r="V3" s="14" t="n"/>
      <c r="W3" s="14" t="n"/>
    </row>
    <row r="4" ht="30" customFormat="1" customHeight="1" s="11">
      <c r="B4" s="63" t="n"/>
      <c r="C4" s="39" t="n"/>
      <c r="D4" s="39" t="n"/>
      <c r="E4" s="39" t="n"/>
      <c r="F4" s="85" t="inlineStr">
        <is>
          <t xml:space="preserve">Bank account number: </t>
        </is>
      </c>
      <c r="G4" s="84" t="n"/>
      <c r="H4" s="90" t="n">
        <v>987654321</v>
      </c>
      <c r="I4" s="64" t="n"/>
      <c r="J4" s="64" t="n"/>
      <c r="K4" s="31" t="n"/>
      <c r="L4" s="39" t="n"/>
      <c r="M4" s="38" t="n"/>
      <c r="N4" s="38" t="n"/>
      <c r="O4" s="38" t="n"/>
      <c r="P4" s="39" t="n"/>
      <c r="Q4" s="105">
        <f>_xlfn.RANK.EQ(S4,$S$3:$S$9,0)</f>
        <v/>
      </c>
      <c r="R4" s="106" t="inlineStr">
        <is>
          <t>Groceries</t>
        </is>
      </c>
      <c r="S4" s="107">
        <f>SUMIF(TBL_Transactions[Category],R4, TBL_Transactions[Withdrawal])+ROW(R4)/10000</f>
        <v/>
      </c>
      <c r="T4" s="12" t="n"/>
      <c r="U4" s="12" t="n"/>
      <c r="V4" s="12" t="n"/>
      <c r="W4" s="12" t="n"/>
    </row>
    <row r="5" ht="35" customFormat="1" customHeight="1" s="11">
      <c r="B5" s="63" t="n"/>
      <c r="C5" s="39" t="n"/>
      <c r="D5" s="65" t="n"/>
      <c r="E5" s="66" t="n"/>
      <c r="F5" s="83" t="inlineStr">
        <is>
          <t xml:space="preserve">Current balance: </t>
        </is>
      </c>
      <c r="G5" s="86" t="n"/>
      <c r="H5" s="125">
        <f>" " &amp; TEXT(OFFSET(I1,COUNTA(I:I)+5,0),"$ #,##0.00")</f>
        <v/>
      </c>
      <c r="I5" s="64" t="n"/>
      <c r="J5" s="64" t="n"/>
      <c r="K5" s="31" t="n"/>
      <c r="L5" s="39" t="n"/>
      <c r="M5" s="38" t="n"/>
      <c r="N5" s="38" t="n"/>
      <c r="O5" s="38" t="n"/>
      <c r="P5" s="39" t="n"/>
      <c r="Q5" s="105">
        <f>_xlfn.RANK.EQ(S5,$S$3:$S$9,0)</f>
        <v/>
      </c>
      <c r="R5" s="106" t="inlineStr">
        <is>
          <t>Insurance</t>
        </is>
      </c>
      <c r="S5" s="107">
        <f>SUMIF(TBL_Transactions[Category],R5, TBL_Transactions[Withdrawal])+ROW(R5)/10000</f>
        <v/>
      </c>
      <c r="T5" s="12" t="n"/>
      <c r="U5" s="12" t="n"/>
      <c r="V5" s="12" t="n"/>
      <c r="W5" s="12" t="n"/>
    </row>
    <row r="6" hidden="1" ht="13" customHeight="1">
      <c r="B6" s="67" t="n"/>
      <c r="C6" s="68" t="n"/>
      <c r="D6" s="69" t="n"/>
      <c r="E6" s="70" t="n"/>
      <c r="F6" s="70" t="n"/>
      <c r="G6" s="70" t="n"/>
      <c r="H6" s="78" t="n"/>
      <c r="I6" s="70" t="n"/>
      <c r="J6" s="70" t="n"/>
      <c r="K6" s="29" t="n"/>
      <c r="L6" s="38" t="n"/>
      <c r="M6" s="38" t="n"/>
      <c r="N6" s="38" t="n"/>
      <c r="O6" s="38" t="n"/>
      <c r="P6" s="38" t="n"/>
      <c r="Q6" s="7">
        <f>_xlfn.RANK.EQ(S6,$S$3:$S$9,0)</f>
        <v/>
      </c>
      <c r="R6" s="9" t="inlineStr">
        <is>
          <t>Investment</t>
        </is>
      </c>
      <c r="S6" s="10">
        <f>SUMIF(TBL_Transactions[Category],R6, TBL_Transactions[Withdrawal])+ROW(R6)/10000</f>
        <v/>
      </c>
    </row>
    <row r="7" hidden="1" ht="13" customHeight="1">
      <c r="B7" s="67" t="n"/>
      <c r="C7" s="68" t="n"/>
      <c r="D7" s="69" t="n"/>
      <c r="E7" s="70" t="n"/>
      <c r="F7" s="70" t="n"/>
      <c r="G7" s="70" t="n"/>
      <c r="H7" s="78" t="n"/>
      <c r="I7" s="70" t="n"/>
      <c r="J7" s="70" t="n"/>
      <c r="K7" s="29" t="n"/>
      <c r="L7" s="38" t="n"/>
      <c r="M7" s="38" t="n"/>
      <c r="N7" s="38" t="n"/>
      <c r="O7" s="38" t="n"/>
      <c r="P7" s="38" t="n"/>
      <c r="Q7" s="7">
        <f>_xlfn.RANK.EQ(S7,$S$3:$S$9,0)</f>
        <v/>
      </c>
      <c r="R7" s="108" t="inlineStr">
        <is>
          <t>Mortgage</t>
        </is>
      </c>
      <c r="S7" s="109">
        <f>SUMIF(TBL_Transactions[Category],R7, TBL_Transactions[Withdrawal])+ROW(R7)/10000</f>
        <v/>
      </c>
    </row>
    <row r="8" ht="5" customHeight="1">
      <c r="B8" s="67" t="n"/>
      <c r="C8" s="68" t="n"/>
      <c r="D8" s="69" t="n"/>
      <c r="E8" s="70" t="n"/>
      <c r="F8" s="70" t="n"/>
      <c r="G8" s="70" t="n"/>
      <c r="H8" s="78" t="n"/>
      <c r="I8" s="70" t="n"/>
      <c r="J8" s="70" t="n"/>
      <c r="K8" s="28" t="n"/>
      <c r="L8" s="38" t="n"/>
      <c r="M8" s="38" t="n"/>
      <c r="N8" s="38" t="n"/>
      <c r="O8" s="38" t="n"/>
      <c r="P8" s="38" t="n"/>
      <c r="Q8" s="110">
        <f>_xlfn.RANK.EQ(S8,$S$3:$S$9,0)</f>
        <v/>
      </c>
      <c r="R8" s="101" t="inlineStr">
        <is>
          <t>Other</t>
        </is>
      </c>
      <c r="S8" s="111">
        <f>SUMIF(TBL_Transactions[Category],R8, TBL_Transactions[Withdrawal])+ROW(R8)/10000</f>
        <v/>
      </c>
    </row>
    <row r="9" ht="10.25" customHeight="1" thickBot="1">
      <c r="B9" s="67" t="n"/>
      <c r="C9" s="70" t="n"/>
      <c r="D9" s="69" t="n"/>
      <c r="E9" s="70" t="n"/>
      <c r="F9" s="70" t="n"/>
      <c r="G9" s="70" t="n"/>
      <c r="H9" s="78" t="n"/>
      <c r="I9" s="71" t="n"/>
      <c r="J9" s="71" t="n"/>
      <c r="K9" s="28" t="n"/>
      <c r="L9" s="38" t="n"/>
      <c r="M9" s="38" t="n"/>
      <c r="N9" s="38" t="n"/>
      <c r="O9" s="38" t="n"/>
      <c r="P9" s="38" t="n"/>
      <c r="Q9" s="110">
        <f>_xlfn.RANK.EQ(S9,$S$3:$S$9,0)</f>
        <v/>
      </c>
      <c r="R9" s="101" t="inlineStr">
        <is>
          <t>Utilities</t>
        </is>
      </c>
      <c r="S9" s="111">
        <f>SUMIF(TBL_Transactions[Category],R9, TBL_Transactions[Withdrawal])+ROW(R9)/10000</f>
        <v/>
      </c>
    </row>
    <row r="10" ht="30" customFormat="1" customHeight="1" s="6" thickBot="1" thickTop="1">
      <c r="A10" s="24" t="n"/>
      <c r="B10" s="72" t="n"/>
      <c r="C10" s="112" t="inlineStr">
        <is>
          <t>Date</t>
        </is>
      </c>
      <c r="D10" s="74" t="inlineStr">
        <is>
          <t>Check #</t>
        </is>
      </c>
      <c r="E10" s="75" t="inlineStr">
        <is>
          <t>Description</t>
        </is>
      </c>
      <c r="F10" s="75" t="inlineStr">
        <is>
          <t>Category</t>
        </is>
      </c>
      <c r="G10" s="113" t="inlineStr">
        <is>
          <t>Withdrawal</t>
        </is>
      </c>
      <c r="H10" s="113" t="inlineStr">
        <is>
          <t>Deposit</t>
        </is>
      </c>
      <c r="I10" s="113" t="inlineStr">
        <is>
          <t>Balance</t>
        </is>
      </c>
      <c r="J10" s="114" t="n"/>
      <c r="K10" s="115" t="n"/>
      <c r="L10" s="40" t="n"/>
      <c r="M10" s="38" t="n"/>
      <c r="N10" s="38" t="n"/>
      <c r="O10" s="38" t="n"/>
      <c r="P10" s="41" t="n"/>
      <c r="Q10" s="8" t="n"/>
      <c r="R10" s="8" t="n"/>
      <c r="S10" s="8" t="n"/>
      <c r="T10" s="5" t="n"/>
      <c r="U10" s="5" t="n"/>
      <c r="V10" s="5" t="n"/>
      <c r="W10" s="5" t="n"/>
    </row>
    <row r="11" ht="30" customHeight="1" thickTop="1">
      <c r="A11" s="1" t="n"/>
      <c r="B11" s="82" t="n"/>
      <c r="C11" s="116">
        <f>TODAY()-B11</f>
        <v/>
      </c>
      <c r="D11" s="93" t="n"/>
      <c r="E11" s="94" t="n"/>
      <c r="F11" s="94" t="n"/>
      <c r="G11" s="94" t="n"/>
      <c r="H11" s="94" t="n"/>
      <c r="I11" s="94" t="n"/>
      <c r="J11" s="78" t="n"/>
      <c r="K11" s="33" t="n"/>
      <c r="L11" s="38" t="n"/>
      <c r="M11" s="38" t="n"/>
      <c r="N11" s="38" t="n"/>
      <c r="O11" s="38" t="n"/>
      <c r="P11" s="38" t="n"/>
    </row>
    <row r="12" ht="30" customHeight="1">
      <c r="A12" s="1" t="n"/>
      <c r="B12" s="117" t="n">
        <v>60</v>
      </c>
      <c r="C12" s="118">
        <f>TODAY()-B12</f>
        <v/>
      </c>
      <c r="D12" s="96" t="n"/>
      <c r="E12" s="127" t="inlineStr">
        <is>
          <t>Beginning balance</t>
        </is>
      </c>
      <c r="F12" s="97" t="inlineStr">
        <is>
          <t>Deposit</t>
        </is>
      </c>
      <c r="G12" s="119" t="n"/>
      <c r="H12" s="120" t="n">
        <v>2916.73</v>
      </c>
      <c r="I12" s="126">
        <f>Balance</f>
        <v/>
      </c>
      <c r="J12" s="121" t="n"/>
      <c r="K12" s="122" t="n"/>
      <c r="L12" s="38" t="n"/>
      <c r="M12" s="38" t="n"/>
      <c r="N12" s="38" t="n"/>
      <c r="O12" s="38" t="n"/>
      <c r="P12" s="38" t="n"/>
    </row>
    <row r="13" ht="30" customHeight="1">
      <c r="A13" s="1" t="n"/>
      <c r="B13" s="117" t="n">
        <v>45</v>
      </c>
      <c r="C13" s="118">
        <f>TODAY()-B13</f>
        <v/>
      </c>
      <c r="D13" s="96" t="n">
        <v>2251</v>
      </c>
      <c r="E13" s="97" t="inlineStr">
        <is>
          <t>Grocery store</t>
        </is>
      </c>
      <c r="F13" s="97" t="inlineStr">
        <is>
          <t>Groceries</t>
        </is>
      </c>
      <c r="G13" s="119" t="n">
        <v>205.61</v>
      </c>
      <c r="H13" s="120" t="n"/>
      <c r="I13" s="126">
        <f>Balance</f>
        <v/>
      </c>
      <c r="J13" s="121" t="n"/>
      <c r="K13" s="122" t="n"/>
      <c r="L13" s="38" t="n"/>
      <c r="M13" s="38" t="n"/>
      <c r="N13" s="38" t="n"/>
      <c r="O13" s="38" t="n"/>
      <c r="P13" s="38" t="n"/>
    </row>
    <row r="14" ht="30" customHeight="1">
      <c r="A14" s="1" t="n"/>
      <c r="B14" s="117" t="n">
        <v>40</v>
      </c>
      <c r="C14" s="118">
        <f>TODAY()-B14</f>
        <v/>
      </c>
      <c r="D14" s="96" t="n">
        <v>67112449</v>
      </c>
      <c r="E14" s="97" t="inlineStr">
        <is>
          <t>Home mortgage</t>
        </is>
      </c>
      <c r="F14" s="97" t="inlineStr">
        <is>
          <t>Mortgage</t>
        </is>
      </c>
      <c r="G14" s="119" t="n">
        <v>961.77</v>
      </c>
      <c r="H14" s="120" t="n"/>
      <c r="I14" s="126">
        <f>Balance</f>
        <v/>
      </c>
      <c r="J14" s="121" t="n"/>
      <c r="K14" s="122" t="n"/>
      <c r="L14" s="38" t="n"/>
      <c r="M14" s="38" t="n"/>
      <c r="N14" s="38" t="n"/>
      <c r="O14" s="38" t="n"/>
      <c r="P14" s="38" t="n"/>
    </row>
    <row r="15" ht="30" customHeight="1" thickBot="1">
      <c r="A15" s="1" t="n"/>
      <c r="B15" s="117" t="n">
        <v>35</v>
      </c>
      <c r="C15" s="118">
        <f>TODAY()-B15</f>
        <v/>
      </c>
      <c r="D15" s="96" t="inlineStr">
        <is>
          <t>Debit</t>
        </is>
      </c>
      <c r="E15" s="97" t="inlineStr">
        <is>
          <t>Coffee shop</t>
        </is>
      </c>
      <c r="F15" s="97" t="inlineStr">
        <is>
          <t>Other</t>
        </is>
      </c>
      <c r="G15" s="119" t="n">
        <v>3.65</v>
      </c>
      <c r="H15" s="120" t="n"/>
      <c r="I15" s="126">
        <f>Balance</f>
        <v/>
      </c>
      <c r="J15" s="121" t="n"/>
      <c r="K15" s="122" t="n"/>
      <c r="L15" s="38" t="n"/>
      <c r="M15" s="42" t="n"/>
      <c r="N15" s="42" t="n"/>
      <c r="O15" s="42" t="n"/>
      <c r="P15" s="38" t="n"/>
    </row>
    <row r="16" ht="30" customHeight="1" thickBot="1" thickTop="1">
      <c r="A16" s="1" t="n"/>
      <c r="B16" s="117" t="n">
        <v>30</v>
      </c>
      <c r="C16" s="118">
        <f>TODAY()-B16</f>
        <v/>
      </c>
      <c r="D16" s="96" t="n">
        <v>2252</v>
      </c>
      <c r="E16" s="97" t="inlineStr">
        <is>
          <t>Gas and electric company</t>
        </is>
      </c>
      <c r="F16" s="97" t="inlineStr">
        <is>
          <t>Utilities</t>
        </is>
      </c>
      <c r="G16" s="119" t="n">
        <v>145.33</v>
      </c>
      <c r="H16" s="120" t="n"/>
      <c r="I16" s="126">
        <f>Balance</f>
        <v/>
      </c>
      <c r="J16" s="121" t="n"/>
      <c r="K16" s="122" t="n"/>
      <c r="L16" s="38" t="n"/>
      <c r="M16" s="43" t="n"/>
      <c r="N16" s="50">
        <f>VLOOKUP(1,$Q$3:$S$9,2,FALSE)</f>
        <v/>
      </c>
      <c r="O16" s="123">
        <f>VLOOKUP(1,$Q$3:$S$9,3,FALSE)</f>
        <v/>
      </c>
      <c r="P16" s="38" t="n"/>
    </row>
    <row r="17" ht="30" customHeight="1" thickBot="1" thickTop="1">
      <c r="A17" s="1" t="n"/>
      <c r="B17" s="117" t="n">
        <v>25</v>
      </c>
      <c r="C17" s="118">
        <f>TODAY()-B17</f>
        <v/>
      </c>
      <c r="D17" s="96" t="inlineStr">
        <is>
          <t>ATM</t>
        </is>
      </c>
      <c r="E17" s="97" t="inlineStr">
        <is>
          <t>Cash</t>
        </is>
      </c>
      <c r="F17" s="97" t="inlineStr">
        <is>
          <t>Other</t>
        </is>
      </c>
      <c r="G17" s="119" t="n">
        <v>50</v>
      </c>
      <c r="H17" s="120" t="n"/>
      <c r="I17" s="126">
        <f>Balance</f>
        <v/>
      </c>
      <c r="J17" s="121" t="n"/>
      <c r="K17" s="122" t="n"/>
      <c r="L17" s="38" t="n"/>
      <c r="M17" s="44" t="n"/>
      <c r="N17" s="50">
        <f>VLOOKUP(2,$Q$3:$S$9,2,FALSE)</f>
        <v/>
      </c>
      <c r="O17" s="123">
        <f>VLOOKUP(2,$Q$3:$S$9,3,FALSE)</f>
        <v/>
      </c>
      <c r="P17" s="38" t="n"/>
    </row>
    <row r="18" ht="30" customHeight="1" thickBot="1" thickTop="1">
      <c r="A18" s="1" t="n"/>
      <c r="B18" s="117" t="n">
        <v>20</v>
      </c>
      <c r="C18" s="118">
        <f>TODAY()-B18</f>
        <v/>
      </c>
      <c r="D18" s="96" t="n">
        <v>68240158</v>
      </c>
      <c r="E18" s="97" t="inlineStr">
        <is>
          <t>Credit card</t>
        </is>
      </c>
      <c r="F18" s="97" t="inlineStr">
        <is>
          <t>Credit card</t>
        </is>
      </c>
      <c r="G18" s="119" t="n">
        <v>936.48</v>
      </c>
      <c r="H18" s="120" t="n"/>
      <c r="I18" s="126">
        <f>Balance</f>
        <v/>
      </c>
      <c r="J18" s="121" t="n"/>
      <c r="K18" s="122" t="n"/>
      <c r="L18" s="38" t="n"/>
      <c r="M18" s="45" t="n"/>
      <c r="N18" s="50">
        <f>VLOOKUP(3,$Q$3:$S$9,2,FALSE)</f>
        <v/>
      </c>
      <c r="O18" s="123">
        <f>VLOOKUP(3,$Q$3:$S$9,3,FALSE)</f>
        <v/>
      </c>
      <c r="P18" s="38" t="n"/>
    </row>
    <row r="19" ht="30" customHeight="1" thickBot="1" thickTop="1">
      <c r="A19" s="1" t="n"/>
      <c r="B19" s="117" t="n">
        <v>15</v>
      </c>
      <c r="C19" s="118">
        <f>TODAY()-B19</f>
        <v/>
      </c>
      <c r="D19" s="96" t="n"/>
      <c r="E19" s="97" t="inlineStr">
        <is>
          <t>Paycheck</t>
        </is>
      </c>
      <c r="F19" s="97" t="inlineStr">
        <is>
          <t>Deposit</t>
        </is>
      </c>
      <c r="G19" s="119" t="n"/>
      <c r="H19" s="128" t="n">
        <v>2365.82</v>
      </c>
      <c r="I19" s="126">
        <f>Balance</f>
        <v/>
      </c>
      <c r="J19" s="121" t="n"/>
      <c r="K19" s="122" t="n"/>
      <c r="L19" s="38" t="n"/>
      <c r="M19" s="46" t="n"/>
      <c r="N19" s="50">
        <f>VLOOKUP(4,$Q$3:$S$9,2,FALSE)</f>
        <v/>
      </c>
      <c r="O19" s="123">
        <f>VLOOKUP(4,$Q$3:$S$9,3,FALSE)</f>
        <v/>
      </c>
      <c r="P19" s="38" t="n"/>
    </row>
    <row r="20" ht="30" customHeight="1" thickBot="1" thickTop="1">
      <c r="A20" s="1" t="n"/>
      <c r="B20" s="117" t="n">
        <v>7</v>
      </c>
      <c r="C20" s="118">
        <f>TODAY()-B20</f>
        <v/>
      </c>
      <c r="D20" s="96" t="n"/>
      <c r="E20" s="97" t="inlineStr">
        <is>
          <t>Mutual fund investment</t>
        </is>
      </c>
      <c r="F20" s="97" t="inlineStr">
        <is>
          <t>Investment</t>
        </is>
      </c>
      <c r="G20" s="126" t="n">
        <v>200</v>
      </c>
      <c r="H20" s="120" t="n"/>
      <c r="I20" s="126">
        <f>Balance</f>
        <v/>
      </c>
      <c r="J20" s="121" t="n"/>
      <c r="K20" s="122" t="n"/>
      <c r="L20" s="38" t="n"/>
      <c r="M20" s="47" t="n"/>
      <c r="N20" s="50">
        <f>VLOOKUP(5,$Q$3:$S$9,2,FALSE)</f>
        <v/>
      </c>
      <c r="O20" s="123">
        <f>VLOOKUP(5,$Q$3:$S$9,3,FALSE)</f>
        <v/>
      </c>
      <c r="P20" s="38" t="n"/>
    </row>
    <row r="21" ht="30" customHeight="1" thickBot="1" thickTop="1">
      <c r="A21" s="1" t="n"/>
      <c r="B21" s="117" t="n">
        <v>1</v>
      </c>
      <c r="C21" s="118">
        <f>TODAY()-B21</f>
        <v/>
      </c>
      <c r="D21" s="96" t="n">
        <v>2253</v>
      </c>
      <c r="E21" s="97" t="inlineStr">
        <is>
          <t>The Phone Company</t>
        </is>
      </c>
      <c r="F21" s="97" t="inlineStr">
        <is>
          <t>Utilities</t>
        </is>
      </c>
      <c r="G21" s="119" t="n">
        <v>48.87</v>
      </c>
      <c r="H21" s="120" t="n"/>
      <c r="I21" s="126">
        <f>Balance</f>
        <v/>
      </c>
      <c r="J21" s="121" t="n"/>
      <c r="K21" s="122" t="n"/>
      <c r="L21" s="38" t="n"/>
      <c r="M21" s="48" t="n"/>
      <c r="N21" s="50">
        <f>VLOOKUP(6,$Q$3:$S$9,2,FALSE)</f>
        <v/>
      </c>
      <c r="O21" s="123">
        <f>VLOOKUP(6,$Q$3:$S$9,3,FALSE)</f>
        <v/>
      </c>
      <c r="P21" s="38" t="n"/>
    </row>
    <row r="22" ht="30" customHeight="1" thickBot="1" thickTop="1">
      <c r="A22" s="1" t="n"/>
      <c r="B22" s="117" t="n">
        <v>0</v>
      </c>
      <c r="C22" s="118">
        <f>TODAY()-B22</f>
        <v/>
      </c>
      <c r="D22" s="96" t="inlineStr">
        <is>
          <t>25-552</t>
        </is>
      </c>
      <c r="E22" s="97" t="inlineStr">
        <is>
          <t>Insurance</t>
        </is>
      </c>
      <c r="F22" s="97" t="inlineStr">
        <is>
          <t>Insurance</t>
        </is>
      </c>
      <c r="G22" s="119" t="n">
        <v>35.2</v>
      </c>
      <c r="H22" s="120" t="n"/>
      <c r="I22" s="126">
        <f>Balance</f>
        <v/>
      </c>
      <c r="J22" s="121" t="n"/>
      <c r="K22" s="122" t="n"/>
      <c r="L22" s="38" t="n"/>
      <c r="M22" s="49" t="n"/>
      <c r="N22" s="50">
        <f>VLOOKUP(7,$Q$3:$S$9,2,FALSE)</f>
        <v/>
      </c>
      <c r="O22" s="123">
        <f>VLOOKUP(7,$Q$3:$S$9,3,FALSE)</f>
        <v/>
      </c>
      <c r="P22" s="38" t="n"/>
    </row>
    <row r="23" ht="30" customHeight="1" thickTop="1">
      <c r="B23" s="67" t="n"/>
      <c r="C23" s="38" t="n"/>
      <c r="D23" s="81" t="n"/>
      <c r="E23" s="38" t="n"/>
      <c r="F23" s="38" t="n"/>
      <c r="G23" s="38" t="n"/>
      <c r="H23" s="89" t="n"/>
      <c r="I23" s="38" t="n"/>
      <c r="J23" s="38" t="n"/>
      <c r="L23" s="38" t="n"/>
      <c r="M23" s="38" t="n"/>
      <c r="N23" s="52" t="n"/>
      <c r="O23" s="53" t="n"/>
      <c r="P23" s="38" t="n"/>
    </row>
    <row r="24" ht="30" customHeight="1">
      <c r="N24" s="27" t="n"/>
      <c r="O24" s="1" t="n"/>
    </row>
    <row r="25" ht="25.25" customHeight="1">
      <c r="N25" s="27" t="n"/>
      <c r="O25" s="1" t="n"/>
    </row>
    <row r="26" ht="25.25" customHeight="1">
      <c r="N26" s="25" t="n"/>
      <c r="O26" s="124" t="n"/>
    </row>
    <row r="27" ht="25.25" customHeight="1">
      <c r="N27" s="25" t="n"/>
      <c r="O27" s="124" t="n"/>
    </row>
    <row r="28" ht="25.25" customHeight="1">
      <c r="N28" s="25" t="n"/>
      <c r="O28" s="124" t="n"/>
    </row>
    <row r="29" ht="25.25" customHeight="1">
      <c r="N29" s="25" t="n"/>
      <c r="O29" s="124" t="n"/>
    </row>
    <row r="30" ht="25.25" customHeight="1">
      <c r="N30" s="25" t="n"/>
      <c r="O30" s="124" t="n"/>
    </row>
    <row r="31" ht="25.25" customHeight="1">
      <c r="N31" s="25" t="n"/>
      <c r="O31" s="124" t="n"/>
    </row>
    <row r="32" ht="25.25" customHeight="1">
      <c r="N32" s="25" t="n"/>
      <c r="O32" s="124" t="n"/>
    </row>
    <row r="33" ht="25.25" customHeight="1">
      <c r="M33" s="3" t="n"/>
      <c r="N33" s="3" t="n"/>
      <c r="O33" s="3" t="n"/>
      <c r="P33" s="3" t="n"/>
    </row>
    <row r="34" ht="21" customHeight="1">
      <c r="M34" s="3" t="n"/>
      <c r="N34" s="3" t="n"/>
      <c r="O34" s="3" t="n"/>
      <c r="P34" s="3" t="n"/>
    </row>
    <row r="35" ht="21" customHeight="1">
      <c r="P35" s="3" t="n"/>
    </row>
    <row r="36" ht="21" customHeight="1">
      <c r="P36" s="3" t="n"/>
    </row>
    <row r="37" ht="21" customHeight="1">
      <c r="P37" s="3" t="n"/>
    </row>
    <row r="38" ht="21" customHeight="1">
      <c r="P38" s="3" t="n"/>
    </row>
    <row r="39" ht="21" customHeight="1">
      <c r="P39" s="3" t="n"/>
    </row>
    <row r="40" ht="21" customHeight="1">
      <c r="P40" s="3" t="n"/>
    </row>
    <row r="41" ht="21" customHeight="1">
      <c r="P41" s="3" t="n"/>
    </row>
    <row r="42" ht="21" customHeight="1">
      <c r="P42" s="3" t="n"/>
    </row>
    <row r="43" ht="21" customHeight="1">
      <c r="P43" s="3" t="n"/>
    </row>
    <row r="44" ht="21" customHeight="1">
      <c r="M44" s="3" t="n"/>
      <c r="N44" s="3" t="n"/>
      <c r="O44" s="3" t="n"/>
      <c r="P44" s="3" t="n"/>
    </row>
    <row r="45" ht="21" customHeight="1">
      <c r="M45" s="3" t="n"/>
      <c r="N45" s="3" t="n"/>
      <c r="O45" s="3" t="n"/>
      <c r="P45" s="3" t="n"/>
    </row>
  </sheetData>
  <dataValidations count="1">
    <dataValidation sqref="F11:F22" showDropDown="0" showInputMessage="1" showErrorMessage="1" allowBlank="0" type="list">
      <formula1>List_Categories</formula1>
    </dataValidation>
  </dataValidations>
  <printOptions horizontalCentered="1" verticalCentered="1"/>
  <pageMargins left="0.3" right="0.3" top="0.5" bottom="0.5" header="0.3" footer="0.3"/>
  <pageSetup orientation="landscape" scale="94" fitToHeight="0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5:D6"/>
  <sheetViews>
    <sheetView tabSelected="1" workbookViewId="0">
      <selection activeCell="E6" sqref="E6"/>
    </sheetView>
  </sheetViews>
  <sheetFormatPr baseColWidth="10" defaultRowHeight="14"/>
  <sheetData>
    <row r="5">
      <c r="B5" s="100" t="inlineStr">
        <is>
          <t>I AM MERGED</t>
        </is>
      </c>
    </row>
    <row r="6">
      <c r="B6" t="inlineStr">
        <is>
          <t>M1</t>
        </is>
      </c>
      <c r="C6" t="inlineStr">
        <is>
          <t>M2</t>
        </is>
      </c>
      <c r="D6" t="inlineStr">
        <is>
          <t>M3</t>
        </is>
      </c>
    </row>
  </sheetData>
  <mergeCells count="1">
    <mergeCell ref="B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2023-02-27T07:43:47Z</dcterms:created>
  <dcterms:modified xsi:type="dcterms:W3CDTF">2025-06-15T12:48:57Z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0x01010079F111ED35F8CC479449609E8A0923A6</vt:lpwstr>
  </property>
</Properties>
</file>