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pplications\sipede\public\templates\"/>
    </mc:Choice>
  </mc:AlternateContent>
  <xr:revisionPtr revIDLastSave="0" documentId="13_ncr:1_{F58BD393-9F21-4260-9CBD-844D25C51709}" xr6:coauthVersionLast="47" xr6:coauthVersionMax="47" xr10:uidLastSave="{00000000-0000-0000-0000-000000000000}"/>
  <bookViews>
    <workbookView xWindow="-110" yWindow="-110" windowWidth="19420" windowHeight="11020" xr2:uid="{F680EF6F-5B98-4052-B7BF-EFCA7DEBA177}"/>
  </bookViews>
  <sheets>
    <sheet name="RINGKASN APBDES" sheetId="1" r:id="rId1"/>
  </sheets>
  <definedNames>
    <definedName name="_xlnm.Print_Titles" localSheetId="0">'RINGKASN APBDES'!$7:$9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6" i="1" l="1"/>
  <c r="K63" i="1" s="1"/>
  <c r="K76" i="1"/>
  <c r="Q71" i="1"/>
  <c r="O71" i="1"/>
  <c r="K71" i="1"/>
  <c r="P69" i="1"/>
  <c r="Q69" i="1" s="1"/>
  <c r="K46" i="1"/>
  <c r="K39" i="1"/>
  <c r="P38" i="1"/>
  <c r="K30" i="1"/>
  <c r="K24" i="1"/>
  <c r="P29" i="1" s="1"/>
  <c r="K22" i="1"/>
  <c r="K19" i="1"/>
  <c r="N17" i="1"/>
  <c r="K16" i="1"/>
  <c r="N15" i="1"/>
  <c r="K15" i="1"/>
  <c r="K13" i="1"/>
  <c r="K77" i="1" l="1"/>
  <c r="K11" i="1"/>
  <c r="K34" i="1"/>
  <c r="K10" i="1"/>
  <c r="O36" i="1"/>
  <c r="O37" i="1" s="1"/>
  <c r="O34" i="1" l="1"/>
  <c r="K64" i="1"/>
  <c r="K78" i="1" s="1"/>
  <c r="O66" i="1" s="1"/>
  <c r="P31" i="1"/>
  <c r="N63" i="1"/>
  <c r="N64" i="1" s="1"/>
  <c r="O64" i="1" s="1"/>
  <c r="P63" i="1" s="1"/>
  <c r="Q36" i="1"/>
  <c r="P36" i="1"/>
  <c r="N10" i="1"/>
  <c r="N11" i="1"/>
</calcChain>
</file>

<file path=xl/sharedStrings.xml><?xml version="1.0" encoding="utf-8"?>
<sst xmlns="http://schemas.openxmlformats.org/spreadsheetml/2006/main" count="90" uniqueCount="87">
  <si>
    <t>RINGKASAN  ANGGARAN  PENDAPATAN  DAN  BELANJA  DESA</t>
  </si>
  <si>
    <t>PEMERINTAH  DESA  HUNTU  KECAMATAN  BATUDAA</t>
  </si>
  <si>
    <t>KABUPATEN  GORONTALO</t>
  </si>
  <si>
    <t>TAHUN ANGGARAN 2020</t>
  </si>
  <si>
    <t>KODE  REKENING</t>
  </si>
  <si>
    <t>U R A I AN</t>
  </si>
  <si>
    <t>ANGGARAN</t>
  </si>
  <si>
    <t>KET.</t>
  </si>
  <si>
    <t>(Rp)</t>
  </si>
  <si>
    <t>PENDAPATAN</t>
  </si>
  <si>
    <t>PENDAPATAN  ASLI  DESA</t>
  </si>
  <si>
    <t>Hasil Usaha  Desa</t>
  </si>
  <si>
    <t>Hasil Aset  Desa</t>
  </si>
  <si>
    <t>1</t>
  </si>
  <si>
    <t>Pendapatan Sewa Gedung dan  Kursi  Milik Desa</t>
  </si>
  <si>
    <t>Swadaya,  Partisipasi dan Gotong  Royong</t>
  </si>
  <si>
    <t>Hasil Swadaya</t>
  </si>
  <si>
    <t>01.</t>
  </si>
  <si>
    <t>Swadaya dan  Partisipasi Kegiatan Non Fisik</t>
  </si>
  <si>
    <t>02</t>
  </si>
  <si>
    <t>Swadaya Masyarakat dalam Kegiatan Hari Besar Islam</t>
  </si>
  <si>
    <t>Lain-lain Pendapatan Asli Desa yang Sah</t>
  </si>
  <si>
    <t>Bunga Simpanan Uang di Bank</t>
  </si>
  <si>
    <t>PENDAPATAN  TRANSFER</t>
  </si>
  <si>
    <t>Dana Desa</t>
  </si>
  <si>
    <t>Bagian dari hasil Pajak  &amp; Retribusi  Daerah Kabupaten / Kota</t>
  </si>
  <si>
    <t>Alokasi Dana Desa</t>
  </si>
  <si>
    <t>Bantuan Keuangan</t>
  </si>
  <si>
    <t>Bantuan Provinsi</t>
  </si>
  <si>
    <t>Bantuan Kabupaten / Kota</t>
  </si>
  <si>
    <t>PENDAPATAN  LAIN - LAIN</t>
  </si>
  <si>
    <t>Hibah dan Sumbangan dari pihak ke-3 yang tidak mengikat</t>
  </si>
  <si>
    <t>Lain-lain Pendapatan Desa yang sah</t>
  </si>
  <si>
    <t>JUMLAH  PENDAPATAN</t>
  </si>
  <si>
    <t xml:space="preserve"> 30 %</t>
  </si>
  <si>
    <t>70 %</t>
  </si>
  <si>
    <t>BELANJA</t>
  </si>
  <si>
    <t>BELANJA  BIDANG  PENYELENGGARAAN  PEMERINTAHAN  DESA</t>
  </si>
  <si>
    <t>Siltap &amp; Tunjng</t>
  </si>
  <si>
    <t>Bidang Pelaksanaan Pembangunan Desa</t>
  </si>
  <si>
    <t>01</t>
  </si>
  <si>
    <t>Kegiatan Pembangunan dan Pemeliharaan Sarana dan Prasarana Transportasi</t>
  </si>
  <si>
    <t>Kegiatan Pembangunan dan Pemeliharaan Sarana dan Prasarana Lingkungan Pemukiman</t>
  </si>
  <si>
    <t>Kegiatan Pembangunan, Pengembangan dan Pemeliharaan Sarana dan Prasarana Kesehatan</t>
  </si>
  <si>
    <t>Kegiatan Pembangunan, Pengembangan dan Pemeliharaan Sarana dan Prasarana Pendidikan dan Kebudayaan</t>
  </si>
  <si>
    <t>Kegiatan Pembangunan, Pengembangan dan Pemeliharaan Sarana Prasarana untuk Pelestarian Lingkungan</t>
  </si>
  <si>
    <t xml:space="preserve">Bidang Pembinaan Kemasyarakatan </t>
  </si>
  <si>
    <t>Kegiatan Pembinaan  Keamanan  dan  Ketertiban</t>
  </si>
  <si>
    <t>Kegiatan Pembinaan  Pemuda  dan  Olahraga</t>
  </si>
  <si>
    <t xml:space="preserve">Kegiatan Pembinaan  Oraganisasi Perempuan / PKK </t>
  </si>
  <si>
    <t>Kegiatan Pembinaan Kerukunan Umat Beragama</t>
  </si>
  <si>
    <t>Belanja Honorarium Instruktur/Pelatih/Narasumber</t>
  </si>
  <si>
    <t>Kegiatan  Pembinaan Lembaga Adat</t>
  </si>
  <si>
    <t>Kegiatan  Pembinaan Lembaga Kemasyarakatan</t>
  </si>
  <si>
    <t xml:space="preserve">Bidang Pemberdayaan Masyarakat </t>
  </si>
  <si>
    <t>Kegiatan Pelatihan Kepala Desa dan Perangkat</t>
  </si>
  <si>
    <t>Kegiatan Peningkatan Kapasitas Lembaga Masyarakat</t>
  </si>
  <si>
    <t>Belanja Barang Untuk Diberikan Kepada Masyarakat</t>
  </si>
  <si>
    <t>Kegiatan Pemberdayaan Posyandu, UP2K dan BKB</t>
  </si>
  <si>
    <t>Kegiatan Pemberdayaan  Ekonomi  Masyrakat</t>
  </si>
  <si>
    <t>Kegiatan Pemberdayaan Usaha  Kecil  dan  Industri  Rumah  Tangga</t>
  </si>
  <si>
    <t>Kegiatan  Peningkatan  Kapasitas  Masyarakat</t>
  </si>
  <si>
    <t>Bidang  Tidak  Terduga</t>
  </si>
  <si>
    <t>Kegiatan Penanggulangan Bencana Lain......</t>
  </si>
  <si>
    <t xml:space="preserve">JUMLAH  BELANJA </t>
  </si>
  <si>
    <t>SURPLUS / DEFISIT</t>
  </si>
  <si>
    <t xml:space="preserve">PEMBIAYAAN </t>
  </si>
  <si>
    <t>Perincian SILPA :</t>
  </si>
  <si>
    <t xml:space="preserve">Penerimaan Pembiayaan </t>
  </si>
  <si>
    <t>ADD</t>
  </si>
  <si>
    <t>Sisa Lebih Perhitungan Anggaran Tahun Sebelumnya (SILPA)</t>
  </si>
  <si>
    <t>DDS</t>
  </si>
  <si>
    <t xml:space="preserve">Pencairan Dana Cadangan </t>
  </si>
  <si>
    <t>PBH</t>
  </si>
  <si>
    <t xml:space="preserve">Hasil Kekayaan Desa Yang dipisahkan </t>
  </si>
  <si>
    <t>PBK</t>
  </si>
  <si>
    <t xml:space="preserve">JUMLAH </t>
  </si>
  <si>
    <t>Jml</t>
  </si>
  <si>
    <t xml:space="preserve">Pengeluaran   Pembiayaan </t>
  </si>
  <si>
    <t xml:space="preserve">Pembentukan Dana Cadangan </t>
  </si>
  <si>
    <t xml:space="preserve">Penyertaan Modal Desa </t>
  </si>
  <si>
    <t>JUMLAH</t>
  </si>
  <si>
    <t>Selisih  Pembiayaan  ( 3.1 - 3.2 )</t>
  </si>
  <si>
    <t>Sisa Lebih / (Kurang) Perhitungan Anggaran</t>
  </si>
  <si>
    <t>{pemerintah_desa}</t>
  </si>
  <si>
    <t>[anggaran_pd]</t>
  </si>
  <si>
    <t>[kegiatan_pd]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</si>
</sst>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1" formatCode="_(* #,##0_);_(* \(#,##0\);_(* &quot;-&quot;_);_(@_)"/>
    <numFmt numFmtId="43" formatCode="_(* #,##0.00_);_(* \(#,##0.00\);_(* &quot;-&quot;??_);_(@_)"/>
    <numFmt numFmtId="164" formatCode="[$-421]dd\ mmmm\ yyyy;@"/>
    <numFmt numFmtId="165" formatCode="_(&quot;Rp&quot;* #,##0_);_(&quot;Rp&quot;* \(#,##0\);_(&quot;Rp&quot;* &quot;-&quot;_);_(@_)"/>
    <numFmt numFmtId="166" formatCode="_-* #,##0.00_-;\-* #,##0.00_-;_-* &quot;-&quot;??_-;_-@_-"/>
    <numFmt numFmtId="167" formatCode="_(&quot;Rp&quot;* #,##0.00_);_(&quot;Rp&quot;* \(#,##0.00\);_(&quot;Rp&quot;* &quot;-&quot;??_);_(@_)"/>
    <numFmt numFmtId="168" formatCode="_-&quot;Rp&quot;* #,##0_-;\-&quot;Rp&quot;* #,##0_-;_-&quot;Rp&quot;* &quot;-&quot;_-;_-@_-"/>
    <numFmt numFmtId="169" formatCode="_-* #,##0_-;\-* #,##0_-;_-* &quot;-&quot;_-;_-@_-"/>
  </numFmts>
  <fonts count="12" x14ac:knownFonts="1">
    <font>
      <sz val="11"/>
      <color rgb="FF000000"/>
      <name val="Calibri"/>
    </font>
    <font>
      <sz val="14"/>
      <color rgb="FF000000"/>
      <name val="Arial Narrow"/>
    </font>
    <font>
      <b/>
      <sz val="12"/>
      <color rgb="FF000000"/>
      <name val="Arial Narrow"/>
    </font>
    <font>
      <b/>
      <sz val="18"/>
      <color rgb="FF000000"/>
      <name val="Arial Narrow"/>
    </font>
    <font>
      <b/>
      <sz val="14"/>
      <color rgb="FF000000"/>
      <name val="Arial Narrow"/>
    </font>
    <font>
      <b/>
      <sz val="16"/>
      <color rgb="FF000000"/>
      <name val="Arial Narrow"/>
    </font>
    <font>
      <b/>
      <i/>
      <sz val="12"/>
      <color rgb="FF000000"/>
      <name val="Arial Narrow"/>
    </font>
    <font>
      <sz val="12"/>
      <color rgb="FF000000"/>
      <name val="Arial Narrow"/>
    </font>
    <font>
      <sz val="11"/>
      <color rgb="FF000000"/>
      <name val="Arial Narrow"/>
    </font>
    <font>
      <b/>
      <sz val="11"/>
      <color rgb="FF000000"/>
      <name val="Arial Narrow"/>
    </font>
    <font>
      <b/>
      <i/>
      <sz val="11"/>
      <color rgb="FF000000"/>
      <name val="Calibri"/>
    </font>
    <font>
      <b/>
      <u/>
      <sz val="11"/>
      <color rgb="FF000000"/>
      <name val="Arial Narrow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92D050"/>
        <bgColor rgb="FFFFFFFF"/>
      </patternFill>
    </fill>
  </fills>
  <borders count="66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hair">
        <color rgb="FF000000"/>
      </right>
      <top style="medium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medium">
        <color rgb="FF000000"/>
      </top>
      <bottom style="hair">
        <color rgb="FF000000"/>
      </bottom>
      <diagonal/>
    </border>
    <border>
      <left/>
      <right/>
      <top style="medium">
        <color rgb="FF000000"/>
      </top>
      <bottom style="hair">
        <color rgb="FF000000"/>
      </bottom>
      <diagonal/>
    </border>
    <border>
      <left/>
      <right style="thin">
        <color rgb="FF000000"/>
      </right>
      <top style="medium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hair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hair">
        <color rgb="FF000000"/>
      </bottom>
      <diagonal/>
    </border>
    <border>
      <left style="medium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/>
      <right/>
      <top style="hair">
        <color rgb="FF000000"/>
      </top>
      <bottom style="thin">
        <color rgb="FF000000"/>
      </bottom>
      <diagonal/>
    </border>
    <border>
      <left/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hair">
        <color rgb="FF000000"/>
      </top>
      <bottom style="thin">
        <color rgb="FF000000"/>
      </bottom>
      <diagonal/>
    </border>
    <border>
      <left style="medium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hair">
        <color rgb="FF000000"/>
      </right>
      <top style="thin">
        <color rgb="FF000000"/>
      </top>
      <bottom style="double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double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</borders>
  <cellStyleXfs count="1">
    <xf numFmtId="0" fontId="0" fillId="0" borderId="0"/>
  </cellStyleXfs>
  <cellXfs count="203">
    <xf numFmtId="0" fontId="0" fillId="0" borderId="0" xfId="0"/>
    <xf numFmtId="164" fontId="1" fillId="0" borderId="0" xfId="0" applyNumberFormat="1" applyFont="1"/>
    <xf numFmtId="1" fontId="1" fillId="0" borderId="0" xfId="0" applyNumberFormat="1" applyFont="1"/>
    <xf numFmtId="164" fontId="4" fillId="0" borderId="4" xfId="0" applyNumberFormat="1" applyFont="1" applyBorder="1" applyAlignment="1">
      <alignment horizontal="center" vertical="center" wrapText="1"/>
    </xf>
    <xf numFmtId="164" fontId="0" fillId="0" borderId="0" xfId="0" applyNumberFormat="1"/>
    <xf numFmtId="164" fontId="2" fillId="0" borderId="8" xfId="0" applyNumberFormat="1" applyFont="1" applyBorder="1" applyAlignment="1">
      <alignment horizontal="center" vertical="center" wrapText="1"/>
    </xf>
    <xf numFmtId="1" fontId="6" fillId="2" borderId="9" xfId="0" applyNumberFormat="1" applyFont="1" applyFill="1" applyBorder="1" applyAlignment="1">
      <alignment horizontal="center" vertical="center" wrapText="1"/>
    </xf>
    <xf numFmtId="1" fontId="6" fillId="2" borderId="10" xfId="0" applyNumberFormat="1" applyFont="1" applyFill="1" applyBorder="1" applyAlignment="1">
      <alignment horizontal="center" vertical="center" wrapText="1"/>
    </xf>
    <xf numFmtId="1" fontId="6" fillId="2" borderId="11" xfId="0" applyNumberFormat="1" applyFont="1" applyFill="1" applyBorder="1" applyAlignment="1">
      <alignment horizontal="center" vertical="center" wrapText="1"/>
    </xf>
    <xf numFmtId="1" fontId="6" fillId="2" borderId="7" xfId="0" applyNumberFormat="1" applyFont="1" applyFill="1" applyBorder="1" applyAlignment="1">
      <alignment horizontal="center" vertical="center" wrapText="1"/>
    </xf>
    <xf numFmtId="1" fontId="6" fillId="2" borderId="12" xfId="0" applyNumberFormat="1" applyFont="1" applyFill="1" applyBorder="1" applyAlignment="1">
      <alignment horizontal="center" vertical="center" wrapText="1"/>
    </xf>
    <xf numFmtId="1" fontId="6" fillId="2" borderId="13" xfId="0" applyNumberFormat="1" applyFont="1" applyFill="1" applyBorder="1" applyAlignment="1">
      <alignment horizontal="center" vertical="center" wrapText="1"/>
    </xf>
    <xf numFmtId="1" fontId="6" fillId="2" borderId="14" xfId="0" applyNumberFormat="1" applyFont="1" applyFill="1" applyBorder="1" applyAlignment="1">
      <alignment horizontal="center" vertical="center" wrapText="1"/>
    </xf>
    <xf numFmtId="166" fontId="6" fillId="2" borderId="17" xfId="0" applyNumberFormat="1" applyFont="1" applyFill="1" applyBorder="1" applyAlignment="1">
      <alignment horizontal="left" vertical="center" wrapText="1"/>
    </xf>
    <xf numFmtId="164" fontId="7" fillId="2" borderId="18" xfId="0" applyNumberFormat="1" applyFont="1" applyFill="1" applyBorder="1" applyAlignment="1">
      <alignment horizontal="center" vertical="center" wrapText="1"/>
    </xf>
    <xf numFmtId="167" fontId="0" fillId="0" borderId="0" xfId="0" applyNumberFormat="1"/>
    <xf numFmtId="1" fontId="6" fillId="0" borderId="19" xfId="0" applyNumberFormat="1" applyFont="1" applyBorder="1" applyAlignment="1">
      <alignment horizontal="center" vertical="center" wrapText="1"/>
    </xf>
    <xf numFmtId="1" fontId="6" fillId="0" borderId="20" xfId="0" applyNumberFormat="1" applyFont="1" applyBorder="1" applyAlignment="1">
      <alignment horizontal="center" vertical="center" wrapText="1"/>
    </xf>
    <xf numFmtId="1" fontId="6" fillId="0" borderId="21" xfId="0" applyNumberFormat="1" applyFont="1" applyBorder="1" applyAlignment="1">
      <alignment horizontal="center" vertical="center" wrapText="1"/>
    </xf>
    <xf numFmtId="166" fontId="6" fillId="0" borderId="24" xfId="0" applyNumberFormat="1" applyFont="1" applyBorder="1" applyAlignment="1">
      <alignment horizontal="left" vertical="center" wrapText="1"/>
    </xf>
    <xf numFmtId="164" fontId="7" fillId="0" borderId="25" xfId="0" applyNumberFormat="1" applyFont="1" applyBorder="1" applyAlignment="1">
      <alignment horizontal="center" vertical="center" wrapText="1"/>
    </xf>
    <xf numFmtId="1" fontId="7" fillId="0" borderId="19" xfId="0" applyNumberFormat="1" applyFont="1" applyBorder="1" applyAlignment="1">
      <alignment horizontal="center" vertical="center" wrapText="1"/>
    </xf>
    <xf numFmtId="1" fontId="7" fillId="0" borderId="20" xfId="0" applyNumberFormat="1" applyFont="1" applyBorder="1" applyAlignment="1">
      <alignment horizontal="center" vertical="center" wrapText="1"/>
    </xf>
    <xf numFmtId="1" fontId="7" fillId="0" borderId="21" xfId="0" applyNumberFormat="1" applyFont="1" applyBorder="1" applyAlignment="1">
      <alignment horizontal="center" vertical="center" wrapText="1"/>
    </xf>
    <xf numFmtId="1" fontId="7" fillId="0" borderId="21" xfId="0" quotePrefix="1" applyNumberFormat="1" applyFont="1" applyBorder="1" applyAlignment="1">
      <alignment horizontal="center" vertical="center" wrapText="1"/>
    </xf>
    <xf numFmtId="166" fontId="7" fillId="0" borderId="24" xfId="0" applyNumberFormat="1" applyFont="1" applyBorder="1" applyAlignment="1">
      <alignment horizontal="left" vertical="center" wrapText="1"/>
    </xf>
    <xf numFmtId="43" fontId="0" fillId="0" borderId="0" xfId="0" applyNumberFormat="1"/>
    <xf numFmtId="165" fontId="7" fillId="0" borderId="22" xfId="0" applyNumberFormat="1" applyFont="1" applyBorder="1" applyAlignment="1">
      <alignment horizontal="left" vertical="center"/>
    </xf>
    <xf numFmtId="1" fontId="7" fillId="0" borderId="22" xfId="0" applyNumberFormat="1" applyFont="1" applyBorder="1" applyAlignment="1">
      <alignment horizontal="left" vertical="center"/>
    </xf>
    <xf numFmtId="165" fontId="7" fillId="0" borderId="22" xfId="0" applyNumberFormat="1" applyFont="1" applyBorder="1" applyAlignment="1">
      <alignment horizontal="left" vertical="center" wrapText="1"/>
    </xf>
    <xf numFmtId="165" fontId="7" fillId="0" borderId="23" xfId="0" applyNumberFormat="1" applyFont="1" applyBorder="1" applyAlignment="1">
      <alignment horizontal="left" vertical="center" wrapText="1"/>
    </xf>
    <xf numFmtId="1" fontId="7" fillId="0" borderId="19" xfId="0" applyNumberFormat="1" applyFont="1" applyBorder="1" applyAlignment="1">
      <alignment horizontal="center" vertical="top" wrapText="1"/>
    </xf>
    <xf numFmtId="1" fontId="7" fillId="0" borderId="20" xfId="0" applyNumberFormat="1" applyFont="1" applyBorder="1" applyAlignment="1">
      <alignment horizontal="center" vertical="top" wrapText="1"/>
    </xf>
    <xf numFmtId="1" fontId="7" fillId="0" borderId="21" xfId="0" quotePrefix="1" applyNumberFormat="1" applyFont="1" applyBorder="1" applyAlignment="1">
      <alignment horizontal="center" vertical="top" wrapText="1"/>
    </xf>
    <xf numFmtId="165" fontId="7" fillId="0" borderId="22" xfId="0" applyNumberFormat="1" applyFont="1" applyBorder="1" applyAlignment="1">
      <alignment horizontal="left" vertical="top"/>
    </xf>
    <xf numFmtId="1" fontId="7" fillId="0" borderId="22" xfId="0" applyNumberFormat="1" applyFont="1" applyBorder="1" applyAlignment="1">
      <alignment horizontal="left" vertical="top"/>
    </xf>
    <xf numFmtId="165" fontId="7" fillId="0" borderId="23" xfId="0" applyNumberFormat="1" applyFont="1" applyBorder="1" applyAlignment="1">
      <alignment horizontal="left" vertical="top"/>
    </xf>
    <xf numFmtId="166" fontId="7" fillId="0" borderId="24" xfId="0" applyNumberFormat="1" applyFont="1" applyBorder="1" applyAlignment="1">
      <alignment horizontal="left" vertical="top" wrapText="1"/>
    </xf>
    <xf numFmtId="167" fontId="7" fillId="0" borderId="26" xfId="0" applyNumberFormat="1" applyFont="1" applyBorder="1" applyAlignment="1">
      <alignment horizontal="left" vertical="center" wrapText="1"/>
    </xf>
    <xf numFmtId="168" fontId="0" fillId="0" borderId="0" xfId="0" applyNumberFormat="1"/>
    <xf numFmtId="1" fontId="7" fillId="0" borderId="27" xfId="0" applyNumberFormat="1" applyFont="1" applyBorder="1" applyAlignment="1">
      <alignment horizontal="center" vertical="center" wrapText="1"/>
    </xf>
    <xf numFmtId="1" fontId="7" fillId="0" borderId="28" xfId="0" applyNumberFormat="1" applyFont="1" applyBorder="1" applyAlignment="1">
      <alignment horizontal="center" vertical="center" wrapText="1"/>
    </xf>
    <xf numFmtId="1" fontId="7" fillId="0" borderId="29" xfId="0" applyNumberFormat="1" applyFont="1" applyBorder="1" applyAlignment="1">
      <alignment horizontal="center" vertical="center" wrapText="1"/>
    </xf>
    <xf numFmtId="166" fontId="7" fillId="0" borderId="32" xfId="0" applyNumberFormat="1" applyFont="1" applyBorder="1" applyAlignment="1">
      <alignment horizontal="left" vertical="center" wrapText="1"/>
    </xf>
    <xf numFmtId="164" fontId="7" fillId="0" borderId="33" xfId="0" applyNumberFormat="1" applyFont="1" applyBorder="1" applyAlignment="1">
      <alignment horizontal="center" vertical="center" wrapText="1"/>
    </xf>
    <xf numFmtId="1" fontId="7" fillId="2" borderId="34" xfId="0" applyNumberFormat="1" applyFont="1" applyFill="1" applyBorder="1" applyAlignment="1">
      <alignment horizontal="center" vertical="center" wrapText="1"/>
    </xf>
    <xf numFmtId="1" fontId="7" fillId="2" borderId="35" xfId="0" applyNumberFormat="1" applyFont="1" applyFill="1" applyBorder="1" applyAlignment="1">
      <alignment horizontal="center" vertical="center" wrapText="1"/>
    </xf>
    <xf numFmtId="1" fontId="7" fillId="2" borderId="36" xfId="0" applyNumberFormat="1" applyFont="1" applyFill="1" applyBorder="1" applyAlignment="1">
      <alignment horizontal="center" vertical="center" wrapText="1"/>
    </xf>
    <xf numFmtId="166" fontId="6" fillId="2" borderId="39" xfId="0" applyNumberFormat="1" applyFont="1" applyFill="1" applyBorder="1" applyAlignment="1">
      <alignment horizontal="left" vertical="center" wrapText="1"/>
    </xf>
    <xf numFmtId="164" fontId="7" fillId="2" borderId="40" xfId="0" applyNumberFormat="1" applyFont="1" applyFill="1" applyBorder="1" applyAlignment="1">
      <alignment horizontal="center" vertical="center" wrapText="1"/>
    </xf>
    <xf numFmtId="166" fontId="0" fillId="0" borderId="0" xfId="0" applyNumberFormat="1"/>
    <xf numFmtId="164" fontId="0" fillId="0" borderId="0" xfId="0" quotePrefix="1" applyNumberFormat="1" applyAlignment="1">
      <alignment horizontal="center" vertical="center"/>
    </xf>
    <xf numFmtId="1" fontId="7" fillId="0" borderId="41" xfId="0" applyNumberFormat="1" applyFont="1" applyBorder="1" applyAlignment="1">
      <alignment horizontal="center" vertical="center" wrapText="1"/>
    </xf>
    <xf numFmtId="1" fontId="7" fillId="0" borderId="42" xfId="0" applyNumberFormat="1" applyFont="1" applyBorder="1" applyAlignment="1">
      <alignment horizontal="center" vertical="center" wrapText="1"/>
    </xf>
    <xf numFmtId="1" fontId="7" fillId="0" borderId="43" xfId="0" applyNumberFormat="1" applyFont="1" applyBorder="1" applyAlignment="1">
      <alignment horizontal="center" vertical="center" wrapText="1"/>
    </xf>
    <xf numFmtId="166" fontId="7" fillId="0" borderId="46" xfId="0" applyNumberFormat="1" applyFont="1" applyBorder="1" applyAlignment="1">
      <alignment horizontal="left" vertical="center" wrapText="1"/>
    </xf>
    <xf numFmtId="164" fontId="7" fillId="0" borderId="47" xfId="0" applyNumberFormat="1" applyFont="1" applyBorder="1" applyAlignment="1">
      <alignment horizontal="center" vertical="center" wrapText="1"/>
    </xf>
    <xf numFmtId="169" fontId="0" fillId="0" borderId="0" xfId="0" applyNumberFormat="1"/>
    <xf numFmtId="1" fontId="2" fillId="3" borderId="19" xfId="0" applyNumberFormat="1" applyFont="1" applyFill="1" applyBorder="1" applyAlignment="1">
      <alignment horizontal="center" vertical="center" wrapText="1"/>
    </xf>
    <xf numFmtId="1" fontId="2" fillId="3" borderId="20" xfId="0" applyNumberFormat="1" applyFont="1" applyFill="1" applyBorder="1" applyAlignment="1">
      <alignment horizontal="center" vertical="center" wrapText="1"/>
    </xf>
    <xf numFmtId="1" fontId="2" fillId="3" borderId="21" xfId="0" applyNumberFormat="1" applyFont="1" applyFill="1" applyBorder="1" applyAlignment="1">
      <alignment horizontal="center" vertical="center" wrapText="1"/>
    </xf>
    <xf numFmtId="166" fontId="6" fillId="3" borderId="24" xfId="0" applyNumberFormat="1" applyFont="1" applyFill="1" applyBorder="1" applyAlignment="1">
      <alignment horizontal="left" vertical="center" wrapText="1"/>
    </xf>
    <xf numFmtId="164" fontId="7" fillId="3" borderId="25" xfId="0" applyNumberFormat="1" applyFont="1" applyFill="1" applyBorder="1" applyAlignment="1">
      <alignment horizontal="center" vertical="center" wrapText="1"/>
    </xf>
    <xf numFmtId="166" fontId="0" fillId="2" borderId="0" xfId="0" applyNumberFormat="1" applyFill="1"/>
    <xf numFmtId="1" fontId="2" fillId="2" borderId="19" xfId="0" applyNumberFormat="1" applyFont="1" applyFill="1" applyBorder="1" applyAlignment="1">
      <alignment horizontal="center" vertical="center" wrapText="1"/>
    </xf>
    <xf numFmtId="1" fontId="2" fillId="2" borderId="20" xfId="0" applyNumberFormat="1" applyFont="1" applyFill="1" applyBorder="1" applyAlignment="1">
      <alignment horizontal="center" vertical="center" wrapText="1"/>
    </xf>
    <xf numFmtId="1" fontId="2" fillId="2" borderId="21" xfId="0" applyNumberFormat="1" applyFont="1" applyFill="1" applyBorder="1" applyAlignment="1">
      <alignment horizontal="center" vertical="center" wrapText="1"/>
    </xf>
    <xf numFmtId="166" fontId="6" fillId="2" borderId="24" xfId="0" applyNumberFormat="1" applyFont="1" applyFill="1" applyBorder="1" applyAlignment="1">
      <alignment horizontal="left" vertical="center" wrapText="1"/>
    </xf>
    <xf numFmtId="164" fontId="7" fillId="2" borderId="25" xfId="0" applyNumberFormat="1" applyFont="1" applyFill="1" applyBorder="1" applyAlignment="1">
      <alignment horizontal="center" vertical="center" wrapText="1"/>
    </xf>
    <xf numFmtId="1" fontId="7" fillId="0" borderId="19" xfId="0" quotePrefix="1" applyNumberFormat="1" applyFont="1" applyBorder="1" applyAlignment="1">
      <alignment horizontal="center" vertical="center" wrapText="1"/>
    </xf>
    <xf numFmtId="1" fontId="7" fillId="0" borderId="20" xfId="0" quotePrefix="1" applyNumberFormat="1" applyFont="1" applyBorder="1" applyAlignment="1">
      <alignment horizontal="center" vertical="center" wrapText="1"/>
    </xf>
    <xf numFmtId="165" fontId="7" fillId="0" borderId="23" xfId="0" applyNumberFormat="1" applyFont="1" applyBorder="1" applyAlignment="1">
      <alignment vertical="center" wrapText="1"/>
    </xf>
    <xf numFmtId="164" fontId="8" fillId="0" borderId="0" xfId="0" applyNumberFormat="1" applyFont="1"/>
    <xf numFmtId="1" fontId="7" fillId="2" borderId="21" xfId="0" applyNumberFormat="1" applyFont="1" applyFill="1" applyBorder="1" applyAlignment="1">
      <alignment horizontal="center" vertical="center" wrapText="1"/>
    </xf>
    <xf numFmtId="165" fontId="6" fillId="2" borderId="22" xfId="0" applyNumberFormat="1" applyFont="1" applyFill="1" applyBorder="1" applyAlignment="1">
      <alignment horizontal="left" vertical="center"/>
    </xf>
    <xf numFmtId="1" fontId="6" fillId="2" borderId="22" xfId="0" applyNumberFormat="1" applyFont="1" applyFill="1" applyBorder="1" applyAlignment="1">
      <alignment horizontal="left" vertical="center"/>
    </xf>
    <xf numFmtId="165" fontId="6" fillId="2" borderId="22" xfId="0" applyNumberFormat="1" applyFont="1" applyFill="1" applyBorder="1" applyAlignment="1">
      <alignment vertical="center" wrapText="1"/>
    </xf>
    <xf numFmtId="165" fontId="6" fillId="2" borderId="23" xfId="0" applyNumberFormat="1" applyFont="1" applyFill="1" applyBorder="1" applyAlignment="1">
      <alignment vertical="center" wrapText="1"/>
    </xf>
    <xf numFmtId="164" fontId="8" fillId="0" borderId="0" xfId="0" quotePrefix="1" applyNumberFormat="1" applyFont="1" applyAlignment="1">
      <alignment horizontal="center" vertical="center"/>
    </xf>
    <xf numFmtId="165" fontId="7" fillId="2" borderId="23" xfId="0" applyNumberFormat="1" applyFont="1" applyFill="1" applyBorder="1" applyAlignment="1">
      <alignment vertical="center" wrapText="1"/>
    </xf>
    <xf numFmtId="166" fontId="7" fillId="2" borderId="24" xfId="0" applyNumberFormat="1" applyFont="1" applyFill="1" applyBorder="1" applyAlignment="1">
      <alignment horizontal="left" vertical="center" wrapText="1"/>
    </xf>
    <xf numFmtId="1" fontId="7" fillId="0" borderId="19" xfId="0" applyNumberFormat="1" applyFont="1" applyBorder="1" applyAlignment="1">
      <alignment horizontal="center" vertical="top"/>
    </xf>
    <xf numFmtId="1" fontId="7" fillId="0" borderId="20" xfId="0" applyNumberFormat="1" applyFont="1" applyBorder="1" applyAlignment="1">
      <alignment horizontal="center" vertical="top"/>
    </xf>
    <xf numFmtId="1" fontId="2" fillId="0" borderId="20" xfId="0" applyNumberFormat="1" applyFont="1" applyBorder="1" applyAlignment="1">
      <alignment horizontal="center" vertical="top"/>
    </xf>
    <xf numFmtId="1" fontId="2" fillId="0" borderId="21" xfId="0" applyNumberFormat="1" applyFont="1" applyBorder="1" applyAlignment="1">
      <alignment horizontal="center" vertical="top"/>
    </xf>
    <xf numFmtId="1" fontId="2" fillId="0" borderId="22" xfId="0" applyNumberFormat="1" applyFont="1" applyBorder="1" applyAlignment="1">
      <alignment horizontal="left" vertical="top"/>
    </xf>
    <xf numFmtId="164" fontId="2" fillId="0" borderId="23" xfId="0" applyNumberFormat="1" applyFont="1" applyBorder="1" applyAlignment="1">
      <alignment vertical="top"/>
    </xf>
    <xf numFmtId="165" fontId="7" fillId="0" borderId="22" xfId="0" applyNumberFormat="1" applyFont="1" applyBorder="1" applyAlignment="1">
      <alignment vertical="center" wrapText="1"/>
    </xf>
    <xf numFmtId="165" fontId="7" fillId="0" borderId="22" xfId="0" applyNumberFormat="1" applyFont="1" applyBorder="1" applyAlignment="1">
      <alignment vertical="center"/>
    </xf>
    <xf numFmtId="1" fontId="7" fillId="0" borderId="22" xfId="0" applyNumberFormat="1" applyFont="1" applyBorder="1" applyAlignment="1">
      <alignment vertical="center"/>
    </xf>
    <xf numFmtId="165" fontId="7" fillId="0" borderId="23" xfId="0" applyNumberFormat="1" applyFont="1" applyBorder="1" applyAlignment="1">
      <alignment vertical="center"/>
    </xf>
    <xf numFmtId="164" fontId="7" fillId="0" borderId="22" xfId="0" applyNumberFormat="1" applyFont="1" applyBorder="1" applyAlignment="1">
      <alignment vertical="center"/>
    </xf>
    <xf numFmtId="164" fontId="2" fillId="0" borderId="0" xfId="0" applyNumberFormat="1" applyFont="1"/>
    <xf numFmtId="164" fontId="9" fillId="0" borderId="0" xfId="0" applyNumberFormat="1" applyFont="1"/>
    <xf numFmtId="164" fontId="8" fillId="0" borderId="22" xfId="0" applyNumberFormat="1" applyFont="1" applyBorder="1" applyAlignment="1">
      <alignment horizontal="left" vertical="center"/>
    </xf>
    <xf numFmtId="167" fontId="9" fillId="0" borderId="0" xfId="0" applyNumberFormat="1" applyFont="1"/>
    <xf numFmtId="1" fontId="7" fillId="0" borderId="49" xfId="0" applyNumberFormat="1" applyFont="1" applyBorder="1" applyAlignment="1">
      <alignment horizontal="center" vertical="center" wrapText="1"/>
    </xf>
    <xf numFmtId="1" fontId="7" fillId="0" borderId="50" xfId="0" applyNumberFormat="1" applyFont="1" applyBorder="1" applyAlignment="1">
      <alignment horizontal="center" vertical="center" wrapText="1"/>
    </xf>
    <xf numFmtId="1" fontId="7" fillId="0" borderId="51" xfId="0" applyNumberFormat="1" applyFont="1" applyBorder="1" applyAlignment="1">
      <alignment horizontal="center" vertical="center" wrapText="1"/>
    </xf>
    <xf numFmtId="164" fontId="7" fillId="0" borderId="0" xfId="0" applyNumberFormat="1" applyFont="1" applyAlignment="1">
      <alignment vertical="center"/>
    </xf>
    <xf numFmtId="1" fontId="7" fillId="0" borderId="0" xfId="0" applyNumberFormat="1" applyFont="1" applyAlignment="1">
      <alignment vertical="center"/>
    </xf>
    <xf numFmtId="165" fontId="7" fillId="0" borderId="0" xfId="0" applyNumberFormat="1" applyFont="1" applyAlignment="1">
      <alignment vertical="center" wrapText="1"/>
    </xf>
    <xf numFmtId="165" fontId="7" fillId="0" borderId="52" xfId="0" applyNumberFormat="1" applyFont="1" applyBorder="1" applyAlignment="1">
      <alignment vertical="center" wrapText="1"/>
    </xf>
    <xf numFmtId="166" fontId="7" fillId="0" borderId="53" xfId="0" applyNumberFormat="1" applyFont="1" applyBorder="1" applyAlignment="1">
      <alignment horizontal="left" vertical="center" wrapText="1"/>
    </xf>
    <xf numFmtId="164" fontId="7" fillId="0" borderId="54" xfId="0" applyNumberFormat="1" applyFont="1" applyBorder="1" applyAlignment="1">
      <alignment horizontal="center" vertical="center" wrapText="1"/>
    </xf>
    <xf numFmtId="1" fontId="7" fillId="3" borderId="55" xfId="0" applyNumberFormat="1" applyFont="1" applyFill="1" applyBorder="1" applyAlignment="1">
      <alignment horizontal="center" vertical="center" wrapText="1"/>
    </xf>
    <xf numFmtId="1" fontId="7" fillId="3" borderId="56" xfId="0" applyNumberFormat="1" applyFont="1" applyFill="1" applyBorder="1" applyAlignment="1">
      <alignment horizontal="center" vertical="center" wrapText="1"/>
    </xf>
    <xf numFmtId="1" fontId="7" fillId="3" borderId="57" xfId="0" applyNumberFormat="1" applyFont="1" applyFill="1" applyBorder="1" applyAlignment="1">
      <alignment horizontal="center" vertical="center" wrapText="1"/>
    </xf>
    <xf numFmtId="166" fontId="6" fillId="3" borderId="26" xfId="0" applyNumberFormat="1" applyFont="1" applyFill="1" applyBorder="1" applyAlignment="1">
      <alignment horizontal="left" vertical="center" wrapText="1"/>
    </xf>
    <xf numFmtId="164" fontId="7" fillId="3" borderId="58" xfId="0" applyNumberFormat="1" applyFont="1" applyFill="1" applyBorder="1" applyAlignment="1">
      <alignment horizontal="center" vertical="center" wrapText="1"/>
    </xf>
    <xf numFmtId="166" fontId="9" fillId="0" borderId="0" xfId="0" applyNumberFormat="1" applyFont="1"/>
    <xf numFmtId="1" fontId="7" fillId="4" borderId="34" xfId="0" applyNumberFormat="1" applyFont="1" applyFill="1" applyBorder="1" applyAlignment="1">
      <alignment horizontal="center" vertical="center" wrapText="1"/>
    </xf>
    <xf numFmtId="1" fontId="7" fillId="4" borderId="35" xfId="0" applyNumberFormat="1" applyFont="1" applyFill="1" applyBorder="1" applyAlignment="1">
      <alignment horizontal="center" vertical="center" wrapText="1"/>
    </xf>
    <xf numFmtId="1" fontId="7" fillId="4" borderId="36" xfId="0" applyNumberFormat="1" applyFont="1" applyFill="1" applyBorder="1" applyAlignment="1">
      <alignment horizontal="center" vertical="center" wrapText="1"/>
    </xf>
    <xf numFmtId="166" fontId="7" fillId="4" borderId="39" xfId="0" applyNumberFormat="1" applyFont="1" applyFill="1" applyBorder="1" applyAlignment="1">
      <alignment horizontal="left" vertical="center" wrapText="1"/>
    </xf>
    <xf numFmtId="164" fontId="7" fillId="4" borderId="40" xfId="0" applyNumberFormat="1" applyFont="1" applyFill="1" applyBorder="1" applyAlignment="1">
      <alignment horizontal="center" vertical="center" wrapText="1"/>
    </xf>
    <xf numFmtId="1" fontId="2" fillId="0" borderId="19" xfId="0" applyNumberFormat="1" applyFont="1" applyBorder="1" applyAlignment="1">
      <alignment horizontal="center" vertical="center" wrapText="1"/>
    </xf>
    <xf numFmtId="1" fontId="2" fillId="0" borderId="20" xfId="0" applyNumberFormat="1" applyFont="1" applyBorder="1" applyAlignment="1">
      <alignment horizontal="center" vertical="center" wrapText="1"/>
    </xf>
    <xf numFmtId="164" fontId="0" fillId="0" borderId="0" xfId="0" applyNumberFormat="1" applyAlignment="1">
      <alignment horizontal="left" vertical="center"/>
    </xf>
    <xf numFmtId="169" fontId="0" fillId="0" borderId="0" xfId="0" applyNumberFormat="1" applyAlignment="1">
      <alignment horizontal="left" vertical="center"/>
    </xf>
    <xf numFmtId="164" fontId="10" fillId="0" borderId="0" xfId="0" applyNumberFormat="1" applyFont="1" applyAlignment="1">
      <alignment horizontal="left" vertical="center"/>
    </xf>
    <xf numFmtId="169" fontId="10" fillId="0" borderId="0" xfId="0" applyNumberFormat="1" applyFont="1" applyAlignment="1">
      <alignment horizontal="left" vertical="center"/>
    </xf>
    <xf numFmtId="166" fontId="6" fillId="0" borderId="32" xfId="0" applyNumberFormat="1" applyFont="1" applyBorder="1" applyAlignment="1">
      <alignment horizontal="left" vertical="center" wrapText="1"/>
    </xf>
    <xf numFmtId="1" fontId="7" fillId="2" borderId="55" xfId="0" applyNumberFormat="1" applyFont="1" applyFill="1" applyBorder="1" applyAlignment="1">
      <alignment horizontal="center" vertical="center" wrapText="1"/>
    </xf>
    <xf numFmtId="1" fontId="7" fillId="2" borderId="56" xfId="0" applyNumberFormat="1" applyFont="1" applyFill="1" applyBorder="1" applyAlignment="1">
      <alignment horizontal="center" vertical="center" wrapText="1"/>
    </xf>
    <xf numFmtId="1" fontId="7" fillId="2" borderId="57" xfId="0" applyNumberFormat="1" applyFont="1" applyFill="1" applyBorder="1" applyAlignment="1">
      <alignment horizontal="center" vertical="center" wrapText="1"/>
    </xf>
    <xf numFmtId="166" fontId="6" fillId="2" borderId="26" xfId="0" applyNumberFormat="1" applyFont="1" applyFill="1" applyBorder="1" applyAlignment="1">
      <alignment horizontal="left" vertical="center" wrapText="1"/>
    </xf>
    <xf numFmtId="164" fontId="7" fillId="2" borderId="58" xfId="0" applyNumberFormat="1" applyFont="1" applyFill="1" applyBorder="1" applyAlignment="1">
      <alignment horizontal="center" vertical="center" wrapText="1"/>
    </xf>
    <xf numFmtId="1" fontId="7" fillId="2" borderId="59" xfId="0" applyNumberFormat="1" applyFont="1" applyFill="1" applyBorder="1" applyAlignment="1">
      <alignment horizontal="center" vertical="center" wrapText="1"/>
    </xf>
    <xf numFmtId="1" fontId="7" fillId="2" borderId="60" xfId="0" applyNumberFormat="1" applyFont="1" applyFill="1" applyBorder="1" applyAlignment="1">
      <alignment horizontal="center" vertical="center" wrapText="1"/>
    </xf>
    <xf numFmtId="1" fontId="7" fillId="2" borderId="61" xfId="0" applyNumberFormat="1" applyFont="1" applyFill="1" applyBorder="1" applyAlignment="1">
      <alignment horizontal="center" vertical="center" wrapText="1"/>
    </xf>
    <xf numFmtId="166" fontId="6" fillId="2" borderId="64" xfId="0" applyNumberFormat="1" applyFont="1" applyFill="1" applyBorder="1" applyAlignment="1">
      <alignment horizontal="left" vertical="center" wrapText="1"/>
    </xf>
    <xf numFmtId="164" fontId="7" fillId="2" borderId="65" xfId="0" applyNumberFormat="1" applyFont="1" applyFill="1" applyBorder="1" applyAlignment="1">
      <alignment horizontal="center" vertical="center" wrapText="1"/>
    </xf>
    <xf numFmtId="1" fontId="8" fillId="0" borderId="0" xfId="0" applyNumberFormat="1" applyFont="1"/>
    <xf numFmtId="165" fontId="8" fillId="0" borderId="0" xfId="0" applyNumberFormat="1" applyFont="1"/>
    <xf numFmtId="41" fontId="8" fillId="0" borderId="0" xfId="0" applyNumberFormat="1" applyFont="1" applyAlignment="1">
      <alignment horizontal="right"/>
    </xf>
    <xf numFmtId="1" fontId="0" fillId="0" borderId="0" xfId="0" applyNumberFormat="1"/>
    <xf numFmtId="3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164" fontId="1" fillId="0" borderId="0" xfId="0" applyNumberFormat="1" applyFont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 wrapText="1"/>
    </xf>
    <xf numFmtId="164" fontId="2" fillId="0" borderId="2" xfId="0" applyNumberFormat="1" applyFont="1" applyBorder="1" applyAlignment="1">
      <alignment horizontal="center" vertical="center" wrapText="1"/>
    </xf>
    <xf numFmtId="164" fontId="2" fillId="0" borderId="3" xfId="0" applyNumberFormat="1" applyFont="1" applyBorder="1" applyAlignment="1">
      <alignment horizontal="center" vertical="center" wrapText="1"/>
    </xf>
    <xf numFmtId="164" fontId="2" fillId="0" borderId="5" xfId="0" applyNumberFormat="1" applyFont="1" applyBorder="1" applyAlignment="1">
      <alignment horizontal="center" vertical="center" wrapText="1"/>
    </xf>
    <xf numFmtId="164" fontId="2" fillId="0" borderId="6" xfId="0" applyNumberFormat="1" applyFont="1" applyBorder="1" applyAlignment="1">
      <alignment horizontal="center" vertical="center" wrapText="1"/>
    </xf>
    <xf numFmtId="164" fontId="2" fillId="0" borderId="7" xfId="0" applyNumberFormat="1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164" fontId="3" fillId="0" borderId="2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164" fontId="3" fillId="0" borderId="5" xfId="0" applyNumberFormat="1" applyFont="1" applyBorder="1" applyAlignment="1">
      <alignment horizontal="center" vertical="center" wrapText="1"/>
    </xf>
    <xf numFmtId="164" fontId="3" fillId="0" borderId="6" xfId="0" applyNumberFormat="1" applyFont="1" applyBorder="1" applyAlignment="1">
      <alignment horizontal="center" vertical="center" wrapText="1"/>
    </xf>
    <xf numFmtId="164" fontId="3" fillId="0" borderId="7" xfId="0" applyNumberFormat="1" applyFont="1" applyBorder="1" applyAlignment="1">
      <alignment horizontal="center" vertical="center" wrapText="1"/>
    </xf>
    <xf numFmtId="164" fontId="5" fillId="0" borderId="4" xfId="0" applyNumberFormat="1" applyFont="1" applyBorder="1" applyAlignment="1">
      <alignment horizontal="center" vertical="center" wrapText="1"/>
    </xf>
    <xf numFmtId="164" fontId="5" fillId="0" borderId="8" xfId="0" applyNumberFormat="1" applyFont="1" applyBorder="1" applyAlignment="1">
      <alignment horizontal="center" vertical="center" wrapText="1"/>
    </xf>
    <xf numFmtId="165" fontId="2" fillId="0" borderId="22" xfId="0" applyNumberFormat="1" applyFont="1" applyBorder="1" applyAlignment="1">
      <alignment vertical="center" wrapText="1"/>
    </xf>
    <xf numFmtId="165" fontId="2" fillId="0" borderId="23" xfId="0" applyNumberFormat="1" applyFont="1" applyBorder="1" applyAlignment="1">
      <alignment vertical="center" wrapText="1"/>
    </xf>
    <xf numFmtId="1" fontId="6" fillId="2" borderId="9" xfId="0" applyNumberFormat="1" applyFont="1" applyFill="1" applyBorder="1" applyAlignment="1">
      <alignment horizontal="center" vertical="center" wrapText="1"/>
    </xf>
    <xf numFmtId="1" fontId="6" fillId="2" borderId="10" xfId="0" applyNumberFormat="1" applyFont="1" applyFill="1" applyBorder="1" applyAlignment="1">
      <alignment horizontal="center" vertical="center" wrapText="1"/>
    </xf>
    <xf numFmtId="1" fontId="6" fillId="2" borderId="11" xfId="0" applyNumberFormat="1" applyFont="1" applyFill="1" applyBorder="1" applyAlignment="1">
      <alignment horizontal="center" vertical="center" wrapText="1"/>
    </xf>
    <xf numFmtId="165" fontId="6" fillId="2" borderId="15" xfId="0" applyNumberFormat="1" applyFont="1" applyFill="1" applyBorder="1" applyAlignment="1">
      <alignment horizontal="left" vertical="center" wrapText="1"/>
    </xf>
    <xf numFmtId="165" fontId="6" fillId="2" borderId="16" xfId="0" applyNumberFormat="1" applyFont="1" applyFill="1" applyBorder="1" applyAlignment="1">
      <alignment horizontal="left" vertical="center" wrapText="1"/>
    </xf>
    <xf numFmtId="165" fontId="2" fillId="0" borderId="22" xfId="0" applyNumberFormat="1" applyFont="1" applyBorder="1" applyAlignment="1">
      <alignment horizontal="left" vertical="center" wrapText="1"/>
    </xf>
    <xf numFmtId="165" fontId="2" fillId="0" borderId="23" xfId="0" applyNumberFormat="1" applyFont="1" applyBorder="1" applyAlignment="1">
      <alignment horizontal="left" vertical="center" wrapText="1"/>
    </xf>
    <xf numFmtId="165" fontId="7" fillId="0" borderId="22" xfId="0" applyNumberFormat="1" applyFont="1" applyBorder="1" applyAlignment="1">
      <alignment horizontal="left" vertical="center" wrapText="1"/>
    </xf>
    <xf numFmtId="165" fontId="7" fillId="0" borderId="23" xfId="0" applyNumberFormat="1" applyFont="1" applyBorder="1" applyAlignment="1">
      <alignment horizontal="left" vertical="center" wrapText="1"/>
    </xf>
    <xf numFmtId="164" fontId="7" fillId="0" borderId="22" xfId="0" quotePrefix="1" applyNumberFormat="1" applyFont="1" applyBorder="1" applyAlignment="1">
      <alignment horizontal="center" vertical="center" wrapText="1"/>
    </xf>
    <xf numFmtId="164" fontId="7" fillId="0" borderId="22" xfId="0" applyNumberFormat="1" applyFont="1" applyBorder="1" applyAlignment="1">
      <alignment horizontal="center" vertical="center" wrapText="1"/>
    </xf>
    <xf numFmtId="164" fontId="7" fillId="0" borderId="23" xfId="0" applyNumberFormat="1" applyFont="1" applyBorder="1" applyAlignment="1">
      <alignment horizontal="center" vertical="center" wrapText="1"/>
    </xf>
    <xf numFmtId="164" fontId="6" fillId="2" borderId="37" xfId="0" applyNumberFormat="1" applyFont="1" applyFill="1" applyBorder="1" applyAlignment="1">
      <alignment horizontal="center" vertical="center" wrapText="1"/>
    </xf>
    <xf numFmtId="164" fontId="6" fillId="2" borderId="38" xfId="0" applyNumberFormat="1" applyFont="1" applyFill="1" applyBorder="1" applyAlignment="1">
      <alignment horizontal="center" vertical="center" wrapText="1"/>
    </xf>
    <xf numFmtId="165" fontId="7" fillId="0" borderId="22" xfId="0" applyNumberFormat="1" applyFont="1" applyBorder="1" applyAlignment="1">
      <alignment vertical="center" wrapText="1"/>
    </xf>
    <xf numFmtId="165" fontId="7" fillId="0" borderId="23" xfId="0" applyNumberFormat="1" applyFont="1" applyBorder="1" applyAlignment="1">
      <alignment vertical="center" wrapText="1"/>
    </xf>
    <xf numFmtId="164" fontId="7" fillId="0" borderId="30" xfId="0" applyNumberFormat="1" applyFont="1" applyBorder="1" applyAlignment="1">
      <alignment horizontal="center" vertical="center" wrapText="1"/>
    </xf>
    <xf numFmtId="164" fontId="7" fillId="0" borderId="31" xfId="0" applyNumberFormat="1" applyFont="1" applyBorder="1" applyAlignment="1">
      <alignment horizontal="center" vertical="center" wrapText="1"/>
    </xf>
    <xf numFmtId="164" fontId="7" fillId="0" borderId="44" xfId="0" applyNumberFormat="1" applyFont="1" applyBorder="1" applyAlignment="1">
      <alignment horizontal="center" vertical="center" wrapText="1"/>
    </xf>
    <xf numFmtId="164" fontId="7" fillId="0" borderId="45" xfId="0" applyNumberFormat="1" applyFont="1" applyBorder="1" applyAlignment="1">
      <alignment horizontal="center" vertical="center" wrapText="1"/>
    </xf>
    <xf numFmtId="165" fontId="6" fillId="3" borderId="22" xfId="0" applyNumberFormat="1" applyFont="1" applyFill="1" applyBorder="1" applyAlignment="1">
      <alignment vertical="center" wrapText="1"/>
    </xf>
    <xf numFmtId="165" fontId="6" fillId="3" borderId="23" xfId="0" applyNumberFormat="1" applyFont="1" applyFill="1" applyBorder="1" applyAlignment="1">
      <alignment vertical="center" wrapText="1"/>
    </xf>
    <xf numFmtId="165" fontId="6" fillId="2" borderId="22" xfId="0" applyNumberFormat="1" applyFont="1" applyFill="1" applyBorder="1" applyAlignment="1">
      <alignment horizontal="left" vertical="center" wrapText="1"/>
    </xf>
    <xf numFmtId="165" fontId="6" fillId="2" borderId="23" xfId="0" applyNumberFormat="1" applyFont="1" applyFill="1" applyBorder="1" applyAlignment="1">
      <alignment horizontal="left" vertical="center" wrapText="1"/>
    </xf>
    <xf numFmtId="165" fontId="6" fillId="0" borderId="22" xfId="0" applyNumberFormat="1" applyFont="1" applyBorder="1" applyAlignment="1">
      <alignment vertical="center" wrapText="1"/>
    </xf>
    <xf numFmtId="165" fontId="6" fillId="0" borderId="23" xfId="0" applyNumberFormat="1" applyFont="1" applyBorder="1" applyAlignment="1">
      <alignment vertical="center" wrapText="1"/>
    </xf>
    <xf numFmtId="165" fontId="7" fillId="2" borderId="48" xfId="0" applyNumberFormat="1" applyFont="1" applyFill="1" applyBorder="1" applyAlignment="1">
      <alignment horizontal="left" vertical="center" wrapText="1"/>
    </xf>
    <xf numFmtId="165" fontId="7" fillId="2" borderId="22" xfId="0" applyNumberFormat="1" applyFont="1" applyFill="1" applyBorder="1" applyAlignment="1">
      <alignment horizontal="left" vertical="center" wrapText="1"/>
    </xf>
    <xf numFmtId="165" fontId="8" fillId="0" borderId="22" xfId="0" applyNumberFormat="1" applyFont="1" applyBorder="1" applyAlignment="1">
      <alignment horizontal="left" vertical="center" wrapText="1"/>
    </xf>
    <xf numFmtId="165" fontId="8" fillId="0" borderId="23" xfId="0" applyNumberFormat="1" applyFont="1" applyBorder="1" applyAlignment="1">
      <alignment horizontal="left" vertical="center" wrapText="1"/>
    </xf>
    <xf numFmtId="1" fontId="2" fillId="0" borderId="22" xfId="0" applyNumberFormat="1" applyFont="1" applyBorder="1" applyAlignment="1">
      <alignment horizontal="left" vertical="top" wrapText="1"/>
    </xf>
    <xf numFmtId="164" fontId="6" fillId="2" borderId="22" xfId="0" applyNumberFormat="1" applyFont="1" applyFill="1" applyBorder="1" applyAlignment="1">
      <alignment horizontal="left" vertical="center" wrapText="1"/>
    </xf>
    <xf numFmtId="164" fontId="6" fillId="2" borderId="23" xfId="0" applyNumberFormat="1" applyFont="1" applyFill="1" applyBorder="1" applyAlignment="1">
      <alignment horizontal="left" vertical="center" wrapText="1"/>
    </xf>
    <xf numFmtId="164" fontId="6" fillId="3" borderId="37" xfId="0" applyNumberFormat="1" applyFont="1" applyFill="1" applyBorder="1" applyAlignment="1">
      <alignment horizontal="center" vertical="center" wrapText="1"/>
    </xf>
    <xf numFmtId="164" fontId="6" fillId="3" borderId="38" xfId="0" applyNumberFormat="1" applyFont="1" applyFill="1" applyBorder="1" applyAlignment="1">
      <alignment horizontal="center" vertical="center" wrapText="1"/>
    </xf>
    <xf numFmtId="165" fontId="6" fillId="4" borderId="37" xfId="0" applyNumberFormat="1" applyFont="1" applyFill="1" applyBorder="1" applyAlignment="1">
      <alignment vertical="center" wrapText="1"/>
    </xf>
    <xf numFmtId="165" fontId="6" fillId="4" borderId="38" xfId="0" applyNumberFormat="1" applyFont="1" applyFill="1" applyBorder="1" applyAlignment="1">
      <alignment vertical="center" wrapText="1"/>
    </xf>
    <xf numFmtId="164" fontId="6" fillId="2" borderId="62" xfId="0" applyNumberFormat="1" applyFont="1" applyFill="1" applyBorder="1" applyAlignment="1">
      <alignment horizontal="center" vertical="center" wrapText="1"/>
    </xf>
    <xf numFmtId="164" fontId="6" fillId="2" borderId="63" xfId="0" applyNumberFormat="1" applyFont="1" applyFill="1" applyBorder="1" applyAlignment="1">
      <alignment horizontal="center" vertical="center" wrapText="1"/>
    </xf>
    <xf numFmtId="165" fontId="6" fillId="0" borderId="30" xfId="0" applyNumberFormat="1" applyFont="1" applyBorder="1" applyAlignment="1">
      <alignment vertical="center" wrapText="1"/>
    </xf>
    <xf numFmtId="165" fontId="6" fillId="0" borderId="31" xfId="0" applyNumberFormat="1" applyFont="1" applyBorder="1" applyAlignment="1">
      <alignment vertical="center" wrapText="1"/>
    </xf>
    <xf numFmtId="164" fontId="8" fillId="0" borderId="0" xfId="0" applyNumberFormat="1" applyFont="1"/>
    <xf numFmtId="164" fontId="11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41" fontId="8" fillId="0" borderId="0" xfId="0" applyNumberFormat="1" applyFont="1" applyAlignment="1">
      <alignment horizontal="right" vertical="center"/>
    </xf>
    <xf numFmtId="164" fontId="7" fillId="0" borderId="0" xfId="0" applyNumberFormat="1" applyFont="1" applyAlignment="1">
      <alignment horizontal="left" vertical="center"/>
    </xf>
    <xf numFmtId="41" fontId="8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82AE9-0109-458A-B3A7-2231E6D60DD7}">
  <sheetPr>
    <tabColor rgb="FF002060"/>
  </sheetPr>
  <dimension ref="A1:Q93"/>
  <sheetViews>
    <sheetView tabSelected="1" view="pageBreakPreview" topLeftCell="A34" zoomScale="130" workbookViewId="0">
      <selection activeCell="K40" sqref="K40"/>
    </sheetView>
  </sheetViews>
  <sheetFormatPr defaultRowHeight="14.5" x14ac:dyDescent="0.35"/>
  <cols>
    <col min="1" max="2" width="2.7265625" style="4" customWidth="1"/>
    <col min="3" max="5" width="3.7265625" style="4" customWidth="1"/>
    <col min="6" max="6" width="1.54296875" style="4" customWidth="1"/>
    <col min="7" max="7" width="4.1796875" style="136" customWidth="1"/>
    <col min="8" max="8" width="42" style="4" customWidth="1"/>
    <col min="9" max="9" width="11.81640625" style="4" customWidth="1"/>
    <col min="10" max="10" width="1.81640625" style="4" customWidth="1"/>
    <col min="11" max="11" width="19.1796875" style="4" customWidth="1"/>
    <col min="12" max="12" width="8" style="4" customWidth="1"/>
    <col min="13" max="13" width="8.7265625" style="4"/>
    <col min="14" max="14" width="6.453125" style="4" customWidth="1"/>
    <col min="15" max="15" width="20.7265625" style="4" customWidth="1"/>
    <col min="16" max="16" width="17.7265625" style="4" customWidth="1"/>
    <col min="17" max="17" width="18.1796875" style="4" customWidth="1"/>
    <col min="18" max="16384" width="8.7265625" style="4"/>
  </cols>
  <sheetData>
    <row r="1" spans="1:14" s="1" customFormat="1" ht="18" customHeight="1" x14ac:dyDescent="0.4">
      <c r="A1" s="139" t="s">
        <v>0</v>
      </c>
      <c r="B1" s="139"/>
      <c r="C1" s="139"/>
      <c r="D1" s="139"/>
      <c r="E1" s="139"/>
      <c r="F1" s="139"/>
      <c r="G1" s="139"/>
      <c r="H1" s="139"/>
      <c r="I1" s="139"/>
      <c r="J1" s="139"/>
      <c r="K1" s="139"/>
      <c r="L1" s="139"/>
    </row>
    <row r="2" spans="1:14" s="1" customFormat="1" ht="18" customHeight="1" x14ac:dyDescent="0.4">
      <c r="A2" s="139" t="s">
        <v>1</v>
      </c>
      <c r="B2" s="139"/>
      <c r="C2" s="139"/>
      <c r="D2" s="139"/>
      <c r="E2" s="139"/>
      <c r="F2" s="139"/>
      <c r="G2" s="139"/>
      <c r="H2" s="139"/>
      <c r="I2" s="139"/>
      <c r="J2" s="139"/>
      <c r="K2" s="139"/>
      <c r="L2" s="139"/>
    </row>
    <row r="3" spans="1:14" s="1" customFormat="1" ht="18" customHeight="1" x14ac:dyDescent="0.4">
      <c r="A3" s="139" t="s">
        <v>2</v>
      </c>
      <c r="B3" s="139"/>
      <c r="C3" s="139"/>
      <c r="D3" s="139"/>
      <c r="E3" s="139"/>
      <c r="F3" s="139"/>
      <c r="G3" s="139"/>
      <c r="H3" s="139"/>
      <c r="I3" s="139"/>
      <c r="J3" s="139"/>
      <c r="K3" s="139"/>
      <c r="L3" s="139"/>
    </row>
    <row r="4" spans="1:14" s="1" customFormat="1" ht="18" customHeight="1" x14ac:dyDescent="0.4">
      <c r="A4" s="139" t="s">
        <v>3</v>
      </c>
      <c r="B4" s="139"/>
      <c r="C4" s="139"/>
      <c r="D4" s="139"/>
      <c r="E4" s="139"/>
      <c r="F4" s="139"/>
      <c r="G4" s="139"/>
      <c r="H4" s="139"/>
      <c r="I4" s="139"/>
      <c r="J4" s="139"/>
      <c r="K4" s="139"/>
      <c r="L4" s="139"/>
    </row>
    <row r="5" spans="1:14" s="1" customFormat="1" ht="16" customHeight="1" x14ac:dyDescent="0.4">
      <c r="G5" s="2"/>
    </row>
    <row r="6" spans="1:14" s="1" customFormat="1" ht="16" customHeight="1" thickBot="1" x14ac:dyDescent="0.45">
      <c r="G6" s="2"/>
    </row>
    <row r="7" spans="1:14" ht="17.149999999999999" customHeight="1" x14ac:dyDescent="0.35">
      <c r="A7" s="140" t="s">
        <v>4</v>
      </c>
      <c r="B7" s="141"/>
      <c r="C7" s="141"/>
      <c r="D7" s="141"/>
      <c r="E7" s="142"/>
      <c r="F7" s="146" t="s">
        <v>5</v>
      </c>
      <c r="G7" s="147"/>
      <c r="H7" s="147"/>
      <c r="I7" s="147"/>
      <c r="J7" s="148"/>
      <c r="K7" s="3" t="s">
        <v>6</v>
      </c>
      <c r="L7" s="152" t="s">
        <v>7</v>
      </c>
    </row>
    <row r="8" spans="1:14" ht="17.149999999999999" customHeight="1" thickBot="1" x14ac:dyDescent="0.4">
      <c r="A8" s="143"/>
      <c r="B8" s="144"/>
      <c r="C8" s="144"/>
      <c r="D8" s="144"/>
      <c r="E8" s="145"/>
      <c r="F8" s="149"/>
      <c r="G8" s="150"/>
      <c r="H8" s="150"/>
      <c r="I8" s="150"/>
      <c r="J8" s="151"/>
      <c r="K8" s="5" t="s">
        <v>8</v>
      </c>
      <c r="L8" s="153"/>
    </row>
    <row r="9" spans="1:14" ht="16" customHeight="1" thickBot="1" x14ac:dyDescent="0.4">
      <c r="A9" s="6">
        <v>1</v>
      </c>
      <c r="B9" s="7"/>
      <c r="C9" s="7"/>
      <c r="D9" s="7"/>
      <c r="E9" s="8"/>
      <c r="F9" s="156">
        <v>2</v>
      </c>
      <c r="G9" s="157"/>
      <c r="H9" s="157"/>
      <c r="I9" s="157"/>
      <c r="J9" s="158"/>
      <c r="K9" s="9">
        <v>3</v>
      </c>
      <c r="L9" s="9">
        <v>4</v>
      </c>
    </row>
    <row r="10" spans="1:14" ht="15" customHeight="1" x14ac:dyDescent="0.35">
      <c r="A10" s="10">
        <v>1</v>
      </c>
      <c r="B10" s="11"/>
      <c r="C10" s="11"/>
      <c r="D10" s="11"/>
      <c r="E10" s="12"/>
      <c r="F10" s="159" t="s">
        <v>9</v>
      </c>
      <c r="G10" s="159"/>
      <c r="H10" s="159"/>
      <c r="I10" s="159"/>
      <c r="J10" s="160"/>
      <c r="K10" s="13">
        <f>SUM(K11,K22)</f>
        <v>1168136068</v>
      </c>
      <c r="L10" s="14"/>
      <c r="N10" s="15">
        <f>K10*30/100</f>
        <v>350440820.39999998</v>
      </c>
    </row>
    <row r="11" spans="1:14" ht="15" customHeight="1" x14ac:dyDescent="0.35">
      <c r="A11" s="16">
        <v>1</v>
      </c>
      <c r="B11" s="17">
        <v>1</v>
      </c>
      <c r="C11" s="17"/>
      <c r="D11" s="17"/>
      <c r="E11" s="18"/>
      <c r="F11" s="161" t="s">
        <v>10</v>
      </c>
      <c r="G11" s="161"/>
      <c r="H11" s="161"/>
      <c r="I11" s="161"/>
      <c r="J11" s="162"/>
      <c r="K11" s="19">
        <f>SUM(K19,K15,K13)</f>
        <v>6500000</v>
      </c>
      <c r="L11" s="20"/>
      <c r="N11" s="15">
        <f>K10*70/100</f>
        <v>817695247.60000002</v>
      </c>
    </row>
    <row r="12" spans="1:14" ht="15" customHeight="1" x14ac:dyDescent="0.35">
      <c r="A12" s="21">
        <v>1</v>
      </c>
      <c r="B12" s="22">
        <v>1</v>
      </c>
      <c r="C12" s="22">
        <v>1</v>
      </c>
      <c r="D12" s="22"/>
      <c r="E12" s="23"/>
      <c r="F12" s="163" t="s">
        <v>11</v>
      </c>
      <c r="G12" s="163"/>
      <c r="H12" s="163"/>
      <c r="I12" s="163"/>
      <c r="J12" s="164"/>
      <c r="K12" s="19">
        <v>0</v>
      </c>
      <c r="L12" s="20"/>
      <c r="N12" s="15"/>
    </row>
    <row r="13" spans="1:14" ht="15" customHeight="1" x14ac:dyDescent="0.35">
      <c r="A13" s="21">
        <v>1</v>
      </c>
      <c r="B13" s="22">
        <v>1</v>
      </c>
      <c r="C13" s="22">
        <v>2</v>
      </c>
      <c r="D13" s="22"/>
      <c r="E13" s="23"/>
      <c r="F13" s="163" t="s">
        <v>12</v>
      </c>
      <c r="G13" s="163"/>
      <c r="H13" s="163"/>
      <c r="I13" s="163"/>
      <c r="J13" s="164"/>
      <c r="K13" s="19">
        <f>SUM(K14:K14)</f>
        <v>2500000</v>
      </c>
      <c r="L13" s="20"/>
      <c r="N13" s="15"/>
    </row>
    <row r="14" spans="1:14" ht="15" customHeight="1" x14ac:dyDescent="0.35">
      <c r="A14" s="21">
        <v>1</v>
      </c>
      <c r="B14" s="22">
        <v>1</v>
      </c>
      <c r="C14" s="22">
        <v>2</v>
      </c>
      <c r="D14" s="22">
        <v>1</v>
      </c>
      <c r="E14" s="24" t="s">
        <v>13</v>
      </c>
      <c r="F14" s="163" t="s">
        <v>14</v>
      </c>
      <c r="G14" s="163"/>
      <c r="H14" s="163"/>
      <c r="I14" s="163"/>
      <c r="J14" s="164"/>
      <c r="K14" s="25">
        <v>2500000</v>
      </c>
      <c r="L14" s="20"/>
      <c r="N14" s="15"/>
    </row>
    <row r="15" spans="1:14" ht="15" customHeight="1" x14ac:dyDescent="0.35">
      <c r="A15" s="21">
        <v>1</v>
      </c>
      <c r="B15" s="22">
        <v>1</v>
      </c>
      <c r="C15" s="22">
        <v>3</v>
      </c>
      <c r="D15" s="22">
        <v>1</v>
      </c>
      <c r="E15" s="23"/>
      <c r="F15" s="163" t="s">
        <v>15</v>
      </c>
      <c r="G15" s="163"/>
      <c r="H15" s="163"/>
      <c r="I15" s="163"/>
      <c r="J15" s="164"/>
      <c r="K15" s="19">
        <f>K16</f>
        <v>2000000</v>
      </c>
      <c r="L15" s="20"/>
      <c r="N15" s="26">
        <f>81000000*4</f>
        <v>324000000</v>
      </c>
    </row>
    <row r="16" spans="1:14" ht="15" customHeight="1" x14ac:dyDescent="0.35">
      <c r="A16" s="21">
        <v>1</v>
      </c>
      <c r="B16" s="22">
        <v>1</v>
      </c>
      <c r="C16" s="22">
        <v>3</v>
      </c>
      <c r="D16" s="22">
        <v>1</v>
      </c>
      <c r="E16" s="24">
        <v>1</v>
      </c>
      <c r="F16" s="27" t="s">
        <v>16</v>
      </c>
      <c r="G16" s="28"/>
      <c r="H16" s="29"/>
      <c r="I16" s="29"/>
      <c r="J16" s="30"/>
      <c r="K16" s="19">
        <f>SUM(K17:K18)</f>
        <v>2000000</v>
      </c>
      <c r="L16" s="20"/>
      <c r="N16" s="26">
        <v>784432000</v>
      </c>
    </row>
    <row r="17" spans="1:16" ht="15" customHeight="1" x14ac:dyDescent="0.35">
      <c r="A17" s="21"/>
      <c r="B17" s="22"/>
      <c r="C17" s="22"/>
      <c r="D17" s="22"/>
      <c r="E17" s="24"/>
      <c r="F17" s="165" t="s">
        <v>17</v>
      </c>
      <c r="G17" s="165"/>
      <c r="H17" s="27" t="s">
        <v>18</v>
      </c>
      <c r="I17" s="29"/>
      <c r="J17" s="30"/>
      <c r="K17" s="25">
        <v>1000000</v>
      </c>
      <c r="L17" s="20"/>
      <c r="N17" s="26">
        <f>N16-615262000</f>
        <v>169170000</v>
      </c>
    </row>
    <row r="18" spans="1:16" ht="15" customHeight="1" x14ac:dyDescent="0.35">
      <c r="A18" s="21"/>
      <c r="B18" s="22"/>
      <c r="C18" s="22"/>
      <c r="D18" s="22"/>
      <c r="E18" s="24"/>
      <c r="F18" s="165" t="s">
        <v>19</v>
      </c>
      <c r="G18" s="165"/>
      <c r="H18" s="27" t="s">
        <v>20</v>
      </c>
      <c r="I18" s="29"/>
      <c r="J18" s="30"/>
      <c r="K18" s="25">
        <v>1000000</v>
      </c>
      <c r="L18" s="20"/>
      <c r="N18" s="26"/>
    </row>
    <row r="19" spans="1:16" ht="15" customHeight="1" x14ac:dyDescent="0.35">
      <c r="A19" s="21">
        <v>1</v>
      </c>
      <c r="B19" s="22">
        <v>1</v>
      </c>
      <c r="C19" s="22">
        <v>4</v>
      </c>
      <c r="D19" s="22"/>
      <c r="E19" s="23"/>
      <c r="F19" s="163" t="s">
        <v>21</v>
      </c>
      <c r="G19" s="163"/>
      <c r="H19" s="163"/>
      <c r="I19" s="163"/>
      <c r="J19" s="164"/>
      <c r="K19" s="19">
        <f>SUM(K20)</f>
        <v>2000000</v>
      </c>
      <c r="L19" s="20"/>
      <c r="N19" s="26">
        <v>40947069</v>
      </c>
    </row>
    <row r="20" spans="1:16" ht="15" customHeight="1" x14ac:dyDescent="0.35">
      <c r="A20" s="31">
        <v>1</v>
      </c>
      <c r="B20" s="32">
        <v>1</v>
      </c>
      <c r="C20" s="32">
        <v>4</v>
      </c>
      <c r="D20" s="32">
        <v>1</v>
      </c>
      <c r="E20" s="33"/>
      <c r="F20" s="34" t="s">
        <v>22</v>
      </c>
      <c r="G20" s="35"/>
      <c r="H20" s="34"/>
      <c r="I20" s="34"/>
      <c r="J20" s="36"/>
      <c r="K20" s="37">
        <v>2000000</v>
      </c>
      <c r="L20" s="20"/>
      <c r="N20" s="26"/>
    </row>
    <row r="21" spans="1:16" ht="15" customHeight="1" x14ac:dyDescent="0.35">
      <c r="A21" s="21"/>
      <c r="B21" s="22"/>
      <c r="C21" s="22"/>
      <c r="D21" s="22"/>
      <c r="E21" s="23"/>
      <c r="F21" s="166"/>
      <c r="G21" s="166"/>
      <c r="H21" s="166"/>
      <c r="I21" s="166"/>
      <c r="J21" s="167"/>
      <c r="K21" s="25"/>
      <c r="L21" s="20"/>
      <c r="N21" s="26"/>
    </row>
    <row r="22" spans="1:16" ht="15" customHeight="1" x14ac:dyDescent="0.35">
      <c r="A22" s="16">
        <v>1</v>
      </c>
      <c r="B22" s="17">
        <v>2</v>
      </c>
      <c r="C22" s="17"/>
      <c r="D22" s="17"/>
      <c r="E22" s="18"/>
      <c r="F22" s="154" t="s">
        <v>23</v>
      </c>
      <c r="G22" s="154"/>
      <c r="H22" s="154"/>
      <c r="I22" s="154"/>
      <c r="J22" s="155"/>
      <c r="K22" s="19">
        <f>SUM(K23:K28)</f>
        <v>1161636068</v>
      </c>
      <c r="L22" s="20"/>
    </row>
    <row r="23" spans="1:16" ht="15" customHeight="1" x14ac:dyDescent="0.35">
      <c r="A23" s="21">
        <v>1</v>
      </c>
      <c r="B23" s="22">
        <v>2</v>
      </c>
      <c r="C23" s="22">
        <v>1</v>
      </c>
      <c r="D23" s="22"/>
      <c r="E23" s="23"/>
      <c r="F23" s="170" t="s">
        <v>24</v>
      </c>
      <c r="G23" s="170"/>
      <c r="H23" s="170"/>
      <c r="I23" s="170"/>
      <c r="J23" s="171"/>
      <c r="K23" s="25">
        <v>784432000</v>
      </c>
      <c r="L23" s="20"/>
    </row>
    <row r="24" spans="1:16" ht="15" customHeight="1" x14ac:dyDescent="0.35">
      <c r="A24" s="21">
        <v>1</v>
      </c>
      <c r="B24" s="22">
        <v>2</v>
      </c>
      <c r="C24" s="22">
        <v>2</v>
      </c>
      <c r="D24" s="22"/>
      <c r="E24" s="23"/>
      <c r="F24" s="170" t="s">
        <v>25</v>
      </c>
      <c r="G24" s="170"/>
      <c r="H24" s="170"/>
      <c r="I24" s="170"/>
      <c r="J24" s="171"/>
      <c r="K24" s="25">
        <f>1660068+9661000</f>
        <v>11321068</v>
      </c>
      <c r="L24" s="20"/>
      <c r="N24" s="38"/>
    </row>
    <row r="25" spans="1:16" ht="15" customHeight="1" x14ac:dyDescent="0.35">
      <c r="A25" s="21">
        <v>1</v>
      </c>
      <c r="B25" s="22">
        <v>2</v>
      </c>
      <c r="C25" s="22">
        <v>3</v>
      </c>
      <c r="D25" s="22"/>
      <c r="E25" s="23"/>
      <c r="F25" s="170" t="s">
        <v>26</v>
      </c>
      <c r="G25" s="170"/>
      <c r="H25" s="170"/>
      <c r="I25" s="170"/>
      <c r="J25" s="171"/>
      <c r="K25" s="25">
        <v>365883000</v>
      </c>
      <c r="L25" s="20"/>
    </row>
    <row r="26" spans="1:16" ht="15" customHeight="1" x14ac:dyDescent="0.35">
      <c r="A26" s="21">
        <v>1</v>
      </c>
      <c r="B26" s="22">
        <v>2</v>
      </c>
      <c r="C26" s="22">
        <v>4</v>
      </c>
      <c r="D26" s="22"/>
      <c r="E26" s="23"/>
      <c r="F26" s="170" t="s">
        <v>27</v>
      </c>
      <c r="G26" s="170"/>
      <c r="H26" s="170"/>
      <c r="I26" s="170"/>
      <c r="J26" s="171"/>
      <c r="K26" s="25"/>
      <c r="L26" s="20"/>
      <c r="N26" s="15"/>
    </row>
    <row r="27" spans="1:16" ht="15" customHeight="1" x14ac:dyDescent="0.35">
      <c r="A27" s="21">
        <v>1</v>
      </c>
      <c r="B27" s="22">
        <v>2</v>
      </c>
      <c r="C27" s="22">
        <v>4</v>
      </c>
      <c r="D27" s="22">
        <v>1</v>
      </c>
      <c r="E27" s="24"/>
      <c r="F27" s="170" t="s">
        <v>28</v>
      </c>
      <c r="G27" s="170"/>
      <c r="H27" s="170"/>
      <c r="I27" s="170"/>
      <c r="J27" s="171"/>
      <c r="K27" s="25"/>
      <c r="L27" s="20"/>
    </row>
    <row r="28" spans="1:16" ht="15" customHeight="1" x14ac:dyDescent="0.35">
      <c r="A28" s="21">
        <v>1</v>
      </c>
      <c r="B28" s="22">
        <v>2</v>
      </c>
      <c r="C28" s="22">
        <v>4</v>
      </c>
      <c r="D28" s="22">
        <v>2</v>
      </c>
      <c r="E28" s="24"/>
      <c r="F28" s="170" t="s">
        <v>29</v>
      </c>
      <c r="G28" s="170"/>
      <c r="H28" s="170"/>
      <c r="I28" s="170"/>
      <c r="J28" s="171"/>
      <c r="K28" s="25"/>
      <c r="L28" s="20"/>
      <c r="N28" s="15"/>
    </row>
    <row r="29" spans="1:16" ht="15" customHeight="1" x14ac:dyDescent="0.35">
      <c r="A29" s="21"/>
      <c r="B29" s="22"/>
      <c r="C29" s="22"/>
      <c r="D29" s="22"/>
      <c r="E29" s="23"/>
      <c r="F29" s="166"/>
      <c r="G29" s="166"/>
      <c r="H29" s="166"/>
      <c r="I29" s="166"/>
      <c r="J29" s="167"/>
      <c r="K29" s="25"/>
      <c r="L29" s="20"/>
      <c r="N29" s="15"/>
      <c r="P29" s="39">
        <f>SUM(K24:K25)</f>
        <v>377204068</v>
      </c>
    </row>
    <row r="30" spans="1:16" ht="15" customHeight="1" x14ac:dyDescent="0.35">
      <c r="A30" s="16">
        <v>1</v>
      </c>
      <c r="B30" s="17">
        <v>3</v>
      </c>
      <c r="C30" s="17"/>
      <c r="D30" s="17"/>
      <c r="E30" s="18"/>
      <c r="F30" s="154" t="s">
        <v>30</v>
      </c>
      <c r="G30" s="154"/>
      <c r="H30" s="154"/>
      <c r="I30" s="154"/>
      <c r="J30" s="155"/>
      <c r="K30" s="25">
        <f>SUM(K31:K32)</f>
        <v>0</v>
      </c>
      <c r="L30" s="20"/>
    </row>
    <row r="31" spans="1:16" ht="15" customHeight="1" x14ac:dyDescent="0.35">
      <c r="A31" s="21">
        <v>1</v>
      </c>
      <c r="B31" s="22">
        <v>3</v>
      </c>
      <c r="C31" s="22">
        <v>1</v>
      </c>
      <c r="D31" s="22"/>
      <c r="E31" s="23"/>
      <c r="F31" s="170" t="s">
        <v>31</v>
      </c>
      <c r="G31" s="170"/>
      <c r="H31" s="170"/>
      <c r="I31" s="170"/>
      <c r="J31" s="171"/>
      <c r="K31" s="25"/>
      <c r="L31" s="20"/>
      <c r="N31" s="15"/>
      <c r="P31" s="39">
        <f>(K34-50000000)*30%</f>
        <v>335440820.39999998</v>
      </c>
    </row>
    <row r="32" spans="1:16" ht="15" customHeight="1" x14ac:dyDescent="0.35">
      <c r="A32" s="21">
        <v>1</v>
      </c>
      <c r="B32" s="22">
        <v>3</v>
      </c>
      <c r="C32" s="22">
        <v>2</v>
      </c>
      <c r="D32" s="22"/>
      <c r="E32" s="23"/>
      <c r="F32" s="170" t="s">
        <v>32</v>
      </c>
      <c r="G32" s="170"/>
      <c r="H32" s="170"/>
      <c r="I32" s="170"/>
      <c r="J32" s="171"/>
      <c r="K32" s="25"/>
      <c r="L32" s="20"/>
    </row>
    <row r="33" spans="1:17" ht="15" customHeight="1" x14ac:dyDescent="0.35">
      <c r="A33" s="40"/>
      <c r="B33" s="41"/>
      <c r="C33" s="41"/>
      <c r="D33" s="41"/>
      <c r="E33" s="42"/>
      <c r="F33" s="172"/>
      <c r="G33" s="172"/>
      <c r="H33" s="172"/>
      <c r="I33" s="172"/>
      <c r="J33" s="173"/>
      <c r="K33" s="43"/>
      <c r="L33" s="44"/>
    </row>
    <row r="34" spans="1:17" ht="15" customHeight="1" x14ac:dyDescent="0.35">
      <c r="A34" s="45"/>
      <c r="B34" s="46"/>
      <c r="C34" s="46"/>
      <c r="D34" s="46"/>
      <c r="E34" s="47"/>
      <c r="F34" s="168" t="s">
        <v>33</v>
      </c>
      <c r="G34" s="168"/>
      <c r="H34" s="168"/>
      <c r="I34" s="168"/>
      <c r="J34" s="169"/>
      <c r="K34" s="48">
        <f>SUM(K22,K11)</f>
        <v>1168136068</v>
      </c>
      <c r="L34" s="49"/>
      <c r="N34" s="15"/>
      <c r="O34" s="50">
        <f>K34*0.3</f>
        <v>350440820.39999998</v>
      </c>
      <c r="P34" s="51" t="s">
        <v>34</v>
      </c>
      <c r="Q34" s="51" t="s">
        <v>35</v>
      </c>
    </row>
    <row r="35" spans="1:17" ht="15" customHeight="1" x14ac:dyDescent="0.35">
      <c r="A35" s="52"/>
      <c r="B35" s="53"/>
      <c r="C35" s="53"/>
      <c r="D35" s="53"/>
      <c r="E35" s="54"/>
      <c r="F35" s="174"/>
      <c r="G35" s="174"/>
      <c r="H35" s="174"/>
      <c r="I35" s="174"/>
      <c r="J35" s="175"/>
      <c r="K35" s="55"/>
      <c r="L35" s="56"/>
      <c r="N35" s="15"/>
      <c r="P35" s="57"/>
      <c r="Q35" s="57"/>
    </row>
    <row r="36" spans="1:17" ht="15" customHeight="1" x14ac:dyDescent="0.35">
      <c r="A36" s="58">
        <v>2</v>
      </c>
      <c r="B36" s="59"/>
      <c r="C36" s="59"/>
      <c r="D36" s="59"/>
      <c r="E36" s="60"/>
      <c r="F36" s="176" t="s">
        <v>36</v>
      </c>
      <c r="G36" s="176"/>
      <c r="H36" s="176"/>
      <c r="I36" s="176"/>
      <c r="J36" s="177"/>
      <c r="K36" s="61">
        <f>SUM(K37,K39,K46,K53,K60)</f>
        <v>0</v>
      </c>
      <c r="L36" s="62"/>
      <c r="N36" s="15"/>
      <c r="O36" s="63">
        <f>SUM(K11,K24,K25,O67,O69,O70)</f>
        <v>403506651</v>
      </c>
      <c r="P36" s="57">
        <f>K34*30%</f>
        <v>350440820.39999998</v>
      </c>
      <c r="Q36" s="57">
        <f>K34*70%</f>
        <v>817695247.5999999</v>
      </c>
    </row>
    <row r="37" spans="1:17" ht="15" customHeight="1" x14ac:dyDescent="0.35">
      <c r="A37" s="64">
        <v>2</v>
      </c>
      <c r="B37" s="65">
        <v>1</v>
      </c>
      <c r="C37" s="65"/>
      <c r="D37" s="65"/>
      <c r="E37" s="66"/>
      <c r="F37" s="178" t="s">
        <v>37</v>
      </c>
      <c r="G37" s="178"/>
      <c r="H37" s="178"/>
      <c r="I37" s="178"/>
      <c r="J37" s="179"/>
      <c r="K37" s="67" t="s">
        <v>84</v>
      </c>
      <c r="L37" s="68"/>
      <c r="N37" s="15"/>
      <c r="O37" s="63">
        <f>O36-K36</f>
        <v>403506651</v>
      </c>
      <c r="P37" s="57"/>
      <c r="Q37" s="57"/>
    </row>
    <row r="38" spans="1:17" ht="15" customHeight="1" x14ac:dyDescent="0.35">
      <c r="A38" s="69"/>
      <c r="B38" s="70"/>
      <c r="C38" s="70"/>
      <c r="D38" s="22"/>
      <c r="E38" s="23"/>
      <c r="F38" s="170" t="s">
        <v>86</v>
      </c>
      <c r="G38" s="170"/>
      <c r="H38" s="170"/>
      <c r="I38" s="170"/>
      <c r="J38" s="171"/>
      <c r="K38" s="25" t="s">
        <v>85</v>
      </c>
      <c r="L38" s="20"/>
      <c r="N38" s="15"/>
      <c r="P38" s="57" t="str">
        <f>K38</f>
        <v>[anggaran_pd]</v>
      </c>
      <c r="Q38" s="57" t="s">
        <v>38</v>
      </c>
    </row>
    <row r="39" spans="1:17" ht="15" customHeight="1" x14ac:dyDescent="0.35">
      <c r="A39" s="64">
        <v>2</v>
      </c>
      <c r="B39" s="65">
        <v>2</v>
      </c>
      <c r="C39" s="65"/>
      <c r="D39" s="65"/>
      <c r="E39" s="73"/>
      <c r="F39" s="74" t="s">
        <v>39</v>
      </c>
      <c r="G39" s="75"/>
      <c r="H39" s="76"/>
      <c r="I39" s="76"/>
      <c r="J39" s="77"/>
      <c r="K39" s="67">
        <f>SUM(K40:K45)</f>
        <v>0</v>
      </c>
      <c r="L39" s="68"/>
      <c r="N39" s="78" t="s">
        <v>40</v>
      </c>
      <c r="O39" s="72" t="s">
        <v>41</v>
      </c>
    </row>
    <row r="40" spans="1:17" ht="32.25" customHeight="1" x14ac:dyDescent="0.35">
      <c r="A40" s="21">
        <v>2</v>
      </c>
      <c r="B40" s="22">
        <v>2</v>
      </c>
      <c r="C40" s="22">
        <v>1</v>
      </c>
      <c r="D40" s="22"/>
      <c r="E40" s="73"/>
      <c r="F40" s="182" t="s">
        <v>41</v>
      </c>
      <c r="G40" s="183"/>
      <c r="H40" s="183"/>
      <c r="I40" s="183"/>
      <c r="J40" s="79"/>
      <c r="K40" s="25"/>
      <c r="L40" s="68"/>
      <c r="N40" s="78" t="s">
        <v>19</v>
      </c>
      <c r="O40" s="72" t="s">
        <v>42</v>
      </c>
    </row>
    <row r="41" spans="1:17" ht="33.75" customHeight="1" x14ac:dyDescent="0.35">
      <c r="A41" s="21">
        <v>2</v>
      </c>
      <c r="B41" s="22">
        <v>2</v>
      </c>
      <c r="C41" s="22">
        <v>2</v>
      </c>
      <c r="D41" s="22"/>
      <c r="E41" s="23"/>
      <c r="F41" s="184" t="s">
        <v>42</v>
      </c>
      <c r="G41" s="184"/>
      <c r="H41" s="184"/>
      <c r="I41" s="184"/>
      <c r="J41" s="185"/>
      <c r="K41" s="25"/>
      <c r="L41" s="68"/>
      <c r="N41" s="15"/>
    </row>
    <row r="42" spans="1:17" ht="30" customHeight="1" x14ac:dyDescent="0.35">
      <c r="A42" s="21">
        <v>2</v>
      </c>
      <c r="B42" s="22">
        <v>2</v>
      </c>
      <c r="C42" s="22">
        <v>5</v>
      </c>
      <c r="D42" s="22"/>
      <c r="E42" s="73"/>
      <c r="F42" s="183" t="s">
        <v>43</v>
      </c>
      <c r="G42" s="183"/>
      <c r="H42" s="183"/>
      <c r="I42" s="183"/>
      <c r="J42" s="79"/>
      <c r="K42" s="80"/>
      <c r="L42" s="68"/>
      <c r="N42" s="15"/>
    </row>
    <row r="43" spans="1:17" ht="34.5" customHeight="1" x14ac:dyDescent="0.35">
      <c r="A43" s="21">
        <v>2</v>
      </c>
      <c r="B43" s="22">
        <v>2</v>
      </c>
      <c r="C43" s="22">
        <v>6</v>
      </c>
      <c r="D43" s="22"/>
      <c r="E43" s="23"/>
      <c r="F43" s="163" t="s">
        <v>44</v>
      </c>
      <c r="G43" s="163"/>
      <c r="H43" s="163"/>
      <c r="I43" s="163"/>
      <c r="J43" s="164"/>
      <c r="K43" s="25"/>
      <c r="L43" s="20"/>
    </row>
    <row r="44" spans="1:17" ht="34.5" customHeight="1" x14ac:dyDescent="0.35">
      <c r="A44" s="81">
        <v>2</v>
      </c>
      <c r="B44" s="82">
        <v>2</v>
      </c>
      <c r="C44" s="82">
        <v>12</v>
      </c>
      <c r="D44" s="83"/>
      <c r="E44" s="84"/>
      <c r="F44" s="85"/>
      <c r="G44" s="186" t="s">
        <v>45</v>
      </c>
      <c r="H44" s="186"/>
      <c r="I44" s="186"/>
      <c r="J44" s="86"/>
      <c r="K44" s="37"/>
      <c r="L44" s="20"/>
    </row>
    <row r="45" spans="1:17" ht="10.5" customHeight="1" x14ac:dyDescent="0.35">
      <c r="A45" s="21"/>
      <c r="B45" s="22"/>
      <c r="C45" s="22"/>
      <c r="D45" s="22"/>
      <c r="E45" s="23"/>
      <c r="F45" s="163"/>
      <c r="G45" s="163"/>
      <c r="H45" s="163"/>
      <c r="I45" s="163"/>
      <c r="J45" s="164"/>
      <c r="K45" s="25"/>
      <c r="L45" s="20"/>
    </row>
    <row r="46" spans="1:17" ht="15" customHeight="1" x14ac:dyDescent="0.35">
      <c r="A46" s="64">
        <v>2</v>
      </c>
      <c r="B46" s="65">
        <v>3</v>
      </c>
      <c r="C46" s="65"/>
      <c r="D46" s="65"/>
      <c r="E46" s="73"/>
      <c r="F46" s="74" t="s">
        <v>46</v>
      </c>
      <c r="G46" s="75"/>
      <c r="H46" s="76"/>
      <c r="I46" s="76"/>
      <c r="J46" s="77"/>
      <c r="K46" s="67">
        <f>SUM(K47,K48,K49,K50,K51,K52)</f>
        <v>0</v>
      </c>
      <c r="L46" s="68"/>
    </row>
    <row r="47" spans="1:17" ht="15" customHeight="1" x14ac:dyDescent="0.35">
      <c r="A47" s="21">
        <v>2</v>
      </c>
      <c r="B47" s="22">
        <v>3</v>
      </c>
      <c r="C47" s="22">
        <v>1</v>
      </c>
      <c r="D47" s="22"/>
      <c r="E47" s="23"/>
      <c r="F47" s="27" t="s">
        <v>47</v>
      </c>
      <c r="G47" s="28"/>
      <c r="H47" s="87"/>
      <c r="I47" s="87"/>
      <c r="J47" s="71"/>
      <c r="K47" s="25"/>
      <c r="L47" s="20"/>
    </row>
    <row r="48" spans="1:17" ht="15" customHeight="1" x14ac:dyDescent="0.35">
      <c r="A48" s="21">
        <v>2</v>
      </c>
      <c r="B48" s="22">
        <v>3</v>
      </c>
      <c r="C48" s="22">
        <v>2</v>
      </c>
      <c r="D48" s="22"/>
      <c r="E48" s="23"/>
      <c r="F48" s="27" t="s">
        <v>48</v>
      </c>
      <c r="G48" s="28"/>
      <c r="H48" s="87"/>
      <c r="I48" s="87"/>
      <c r="J48" s="71"/>
      <c r="K48" s="25"/>
      <c r="L48" s="20"/>
    </row>
    <row r="49" spans="1:16" ht="15" customHeight="1" x14ac:dyDescent="0.35">
      <c r="A49" s="21">
        <v>2</v>
      </c>
      <c r="B49" s="22">
        <v>3</v>
      </c>
      <c r="C49" s="22">
        <v>3</v>
      </c>
      <c r="D49" s="22"/>
      <c r="E49" s="23"/>
      <c r="F49" s="88" t="s">
        <v>49</v>
      </c>
      <c r="G49" s="89"/>
      <c r="H49" s="88"/>
      <c r="I49" s="88"/>
      <c r="J49" s="90"/>
      <c r="K49" s="25"/>
      <c r="L49" s="20"/>
    </row>
    <row r="50" spans="1:16" ht="15" customHeight="1" x14ac:dyDescent="0.35">
      <c r="A50" s="21">
        <v>2</v>
      </c>
      <c r="B50" s="22">
        <v>3</v>
      </c>
      <c r="C50" s="22">
        <v>5</v>
      </c>
      <c r="D50" s="22"/>
      <c r="E50" s="23"/>
      <c r="F50" s="91" t="s">
        <v>50</v>
      </c>
      <c r="G50" s="89"/>
      <c r="H50" s="88"/>
      <c r="I50" s="88"/>
      <c r="J50" s="90"/>
      <c r="K50" s="25"/>
      <c r="L50" s="20"/>
      <c r="N50" s="92" t="s">
        <v>51</v>
      </c>
    </row>
    <row r="51" spans="1:16" ht="15" customHeight="1" x14ac:dyDescent="0.35">
      <c r="A51" s="21">
        <v>2</v>
      </c>
      <c r="B51" s="22">
        <v>3</v>
      </c>
      <c r="C51" s="22">
        <v>6</v>
      </c>
      <c r="D51" s="22"/>
      <c r="E51" s="23"/>
      <c r="F51" s="91" t="s">
        <v>52</v>
      </c>
      <c r="G51" s="89"/>
      <c r="H51" s="88"/>
      <c r="I51" s="88"/>
      <c r="J51" s="90"/>
      <c r="K51" s="25"/>
      <c r="L51" s="20"/>
      <c r="N51" s="15"/>
    </row>
    <row r="52" spans="1:16" ht="15" customHeight="1" x14ac:dyDescent="0.35">
      <c r="A52" s="21">
        <v>2</v>
      </c>
      <c r="B52" s="22">
        <v>3</v>
      </c>
      <c r="C52" s="22">
        <v>8</v>
      </c>
      <c r="D52" s="22"/>
      <c r="E52" s="23"/>
      <c r="F52" s="91" t="s">
        <v>53</v>
      </c>
      <c r="G52" s="89"/>
      <c r="H52" s="88"/>
      <c r="I52" s="88"/>
      <c r="J52" s="90"/>
      <c r="K52" s="25"/>
      <c r="L52" s="20"/>
      <c r="N52" s="15"/>
    </row>
    <row r="53" spans="1:16" ht="15" customHeight="1" x14ac:dyDescent="0.35">
      <c r="A53" s="64">
        <v>2</v>
      </c>
      <c r="B53" s="65">
        <v>4</v>
      </c>
      <c r="C53" s="65"/>
      <c r="D53" s="65"/>
      <c r="E53" s="73"/>
      <c r="F53" s="178" t="s">
        <v>54</v>
      </c>
      <c r="G53" s="178"/>
      <c r="H53" s="178"/>
      <c r="I53" s="178"/>
      <c r="J53" s="179"/>
      <c r="K53" s="67"/>
      <c r="L53" s="68"/>
      <c r="N53" s="93"/>
    </row>
    <row r="54" spans="1:16" ht="15" customHeight="1" x14ac:dyDescent="0.35">
      <c r="A54" s="21">
        <v>2</v>
      </c>
      <c r="B54" s="22">
        <v>4</v>
      </c>
      <c r="C54" s="22">
        <v>1</v>
      </c>
      <c r="D54" s="22"/>
      <c r="E54" s="23"/>
      <c r="F54" s="91" t="s">
        <v>55</v>
      </c>
      <c r="G54" s="89"/>
      <c r="H54" s="87"/>
      <c r="I54" s="87"/>
      <c r="J54" s="71"/>
      <c r="K54" s="25"/>
      <c r="L54" s="20"/>
      <c r="N54" s="93"/>
    </row>
    <row r="55" spans="1:16" ht="15" customHeight="1" x14ac:dyDescent="0.35">
      <c r="A55" s="21">
        <v>2</v>
      </c>
      <c r="B55" s="22">
        <v>4</v>
      </c>
      <c r="C55" s="22">
        <v>2</v>
      </c>
      <c r="D55" s="22"/>
      <c r="E55" s="23"/>
      <c r="F55" s="91" t="s">
        <v>56</v>
      </c>
      <c r="G55" s="89"/>
      <c r="H55" s="87"/>
      <c r="I55" s="87"/>
      <c r="J55" s="71"/>
      <c r="K55" s="25"/>
      <c r="L55" s="20"/>
      <c r="N55" s="93"/>
      <c r="O55" s="92" t="s">
        <v>57</v>
      </c>
    </row>
    <row r="56" spans="1:16" ht="15" customHeight="1" x14ac:dyDescent="0.35">
      <c r="A56" s="21">
        <v>2</v>
      </c>
      <c r="B56" s="22">
        <v>4</v>
      </c>
      <c r="C56" s="22">
        <v>3</v>
      </c>
      <c r="D56" s="22"/>
      <c r="E56" s="23"/>
      <c r="F56" s="91" t="s">
        <v>58</v>
      </c>
      <c r="G56" s="89"/>
      <c r="H56" s="88"/>
      <c r="I56" s="88"/>
      <c r="J56" s="90"/>
      <c r="K56" s="25"/>
      <c r="L56" s="20"/>
      <c r="N56" s="93"/>
    </row>
    <row r="57" spans="1:16" ht="15" customHeight="1" x14ac:dyDescent="0.35">
      <c r="A57" s="21">
        <v>2</v>
      </c>
      <c r="B57" s="22">
        <v>4</v>
      </c>
      <c r="C57" s="22">
        <v>4</v>
      </c>
      <c r="D57" s="22"/>
      <c r="E57" s="23"/>
      <c r="F57" s="91" t="s">
        <v>59</v>
      </c>
      <c r="G57" s="89"/>
      <c r="H57" s="88"/>
      <c r="I57" s="87"/>
      <c r="J57" s="71"/>
      <c r="K57" s="25"/>
      <c r="L57" s="20"/>
      <c r="N57" s="93"/>
    </row>
    <row r="58" spans="1:16" ht="15" customHeight="1" x14ac:dyDescent="0.35">
      <c r="A58" s="21">
        <v>2</v>
      </c>
      <c r="B58" s="22">
        <v>4</v>
      </c>
      <c r="C58" s="22">
        <v>7</v>
      </c>
      <c r="D58" s="22"/>
      <c r="E58" s="23"/>
      <c r="F58" s="94" t="s">
        <v>60</v>
      </c>
      <c r="G58" s="89"/>
      <c r="H58" s="87"/>
      <c r="I58" s="87"/>
      <c r="J58" s="71"/>
      <c r="K58" s="25"/>
      <c r="L58" s="20"/>
      <c r="N58" s="93"/>
    </row>
    <row r="59" spans="1:16" ht="15" customHeight="1" x14ac:dyDescent="0.35">
      <c r="A59" s="21">
        <v>2</v>
      </c>
      <c r="B59" s="22">
        <v>4</v>
      </c>
      <c r="C59" s="22">
        <v>8</v>
      </c>
      <c r="D59" s="22"/>
      <c r="E59" s="23"/>
      <c r="F59" s="91" t="s">
        <v>61</v>
      </c>
      <c r="G59" s="89"/>
      <c r="H59" s="87"/>
      <c r="I59" s="87"/>
      <c r="J59" s="71"/>
      <c r="K59" s="25"/>
      <c r="L59" s="20"/>
      <c r="N59" s="93"/>
    </row>
    <row r="60" spans="1:16" ht="15" customHeight="1" x14ac:dyDescent="0.35">
      <c r="A60" s="64">
        <v>2</v>
      </c>
      <c r="B60" s="65">
        <v>5</v>
      </c>
      <c r="C60" s="65"/>
      <c r="D60" s="65"/>
      <c r="E60" s="73"/>
      <c r="F60" s="187" t="s">
        <v>62</v>
      </c>
      <c r="G60" s="187"/>
      <c r="H60" s="187"/>
      <c r="I60" s="187"/>
      <c r="J60" s="188"/>
      <c r="K60" s="80"/>
      <c r="L60" s="68"/>
      <c r="N60" s="95"/>
    </row>
    <row r="61" spans="1:16" ht="15" customHeight="1" x14ac:dyDescent="0.35">
      <c r="A61" s="21">
        <v>2</v>
      </c>
      <c r="B61" s="22">
        <v>5</v>
      </c>
      <c r="C61" s="22">
        <v>2</v>
      </c>
      <c r="D61" s="22"/>
      <c r="E61" s="23"/>
      <c r="F61" s="91" t="s">
        <v>63</v>
      </c>
      <c r="G61" s="89"/>
      <c r="H61" s="87"/>
      <c r="I61" s="87"/>
      <c r="J61" s="71"/>
      <c r="K61" s="25"/>
      <c r="L61" s="20"/>
      <c r="N61" s="95"/>
    </row>
    <row r="62" spans="1:16" ht="15" customHeight="1" x14ac:dyDescent="0.35">
      <c r="A62" s="96"/>
      <c r="B62" s="97"/>
      <c r="C62" s="97"/>
      <c r="D62" s="97"/>
      <c r="E62" s="98"/>
      <c r="F62" s="99"/>
      <c r="G62" s="100"/>
      <c r="H62" s="101"/>
      <c r="I62" s="101"/>
      <c r="J62" s="102"/>
      <c r="K62" s="103"/>
      <c r="L62" s="104"/>
      <c r="N62" s="95"/>
    </row>
    <row r="63" spans="1:16" ht="15" customHeight="1" x14ac:dyDescent="0.35">
      <c r="A63" s="105"/>
      <c r="B63" s="106"/>
      <c r="C63" s="106"/>
      <c r="D63" s="106"/>
      <c r="E63" s="107"/>
      <c r="F63" s="189" t="s">
        <v>64</v>
      </c>
      <c r="G63" s="189"/>
      <c r="H63" s="189"/>
      <c r="I63" s="189"/>
      <c r="J63" s="190"/>
      <c r="K63" s="108">
        <f>SUM(K36)</f>
        <v>0</v>
      </c>
      <c r="L63" s="109"/>
      <c r="N63" s="110">
        <f>K34+K68</f>
        <v>1168136068</v>
      </c>
      <c r="P63" s="50" t="e">
        <f>O64-#REF!</f>
        <v>#REF!</v>
      </c>
    </row>
    <row r="64" spans="1:16" ht="15" customHeight="1" x14ac:dyDescent="0.35">
      <c r="A64" s="111"/>
      <c r="B64" s="112"/>
      <c r="C64" s="112"/>
      <c r="D64" s="112"/>
      <c r="E64" s="113"/>
      <c r="F64" s="191" t="s">
        <v>65</v>
      </c>
      <c r="G64" s="191"/>
      <c r="H64" s="191"/>
      <c r="I64" s="191"/>
      <c r="J64" s="192"/>
      <c r="K64" s="114">
        <f>K34-K63</f>
        <v>1168136068</v>
      </c>
      <c r="L64" s="115"/>
      <c r="N64" s="50">
        <f>N63-K63</f>
        <v>1168136068</v>
      </c>
      <c r="O64" s="50">
        <f>N64-K23</f>
        <v>383704068</v>
      </c>
    </row>
    <row r="65" spans="1:17" ht="15" customHeight="1" x14ac:dyDescent="0.35">
      <c r="A65" s="52"/>
      <c r="B65" s="53"/>
      <c r="C65" s="53"/>
      <c r="D65" s="53"/>
      <c r="E65" s="54"/>
      <c r="F65" s="174"/>
      <c r="G65" s="174"/>
      <c r="H65" s="174"/>
      <c r="I65" s="174"/>
      <c r="J65" s="175"/>
      <c r="K65" s="55"/>
      <c r="L65" s="56"/>
      <c r="P65" s="4">
        <v>27617900</v>
      </c>
    </row>
    <row r="66" spans="1:17" ht="15" customHeight="1" x14ac:dyDescent="0.35">
      <c r="A66" s="116">
        <v>3</v>
      </c>
      <c r="B66" s="117"/>
      <c r="C66" s="117"/>
      <c r="D66" s="117"/>
      <c r="E66" s="23"/>
      <c r="F66" s="180" t="s">
        <v>66</v>
      </c>
      <c r="G66" s="180"/>
      <c r="H66" s="180"/>
      <c r="I66" s="180"/>
      <c r="J66" s="181"/>
      <c r="K66" s="25"/>
      <c r="L66" s="20"/>
      <c r="N66" s="4" t="s">
        <v>67</v>
      </c>
      <c r="O66" s="50" t="e">
        <f>#REF!-K78</f>
        <v>#REF!</v>
      </c>
    </row>
    <row r="67" spans="1:17" ht="15" customHeight="1" x14ac:dyDescent="0.35">
      <c r="A67" s="116">
        <v>3</v>
      </c>
      <c r="B67" s="117">
        <v>1</v>
      </c>
      <c r="C67" s="117"/>
      <c r="D67" s="117"/>
      <c r="E67" s="23"/>
      <c r="F67" s="180" t="s">
        <v>68</v>
      </c>
      <c r="G67" s="180"/>
      <c r="H67" s="180"/>
      <c r="I67" s="180"/>
      <c r="J67" s="181"/>
      <c r="K67" s="25"/>
      <c r="L67" s="20"/>
      <c r="N67" s="118" t="s">
        <v>69</v>
      </c>
      <c r="O67" s="119">
        <v>16139800</v>
      </c>
    </row>
    <row r="68" spans="1:17" ht="15" customHeight="1" x14ac:dyDescent="0.35">
      <c r="A68" s="21">
        <v>3</v>
      </c>
      <c r="B68" s="22">
        <v>1</v>
      </c>
      <c r="C68" s="22">
        <v>1</v>
      </c>
      <c r="D68" s="22"/>
      <c r="E68" s="23"/>
      <c r="F68" s="170" t="s">
        <v>70</v>
      </c>
      <c r="G68" s="170"/>
      <c r="H68" s="170"/>
      <c r="I68" s="170"/>
      <c r="J68" s="171"/>
      <c r="K68" s="25">
        <v>0</v>
      </c>
      <c r="L68" s="20"/>
      <c r="N68" s="118" t="s">
        <v>71</v>
      </c>
      <c r="O68" s="119">
        <v>14318000</v>
      </c>
    </row>
    <row r="69" spans="1:17" ht="15" customHeight="1" x14ac:dyDescent="0.35">
      <c r="A69" s="21">
        <v>3</v>
      </c>
      <c r="B69" s="22">
        <v>1</v>
      </c>
      <c r="C69" s="22">
        <v>2</v>
      </c>
      <c r="D69" s="22"/>
      <c r="E69" s="23"/>
      <c r="F69" s="170" t="s">
        <v>72</v>
      </c>
      <c r="G69" s="170"/>
      <c r="H69" s="170"/>
      <c r="I69" s="170"/>
      <c r="J69" s="171"/>
      <c r="K69" s="25"/>
      <c r="L69" s="20"/>
      <c r="N69" s="118" t="s">
        <v>73</v>
      </c>
      <c r="O69" s="119">
        <v>81583</v>
      </c>
      <c r="P69" s="50">
        <f>K24</f>
        <v>11321068</v>
      </c>
      <c r="Q69" s="57">
        <f>SUM(O69:P69)</f>
        <v>11402651</v>
      </c>
    </row>
    <row r="70" spans="1:17" ht="15" customHeight="1" x14ac:dyDescent="0.35">
      <c r="A70" s="21">
        <v>3</v>
      </c>
      <c r="B70" s="22">
        <v>1</v>
      </c>
      <c r="C70" s="22">
        <v>3</v>
      </c>
      <c r="D70" s="22"/>
      <c r="E70" s="23"/>
      <c r="F70" s="170" t="s">
        <v>74</v>
      </c>
      <c r="G70" s="170"/>
      <c r="H70" s="170"/>
      <c r="I70" s="170"/>
      <c r="J70" s="171"/>
      <c r="K70" s="25"/>
      <c r="L70" s="20"/>
      <c r="N70" s="118" t="s">
        <v>75</v>
      </c>
      <c r="O70" s="119">
        <v>3581200</v>
      </c>
    </row>
    <row r="71" spans="1:17" ht="15" customHeight="1" x14ac:dyDescent="0.35">
      <c r="A71" s="21"/>
      <c r="B71" s="22"/>
      <c r="C71" s="22"/>
      <c r="D71" s="22"/>
      <c r="E71" s="23"/>
      <c r="F71" s="180" t="s">
        <v>76</v>
      </c>
      <c r="G71" s="180"/>
      <c r="H71" s="180"/>
      <c r="I71" s="180"/>
      <c r="J71" s="181"/>
      <c r="K71" s="19">
        <f>SUM(K68:K70)</f>
        <v>0</v>
      </c>
      <c r="L71" s="20"/>
      <c r="N71" s="120" t="s">
        <v>77</v>
      </c>
      <c r="O71" s="121">
        <f>SUM(O67:O70)</f>
        <v>34120583</v>
      </c>
      <c r="P71" s="4">
        <v>3600000</v>
      </c>
      <c r="Q71" s="57">
        <f>O68-P71</f>
        <v>10718000</v>
      </c>
    </row>
    <row r="72" spans="1:17" ht="15" customHeight="1" x14ac:dyDescent="0.35">
      <c r="A72" s="21"/>
      <c r="B72" s="22"/>
      <c r="C72" s="22"/>
      <c r="D72" s="22"/>
      <c r="E72" s="23"/>
      <c r="F72" s="166"/>
      <c r="G72" s="166"/>
      <c r="H72" s="166"/>
      <c r="I72" s="166"/>
      <c r="J72" s="167"/>
      <c r="K72" s="25"/>
      <c r="L72" s="20"/>
      <c r="N72" s="118"/>
      <c r="O72" s="119"/>
    </row>
    <row r="73" spans="1:17" ht="15" customHeight="1" x14ac:dyDescent="0.35">
      <c r="A73" s="116">
        <v>3</v>
      </c>
      <c r="B73" s="117">
        <v>2</v>
      </c>
      <c r="C73" s="117"/>
      <c r="D73" s="117"/>
      <c r="E73" s="23"/>
      <c r="F73" s="180" t="s">
        <v>78</v>
      </c>
      <c r="G73" s="180"/>
      <c r="H73" s="180"/>
      <c r="I73" s="180"/>
      <c r="J73" s="181"/>
      <c r="K73" s="25"/>
      <c r="L73" s="20"/>
      <c r="N73" s="118"/>
      <c r="O73" s="118"/>
    </row>
    <row r="74" spans="1:17" ht="15" customHeight="1" x14ac:dyDescent="0.35">
      <c r="A74" s="21">
        <v>3</v>
      </c>
      <c r="B74" s="22">
        <v>2</v>
      </c>
      <c r="C74" s="22">
        <v>1</v>
      </c>
      <c r="D74" s="22"/>
      <c r="E74" s="23"/>
      <c r="F74" s="170" t="s">
        <v>79</v>
      </c>
      <c r="G74" s="170"/>
      <c r="H74" s="170"/>
      <c r="I74" s="170"/>
      <c r="J74" s="171"/>
      <c r="K74" s="25"/>
      <c r="L74" s="20"/>
    </row>
    <row r="75" spans="1:17" ht="15" customHeight="1" x14ac:dyDescent="0.35">
      <c r="A75" s="21">
        <v>3</v>
      </c>
      <c r="B75" s="22">
        <v>2</v>
      </c>
      <c r="C75" s="22">
        <v>2</v>
      </c>
      <c r="D75" s="22"/>
      <c r="E75" s="23"/>
      <c r="F75" s="170" t="s">
        <v>80</v>
      </c>
      <c r="G75" s="170"/>
      <c r="H75" s="170"/>
      <c r="I75" s="170"/>
      <c r="J75" s="171"/>
      <c r="K75" s="25"/>
      <c r="L75" s="20"/>
    </row>
    <row r="76" spans="1:17" ht="15" customHeight="1" x14ac:dyDescent="0.35">
      <c r="A76" s="40"/>
      <c r="B76" s="41"/>
      <c r="C76" s="41"/>
      <c r="D76" s="41"/>
      <c r="E76" s="42"/>
      <c r="F76" s="195" t="s">
        <v>81</v>
      </c>
      <c r="G76" s="195"/>
      <c r="H76" s="195"/>
      <c r="I76" s="195"/>
      <c r="J76" s="196"/>
      <c r="K76" s="122">
        <f>SUM(K74:K75)</f>
        <v>0</v>
      </c>
      <c r="L76" s="44"/>
    </row>
    <row r="77" spans="1:17" ht="15" customHeight="1" x14ac:dyDescent="0.35">
      <c r="A77" s="123"/>
      <c r="B77" s="124"/>
      <c r="C77" s="124"/>
      <c r="D77" s="124"/>
      <c r="E77" s="125"/>
      <c r="F77" s="168" t="s">
        <v>82</v>
      </c>
      <c r="G77" s="168"/>
      <c r="H77" s="168"/>
      <c r="I77" s="168"/>
      <c r="J77" s="169"/>
      <c r="K77" s="126">
        <f>K71-K76</f>
        <v>0</v>
      </c>
      <c r="L77" s="127"/>
    </row>
    <row r="78" spans="1:17" ht="15" customHeight="1" thickBot="1" x14ac:dyDescent="0.4">
      <c r="A78" s="128"/>
      <c r="B78" s="129"/>
      <c r="C78" s="129"/>
      <c r="D78" s="129"/>
      <c r="E78" s="130"/>
      <c r="F78" s="193" t="s">
        <v>83</v>
      </c>
      <c r="G78" s="193"/>
      <c r="H78" s="193"/>
      <c r="I78" s="193"/>
      <c r="J78" s="194"/>
      <c r="K78" s="131">
        <f>SUM(K64,K77)</f>
        <v>1168136068</v>
      </c>
      <c r="L78" s="132"/>
    </row>
    <row r="79" spans="1:17" ht="15" customHeight="1" thickTop="1" x14ac:dyDescent="0.35">
      <c r="A79" s="133"/>
      <c r="B79" s="133"/>
      <c r="C79" s="133"/>
      <c r="D79" s="133"/>
      <c r="E79" s="133"/>
      <c r="F79" s="72"/>
      <c r="G79" s="133"/>
      <c r="H79" s="134"/>
      <c r="I79" s="134"/>
      <c r="J79" s="134"/>
      <c r="K79" s="135"/>
      <c r="L79" s="72"/>
    </row>
    <row r="80" spans="1:17" x14ac:dyDescent="0.35">
      <c r="A80" s="133"/>
      <c r="B80" s="133"/>
      <c r="C80" s="133"/>
      <c r="D80" s="133"/>
      <c r="E80" s="133"/>
      <c r="F80" s="72"/>
      <c r="G80" s="133"/>
      <c r="H80" s="72"/>
      <c r="I80" s="72"/>
      <c r="J80" s="72"/>
      <c r="K80" s="135"/>
      <c r="L80" s="72"/>
    </row>
    <row r="81" spans="1:12" ht="15.5" customHeight="1" x14ac:dyDescent="0.35">
      <c r="A81" s="133"/>
      <c r="B81" s="133"/>
      <c r="C81" s="133"/>
      <c r="D81" s="133"/>
      <c r="E81" s="133"/>
      <c r="F81" s="72"/>
      <c r="G81" s="133"/>
      <c r="H81" s="200"/>
      <c r="I81" s="200"/>
      <c r="J81" s="200"/>
      <c r="K81" s="201"/>
      <c r="L81" s="201"/>
    </row>
    <row r="82" spans="1:12" ht="18" customHeight="1" x14ac:dyDescent="0.35">
      <c r="A82" s="133"/>
      <c r="B82" s="133"/>
      <c r="C82" s="133"/>
      <c r="D82" s="133"/>
      <c r="E82" s="133"/>
      <c r="F82" s="72"/>
      <c r="G82" s="133"/>
      <c r="H82" s="72"/>
      <c r="I82" s="202"/>
      <c r="J82" s="202"/>
      <c r="K82" s="202"/>
      <c r="L82" s="202"/>
    </row>
    <row r="83" spans="1:12" ht="18" customHeight="1" x14ac:dyDescent="0.35">
      <c r="A83" s="133"/>
      <c r="B83" s="133"/>
      <c r="C83" s="133"/>
      <c r="D83" s="133"/>
      <c r="E83" s="133"/>
      <c r="F83" s="72"/>
      <c r="G83" s="133"/>
      <c r="H83" s="72"/>
      <c r="I83" s="197"/>
      <c r="J83" s="197"/>
      <c r="K83" s="197"/>
      <c r="L83" s="197"/>
    </row>
    <row r="84" spans="1:12" ht="18" customHeight="1" x14ac:dyDescent="0.35">
      <c r="A84" s="133"/>
      <c r="B84" s="133"/>
      <c r="C84" s="133"/>
      <c r="D84" s="133"/>
      <c r="E84" s="133"/>
      <c r="F84" s="72"/>
      <c r="G84" s="133"/>
      <c r="H84" s="72"/>
      <c r="I84" s="197"/>
      <c r="J84" s="197"/>
      <c r="K84" s="197"/>
      <c r="L84" s="197"/>
    </row>
    <row r="85" spans="1:12" ht="18" customHeight="1" x14ac:dyDescent="0.35">
      <c r="A85" s="133"/>
      <c r="B85" s="133"/>
      <c r="C85" s="133"/>
      <c r="D85" s="133"/>
      <c r="E85" s="133"/>
      <c r="F85" s="72"/>
      <c r="G85" s="133"/>
      <c r="H85" s="72"/>
      <c r="I85" s="197"/>
      <c r="J85" s="197"/>
      <c r="K85" s="197"/>
      <c r="L85" s="197"/>
    </row>
    <row r="86" spans="1:12" ht="18" customHeight="1" x14ac:dyDescent="0.35">
      <c r="A86" s="133"/>
      <c r="B86" s="133"/>
      <c r="C86" s="133"/>
      <c r="D86" s="133"/>
      <c r="E86" s="133"/>
      <c r="F86" s="72"/>
      <c r="G86" s="133"/>
      <c r="H86" s="72"/>
      <c r="I86" s="197"/>
      <c r="J86" s="197"/>
      <c r="K86" s="197"/>
      <c r="L86" s="197"/>
    </row>
    <row r="87" spans="1:12" ht="18" customHeight="1" x14ac:dyDescent="0.35">
      <c r="A87" s="133"/>
      <c r="B87" s="133"/>
      <c r="C87" s="133"/>
      <c r="D87" s="133"/>
      <c r="E87" s="133"/>
      <c r="F87" s="72"/>
      <c r="G87" s="133"/>
      <c r="H87" s="72"/>
      <c r="I87" s="198"/>
      <c r="J87" s="198"/>
      <c r="K87" s="198"/>
      <c r="L87" s="198"/>
    </row>
    <row r="88" spans="1:12" ht="18" customHeight="1" x14ac:dyDescent="0.35">
      <c r="A88" s="133"/>
      <c r="B88" s="133"/>
      <c r="C88" s="133"/>
      <c r="D88" s="133"/>
      <c r="E88" s="133"/>
      <c r="F88" s="72"/>
      <c r="G88" s="133"/>
      <c r="H88" s="72"/>
      <c r="I88" s="197"/>
      <c r="J88" s="197"/>
      <c r="K88" s="197"/>
      <c r="L88" s="197"/>
    </row>
    <row r="89" spans="1:12" ht="18" customHeight="1" x14ac:dyDescent="0.35">
      <c r="A89" s="136"/>
      <c r="B89" s="136"/>
      <c r="C89" s="136"/>
      <c r="D89" s="136"/>
      <c r="E89" s="136"/>
      <c r="K89" s="199"/>
      <c r="L89" s="199"/>
    </row>
    <row r="90" spans="1:12" x14ac:dyDescent="0.35">
      <c r="A90" s="136"/>
      <c r="B90" s="136"/>
      <c r="C90" s="136"/>
      <c r="D90" s="136"/>
      <c r="E90" s="136"/>
      <c r="K90" s="137"/>
    </row>
    <row r="91" spans="1:12" x14ac:dyDescent="0.35">
      <c r="K91" s="138"/>
    </row>
    <row r="92" spans="1:12" x14ac:dyDescent="0.35">
      <c r="K92" s="138"/>
    </row>
    <row r="93" spans="1:12" x14ac:dyDescent="0.35">
      <c r="K93" s="138"/>
    </row>
  </sheetData>
  <sheetProtection formatCells="0" formatColumns="0" formatRows="0" insertColumns="0" insertRows="0" insertHyperlinks="0" deleteColumns="0" deleteRows="0" sort="0" autoFilter="0" pivotTables="0"/>
  <mergeCells count="69">
    <mergeCell ref="I86:L86"/>
    <mergeCell ref="I87:L87"/>
    <mergeCell ref="I88:L88"/>
    <mergeCell ref="K89:L89"/>
    <mergeCell ref="H81:J81"/>
    <mergeCell ref="K81:L81"/>
    <mergeCell ref="I82:L82"/>
    <mergeCell ref="I83:L83"/>
    <mergeCell ref="I84:L84"/>
    <mergeCell ref="I85:L85"/>
    <mergeCell ref="F78:J78"/>
    <mergeCell ref="F67:J67"/>
    <mergeCell ref="F68:J68"/>
    <mergeCell ref="F69:J69"/>
    <mergeCell ref="F70:J70"/>
    <mergeCell ref="F71:J71"/>
    <mergeCell ref="F72:J72"/>
    <mergeCell ref="F73:J73"/>
    <mergeCell ref="F74:J74"/>
    <mergeCell ref="F75:J75"/>
    <mergeCell ref="F76:J76"/>
    <mergeCell ref="F77:J77"/>
    <mergeCell ref="F35:J35"/>
    <mergeCell ref="F36:J36"/>
    <mergeCell ref="F37:J37"/>
    <mergeCell ref="F38:J38"/>
    <mergeCell ref="F66:J66"/>
    <mergeCell ref="F40:I40"/>
    <mergeCell ref="F41:J41"/>
    <mergeCell ref="F42:I42"/>
    <mergeCell ref="F43:J43"/>
    <mergeCell ref="G44:I44"/>
    <mergeCell ref="F45:J45"/>
    <mergeCell ref="F53:J53"/>
    <mergeCell ref="F60:J60"/>
    <mergeCell ref="F63:J63"/>
    <mergeCell ref="F64:J64"/>
    <mergeCell ref="F65:J65"/>
    <mergeCell ref="F34:J34"/>
    <mergeCell ref="F23:J23"/>
    <mergeCell ref="F24:J24"/>
    <mergeCell ref="F25:J25"/>
    <mergeCell ref="F26:J26"/>
    <mergeCell ref="F27:J27"/>
    <mergeCell ref="F28:J28"/>
    <mergeCell ref="F29:J29"/>
    <mergeCell ref="F30:J30"/>
    <mergeCell ref="F31:J31"/>
    <mergeCell ref="F32:J32"/>
    <mergeCell ref="F33:J33"/>
    <mergeCell ref="F22:J22"/>
    <mergeCell ref="F9:J9"/>
    <mergeCell ref="F10:J10"/>
    <mergeCell ref="F11:J11"/>
    <mergeCell ref="F12:J12"/>
    <mergeCell ref="F13:J13"/>
    <mergeCell ref="F14:J14"/>
    <mergeCell ref="F15:J15"/>
    <mergeCell ref="F17:G17"/>
    <mergeCell ref="F18:G18"/>
    <mergeCell ref="F19:J19"/>
    <mergeCell ref="F21:J21"/>
    <mergeCell ref="A1:L1"/>
    <mergeCell ref="A2:L2"/>
    <mergeCell ref="A3:L3"/>
    <mergeCell ref="A4:L4"/>
    <mergeCell ref="A7:E8"/>
    <mergeCell ref="F7:J8"/>
    <mergeCell ref="L7:L8"/>
  </mergeCells>
  <printOptions horizontalCentered="1"/>
  <pageMargins left="0.78740157480314998" right="0.31496062992126" top="0.39370078740157" bottom="1.5748031496063" header="0.11811023622047" footer="1.2992125984252001"/>
  <pageSetup paperSize="5" scale="90" orientation="portrait" r:id="rId1"/>
  <headerFooter>
    <oddFooter>&amp;R&amp;"Arial Narrow,Italic"&amp;9Halaman 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RINGKASN APBDES</vt:lpstr>
      <vt:lpstr>'RINGKASN APBDES'!Print_Titles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2022-01-19T03:46:56Z</dcterms:created>
  <dcterms:modified xsi:type="dcterms:W3CDTF">2022-01-19T05:03:16Z</dcterms:modified>
</cp:coreProperties>
</file>