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<sst xmlns="http://schemas.openxmlformats.org/spreadsheetml/2006/main" count="82" uniqueCount="64">
  <si>
    <t>Risk ID</t>
  </si>
  <si>
    <t>Risk Description</t>
  </si>
  <si>
    <t>Cause</t>
  </si>
  <si>
    <t>Probability (1-5)</t>
  </si>
  <si>
    <t>Impact (1-5)</t>
  </si>
  <si>
    <t>Owner</t>
  </si>
  <si>
    <t>Category</t>
  </si>
  <si>
    <t>Mitigation Plan</t>
  </si>
  <si>
    <t>Mitigation Owner</t>
  </si>
  <si>
    <t>Next Review Date</t>
  </si>
  <si>
    <t>Management Actions</t>
  </si>
  <si>
    <t>Status</t>
  </si>
  <si>
    <t>Risk Exposure (RE)</t>
  </si>
  <si>
    <t>Risk Priority</t>
  </si>
  <si>
    <t>R1</t>
  </si>
  <si>
    <t>Server/Hosting Failure during peak registration</t>
  </si>
  <si>
    <t>High traffic overload, poor server capacity</t>
  </si>
  <si>
    <t>Iqra</t>
  </si>
  <si>
    <t>Technical</t>
  </si>
  <si>
    <t>Use scalable hosting &amp; load testing</t>
  </si>
  <si>
    <t>Ayyan</t>
  </si>
  <si>
    <t>2025-11-07</t>
  </si>
  <si>
    <t>Activate backup server if failure</t>
  </si>
  <si>
    <t>Open</t>
  </si>
  <si>
    <t>R2</t>
  </si>
  <si>
    <t>Data Security Breach (student information leak)</t>
  </si>
  <si>
    <t>Weak authentication, unprotected database</t>
  </si>
  <si>
    <t>Unaiza</t>
  </si>
  <si>
    <t>Resource</t>
  </si>
  <si>
    <t>Enable encryption &amp; secure authentication</t>
  </si>
  <si>
    <t>2025-11-10</t>
  </si>
  <si>
    <t>Block access &amp; reset credentials</t>
  </si>
  <si>
    <t>R3</t>
  </si>
  <si>
    <t>Development Delay</t>
  </si>
  <si>
    <t>Limited resources, team availability issues</t>
  </si>
  <si>
    <t>Monitor tasks &amp; allocate backup developer</t>
  </si>
  <si>
    <t>2025-11-14</t>
  </si>
  <si>
    <t>Adjust project scope if delayed</t>
  </si>
  <si>
    <t>Monitoring</t>
  </si>
  <si>
    <t>R4</t>
  </si>
  <si>
    <t>Incorrect registration data from students</t>
  </si>
  <si>
    <t>Missing validation, user input errors</t>
  </si>
  <si>
    <t>Schedule</t>
  </si>
  <si>
    <t>Input validation &amp; data checks</t>
  </si>
  <si>
    <t>Allow corrections &amp; re-submission</t>
  </si>
  <si>
    <t>R5</t>
  </si>
  <si>
    <t>System usability issues (difficult UI)</t>
  </si>
  <si>
    <t>Poor design, lack of usability testing</t>
  </si>
  <si>
    <t>Improve UI &amp; conduct usability testing</t>
  </si>
  <si>
    <t>Provide proper walkthrough</t>
  </si>
  <si>
    <t>Closed</t>
  </si>
  <si>
    <t>RMMM Dashboard</t>
  </si>
  <si>
    <t>Priority</t>
  </si>
  <si>
    <t>Count</t>
  </si>
  <si>
    <t>Total Risks</t>
  </si>
  <si>
    <t>High</t>
  </si>
  <si>
    <t>High Priority</t>
  </si>
  <si>
    <t>Medium</t>
  </si>
  <si>
    <t>Medium Priority</t>
  </si>
  <si>
    <t>Low</t>
  </si>
  <si>
    <t>Low Priority</t>
  </si>
  <si>
    <t>Mitigated (has Mitigation Plan)</t>
  </si>
  <si>
    <t>% Mitigated</t>
  </si>
  <si>
    <t>Impact 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</si>
</sst>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8696B"/>
        <bgColor rgb="FFF8696B"/>
      </patternFill>
    </fill>
    <fill>
      <patternFill patternType="solid">
        <fgColor rgb="FFFA8C84"/>
        <bgColor rgb="FFFA8C84"/>
      </patternFill>
    </fill>
    <fill>
      <patternFill patternType="solid">
        <fgColor rgb="FFFED0B4"/>
        <bgColor rgb="FFFED0B4"/>
      </patternFill>
    </fill>
    <fill>
      <patternFill patternType="solid">
        <fgColor rgb="FFFCAE9C"/>
        <bgColor rgb="FFFCAE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3" fontId="4" numFmtId="0" xfId="0" applyAlignment="1" applyFill="1" applyFont="1">
      <alignment horizontal="right" readingOrder="0" vertical="bottom"/>
    </xf>
    <xf borderId="0" fillId="4" fontId="4" numFmtId="0" xfId="0" applyAlignment="1" applyFill="1" applyFont="1">
      <alignment horizontal="right" readingOrder="0" vertical="bottom"/>
    </xf>
    <xf borderId="0" fillId="5" fontId="4" numFmtId="0" xfId="0" applyAlignment="1" applyFill="1" applyFont="1">
      <alignment horizontal="right" readingOrder="0" vertical="bottom"/>
    </xf>
    <xf borderId="0" fillId="6" fontId="4" numFmtId="0" xfId="0" applyAlignment="1" applyFill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dashboard!$O$19</c:f>
            </c:strRef>
          </c:cat>
          <c:val>
            <c:numRef>
              <c:f>dashboard!$F$3:$F$5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dashboard!$H$3:$H$5</c:f>
            </c:strRef>
          </c:cat>
          <c:val>
            <c:numRef>
              <c:f>dashboard!$I$3:$I$5</c:f>
              <c:numCache/>
            </c:numRef>
          </c:val>
        </c:ser>
        <c:axId val="817651067"/>
        <c:axId val="1067439795"/>
      </c:barChart>
      <c:catAx>
        <c:axId val="817651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439795"/>
      </c:catAx>
      <c:valAx>
        <c:axId val="1067439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651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323850</xdr:colOff>
      <xdr:row>0</xdr:row>
      <xdr:rowOff>19050</xdr:rowOff>
    </xdr:from>
    <xdr:ext cx="4029075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323850</xdr:colOff>
      <xdr:row>13</xdr:row>
      <xdr:rowOff>161925</xdr:rowOff>
    </xdr:from>
    <xdr:ext cx="4095750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41.43"/>
    <col customWidth="1" min="3" max="3" width="38.57"/>
    <col customWidth="1" min="4" max="4" width="15.14"/>
    <col customWidth="1" min="5" max="5" width="11.71"/>
    <col customWidth="1" min="6" max="6" width="7.0"/>
    <col customWidth="1" min="7" max="7" width="9.0"/>
    <col customWidth="1" min="8" max="8" width="37.43"/>
    <col customWidth="1" min="9" max="10" width="16.57"/>
    <col customWidth="1" min="11" max="11" width="30.14"/>
    <col customWidth="1" min="12" max="12" width="10.71"/>
    <col customWidth="1" min="13" max="13" width="17.14"/>
    <col customWidth="1" min="14" max="14" width="11.57"/>
    <col customWidth="1" min="1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2" t="s">
        <v>16</v>
      </c>
      <c r="D2" s="2">
        <v>4.0</v>
      </c>
      <c r="E2" s="2">
        <v>5.0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>
        <v>20.0</v>
      </c>
      <c r="N2" s="2">
        <v>1.0</v>
      </c>
    </row>
    <row r="3">
      <c r="A3" s="2" t="s">
        <v>24</v>
      </c>
      <c r="B3" s="2" t="s">
        <v>25</v>
      </c>
      <c r="C3" s="2" t="s">
        <v>26</v>
      </c>
      <c r="D3" s="2">
        <v>3.0</v>
      </c>
      <c r="E3" s="2">
        <v>5.0</v>
      </c>
      <c r="F3" s="2" t="s">
        <v>27</v>
      </c>
      <c r="G3" s="3" t="s">
        <v>28</v>
      </c>
      <c r="H3" s="2" t="s">
        <v>29</v>
      </c>
      <c r="I3" s="2" t="s">
        <v>17</v>
      </c>
      <c r="J3" s="2" t="s">
        <v>30</v>
      </c>
      <c r="K3" s="2" t="s">
        <v>31</v>
      </c>
      <c r="L3" s="2" t="s">
        <v>23</v>
      </c>
      <c r="M3" s="2">
        <v>15.0</v>
      </c>
      <c r="N3" s="2">
        <v>2.0</v>
      </c>
    </row>
    <row r="4">
      <c r="A4" s="2" t="s">
        <v>32</v>
      </c>
      <c r="B4" s="2" t="s">
        <v>33</v>
      </c>
      <c r="C4" s="2" t="s">
        <v>34</v>
      </c>
      <c r="D4" s="2">
        <v>4.0</v>
      </c>
      <c r="E4" s="2">
        <v>3.0</v>
      </c>
      <c r="F4" s="2" t="s">
        <v>20</v>
      </c>
      <c r="G4" s="2" t="s">
        <v>28</v>
      </c>
      <c r="H4" s="2" t="s">
        <v>35</v>
      </c>
      <c r="I4" s="2" t="s">
        <v>27</v>
      </c>
      <c r="J4" s="2" t="s">
        <v>36</v>
      </c>
      <c r="K4" s="2" t="s">
        <v>37</v>
      </c>
      <c r="L4" s="2" t="s">
        <v>38</v>
      </c>
      <c r="M4" s="2">
        <v>12.0</v>
      </c>
      <c r="N4" s="2">
        <v>3.0</v>
      </c>
    </row>
    <row r="5">
      <c r="A5" s="2" t="s">
        <v>39</v>
      </c>
      <c r="B5" s="2" t="s">
        <v>40</v>
      </c>
      <c r="C5" s="2" t="s">
        <v>41</v>
      </c>
      <c r="D5" s="2">
        <v>3.0</v>
      </c>
      <c r="E5" s="2">
        <v>3.0</v>
      </c>
      <c r="F5" s="2" t="s">
        <v>17</v>
      </c>
      <c r="G5" s="2" t="s">
        <v>42</v>
      </c>
      <c r="H5" s="2" t="s">
        <v>43</v>
      </c>
      <c r="I5" s="2" t="s">
        <v>20</v>
      </c>
      <c r="J5" s="2" t="s">
        <v>21</v>
      </c>
      <c r="K5" s="2" t="s">
        <v>44</v>
      </c>
      <c r="L5" s="2" t="s">
        <v>38</v>
      </c>
      <c r="M5" s="2">
        <v>9.0</v>
      </c>
      <c r="N5" s="2">
        <v>4.0</v>
      </c>
    </row>
    <row r="6">
      <c r="A6" s="2" t="s">
        <v>45</v>
      </c>
      <c r="B6" s="2" t="s">
        <v>46</v>
      </c>
      <c r="C6" s="2" t="s">
        <v>47</v>
      </c>
      <c r="D6" s="2">
        <v>2.0</v>
      </c>
      <c r="E6" s="2">
        <v>3.0</v>
      </c>
      <c r="F6" s="2" t="s">
        <v>27</v>
      </c>
      <c r="G6" s="2" t="s">
        <v>18</v>
      </c>
      <c r="H6" s="2" t="s">
        <v>48</v>
      </c>
      <c r="I6" s="2" t="s">
        <v>17</v>
      </c>
      <c r="J6" s="2" t="s">
        <v>30</v>
      </c>
      <c r="K6" s="2" t="s">
        <v>49</v>
      </c>
      <c r="L6" s="2" t="s">
        <v>50</v>
      </c>
      <c r="M6" s="2">
        <v>6.0</v>
      </c>
      <c r="N6" s="2">
        <v>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51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 t="s">
        <v>52</v>
      </c>
      <c r="F2" s="5" t="s">
        <v>53</v>
      </c>
      <c r="G2" s="5"/>
      <c r="H2" s="5" t="s">
        <v>6</v>
      </c>
      <c r="I2" s="5" t="s">
        <v>53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54</v>
      </c>
      <c r="B3" s="7">
        <f>COUNTA('risk register'!A2:A1000)</f>
        <v>5</v>
      </c>
      <c r="C3" s="5"/>
      <c r="D3" s="5"/>
      <c r="E3" s="5" t="s">
        <v>55</v>
      </c>
      <c r="F3" s="8">
        <v>3.0</v>
      </c>
      <c r="G3" s="5"/>
      <c r="H3" s="5" t="s">
        <v>18</v>
      </c>
      <c r="I3" s="8">
        <v>2.0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56</v>
      </c>
      <c r="B4" s="9">
        <v>3.0</v>
      </c>
      <c r="C4" s="5"/>
      <c r="D4" s="5"/>
      <c r="E4" s="5" t="s">
        <v>57</v>
      </c>
      <c r="F4" s="8">
        <v>1.0</v>
      </c>
      <c r="G4" s="5"/>
      <c r="H4" s="5" t="s">
        <v>42</v>
      </c>
      <c r="I4" s="8">
        <v>1.0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58</v>
      </c>
      <c r="B5" s="9">
        <v>1.0</v>
      </c>
      <c r="C5" s="5"/>
      <c r="D5" s="5"/>
      <c r="E5" s="5" t="s">
        <v>59</v>
      </c>
      <c r="F5" s="8">
        <v>1.0</v>
      </c>
      <c r="G5" s="5"/>
      <c r="H5" s="5" t="s">
        <v>28</v>
      </c>
      <c r="I5" s="8">
        <v>2.0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60</v>
      </c>
      <c r="B6" s="9">
        <v>1.0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61</v>
      </c>
      <c r="B7" s="7">
        <f>COUNTIF('risk register'!I2:I1000,"&lt;&gt;")</f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62</v>
      </c>
      <c r="B8" s="7">
        <f>IF(B3=0,0,B7/B3)</f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 t="s">
        <v>63</v>
      </c>
      <c r="C11" s="10">
        <v>1.0</v>
      </c>
      <c r="D11" s="10">
        <v>2.0</v>
      </c>
      <c r="E11" s="10">
        <v>3.0</v>
      </c>
      <c r="F11" s="10">
        <v>4.0</v>
      </c>
      <c r="G11" s="10">
        <v>5.0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>
        <v>1.0</v>
      </c>
      <c r="B12" s="5"/>
      <c r="C12" s="11">
        <f>COUNTIFS('risk register'!$E$2:$E$1000, 1, 'risk register'!$F$2:$F$1000, 1)</f>
        <v>0</v>
      </c>
      <c r="D12" s="11">
        <f>COUNTIFS('risk register'!$E$2:$E$1000, 1, 'risk register'!$F$2:$F$1000, 2)</f>
        <v>0</v>
      </c>
      <c r="E12" s="11">
        <f>COUNTIFS('risk register'!$E$2:$E$1000, 1, 'risk register'!$F$2:$F$1000, 3)</f>
        <v>0</v>
      </c>
      <c r="F12" s="11">
        <f>COUNTIFS('risk register'!$E$2:$E$1000, 1, 'risk register'!$F$2:$F$1000, 4)</f>
        <v>0</v>
      </c>
      <c r="G12" s="11">
        <f>COUNTIFS('risk register'!$E$2:$E$1000, 1, 'risk register'!$F$2:$F$1000, 5)</f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>
        <v>2.0</v>
      </c>
      <c r="B13" s="5"/>
      <c r="C13" s="11">
        <f>COUNTIFS('risk register'!$E$2:$E$1000, 2, 'risk register'!$F$2:$F$1000, 1)</f>
        <v>0</v>
      </c>
      <c r="D13" s="11">
        <f>COUNTIFS('risk register'!$E$2:$E$1000, 2, 'risk register'!$F$2:$F$1000, 2)</f>
        <v>0</v>
      </c>
      <c r="E13" s="11">
        <f>COUNTIFS('risk register'!$E$2:$E$1000, 2, 'risk register'!$F$2:$F$1000, 3)</f>
        <v>0</v>
      </c>
      <c r="F13" s="11">
        <f>COUNTIFS('risk register'!$E$2:$E$1000, 2, 'risk register'!$F$2:$F$1000, 4)</f>
        <v>0</v>
      </c>
      <c r="G13" s="11">
        <f>COUNTIFS('risk register'!$E$2:$E$1000, 2, 'risk register'!$F$2:$F$1000, 5)</f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>
        <v>3.0</v>
      </c>
      <c r="B14" s="5"/>
      <c r="C14" s="11">
        <f>COUNTIFS('risk register'!$E$2:$E$1000, 3, 'risk register'!$F$2:$F$1000, 1)</f>
        <v>0</v>
      </c>
      <c r="D14" s="11">
        <f>COUNTIFS('risk register'!$E$2:$E$1000, 3, 'risk register'!$F$2:$F$1000, 2)</f>
        <v>0</v>
      </c>
      <c r="E14" s="12">
        <v>4.0</v>
      </c>
      <c r="F14" s="11">
        <f>COUNTIFS('risk register'!$E$2:$E$1000, 3, 'risk register'!$F$2:$F$1000, 4)</f>
        <v>0</v>
      </c>
      <c r="G14" s="11">
        <f>COUNTIFS('risk register'!$E$2:$E$1000, 3, 'risk register'!$F$2:$F$1000, 5)</f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>
        <v>4.0</v>
      </c>
      <c r="B15" s="5"/>
      <c r="C15" s="11">
        <f>COUNTIFS('risk register'!$E$2:$E$1000, 4, 'risk register'!$F$2:$F$1000, 1)</f>
        <v>0</v>
      </c>
      <c r="D15" s="11">
        <f>COUNTIFS('risk register'!$E$2:$E$1000, 4, 'risk register'!$F$2:$F$1000, 2)</f>
        <v>0</v>
      </c>
      <c r="E15" s="11">
        <f>COUNTIFS('risk register'!$E$2:$E$1000, 4, 'risk register'!$F$2:$F$1000, 3)</f>
        <v>0</v>
      </c>
      <c r="F15" s="11">
        <f>COUNTIFS('risk register'!$E$2:$E$1000, 4, 'risk register'!$F$2:$F$1000, 4)</f>
        <v>0</v>
      </c>
      <c r="G15" s="13">
        <v>3.0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>
        <v>5.0</v>
      </c>
      <c r="B16" s="5"/>
      <c r="C16" s="11">
        <f>COUNTIFS('risk register'!$E$2:$E$1000, 5, 'risk register'!$F$2:$F$1000, 1)</f>
        <v>0</v>
      </c>
      <c r="D16" s="11">
        <f>COUNTIFS('risk register'!$E$2:$E$1000, 5, 'risk register'!$F$2:$F$1000, 2)</f>
        <v>0</v>
      </c>
      <c r="E16" s="11">
        <f>COUNTIFS('risk register'!$E$2:$E$1000, 5, 'risk register'!$F$2:$F$1000, 3)</f>
        <v>0</v>
      </c>
      <c r="F16" s="14">
        <v>1.0</v>
      </c>
      <c r="G16" s="15">
        <v>2.0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F1"/>
  </mergeCells>
  <drawing r:id="rId1"/>
</worksheet>
</file>