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Iram 11-12\"/>
    </mc:Choice>
  </mc:AlternateContent>
  <xr:revisionPtr revIDLastSave="0" documentId="13_ncr:1_{AC4173F4-F211-4CA7-93D8-9537DDEF6AD1}" xr6:coauthVersionLast="47" xr6:coauthVersionMax="47" xr10:uidLastSave="{00000000-0000-0000-0000-000000000000}"/>
  <bookViews>
    <workbookView xWindow="-110" yWindow="-110" windowWidth="19420" windowHeight="10300" xr2:uid="{7B2D90DC-C693-488D-8040-00A806E97B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L24" i="1"/>
  <c r="L23" i="1"/>
  <c r="J41" i="1"/>
  <c r="J39" i="1"/>
  <c r="O6" i="1"/>
  <c r="O7" i="1"/>
  <c r="O8" i="1"/>
  <c r="O9" i="1"/>
  <c r="O10" i="1"/>
  <c r="O11" i="1"/>
  <c r="O12" i="1"/>
  <c r="O13" i="1"/>
  <c r="O14" i="1"/>
  <c r="O5" i="1"/>
  <c r="F14" i="1"/>
  <c r="M14" i="1"/>
  <c r="F15" i="1"/>
  <c r="G15" i="1"/>
  <c r="H15" i="1"/>
  <c r="J15" i="1"/>
  <c r="M15" i="1"/>
  <c r="F16" i="1"/>
  <c r="G16" i="1"/>
  <c r="H16" i="1"/>
  <c r="J16" i="1"/>
  <c r="M16" i="1"/>
  <c r="F17" i="1"/>
  <c r="G17" i="1"/>
  <c r="H17" i="1"/>
  <c r="J17" i="1"/>
  <c r="M17" i="1"/>
  <c r="F18" i="1"/>
  <c r="K18" i="1" s="1"/>
  <c r="L18" i="1" s="1"/>
  <c r="G18" i="1"/>
  <c r="H18" i="1"/>
  <c r="J18" i="1"/>
  <c r="M18" i="1"/>
  <c r="F19" i="1"/>
  <c r="K19" i="1" s="1"/>
  <c r="L19" i="1" s="1"/>
  <c r="G19" i="1"/>
  <c r="H19" i="1"/>
  <c r="M19" i="1"/>
  <c r="M6" i="1"/>
  <c r="M7" i="1"/>
  <c r="M8" i="1"/>
  <c r="M9" i="1"/>
  <c r="M10" i="1"/>
  <c r="M11" i="1"/>
  <c r="M12" i="1"/>
  <c r="M13" i="1"/>
  <c r="M5" i="1"/>
  <c r="K17" i="1" l="1"/>
  <c r="L17" i="1" s="1"/>
  <c r="K15" i="1"/>
  <c r="L15" i="1" s="1"/>
  <c r="N15" i="1" s="1"/>
  <c r="N18" i="1"/>
  <c r="O18" i="1" s="1"/>
  <c r="K16" i="1"/>
  <c r="L16" i="1" s="1"/>
  <c r="J40" i="1"/>
  <c r="J38" i="1"/>
  <c r="N17" i="1"/>
  <c r="O17" i="1" s="1"/>
  <c r="N16" i="1"/>
  <c r="O16" i="1" s="1"/>
  <c r="N19" i="1"/>
  <c r="O19" i="1" s="1"/>
  <c r="J37" i="1" l="1"/>
  <c r="J36" i="1"/>
  <c r="J28" i="1"/>
  <c r="O15" i="1"/>
</calcChain>
</file>

<file path=xl/sharedStrings.xml><?xml version="1.0" encoding="utf-8"?>
<sst xmlns="http://schemas.openxmlformats.org/spreadsheetml/2006/main" count="96" uniqueCount="93">
  <si>
    <t>Sr.no</t>
  </si>
  <si>
    <t xml:space="preserve">Employee name </t>
  </si>
  <si>
    <t>Employee Id</t>
  </si>
  <si>
    <t>Designation</t>
  </si>
  <si>
    <t xml:space="preserve">Basic salary </t>
  </si>
  <si>
    <t>H.R.A.</t>
  </si>
  <si>
    <t>T.A.</t>
  </si>
  <si>
    <t>Other allowances</t>
  </si>
  <si>
    <t>Overtime hours</t>
  </si>
  <si>
    <t>Overtime amount</t>
  </si>
  <si>
    <t>P.F.</t>
  </si>
  <si>
    <t>Gross salary</t>
  </si>
  <si>
    <t>Net/In hand salary</t>
  </si>
  <si>
    <t>Total allawances</t>
  </si>
  <si>
    <t>Sh. Mohit Kaushik</t>
  </si>
  <si>
    <t xml:space="preserve">Shri Mohammed Shayin 	</t>
  </si>
  <si>
    <t>Sh. Mohit Sharma</t>
  </si>
  <si>
    <t>Sh. Vinod Kumar</t>
  </si>
  <si>
    <t>Sh. Surinder Kumar</t>
  </si>
  <si>
    <t>Sh.Vikas</t>
  </si>
  <si>
    <t>Sh. Jagat Singh</t>
  </si>
  <si>
    <t>Sh. Aksh Singh</t>
  </si>
  <si>
    <t>Sh. Rajesh kumar</t>
  </si>
  <si>
    <t>Smt. Vandana joshi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</si>
  <si>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</si>
  <si>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</si>
  <si>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</si>
  <si>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</si>
  <si>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</si>
  <si>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</si>
  <si>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</si>
  <si>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</si>
  <si>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</si>
  <si>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</si>
  <si>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CEO</t>
  </si>
  <si>
    <t>H.R. Manager</t>
  </si>
  <si>
    <t>Financial analyst</t>
  </si>
  <si>
    <t>Assosiate Manager</t>
  </si>
  <si>
    <t>Budget Analyst</t>
  </si>
  <si>
    <t>Branch Manager</t>
  </si>
  <si>
    <t>Bank Manager</t>
  </si>
  <si>
    <t>Credit Analyst</t>
  </si>
  <si>
    <t>Loan Officer</t>
  </si>
  <si>
    <t>Accountant</t>
  </si>
  <si>
    <t>Sr. no</t>
  </si>
  <si>
    <t>Answer</t>
  </si>
  <si>
    <t>What is the highest gross salary ?</t>
  </si>
  <si>
    <t>Maximum amount generated by overtime is..</t>
  </si>
  <si>
    <t>Average salary of all the employee</t>
  </si>
  <si>
    <t>Find sum of in hand salary of all employee</t>
  </si>
  <si>
    <t xml:space="preserve">Average over time hours of the employee </t>
  </si>
  <si>
    <t>Difference of gross salary and basic salary of fifth employee in your excel sheet</t>
  </si>
  <si>
    <t>Find what percentage of in hand salary of  6th and 8th employee generated by overtime work</t>
  </si>
  <si>
    <t xml:space="preserve">Find the sum of gross salary of highest and lowest earning employee </t>
  </si>
  <si>
    <t>Create a new column and categorize employee based on their gross salary</t>
  </si>
  <si>
    <t xml:space="preserve">              a)</t>
  </si>
  <si>
    <t xml:space="preserve">              b)</t>
  </si>
  <si>
    <t xml:space="preserve">             c)         </t>
  </si>
  <si>
    <t xml:space="preserve">if salary greater than 40000 than "High" </t>
  </si>
  <si>
    <t>if salary greater than 20000 than "Medium"</t>
  </si>
  <si>
    <t>if salary is less than 20000 than "low "</t>
  </si>
  <si>
    <t>Smt.Arti</t>
  </si>
  <si>
    <t>Smt. Shashi</t>
  </si>
  <si>
    <t>Smt.Diksha</t>
  </si>
  <si>
    <t>Smt. Ruchi</t>
  </si>
  <si>
    <t>Sh. Mahesh Rana</t>
  </si>
  <si>
    <t>E11</t>
  </si>
  <si>
    <t>E12</t>
  </si>
  <si>
    <t>E13</t>
  </si>
  <si>
    <t>E14</t>
  </si>
  <si>
    <t>E15</t>
  </si>
  <si>
    <t>Professor</t>
  </si>
  <si>
    <t>Debt Collector</t>
  </si>
  <si>
    <t>Graphic Designer</t>
  </si>
  <si>
    <t>Audio Director</t>
  </si>
  <si>
    <t>Creative Director</t>
  </si>
  <si>
    <t>Catogrize</t>
  </si>
  <si>
    <t xml:space="preserve">Find number of employee whose in -hand salary is greater than 80000 </t>
  </si>
  <si>
    <t>Find sum of in-hand salary of employees whose in-hand is greater than 100000</t>
  </si>
  <si>
    <t>Find average gross salary of employee whose salary is less than 80000</t>
  </si>
  <si>
    <t>20,24</t>
  </si>
  <si>
    <t>Employee</t>
  </si>
  <si>
    <t>Allowances</t>
  </si>
  <si>
    <t>SALARY</t>
  </si>
  <si>
    <t>NO.</t>
  </si>
  <si>
    <t xml:space="preserve">Find the number of employee whose basic salary is greater than 40000 and have done more than 4 hours of overtime </t>
  </si>
  <si>
    <t xml:space="preserve">Find the sum of gross salary of employee whose gross salary is greater than 100000 and have done more than 4 hours of overtime </t>
  </si>
  <si>
    <t>Find the average  of basic salary of employee whose in- hand salary is more than 40000 and have done more than 6  hours of overtime</t>
  </si>
  <si>
    <t>-</t>
  </si>
  <si>
    <r>
      <t xml:space="preserve">                                                                                                                               </t>
    </r>
    <r>
      <rPr>
        <b/>
        <sz val="22"/>
        <color theme="0"/>
        <rFont val="Calibri"/>
        <family val="2"/>
        <scheme val="minor"/>
      </rPr>
      <t>SALARY SHEET</t>
    </r>
  </si>
  <si>
    <t xml:space="preserve">Question     </t>
  </si>
  <si>
    <t>=</t>
  </si>
  <si>
    <t>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</si>
</sst>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0"/>
      <color theme="0"/>
      <name val="Arial"/>
      <family val="2"/>
    </font>
    <font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206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3" fontId="0" fillId="0" borderId="0" xfId="0" applyNumberFormat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8" xfId="0" applyBorder="1"/>
    <xf numFmtId="0" fontId="7" fillId="0" borderId="0" xfId="0" applyFont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1" fillId="3" borderId="3" xfId="0" applyFont="1" applyFill="1" applyBorder="1"/>
    <xf numFmtId="0" fontId="1" fillId="3" borderId="2" xfId="0" applyFont="1" applyFill="1" applyBorder="1"/>
    <xf numFmtId="0" fontId="1" fillId="3" borderId="4" xfId="0" applyFont="1" applyFill="1" applyBorder="1"/>
    <xf numFmtId="3" fontId="0" fillId="4" borderId="11" xfId="0" applyNumberFormat="1" applyFill="1" applyBorder="1"/>
    <xf numFmtId="3" fontId="0" fillId="4" borderId="12" xfId="0" applyNumberFormat="1" applyFill="1" applyBorder="1"/>
    <xf numFmtId="3" fontId="0" fillId="4" borderId="24" xfId="0" applyNumberFormat="1" applyFill="1" applyBorder="1"/>
    <xf numFmtId="0" fontId="0" fillId="5" borderId="11" xfId="0" applyFill="1" applyBorder="1"/>
    <xf numFmtId="0" fontId="0" fillId="5" borderId="12" xfId="0" applyFill="1" applyBorder="1"/>
    <xf numFmtId="3" fontId="0" fillId="6" borderId="11" xfId="0" applyNumberFormat="1" applyFill="1" applyBorder="1"/>
    <xf numFmtId="3" fontId="0" fillId="6" borderId="12" xfId="0" applyNumberFormat="1" applyFill="1" applyBorder="1"/>
    <xf numFmtId="3" fontId="0" fillId="6" borderId="6" xfId="0" applyNumberFormat="1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25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24" xfId="0" applyFill="1" applyBorder="1"/>
    <xf numFmtId="0" fontId="0" fillId="8" borderId="9" xfId="0" applyFill="1" applyBorder="1"/>
    <xf numFmtId="0" fontId="0" fillId="8" borderId="0" xfId="0" applyFill="1"/>
    <xf numFmtId="0" fontId="4" fillId="8" borderId="0" xfId="0" applyFont="1" applyFill="1"/>
    <xf numFmtId="0" fontId="5" fillId="8" borderId="0" xfId="0" applyFont="1" applyFill="1"/>
    <xf numFmtId="0" fontId="2" fillId="8" borderId="0" xfId="0" applyFont="1" applyFill="1"/>
    <xf numFmtId="0" fontId="3" fillId="8" borderId="0" xfId="0" applyFont="1" applyFill="1"/>
    <xf numFmtId="0" fontId="3" fillId="8" borderId="5" xfId="0" applyFont="1" applyFill="1" applyBorder="1"/>
    <xf numFmtId="0" fontId="3" fillId="8" borderId="24" xfId="0" applyFont="1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24" xfId="0" applyFill="1" applyBorder="1"/>
    <xf numFmtId="0" fontId="0" fillId="8" borderId="8" xfId="0" applyFill="1" applyBorder="1"/>
    <xf numFmtId="0" fontId="0" fillId="8" borderId="11" xfId="0" applyFill="1" applyBorder="1"/>
    <xf numFmtId="0" fontId="0" fillId="8" borderId="5" xfId="0" applyFill="1" applyBorder="1"/>
    <xf numFmtId="0" fontId="0" fillId="8" borderId="12" xfId="0" applyFill="1" applyBorder="1"/>
    <xf numFmtId="0" fontId="0" fillId="8" borderId="24" xfId="0" applyFill="1" applyBorder="1"/>
    <xf numFmtId="0" fontId="0" fillId="5" borderId="24" xfId="0" applyFill="1" applyBorder="1"/>
    <xf numFmtId="3" fontId="0" fillId="10" borderId="11" xfId="0" applyNumberFormat="1" applyFill="1" applyBorder="1"/>
    <xf numFmtId="3" fontId="0" fillId="10" borderId="12" xfId="0" applyNumberFormat="1" applyFill="1" applyBorder="1"/>
    <xf numFmtId="3" fontId="0" fillId="10" borderId="10" xfId="0" applyNumberFormat="1" applyFill="1" applyBorder="1"/>
    <xf numFmtId="3" fontId="0" fillId="10" borderId="6" xfId="0" applyNumberFormat="1" applyFill="1" applyBorder="1"/>
    <xf numFmtId="0" fontId="0" fillId="9" borderId="22" xfId="0" applyFill="1" applyBorder="1"/>
    <xf numFmtId="0" fontId="3" fillId="7" borderId="23" xfId="0" applyFont="1" applyFill="1" applyBorder="1"/>
    <xf numFmtId="0" fontId="0" fillId="7" borderId="23" xfId="0" applyFill="1" applyBorder="1"/>
    <xf numFmtId="0" fontId="0" fillId="7" borderId="0" xfId="0" applyFill="1"/>
    <xf numFmtId="0" fontId="0" fillId="6" borderId="19" xfId="0" applyFill="1" applyBorder="1"/>
    <xf numFmtId="0" fontId="0" fillId="6" borderId="16" xfId="0" applyFill="1" applyBorder="1"/>
    <xf numFmtId="0" fontId="0" fillId="6" borderId="15" xfId="0" applyFill="1" applyBorder="1"/>
    <xf numFmtId="0" fontId="0" fillId="6" borderId="17" xfId="0" applyFill="1" applyBorder="1"/>
    <xf numFmtId="0" fontId="0" fillId="6" borderId="20" xfId="0" applyFill="1" applyBorder="1"/>
    <xf numFmtId="0" fontId="0" fillId="6" borderId="1" xfId="0" applyFill="1" applyBorder="1"/>
    <xf numFmtId="0" fontId="0" fillId="6" borderId="13" xfId="0" applyFill="1" applyBorder="1"/>
    <xf numFmtId="0" fontId="0" fillId="11" borderId="0" xfId="0" applyFill="1"/>
    <xf numFmtId="0" fontId="0" fillId="6" borderId="12" xfId="0" applyFill="1" applyBorder="1"/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14" fillId="12" borderId="11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0" fillId="7" borderId="21" xfId="0" applyFill="1" applyBorder="1" applyAlignment="1">
      <alignment horizontal="left"/>
    </xf>
    <xf numFmtId="0" fontId="3" fillId="7" borderId="2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2" fillId="12" borderId="8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3" fillId="12" borderId="13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3" fontId="0" fillId="11" borderId="2" xfId="0" applyNumberFormat="1" applyFill="1" applyBorder="1" applyAlignment="1">
      <alignment horizontal="center"/>
    </xf>
    <xf numFmtId="3" fontId="0" fillId="11" borderId="4" xfId="0" applyNumberFormat="1" applyFill="1" applyBorder="1" applyAlignment="1">
      <alignment horizontal="center"/>
    </xf>
    <xf numFmtId="0" fontId="8" fillId="12" borderId="0" xfId="0" applyFont="1" applyFill="1" applyAlignment="1">
      <alignment horizontal="left" vertical="center"/>
    </xf>
    <xf numFmtId="0" fontId="7" fillId="12" borderId="0" xfId="0" applyFont="1" applyFill="1" applyAlignment="1">
      <alignment horizontal="left" vertical="center"/>
    </xf>
    <xf numFmtId="0" fontId="7" fillId="12" borderId="7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B13E5-D8EB-4629-AFBE-8B761230352B}">
  <dimension ref="A1:O41"/>
  <sheetViews>
    <sheetView tabSelected="1" zoomScale="68" zoomScaleNormal="55" workbookViewId="0">
      <selection activeCell="O24" sqref="O24"/>
    </sheetView>
  </sheetViews>
  <sheetFormatPr defaultRowHeight="14.5" x14ac:dyDescent="0.35"/>
  <cols>
    <col min="2" max="2" width="22.36328125" bestFit="1" customWidth="1"/>
    <col min="3" max="3" width="11.7265625" bestFit="1" customWidth="1"/>
    <col min="4" max="4" width="16.6328125" bestFit="1" customWidth="1"/>
    <col min="5" max="5" width="10.81640625" bestFit="1" customWidth="1"/>
    <col min="8" max="8" width="15.36328125" bestFit="1" customWidth="1"/>
    <col min="9" max="9" width="22.36328125" customWidth="1"/>
    <col min="10" max="10" width="15.6328125" bestFit="1" customWidth="1"/>
    <col min="11" max="11" width="14.6328125" bestFit="1" customWidth="1"/>
    <col min="12" max="13" width="10.90625" bestFit="1" customWidth="1"/>
    <col min="14" max="14" width="16.36328125" bestFit="1" customWidth="1"/>
    <col min="15" max="15" width="11.6328125" bestFit="1" customWidth="1"/>
  </cols>
  <sheetData>
    <row r="1" spans="1:15" s="86" customFormat="1" ht="15" thickBot="1" x14ac:dyDescent="0.4">
      <c r="A1" s="84" t="s">
        <v>89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15" s="86" customFormat="1" ht="15" thickBot="1" x14ac:dyDescent="0.4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15" s="7" customFormat="1" ht="15" thickBot="1" x14ac:dyDescent="0.4">
      <c r="A3" s="8" t="s">
        <v>84</v>
      </c>
      <c r="B3" s="87" t="s">
        <v>81</v>
      </c>
      <c r="C3" s="88"/>
      <c r="D3" s="88"/>
      <c r="E3" s="89"/>
      <c r="F3" s="87" t="s">
        <v>82</v>
      </c>
      <c r="G3" s="88"/>
      <c r="H3" s="88"/>
      <c r="I3" s="88"/>
      <c r="J3" s="88"/>
      <c r="K3" s="89"/>
      <c r="L3" s="87" t="s">
        <v>83</v>
      </c>
      <c r="M3" s="88"/>
      <c r="N3" s="88"/>
      <c r="O3" s="89"/>
    </row>
    <row r="4" spans="1:15" ht="15" thickBot="1" x14ac:dyDescent="0.4">
      <c r="A4" s="9" t="s">
        <v>0</v>
      </c>
      <c r="B4" s="10" t="s">
        <v>1</v>
      </c>
      <c r="C4" s="11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13</v>
      </c>
      <c r="L4" s="9" t="s">
        <v>11</v>
      </c>
      <c r="M4" s="9" t="s">
        <v>10</v>
      </c>
      <c r="N4" s="12" t="s">
        <v>12</v>
      </c>
      <c r="O4" s="9" t="s">
        <v>76</v>
      </c>
    </row>
    <row r="5" spans="1:15" x14ac:dyDescent="0.35">
      <c r="A5" s="35">
        <v>1</v>
      </c>
      <c r="B5" s="27" t="s">
        <v>15</v>
      </c>
      <c r="C5" s="24" t="s">
        <v>24</v>
      </c>
      <c r="D5" s="21" t="s">
        <v>34</v>
      </c>
      <c r="E5" s="18">
        <v>100000</v>
      </c>
      <c r="F5" s="16">
        <v>50000</v>
      </c>
      <c r="G5" s="16">
        <v>20000</v>
      </c>
      <c r="H5" s="16">
        <v>10000</v>
      </c>
      <c r="I5" s="38">
        <v>5</v>
      </c>
      <c r="J5" s="39">
        <v>12500</v>
      </c>
      <c r="K5" s="16">
        <v>92500</v>
      </c>
      <c r="L5" s="44">
        <v>192500</v>
      </c>
      <c r="M5" s="13">
        <f>(20*E5)/100</f>
        <v>20000</v>
      </c>
      <c r="N5" s="46">
        <v>162500</v>
      </c>
      <c r="O5" s="60" t="str">
        <f>IF(N5&gt;80000,"High",IF(N5&gt;60000,"Medium",IF(N5&lt;60000,"low")))</f>
        <v>High</v>
      </c>
    </row>
    <row r="6" spans="1:15" x14ac:dyDescent="0.35">
      <c r="A6" s="36">
        <v>2</v>
      </c>
      <c r="B6" s="28" t="s">
        <v>14</v>
      </c>
      <c r="C6" s="25" t="s">
        <v>25</v>
      </c>
      <c r="D6" s="22" t="s">
        <v>35</v>
      </c>
      <c r="E6" s="19">
        <v>50000</v>
      </c>
      <c r="F6" s="17">
        <v>25000</v>
      </c>
      <c r="G6" s="17">
        <v>10000</v>
      </c>
      <c r="H6" s="17">
        <v>5000</v>
      </c>
      <c r="I6" s="40">
        <v>3</v>
      </c>
      <c r="J6" s="41">
        <v>7500</v>
      </c>
      <c r="K6" s="17">
        <v>47500</v>
      </c>
      <c r="L6" s="45">
        <v>97500</v>
      </c>
      <c r="M6" s="14">
        <f t="shared" ref="M6:M19" si="0">(20*E6)/100</f>
        <v>10000</v>
      </c>
      <c r="N6" s="47">
        <v>67500</v>
      </c>
      <c r="O6" s="36" t="str">
        <f t="shared" ref="O6:O19" si="1">IF(N6&gt;80000,"High",IF(N6&gt;60000,"Medium",IF(N6&lt;60000,"low")))</f>
        <v>Medium</v>
      </c>
    </row>
    <row r="7" spans="1:15" x14ac:dyDescent="0.35">
      <c r="A7" s="36">
        <v>3</v>
      </c>
      <c r="B7" s="29" t="s">
        <v>16</v>
      </c>
      <c r="C7" s="25" t="s">
        <v>26</v>
      </c>
      <c r="D7" s="22" t="s">
        <v>36</v>
      </c>
      <c r="E7" s="19">
        <v>40000</v>
      </c>
      <c r="F7" s="17">
        <v>20000</v>
      </c>
      <c r="G7" s="17">
        <v>8000</v>
      </c>
      <c r="H7" s="17">
        <v>4000</v>
      </c>
      <c r="I7" s="40">
        <v>7</v>
      </c>
      <c r="J7" s="41">
        <v>17500</v>
      </c>
      <c r="K7" s="17">
        <v>49500</v>
      </c>
      <c r="L7" s="45">
        <v>89500</v>
      </c>
      <c r="M7" s="14">
        <f t="shared" si="0"/>
        <v>8000</v>
      </c>
      <c r="N7" s="47">
        <v>59500</v>
      </c>
      <c r="O7" s="36" t="str">
        <f t="shared" si="1"/>
        <v>low</v>
      </c>
    </row>
    <row r="8" spans="1:15" x14ac:dyDescent="0.35">
      <c r="A8" s="36">
        <v>4</v>
      </c>
      <c r="B8" s="29" t="s">
        <v>17</v>
      </c>
      <c r="C8" s="25" t="s">
        <v>27</v>
      </c>
      <c r="D8" s="22" t="s">
        <v>37</v>
      </c>
      <c r="E8" s="19">
        <v>42000</v>
      </c>
      <c r="F8" s="17">
        <v>21000</v>
      </c>
      <c r="G8" s="17">
        <v>8400</v>
      </c>
      <c r="H8" s="17">
        <v>4200</v>
      </c>
      <c r="I8" s="40">
        <v>2</v>
      </c>
      <c r="J8" s="41">
        <v>5000</v>
      </c>
      <c r="K8" s="17">
        <v>38600</v>
      </c>
      <c r="L8" s="45">
        <v>80600</v>
      </c>
      <c r="M8" s="14">
        <f t="shared" si="0"/>
        <v>8400</v>
      </c>
      <c r="N8" s="47">
        <v>50600</v>
      </c>
      <c r="O8" s="36" t="str">
        <f t="shared" si="1"/>
        <v>low</v>
      </c>
    </row>
    <row r="9" spans="1:15" x14ac:dyDescent="0.35">
      <c r="A9" s="36">
        <v>5</v>
      </c>
      <c r="B9" s="29" t="s">
        <v>18</v>
      </c>
      <c r="C9" s="25" t="s">
        <v>28</v>
      </c>
      <c r="D9" s="22" t="s">
        <v>38</v>
      </c>
      <c r="E9" s="19">
        <v>45000</v>
      </c>
      <c r="F9" s="17">
        <v>22500</v>
      </c>
      <c r="G9" s="17">
        <v>9000</v>
      </c>
      <c r="H9" s="17">
        <v>4500</v>
      </c>
      <c r="I9" s="40">
        <v>1</v>
      </c>
      <c r="J9" s="41">
        <v>2500</v>
      </c>
      <c r="K9" s="17">
        <v>38500</v>
      </c>
      <c r="L9" s="45">
        <v>83500</v>
      </c>
      <c r="M9" s="14">
        <f t="shared" si="0"/>
        <v>9000</v>
      </c>
      <c r="N9" s="47">
        <v>53500</v>
      </c>
      <c r="O9" s="36" t="str">
        <f t="shared" si="1"/>
        <v>low</v>
      </c>
    </row>
    <row r="10" spans="1:15" x14ac:dyDescent="0.35">
      <c r="A10" s="36">
        <v>6</v>
      </c>
      <c r="B10" s="30" t="s">
        <v>22</v>
      </c>
      <c r="C10" s="25" t="s">
        <v>29</v>
      </c>
      <c r="D10" s="22" t="s">
        <v>39</v>
      </c>
      <c r="E10" s="19">
        <v>60000</v>
      </c>
      <c r="F10" s="17">
        <v>30000</v>
      </c>
      <c r="G10" s="17">
        <v>12000</v>
      </c>
      <c r="H10" s="17">
        <v>6000</v>
      </c>
      <c r="I10" s="40">
        <v>8</v>
      </c>
      <c r="J10" s="41">
        <v>20000</v>
      </c>
      <c r="K10" s="17">
        <v>68000</v>
      </c>
      <c r="L10" s="45">
        <v>128000</v>
      </c>
      <c r="M10" s="14">
        <f t="shared" si="0"/>
        <v>12000</v>
      </c>
      <c r="N10" s="47">
        <v>98000</v>
      </c>
      <c r="O10" s="60" t="str">
        <f t="shared" si="1"/>
        <v>High</v>
      </c>
    </row>
    <row r="11" spans="1:15" x14ac:dyDescent="0.35">
      <c r="A11" s="36">
        <v>7</v>
      </c>
      <c r="B11" s="31" t="s">
        <v>23</v>
      </c>
      <c r="C11" s="25" t="s">
        <v>30</v>
      </c>
      <c r="D11" s="22" t="s">
        <v>40</v>
      </c>
      <c r="E11" s="19">
        <v>35000</v>
      </c>
      <c r="F11" s="17">
        <v>17500</v>
      </c>
      <c r="G11" s="17">
        <v>7000</v>
      </c>
      <c r="H11" s="17">
        <v>3500</v>
      </c>
      <c r="I11" s="40">
        <v>5</v>
      </c>
      <c r="J11" s="41">
        <v>12500</v>
      </c>
      <c r="K11" s="17">
        <v>40500</v>
      </c>
      <c r="L11" s="45">
        <v>75500</v>
      </c>
      <c r="M11" s="14">
        <f t="shared" si="0"/>
        <v>7000</v>
      </c>
      <c r="N11" s="47">
        <v>45500</v>
      </c>
      <c r="O11" s="36" t="str">
        <f t="shared" si="1"/>
        <v>low</v>
      </c>
    </row>
    <row r="12" spans="1:15" x14ac:dyDescent="0.35">
      <c r="A12" s="36">
        <v>8</v>
      </c>
      <c r="B12" s="32" t="s">
        <v>19</v>
      </c>
      <c r="C12" s="25" t="s">
        <v>31</v>
      </c>
      <c r="D12" s="22" t="s">
        <v>41</v>
      </c>
      <c r="E12" s="19">
        <v>39000</v>
      </c>
      <c r="F12" s="17">
        <v>19500</v>
      </c>
      <c r="G12" s="17">
        <v>7800</v>
      </c>
      <c r="H12" s="17">
        <v>3900</v>
      </c>
      <c r="I12" s="40">
        <v>5</v>
      </c>
      <c r="J12" s="41">
        <v>12500</v>
      </c>
      <c r="K12" s="17">
        <v>43700</v>
      </c>
      <c r="L12" s="45">
        <v>82700</v>
      </c>
      <c r="M12" s="14">
        <f t="shared" si="0"/>
        <v>7800</v>
      </c>
      <c r="N12" s="47">
        <v>52700</v>
      </c>
      <c r="O12" s="36" t="str">
        <f t="shared" si="1"/>
        <v>low</v>
      </c>
    </row>
    <row r="13" spans="1:15" x14ac:dyDescent="0.35">
      <c r="A13" s="36">
        <v>9</v>
      </c>
      <c r="B13" s="32" t="s">
        <v>20</v>
      </c>
      <c r="C13" s="25" t="s">
        <v>32</v>
      </c>
      <c r="D13" s="22" t="s">
        <v>42</v>
      </c>
      <c r="E13" s="19">
        <v>60000</v>
      </c>
      <c r="F13" s="17">
        <v>30000</v>
      </c>
      <c r="G13" s="17">
        <v>12000</v>
      </c>
      <c r="H13" s="17">
        <v>6000</v>
      </c>
      <c r="I13" s="40">
        <v>3</v>
      </c>
      <c r="J13" s="41">
        <v>7500</v>
      </c>
      <c r="K13" s="17">
        <v>55500</v>
      </c>
      <c r="L13" s="45">
        <v>115500</v>
      </c>
      <c r="M13" s="14">
        <f t="shared" si="0"/>
        <v>12000</v>
      </c>
      <c r="N13" s="47">
        <v>85500</v>
      </c>
      <c r="O13" s="60" t="str">
        <f t="shared" si="1"/>
        <v>High</v>
      </c>
    </row>
    <row r="14" spans="1:15" x14ac:dyDescent="0.35">
      <c r="A14" s="36">
        <v>10</v>
      </c>
      <c r="B14" s="32" t="s">
        <v>21</v>
      </c>
      <c r="C14" s="25" t="s">
        <v>33</v>
      </c>
      <c r="D14" s="22" t="s">
        <v>43</v>
      </c>
      <c r="E14" s="19">
        <v>65000</v>
      </c>
      <c r="F14" s="17">
        <f>(50*E14)/100</f>
        <v>32500</v>
      </c>
      <c r="G14" s="17">
        <v>13000</v>
      </c>
      <c r="H14" s="17">
        <v>6500</v>
      </c>
      <c r="I14" s="40">
        <v>4</v>
      </c>
      <c r="J14" s="41">
        <v>10000</v>
      </c>
      <c r="K14" s="17">
        <v>62000</v>
      </c>
      <c r="L14" s="45">
        <v>127000</v>
      </c>
      <c r="M14" s="14">
        <f t="shared" si="0"/>
        <v>13000</v>
      </c>
      <c r="N14" s="47">
        <v>97000</v>
      </c>
      <c r="O14" s="60" t="str">
        <f t="shared" si="1"/>
        <v>High</v>
      </c>
    </row>
    <row r="15" spans="1:15" x14ac:dyDescent="0.35">
      <c r="A15" s="36">
        <v>11</v>
      </c>
      <c r="B15" s="33" t="s">
        <v>61</v>
      </c>
      <c r="C15" s="25" t="s">
        <v>66</v>
      </c>
      <c r="D15" s="22" t="s">
        <v>71</v>
      </c>
      <c r="E15" s="19">
        <v>65000</v>
      </c>
      <c r="F15" s="17">
        <f t="shared" ref="F15:F19" si="2">(50*E15)/100</f>
        <v>32500</v>
      </c>
      <c r="G15" s="17">
        <f>(20*E15)/100</f>
        <v>13000</v>
      </c>
      <c r="H15" s="17">
        <f>(10*E15)/100</f>
        <v>6500</v>
      </c>
      <c r="I15" s="40">
        <v>2</v>
      </c>
      <c r="J15" s="41">
        <f>(2*2500)</f>
        <v>5000</v>
      </c>
      <c r="K15" s="17">
        <f>(F15+G15+H15)</f>
        <v>52000</v>
      </c>
      <c r="L15" s="45">
        <f>(E15+K15)</f>
        <v>117000</v>
      </c>
      <c r="M15" s="14">
        <f t="shared" si="0"/>
        <v>13000</v>
      </c>
      <c r="N15" s="47">
        <f>(L15-M15)</f>
        <v>104000</v>
      </c>
      <c r="O15" s="60" t="str">
        <f t="shared" si="1"/>
        <v>High</v>
      </c>
    </row>
    <row r="16" spans="1:15" x14ac:dyDescent="0.35">
      <c r="A16" s="36">
        <v>12</v>
      </c>
      <c r="B16" s="32" t="s">
        <v>62</v>
      </c>
      <c r="C16" s="25" t="s">
        <v>67</v>
      </c>
      <c r="D16" s="22" t="s">
        <v>72</v>
      </c>
      <c r="E16" s="19">
        <v>80000</v>
      </c>
      <c r="F16" s="17">
        <f t="shared" si="2"/>
        <v>40000</v>
      </c>
      <c r="G16" s="17">
        <f t="shared" ref="G16:G19" si="3">(20*E16)/100</f>
        <v>16000</v>
      </c>
      <c r="H16" s="17">
        <f t="shared" ref="H16:H19" si="4">(10*E16)/100</f>
        <v>8000</v>
      </c>
      <c r="I16" s="40">
        <v>3</v>
      </c>
      <c r="J16" s="41">
        <f>(3*2500)</f>
        <v>7500</v>
      </c>
      <c r="K16" s="17">
        <f>(F16+G16+H16)</f>
        <v>64000</v>
      </c>
      <c r="L16" s="45">
        <f t="shared" ref="L16:L19" si="5">(E16+K16)</f>
        <v>144000</v>
      </c>
      <c r="M16" s="14">
        <f t="shared" si="0"/>
        <v>16000</v>
      </c>
      <c r="N16" s="47">
        <f>(L16-M16)</f>
        <v>128000</v>
      </c>
      <c r="O16" s="60" t="str">
        <f t="shared" si="1"/>
        <v>High</v>
      </c>
    </row>
    <row r="17" spans="1:15" x14ac:dyDescent="0.35">
      <c r="A17" s="36">
        <v>13</v>
      </c>
      <c r="B17" s="32" t="s">
        <v>63</v>
      </c>
      <c r="C17" s="25" t="s">
        <v>68</v>
      </c>
      <c r="D17" s="22" t="s">
        <v>73</v>
      </c>
      <c r="E17" s="19">
        <v>65000</v>
      </c>
      <c r="F17" s="17">
        <f t="shared" si="2"/>
        <v>32500</v>
      </c>
      <c r="G17" s="17">
        <f t="shared" si="3"/>
        <v>13000</v>
      </c>
      <c r="H17" s="17">
        <f t="shared" si="4"/>
        <v>6500</v>
      </c>
      <c r="I17" s="40">
        <v>1</v>
      </c>
      <c r="J17" s="41">
        <f>(1*2500)</f>
        <v>2500</v>
      </c>
      <c r="K17" s="17">
        <f>(F17+G17+H17)</f>
        <v>52000</v>
      </c>
      <c r="L17" s="45">
        <f t="shared" si="5"/>
        <v>117000</v>
      </c>
      <c r="M17" s="14">
        <f t="shared" si="0"/>
        <v>13000</v>
      </c>
      <c r="N17" s="47">
        <f>(L17-M17)</f>
        <v>104000</v>
      </c>
      <c r="O17" s="60" t="str">
        <f t="shared" si="1"/>
        <v>High</v>
      </c>
    </row>
    <row r="18" spans="1:15" x14ac:dyDescent="0.35">
      <c r="A18" s="36">
        <v>14</v>
      </c>
      <c r="B18" s="32" t="s">
        <v>64</v>
      </c>
      <c r="C18" s="25" t="s">
        <v>69</v>
      </c>
      <c r="D18" s="22" t="s">
        <v>74</v>
      </c>
      <c r="E18" s="19">
        <v>50000</v>
      </c>
      <c r="F18" s="17">
        <f t="shared" si="2"/>
        <v>25000</v>
      </c>
      <c r="G18" s="17">
        <f t="shared" si="3"/>
        <v>10000</v>
      </c>
      <c r="H18" s="17">
        <f t="shared" si="4"/>
        <v>5000</v>
      </c>
      <c r="I18" s="40">
        <v>4</v>
      </c>
      <c r="J18" s="41">
        <f>(4*2500)</f>
        <v>10000</v>
      </c>
      <c r="K18" s="17">
        <f>(F18+G18+H18)</f>
        <v>40000</v>
      </c>
      <c r="L18" s="45">
        <f t="shared" si="5"/>
        <v>90000</v>
      </c>
      <c r="M18" s="14">
        <f t="shared" si="0"/>
        <v>10000</v>
      </c>
      <c r="N18" s="47">
        <f>(L18-M18)</f>
        <v>80000</v>
      </c>
      <c r="O18" s="36" t="str">
        <f t="shared" si="1"/>
        <v>Medium</v>
      </c>
    </row>
    <row r="19" spans="1:15" ht="15" thickBot="1" x14ac:dyDescent="0.4">
      <c r="A19" s="37">
        <v>15</v>
      </c>
      <c r="B19" s="34" t="s">
        <v>65</v>
      </c>
      <c r="C19" s="26" t="s">
        <v>70</v>
      </c>
      <c r="D19" s="23" t="s">
        <v>75</v>
      </c>
      <c r="E19" s="20">
        <v>40000</v>
      </c>
      <c r="F19" s="17">
        <f t="shared" si="2"/>
        <v>20000</v>
      </c>
      <c r="G19" s="17">
        <f t="shared" si="3"/>
        <v>8000</v>
      </c>
      <c r="H19" s="17">
        <f t="shared" si="4"/>
        <v>4000</v>
      </c>
      <c r="I19" s="42">
        <v>3</v>
      </c>
      <c r="J19" s="42">
        <v>7500</v>
      </c>
      <c r="K19" s="43">
        <f>(F19+G19+H19)</f>
        <v>32000</v>
      </c>
      <c r="L19" s="45">
        <f t="shared" si="5"/>
        <v>72000</v>
      </c>
      <c r="M19" s="15">
        <f t="shared" si="0"/>
        <v>8000</v>
      </c>
      <c r="N19" s="47">
        <f>(L19-M19)</f>
        <v>64000</v>
      </c>
      <c r="O19" s="48" t="str">
        <f t="shared" si="1"/>
        <v>Medium</v>
      </c>
    </row>
    <row r="20" spans="1:15" ht="15" thickBot="1" x14ac:dyDescent="0.4">
      <c r="E20" s="2"/>
      <c r="F20" s="3"/>
      <c r="G20" s="4"/>
      <c r="H20" s="5"/>
      <c r="L20" s="6"/>
      <c r="N20" s="6"/>
    </row>
    <row r="21" spans="1:15" ht="14.5" customHeight="1" x14ac:dyDescent="0.35">
      <c r="A21" s="64" t="s">
        <v>44</v>
      </c>
      <c r="B21" s="72" t="s">
        <v>90</v>
      </c>
      <c r="C21" s="73"/>
      <c r="D21" s="73"/>
      <c r="E21" s="73"/>
      <c r="F21" s="73"/>
      <c r="G21" s="73"/>
      <c r="H21" s="73"/>
      <c r="I21" s="74"/>
      <c r="J21" s="78" t="s">
        <v>45</v>
      </c>
      <c r="K21" s="79"/>
    </row>
    <row r="22" spans="1:15" ht="15" thickBot="1" x14ac:dyDescent="0.4">
      <c r="A22" s="65"/>
      <c r="B22" s="75"/>
      <c r="C22" s="76"/>
      <c r="D22" s="76"/>
      <c r="E22" s="76"/>
      <c r="F22" s="76"/>
      <c r="G22" s="76"/>
      <c r="H22" s="76"/>
      <c r="I22" s="77"/>
      <c r="J22" s="80"/>
      <c r="K22" s="81"/>
    </row>
    <row r="23" spans="1:15" ht="15" thickBot="1" x14ac:dyDescent="0.4">
      <c r="A23" s="52">
        <v>1</v>
      </c>
      <c r="B23" s="67" t="s">
        <v>46</v>
      </c>
      <c r="C23" s="68"/>
      <c r="D23" s="68"/>
      <c r="E23" s="68"/>
      <c r="F23" s="68"/>
      <c r="G23" s="68"/>
      <c r="H23" s="68"/>
      <c r="I23" s="69"/>
      <c r="J23" s="82">
        <v>192500</v>
      </c>
      <c r="K23" s="83"/>
      <c r="L23" s="1">
        <f>MAX(L5:L19)</f>
        <v>192500</v>
      </c>
    </row>
    <row r="24" spans="1:15" ht="15" thickBot="1" x14ac:dyDescent="0.4">
      <c r="A24" s="53">
        <v>2</v>
      </c>
      <c r="B24" s="67" t="s">
        <v>47</v>
      </c>
      <c r="C24" s="68"/>
      <c r="D24" s="68"/>
      <c r="E24" s="68"/>
      <c r="F24" s="68"/>
      <c r="G24" s="68"/>
      <c r="H24" s="68"/>
      <c r="I24" s="69"/>
      <c r="J24" s="70">
        <v>20000</v>
      </c>
      <c r="K24" s="71"/>
      <c r="L24">
        <f>MAX(J5:J19)</f>
        <v>20000</v>
      </c>
      <c r="O24" t="s">
        <v>92</v>
      </c>
    </row>
    <row r="25" spans="1:15" ht="15" thickBot="1" x14ac:dyDescent="0.4">
      <c r="A25" s="53">
        <v>3</v>
      </c>
      <c r="B25" s="67" t="s">
        <v>48</v>
      </c>
      <c r="C25" s="68"/>
      <c r="D25" s="68"/>
      <c r="E25" s="68"/>
      <c r="F25" s="68"/>
      <c r="G25" s="68"/>
      <c r="H25" s="68"/>
      <c r="I25" s="69"/>
      <c r="J25" s="82">
        <v>55733</v>
      </c>
      <c r="K25" s="83"/>
      <c r="L25" s="1">
        <f>AVERAGE(E5:E19)</f>
        <v>55733.333333333336</v>
      </c>
    </row>
    <row r="26" spans="1:15" ht="15" thickBot="1" x14ac:dyDescent="0.4">
      <c r="A26" s="53">
        <v>4</v>
      </c>
      <c r="B26" s="67" t="s">
        <v>51</v>
      </c>
      <c r="C26" s="68"/>
      <c r="D26" s="68"/>
      <c r="E26" s="68"/>
      <c r="F26" s="68"/>
      <c r="G26" s="68"/>
      <c r="H26" s="68"/>
      <c r="I26" s="69"/>
      <c r="J26" s="82">
        <v>38500</v>
      </c>
      <c r="K26" s="83"/>
      <c r="L26" t="s">
        <v>91</v>
      </c>
    </row>
    <row r="27" spans="1:15" hidden="1" x14ac:dyDescent="0.35">
      <c r="A27" s="54"/>
      <c r="B27" s="49"/>
      <c r="C27" s="50"/>
      <c r="D27" s="50"/>
      <c r="E27" s="50"/>
      <c r="F27" s="50"/>
      <c r="G27" s="50"/>
      <c r="H27" s="50"/>
      <c r="I27" s="51"/>
      <c r="J27" s="59"/>
      <c r="K27" s="59"/>
    </row>
    <row r="28" spans="1:15" ht="15" thickBot="1" x14ac:dyDescent="0.4">
      <c r="A28" s="53">
        <v>5</v>
      </c>
      <c r="B28" s="67" t="s">
        <v>49</v>
      </c>
      <c r="C28" s="68"/>
      <c r="D28" s="68"/>
      <c r="E28" s="68"/>
      <c r="F28" s="68"/>
      <c r="G28" s="68"/>
      <c r="H28" s="68"/>
      <c r="I28" s="69"/>
      <c r="J28" s="82">
        <f>SUM(N5:N19)</f>
        <v>1252300</v>
      </c>
      <c r="K28" s="83"/>
    </row>
    <row r="29" spans="1:15" ht="15" thickBot="1" x14ac:dyDescent="0.4">
      <c r="A29" s="53">
        <v>6</v>
      </c>
      <c r="B29" s="67" t="s">
        <v>50</v>
      </c>
      <c r="C29" s="68"/>
      <c r="D29" s="68"/>
      <c r="E29" s="68"/>
      <c r="F29" s="68"/>
      <c r="G29" s="68"/>
      <c r="H29" s="68"/>
      <c r="I29" s="69"/>
      <c r="J29" s="70">
        <v>3.73333</v>
      </c>
      <c r="K29" s="71"/>
    </row>
    <row r="30" spans="1:15" ht="15" thickBot="1" x14ac:dyDescent="0.4">
      <c r="A30" s="53">
        <v>7</v>
      </c>
      <c r="B30" s="67" t="s">
        <v>52</v>
      </c>
      <c r="C30" s="68"/>
      <c r="D30" s="68"/>
      <c r="E30" s="68"/>
      <c r="F30" s="68"/>
      <c r="G30" s="68"/>
      <c r="H30" s="68"/>
      <c r="I30" s="69"/>
      <c r="J30" s="70" t="s">
        <v>80</v>
      </c>
      <c r="K30" s="71"/>
      <c r="L30" s="1"/>
    </row>
    <row r="31" spans="1:15" ht="15" thickBot="1" x14ac:dyDescent="0.4">
      <c r="A31" s="53">
        <v>8</v>
      </c>
      <c r="B31" s="61" t="s">
        <v>53</v>
      </c>
      <c r="C31" s="62"/>
      <c r="D31" s="62"/>
      <c r="E31" s="62"/>
      <c r="F31" s="62"/>
      <c r="G31" s="62"/>
      <c r="H31" s="62"/>
      <c r="I31" s="63"/>
      <c r="J31" s="82">
        <v>264500</v>
      </c>
      <c r="K31" s="83"/>
      <c r="L31" s="1"/>
    </row>
    <row r="32" spans="1:15" ht="15" thickBot="1" x14ac:dyDescent="0.4">
      <c r="A32" s="53">
        <v>9</v>
      </c>
      <c r="B32" s="61" t="s">
        <v>54</v>
      </c>
      <c r="C32" s="62"/>
      <c r="D32" s="62"/>
      <c r="E32" s="62"/>
      <c r="F32" s="62"/>
      <c r="G32" s="62"/>
      <c r="H32" s="62"/>
      <c r="I32" s="63"/>
      <c r="J32" s="70" t="s">
        <v>88</v>
      </c>
      <c r="K32" s="71"/>
      <c r="L32" s="1"/>
    </row>
    <row r="33" spans="1:12" ht="15" thickBot="1" x14ac:dyDescent="0.4">
      <c r="A33" s="53" t="s">
        <v>55</v>
      </c>
      <c r="B33" s="61" t="s">
        <v>58</v>
      </c>
      <c r="C33" s="62"/>
      <c r="D33" s="62"/>
      <c r="E33" s="62"/>
      <c r="F33" s="62"/>
      <c r="G33" s="62"/>
      <c r="H33" s="62"/>
      <c r="I33" s="63"/>
      <c r="J33" s="70" t="s">
        <v>88</v>
      </c>
      <c r="K33" s="71"/>
      <c r="L33" s="1"/>
    </row>
    <row r="34" spans="1:12" ht="15" thickBot="1" x14ac:dyDescent="0.4">
      <c r="A34" s="53" t="s">
        <v>56</v>
      </c>
      <c r="B34" s="61" t="s">
        <v>59</v>
      </c>
      <c r="C34" s="62"/>
      <c r="D34" s="62"/>
      <c r="E34" s="62"/>
      <c r="F34" s="62"/>
      <c r="G34" s="62"/>
      <c r="H34" s="62"/>
      <c r="I34" s="63"/>
      <c r="J34" s="70" t="s">
        <v>88</v>
      </c>
      <c r="K34" s="71"/>
    </row>
    <row r="35" spans="1:12" ht="15" thickBot="1" x14ac:dyDescent="0.4">
      <c r="A35" s="55" t="s">
        <v>57</v>
      </c>
      <c r="B35" s="61" t="s">
        <v>60</v>
      </c>
      <c r="C35" s="62"/>
      <c r="D35" s="62"/>
      <c r="E35" s="62"/>
      <c r="F35" s="62"/>
      <c r="G35" s="62"/>
      <c r="H35" s="62"/>
      <c r="I35" s="63"/>
      <c r="J35" s="70" t="s">
        <v>88</v>
      </c>
      <c r="K35" s="71"/>
    </row>
    <row r="36" spans="1:12" ht="15" thickBot="1" x14ac:dyDescent="0.4">
      <c r="A36" s="56">
        <v>10</v>
      </c>
      <c r="B36" s="66" t="s">
        <v>77</v>
      </c>
      <c r="C36" s="62"/>
      <c r="D36" s="62"/>
      <c r="E36" s="62"/>
      <c r="F36" s="62"/>
      <c r="G36" s="62"/>
      <c r="H36" s="62"/>
      <c r="I36" s="63"/>
      <c r="J36" s="70">
        <f>COUNTIF(N5:N19,"&gt;80000")</f>
        <v>7</v>
      </c>
      <c r="K36" s="71"/>
    </row>
    <row r="37" spans="1:12" ht="15" thickBot="1" x14ac:dyDescent="0.4">
      <c r="A37" s="57">
        <v>11</v>
      </c>
      <c r="B37" s="61" t="s">
        <v>78</v>
      </c>
      <c r="C37" s="62"/>
      <c r="D37" s="62"/>
      <c r="E37" s="62"/>
      <c r="F37" s="62"/>
      <c r="G37" s="62"/>
      <c r="H37" s="62"/>
      <c r="I37" s="63"/>
      <c r="J37" s="70">
        <f>SUMIF(N5:N19,"&gt;100000")</f>
        <v>498500</v>
      </c>
      <c r="K37" s="71"/>
    </row>
    <row r="38" spans="1:12" ht="15" thickBot="1" x14ac:dyDescent="0.4">
      <c r="A38" s="57">
        <v>12</v>
      </c>
      <c r="B38" s="61" t="s">
        <v>79</v>
      </c>
      <c r="C38" s="62"/>
      <c r="D38" s="62"/>
      <c r="E38" s="62"/>
      <c r="F38" s="62"/>
      <c r="G38" s="62"/>
      <c r="H38" s="62"/>
      <c r="I38" s="63"/>
      <c r="J38" s="70">
        <f>AVERAGEIF(L5:L19,"&lt;80000")</f>
        <v>73750</v>
      </c>
      <c r="K38" s="71"/>
    </row>
    <row r="39" spans="1:12" ht="15" thickBot="1" x14ac:dyDescent="0.4">
      <c r="A39" s="57">
        <v>13</v>
      </c>
      <c r="B39" s="61" t="s">
        <v>85</v>
      </c>
      <c r="C39" s="62"/>
      <c r="D39" s="62"/>
      <c r="E39" s="62"/>
      <c r="F39" s="62"/>
      <c r="G39" s="62"/>
      <c r="H39" s="62"/>
      <c r="I39" s="63"/>
      <c r="J39" s="70">
        <f>COUNTIFS(E5:E19,"&gt;40000",I5:I19,"&gt;4")</f>
        <v>2</v>
      </c>
      <c r="K39" s="71"/>
    </row>
    <row r="40" spans="1:12" ht="15" thickBot="1" x14ac:dyDescent="0.4">
      <c r="A40" s="57">
        <v>14</v>
      </c>
      <c r="B40" s="61" t="s">
        <v>86</v>
      </c>
      <c r="C40" s="62"/>
      <c r="D40" s="62"/>
      <c r="E40" s="62"/>
      <c r="F40" s="62"/>
      <c r="G40" s="62"/>
      <c r="H40" s="62"/>
      <c r="I40" s="63"/>
      <c r="J40" s="70">
        <f>SUMIFS(L5:L19,L5:L19,"&gt;100000",I5:I19,"&gt;4")</f>
        <v>320500</v>
      </c>
      <c r="K40" s="71"/>
    </row>
    <row r="41" spans="1:12" ht="15" thickBot="1" x14ac:dyDescent="0.4">
      <c r="A41" s="58">
        <v>15</v>
      </c>
      <c r="B41" s="61" t="s">
        <v>87</v>
      </c>
      <c r="C41" s="62"/>
      <c r="D41" s="62"/>
      <c r="E41" s="62"/>
      <c r="F41" s="62"/>
      <c r="G41" s="62"/>
      <c r="H41" s="62"/>
      <c r="I41" s="63"/>
      <c r="J41" s="70">
        <f>AVERAGEIFS(E5:E19,E5:E19,"&gt;40000",I5:I19,"&gt;6")</f>
        <v>60000</v>
      </c>
      <c r="K41" s="71"/>
    </row>
  </sheetData>
  <mergeCells count="43">
    <mergeCell ref="A1:XFD2"/>
    <mergeCell ref="B3:E3"/>
    <mergeCell ref="F3:K3"/>
    <mergeCell ref="L3:O3"/>
    <mergeCell ref="J36:K36"/>
    <mergeCell ref="J37:K37"/>
    <mergeCell ref="J32:K32"/>
    <mergeCell ref="J33:K33"/>
    <mergeCell ref="J34:K34"/>
    <mergeCell ref="J35:K35"/>
    <mergeCell ref="J28:K28"/>
    <mergeCell ref="J29:K29"/>
    <mergeCell ref="J30:K30"/>
    <mergeCell ref="J31:K31"/>
    <mergeCell ref="B23:I23"/>
    <mergeCell ref="B24:I24"/>
    <mergeCell ref="B25:I25"/>
    <mergeCell ref="J21:K22"/>
    <mergeCell ref="J23:K23"/>
    <mergeCell ref="J24:K24"/>
    <mergeCell ref="J25:K25"/>
    <mergeCell ref="J26:K26"/>
    <mergeCell ref="J38:K38"/>
    <mergeCell ref="J39:K39"/>
    <mergeCell ref="J40:K40"/>
    <mergeCell ref="B40:I40"/>
    <mergeCell ref="B41:I41"/>
    <mergeCell ref="J41:K41"/>
    <mergeCell ref="B37:I37"/>
    <mergeCell ref="B38:I38"/>
    <mergeCell ref="B39:I39"/>
    <mergeCell ref="A21:A22"/>
    <mergeCell ref="B36:I36"/>
    <mergeCell ref="B26:I26"/>
    <mergeCell ref="B28:I28"/>
    <mergeCell ref="B29:I29"/>
    <mergeCell ref="B30:I30"/>
    <mergeCell ref="B31:I31"/>
    <mergeCell ref="B32:I32"/>
    <mergeCell ref="B33:I33"/>
    <mergeCell ref="B34:I34"/>
    <mergeCell ref="B35:I35"/>
    <mergeCell ref="B21:I2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2024-12-06T06:05:24Z</dcterms:created>
  <dcterms:modified xsi:type="dcterms:W3CDTF">2024-12-12T12:22:38Z</dcterms:modified>
</cp:coreProperties>
</file>