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cuments\Iram 11-12\"/>
    </mc:Choice>
  </mc:AlternateContent>
  <xr:revisionPtr revIDLastSave="0" documentId="8_{E5CD3FD7-783E-468E-8E35-F9B71154764D}" xr6:coauthVersionLast="47" xr6:coauthVersionMax="47" xr10:uidLastSave="{00000000-0000-0000-0000-000000000000}"/>
  <bookViews>
    <workbookView xWindow="-110" yWindow="-110" windowWidth="19420" windowHeight="10300" xr2:uid="{036A2449-5D95-4AF3-820E-6348452DB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T20" i="1"/>
  <c r="T19" i="1"/>
  <c r="T18" i="1"/>
  <c r="T17" i="1"/>
  <c r="T16" i="1"/>
  <c r="T15" i="1"/>
  <c r="T10" i="1"/>
  <c r="T14" i="1"/>
  <c r="T13" i="1"/>
  <c r="T12" i="1"/>
  <c r="T11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<sst xmlns="http://schemas.openxmlformats.org/spreadsheetml/2006/main" count="118" uniqueCount="93">
  <si>
    <t>Employee ID</t>
  </si>
  <si>
    <t>Name</t>
  </si>
  <si>
    <t>Age</t>
  </si>
  <si>
    <t>Department</t>
  </si>
  <si>
    <t>Position</t>
  </si>
  <si>
    <t>Salary</t>
  </si>
  <si>
    <t>Hire Date</t>
  </si>
  <si>
    <t>John Smith</t>
  </si>
  <si>
    <t>Sales</t>
  </si>
  <si>
    <t>Sales Manager</t>
  </si>
  <si>
    <t>Jane Doe</t>
  </si>
  <si>
    <t>Marketing</t>
  </si>
  <si>
    <t>Marketing Specialist</t>
  </si>
  <si>
    <t>Sam Johnson</t>
  </si>
  <si>
    <t>HR</t>
  </si>
  <si>
    <t>HR Director</t>
  </si>
  <si>
    <t>Lisa Wong</t>
  </si>
  <si>
    <t>IT</t>
  </si>
  <si>
    <t>Software Engineer</t>
  </si>
  <si>
    <t>Michael Brown</t>
  </si>
  <si>
    <t>Finance</t>
  </si>
  <si>
    <t>Accountant</t>
  </si>
  <si>
    <t>Karen Davis</t>
  </si>
  <si>
    <t>Sales Associate</t>
  </si>
  <si>
    <t>Chris Wilson</t>
  </si>
  <si>
    <t>Marketing Manager</t>
  </si>
  <si>
    <t>Angela Martinez</t>
  </si>
  <si>
    <t>HR Specialist</t>
  </si>
  <si>
    <t>Robert Lee</t>
  </si>
  <si>
    <t>Network Administrator</t>
  </si>
  <si>
    <t>Emily Clark</t>
  </si>
  <si>
    <t>Financial Analyst</t>
  </si>
  <si>
    <t>Matthew Turner</t>
  </si>
  <si>
    <t>Sales Executive</t>
  </si>
  <si>
    <t>Laura Baker</t>
  </si>
  <si>
    <t>Content Creator</t>
  </si>
  <si>
    <t>Kevin Adams</t>
  </si>
  <si>
    <t>HR Manager</t>
  </si>
  <si>
    <t>Sara Nelson</t>
  </si>
  <si>
    <t>Systems Analyst</t>
  </si>
  <si>
    <t>Daniel Carter</t>
  </si>
  <si>
    <t>Financial Planner</t>
  </si>
  <si>
    <t>Megan Young</t>
  </si>
  <si>
    <t>Sales Representative</t>
  </si>
  <si>
    <t>Paul Allen</t>
  </si>
  <si>
    <t>SEO Specialist</t>
  </si>
  <si>
    <t>Jessica Scott</t>
  </si>
  <si>
    <t>HR Coordinator</t>
  </si>
  <si>
    <t>Eric Hill</t>
  </si>
  <si>
    <t>IT Manager</t>
  </si>
  <si>
    <t>Amanda Green</t>
  </si>
  <si>
    <t>Auditor</t>
  </si>
  <si>
    <t>Brandon Parker</t>
  </si>
  <si>
    <t>Sales Coordinator</t>
  </si>
  <si>
    <t>Natalie Evans</t>
  </si>
  <si>
    <t>Digital Marketer</t>
  </si>
  <si>
    <t>Joshua Turner</t>
  </si>
  <si>
    <t>Recruitment Officer</t>
  </si>
  <si>
    <t>Stephanie Ross</t>
  </si>
  <si>
    <t>Database Administrator</t>
  </si>
  <si>
    <t>Benjamin Collins</t>
  </si>
  <si>
    <t>Budget Analyst</t>
  </si>
  <si>
    <t>Kimberly Lewis</t>
  </si>
  <si>
    <t>Sales Consultant</t>
  </si>
  <si>
    <t>Jonathan White</t>
  </si>
  <si>
    <t>Brand Manager</t>
  </si>
  <si>
    <t>Rebecca Harris</t>
  </si>
  <si>
    <t>Compensation Analyst</t>
  </si>
  <si>
    <t>Patrick Cooper</t>
  </si>
  <si>
    <t>Security Specialist</t>
  </si>
  <si>
    <t>Monica Rivera</t>
  </si>
  <si>
    <t>Credit Analyst</t>
  </si>
  <si>
    <t>1. What is the total salary of all employees in the "Marketing" department?</t>
  </si>
  <si>
    <t>2. Calculate the total salary of employees who are younger than 30.</t>
  </si>
  <si>
    <t>3. How many employees work in the "Sales" department?</t>
  </si>
  <si>
    <t>4. Count the number of employees whose salary is greater than 70,000.</t>
  </si>
  <si>
    <t>5. What is the average salary of employees in the "IT" department?</t>
  </si>
  <si>
    <t>7. What is the total salary of employees in the "HR" department who earn more than 65,000?</t>
  </si>
  <si>
    <t>8. Calculate the total salary of employees who are older than 35 and work in the "Finance" department.</t>
  </si>
  <si>
    <t>9. How many employees are in the "Sales" department and have a salary less than 60,000?</t>
  </si>
  <si>
    <t>12. Calculate the average salary of employees in the "Finance" department who are younger than 35.</t>
  </si>
  <si>
    <t>13. Use VLOOKUP to find the "Position" of "Laura Baker."</t>
  </si>
  <si>
    <t>14. Use VLOOKUP to get the "Hire Date" of the employee with Employee ID 19.</t>
  </si>
  <si>
    <t xml:space="preserve">   15. Use VLOOKUP to find the "Department" of "Jessica Scott."</t>
  </si>
  <si>
    <t xml:space="preserve">   16. Find the "Salary" of the employee with Employee ID 10.</t>
  </si>
  <si>
    <t xml:space="preserve">   17.Use VLOOKUP to get the "Position" of the employee named "Eric Hill."</t>
  </si>
  <si>
    <t xml:space="preserve">   18. Find the "Age" of the employee with Employee ID 25.</t>
  </si>
  <si>
    <t xml:space="preserve">   19. Use VLOOKUP to retrieve the "Hire Date" of the employee named "Karen Davis."</t>
  </si>
  <si>
    <t>First convert the data in table</t>
  </si>
  <si>
    <t>6. Find the average salary of employees whose age is greater than 30.</t>
  </si>
  <si>
    <t>10. Count the number of employees whose age is greater than 32, and whose salary exceeds 75,000.</t>
  </si>
  <si>
    <t>11. Find the average salary of employees in the "Marketing" department and  salary exceeds 60000.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</si>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</sst>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3" borderId="3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3" xfId="0" applyBorder="1"/>
    <xf numFmtId="1" fontId="0" fillId="0" borderId="13" xfId="0" applyNumberFormat="1" applyBorder="1"/>
    <xf numFmtId="49" fontId="0" fillId="3" borderId="13" xfId="0" applyNumberFormat="1" applyFill="1" applyBorder="1" applyAlignment="1">
      <alignment horizontal="right"/>
    </xf>
    <xf numFmtId="166" fontId="0" fillId="0" borderId="13" xfId="0" applyNumberFormat="1" applyBorder="1"/>
    <xf numFmtId="0" fontId="0" fillId="3" borderId="13" xfId="0" applyFill="1" applyBorder="1" applyAlignment="1">
      <alignment horizontal="right"/>
    </xf>
    <xf numFmtId="0" fontId="3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numFmt numFmtId="164" formatCode="m/d/yyyy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DFA75-112B-4578-B572-B095CFB2A476}" name="Table1" displayName="Table1" ref="A1:G31" totalsRowShown="0" headerRowDxfId="8" dataDxfId="7">
  <autoFilter ref="A1:G31" xr:uid="{71FDFA75-112B-4578-B572-B095CFB2A476}"/>
  <tableColumns count="7">
    <tableColumn id="1" xr3:uid="{2E6FF50B-F07B-4557-BACC-E47C89246536}" name="Employee ID" dataDxfId="6"/>
    <tableColumn id="2" xr3:uid="{4C68BBFB-43EA-42C1-B4E8-68B94990C06D}" name="Name" dataDxfId="5"/>
    <tableColumn id="3" xr3:uid="{9D1E8BCC-FC9C-4FD8-9999-DEDF88C0094E}" name="Age" dataDxfId="4"/>
    <tableColumn id="4" xr3:uid="{75E802C0-FBA2-41F9-9A51-B1AFBCC00C0A}" name="Department" dataDxfId="3"/>
    <tableColumn id="5" xr3:uid="{4DF45C29-F3B6-4610-A554-A560BC207915}" name="Position" dataDxfId="2"/>
    <tableColumn id="6" xr3:uid="{72531F1D-22D9-4174-95C3-F998F04893AB}" name="Salary" dataDxfId="1"/>
    <tableColumn id="7" xr3:uid="{888F1BCA-89D1-4062-8748-348F31C64384}" name="Hir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6641-51E5-44DE-B5AA-93FC029478D3}">
  <dimension ref="A1:T31"/>
  <sheetViews>
    <sheetView tabSelected="1" topLeftCell="J16" workbookViewId="0">
      <selection activeCell="Q22" sqref="Q22"/>
    </sheetView>
  </sheetViews>
  <sheetFormatPr defaultRowHeight="14.5" x14ac:dyDescent="0.35"/>
  <cols>
    <col min="1" max="1" width="15" customWidth="1"/>
    <col min="2" max="2" width="17.36328125" customWidth="1"/>
    <col min="4" max="4" width="12.81640625" customWidth="1"/>
    <col min="5" max="5" width="24.54296875" customWidth="1"/>
    <col min="7" max="7" width="10.54296875" customWidth="1"/>
    <col min="20" max="20" width="21" customWidth="1"/>
  </cols>
  <sheetData>
    <row r="1" spans="1:20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0" ht="15" thickBot="1" x14ac:dyDescent="0.4">
      <c r="A2" s="2">
        <v>1</v>
      </c>
      <c r="B2" s="2" t="s">
        <v>7</v>
      </c>
      <c r="C2" s="2">
        <v>34</v>
      </c>
      <c r="D2" s="2" t="s">
        <v>8</v>
      </c>
      <c r="E2" s="2" t="s">
        <v>9</v>
      </c>
      <c r="F2" s="4">
        <v>75000</v>
      </c>
      <c r="G2" s="3">
        <v>42078</v>
      </c>
      <c r="I2" s="36" t="s">
        <v>88</v>
      </c>
      <c r="J2" s="37"/>
      <c r="K2" s="37"/>
      <c r="L2" s="37"/>
      <c r="M2" s="37"/>
      <c r="N2" s="37"/>
      <c r="O2" s="37"/>
      <c r="P2" s="37"/>
      <c r="Q2" s="37"/>
      <c r="R2" s="37"/>
      <c r="S2" s="38"/>
      <c r="T2" s="35" t="s">
        <v>92</v>
      </c>
    </row>
    <row r="3" spans="1:20" ht="15" thickBot="1" x14ac:dyDescent="0.4">
      <c r="A3" s="2">
        <v>2</v>
      </c>
      <c r="B3" s="2" t="s">
        <v>10</v>
      </c>
      <c r="C3" s="2">
        <v>28</v>
      </c>
      <c r="D3" s="2" t="s">
        <v>11</v>
      </c>
      <c r="E3" s="2" t="s">
        <v>12</v>
      </c>
      <c r="F3" s="4">
        <v>60000</v>
      </c>
      <c r="G3" s="3">
        <v>42909</v>
      </c>
      <c r="I3" s="14" t="s">
        <v>72</v>
      </c>
      <c r="J3" s="15"/>
      <c r="K3" s="15"/>
      <c r="L3" s="15"/>
      <c r="M3" s="15"/>
      <c r="N3" s="15"/>
      <c r="O3" s="15"/>
      <c r="P3" s="15"/>
      <c r="Q3" s="15"/>
      <c r="R3" s="15"/>
      <c r="S3" s="16"/>
      <c r="T3" s="29">
        <f>SUMIF(Table1[Department],"Marketing",Table1[Salary])</f>
        <v>415000</v>
      </c>
    </row>
    <row r="4" spans="1:20" ht="15" thickBot="1" x14ac:dyDescent="0.4">
      <c r="A4" s="2">
        <v>3</v>
      </c>
      <c r="B4" s="2" t="s">
        <v>13</v>
      </c>
      <c r="C4" s="2">
        <v>45</v>
      </c>
      <c r="D4" s="2" t="s">
        <v>14</v>
      </c>
      <c r="E4" s="2" t="s">
        <v>15</v>
      </c>
      <c r="F4" s="4">
        <v>90000</v>
      </c>
      <c r="G4" s="3">
        <v>41217</v>
      </c>
      <c r="I4" s="5" t="s">
        <v>73</v>
      </c>
      <c r="J4" s="6"/>
      <c r="K4" s="6"/>
      <c r="L4" s="6"/>
      <c r="M4" s="6"/>
      <c r="N4" s="6"/>
      <c r="O4" s="6"/>
      <c r="P4" s="6"/>
      <c r="Q4" s="6"/>
      <c r="R4" s="6"/>
      <c r="S4" s="7"/>
      <c r="T4" s="30">
        <f>SUMIF(Table1[Age],"&gt;30",Table1[Salary])</f>
        <v>1484000</v>
      </c>
    </row>
    <row r="5" spans="1:20" ht="15" thickBot="1" x14ac:dyDescent="0.4">
      <c r="A5" s="2">
        <v>4</v>
      </c>
      <c r="B5" s="2" t="s">
        <v>16</v>
      </c>
      <c r="C5" s="2">
        <v>29</v>
      </c>
      <c r="D5" s="2" t="s">
        <v>17</v>
      </c>
      <c r="E5" s="2" t="s">
        <v>18</v>
      </c>
      <c r="F5" s="4">
        <v>85000</v>
      </c>
      <c r="G5" s="3">
        <v>43326</v>
      </c>
      <c r="I5" s="17" t="s">
        <v>74</v>
      </c>
      <c r="J5" s="18"/>
      <c r="K5" s="18"/>
      <c r="L5" s="18"/>
      <c r="M5" s="18"/>
      <c r="N5" s="18"/>
      <c r="O5" s="18"/>
      <c r="P5" s="18"/>
      <c r="Q5" s="18"/>
      <c r="R5" s="18"/>
      <c r="S5" s="19"/>
      <c r="T5" s="29">
        <f>COUNTIF(Table1[Department],"Sales")</f>
        <v>6</v>
      </c>
    </row>
    <row r="6" spans="1:20" ht="15" thickBot="1" x14ac:dyDescent="0.4">
      <c r="A6" s="2">
        <v>5</v>
      </c>
      <c r="B6" s="2" t="s">
        <v>19</v>
      </c>
      <c r="C6" s="2">
        <v>31</v>
      </c>
      <c r="D6" s="2" t="s">
        <v>20</v>
      </c>
      <c r="E6" s="2" t="s">
        <v>21</v>
      </c>
      <c r="F6" s="4">
        <v>65000</v>
      </c>
      <c r="G6" s="3">
        <v>42427</v>
      </c>
      <c r="I6" s="5" t="s">
        <v>75</v>
      </c>
      <c r="J6" s="6"/>
      <c r="K6" s="6"/>
      <c r="L6" s="6"/>
      <c r="M6" s="6"/>
      <c r="N6" s="6"/>
      <c r="O6" s="6"/>
      <c r="P6" s="6"/>
      <c r="Q6" s="6"/>
      <c r="R6" s="6"/>
      <c r="S6" s="7"/>
      <c r="T6" s="30">
        <f>COUNTIF(Table1[Salary],"&gt;70000")</f>
        <v>14</v>
      </c>
    </row>
    <row r="7" spans="1:20" ht="15" thickBot="1" x14ac:dyDescent="0.4">
      <c r="A7" s="2">
        <v>6</v>
      </c>
      <c r="B7" s="2" t="s">
        <v>22</v>
      </c>
      <c r="C7" s="2">
        <v>41</v>
      </c>
      <c r="D7" s="2" t="s">
        <v>8</v>
      </c>
      <c r="E7" s="2" t="s">
        <v>23</v>
      </c>
      <c r="F7" s="4">
        <v>50000</v>
      </c>
      <c r="G7" s="3">
        <v>41775</v>
      </c>
      <c r="I7" s="17" t="s">
        <v>76</v>
      </c>
      <c r="J7" s="18"/>
      <c r="K7" s="18"/>
      <c r="L7" s="18"/>
      <c r="M7" s="18"/>
      <c r="N7" s="18"/>
      <c r="O7" s="18"/>
      <c r="P7" s="18"/>
      <c r="Q7" s="18"/>
      <c r="R7" s="18"/>
      <c r="S7" s="19"/>
      <c r="T7" s="29">
        <f>AVERAGEIF(Table1[Department],"IT",Table1[Salary])</f>
        <v>83000</v>
      </c>
    </row>
    <row r="8" spans="1:20" ht="15" thickBot="1" x14ac:dyDescent="0.4">
      <c r="A8" s="2">
        <v>7</v>
      </c>
      <c r="B8" s="2" t="s">
        <v>24</v>
      </c>
      <c r="C8" s="2">
        <v>37</v>
      </c>
      <c r="D8" s="2" t="s">
        <v>11</v>
      </c>
      <c r="E8" s="2" t="s">
        <v>25</v>
      </c>
      <c r="F8" s="4">
        <v>80000</v>
      </c>
      <c r="G8" s="3">
        <v>41526</v>
      </c>
      <c r="I8" s="5" t="s">
        <v>89</v>
      </c>
      <c r="J8" s="6"/>
      <c r="K8" s="6"/>
      <c r="L8" s="6"/>
      <c r="M8" s="6"/>
      <c r="N8" s="6"/>
      <c r="O8" s="6"/>
      <c r="P8" s="6"/>
      <c r="Q8" s="6"/>
      <c r="R8" s="6"/>
      <c r="S8" s="7"/>
      <c r="T8" s="30">
        <f>AVERAGEIF(Table1[Age],"&gt;30",Table1[Salary])</f>
        <v>74200</v>
      </c>
    </row>
    <row r="9" spans="1:20" ht="15" thickBot="1" x14ac:dyDescent="0.4">
      <c r="A9" s="2">
        <v>8</v>
      </c>
      <c r="B9" s="2" t="s">
        <v>26</v>
      </c>
      <c r="C9" s="2">
        <v>33</v>
      </c>
      <c r="D9" s="2" t="s">
        <v>14</v>
      </c>
      <c r="E9" s="2" t="s">
        <v>27</v>
      </c>
      <c r="F9" s="4">
        <v>70000</v>
      </c>
      <c r="G9" s="3">
        <v>42738</v>
      </c>
      <c r="I9" s="17" t="s">
        <v>77</v>
      </c>
      <c r="J9" s="18"/>
      <c r="K9" s="18"/>
      <c r="L9" s="18"/>
      <c r="M9" s="18"/>
      <c r="N9" s="18"/>
      <c r="O9" s="18"/>
      <c r="P9" s="18"/>
      <c r="Q9" s="18"/>
      <c r="R9" s="18"/>
      <c r="S9" s="19"/>
      <c r="T9" s="29">
        <f>SUMIFS(Table1[Salary],Table1[Department],"HR",Table1[Salary],"&gt;65000")</f>
        <v>313000</v>
      </c>
    </row>
    <row r="10" spans="1:20" ht="15" thickBot="1" x14ac:dyDescent="0.4">
      <c r="A10" s="2">
        <v>9</v>
      </c>
      <c r="B10" s="2" t="s">
        <v>28</v>
      </c>
      <c r="C10" s="2">
        <v>40</v>
      </c>
      <c r="D10" s="2" t="s">
        <v>17</v>
      </c>
      <c r="E10" s="2" t="s">
        <v>29</v>
      </c>
      <c r="F10" s="4">
        <v>75000</v>
      </c>
      <c r="G10" s="3">
        <v>42210</v>
      </c>
      <c r="I10" s="5" t="s">
        <v>78</v>
      </c>
      <c r="J10" s="6"/>
      <c r="K10" s="6"/>
      <c r="L10" s="6"/>
      <c r="M10" s="6"/>
      <c r="N10" s="6"/>
      <c r="O10" s="6"/>
      <c r="P10" s="6"/>
      <c r="Q10" s="6"/>
      <c r="R10" s="6"/>
      <c r="S10" s="7"/>
      <c r="T10" s="30">
        <f>SUMIFS(Table1[Salary],Table1[Age],"&gt;35",Table1[Department],"Finance")</f>
        <v>0</v>
      </c>
    </row>
    <row r="11" spans="1:20" ht="15" thickBot="1" x14ac:dyDescent="0.4">
      <c r="A11" s="2">
        <v>10</v>
      </c>
      <c r="B11" s="2" t="s">
        <v>30</v>
      </c>
      <c r="C11" s="2">
        <v>27</v>
      </c>
      <c r="D11" s="2" t="s">
        <v>20</v>
      </c>
      <c r="E11" s="2" t="s">
        <v>31</v>
      </c>
      <c r="F11" s="4">
        <v>68000</v>
      </c>
      <c r="G11" s="3">
        <v>43567</v>
      </c>
      <c r="I11" s="17" t="s">
        <v>79</v>
      </c>
      <c r="J11" s="18"/>
      <c r="K11" s="18"/>
      <c r="L11" s="18"/>
      <c r="M11" s="18"/>
      <c r="N11" s="18"/>
      <c r="O11" s="18"/>
      <c r="P11" s="18"/>
      <c r="Q11" s="18"/>
      <c r="R11" s="18"/>
      <c r="S11" s="19"/>
      <c r="T11" s="29">
        <f>COUNTIFS(Table1[Department],"Sales",Table1[Salary],"&lt;60000")</f>
        <v>3</v>
      </c>
    </row>
    <row r="12" spans="1:20" ht="15" thickBot="1" x14ac:dyDescent="0.4">
      <c r="A12" s="2">
        <v>11</v>
      </c>
      <c r="B12" s="2" t="s">
        <v>32</v>
      </c>
      <c r="C12" s="2">
        <v>35</v>
      </c>
      <c r="D12" s="2" t="s">
        <v>8</v>
      </c>
      <c r="E12" s="2" t="s">
        <v>33</v>
      </c>
      <c r="F12" s="4">
        <v>72000</v>
      </c>
      <c r="G12" s="3">
        <v>42662</v>
      </c>
      <c r="I12" s="5" t="s">
        <v>90</v>
      </c>
      <c r="J12" s="6"/>
      <c r="K12" s="6"/>
      <c r="L12" s="6"/>
      <c r="M12" s="6"/>
      <c r="N12" s="6"/>
      <c r="O12" s="6"/>
      <c r="P12" s="6"/>
      <c r="Q12" s="6"/>
      <c r="R12" s="6"/>
      <c r="S12" s="7"/>
      <c r="T12" s="30">
        <f>COUNTIFS(Table1[Age],"&gt;32",Table1[Salary],"&gt;75000")</f>
        <v>6</v>
      </c>
    </row>
    <row r="13" spans="1:20" ht="15" thickBot="1" x14ac:dyDescent="0.4">
      <c r="A13" s="2">
        <v>12</v>
      </c>
      <c r="B13" s="2" t="s">
        <v>34</v>
      </c>
      <c r="C13" s="2">
        <v>30</v>
      </c>
      <c r="D13" s="2" t="s">
        <v>11</v>
      </c>
      <c r="E13" s="2" t="s">
        <v>35</v>
      </c>
      <c r="F13" s="4">
        <v>55000</v>
      </c>
      <c r="G13" s="3">
        <v>43435</v>
      </c>
      <c r="I13" s="17" t="s">
        <v>91</v>
      </c>
      <c r="J13" s="18"/>
      <c r="K13" s="18"/>
      <c r="L13" s="18"/>
      <c r="M13" s="18"/>
      <c r="N13" s="18"/>
      <c r="O13" s="18"/>
      <c r="P13" s="18"/>
      <c r="Q13" s="18"/>
      <c r="R13" s="18"/>
      <c r="S13" s="19"/>
      <c r="T13" s="29">
        <f>AVERAGEIFS(Table1[Salary],Table1[Department],"Marketing",Table1[Salary],"&gt;60000")</f>
        <v>75000</v>
      </c>
    </row>
    <row r="14" spans="1:20" ht="15" thickBot="1" x14ac:dyDescent="0.4">
      <c r="A14" s="2">
        <v>13</v>
      </c>
      <c r="B14" s="2" t="s">
        <v>36</v>
      </c>
      <c r="C14" s="2">
        <v>42</v>
      </c>
      <c r="D14" s="2" t="s">
        <v>14</v>
      </c>
      <c r="E14" s="2" t="s">
        <v>37</v>
      </c>
      <c r="F14" s="4">
        <v>85000</v>
      </c>
      <c r="G14" s="3">
        <v>41447</v>
      </c>
      <c r="I14" s="5" t="s">
        <v>80</v>
      </c>
      <c r="J14" s="6"/>
      <c r="K14" s="6"/>
      <c r="L14" s="6"/>
      <c r="M14" s="6"/>
      <c r="N14" s="6"/>
      <c r="O14" s="6"/>
      <c r="P14" s="6"/>
      <c r="Q14" s="6"/>
      <c r="R14" s="6"/>
      <c r="S14" s="7"/>
      <c r="T14" s="31">
        <f>AVERAGEIFS(Table1[Salary],Table1[Department],"Finance",Table1[Age],"&lt;35")</f>
        <v>70166.666666666672</v>
      </c>
    </row>
    <row r="15" spans="1:20" ht="15" thickBot="1" x14ac:dyDescent="0.4">
      <c r="A15" s="2">
        <v>14</v>
      </c>
      <c r="B15" s="2" t="s">
        <v>38</v>
      </c>
      <c r="C15" s="2">
        <v>32</v>
      </c>
      <c r="D15" s="2" t="s">
        <v>17</v>
      </c>
      <c r="E15" s="2" t="s">
        <v>39</v>
      </c>
      <c r="F15" s="4">
        <v>78000</v>
      </c>
      <c r="G15" s="3">
        <v>42093</v>
      </c>
      <c r="I15" s="17" t="s">
        <v>81</v>
      </c>
      <c r="J15" s="18"/>
      <c r="K15" s="18"/>
      <c r="L15" s="18"/>
      <c r="M15" s="18"/>
      <c r="N15" s="18"/>
      <c r="O15" s="18"/>
      <c r="P15" s="18"/>
      <c r="Q15" s="18"/>
      <c r="R15" s="18"/>
      <c r="S15" s="19"/>
      <c r="T15" s="32" t="str">
        <f>VLOOKUP(B13,Table1[[Name]:[Hire Date]],4,0)</f>
        <v>Content Creator</v>
      </c>
    </row>
    <row r="16" spans="1:20" ht="15" thickBot="1" x14ac:dyDescent="0.4">
      <c r="A16" s="2">
        <v>15</v>
      </c>
      <c r="B16" s="2" t="s">
        <v>40</v>
      </c>
      <c r="C16" s="2">
        <v>29</v>
      </c>
      <c r="D16" s="2" t="s">
        <v>20</v>
      </c>
      <c r="E16" s="2" t="s">
        <v>41</v>
      </c>
      <c r="F16" s="4">
        <v>70000</v>
      </c>
      <c r="G16" s="3">
        <v>43235</v>
      </c>
      <c r="I16" s="8" t="s">
        <v>82</v>
      </c>
      <c r="J16" s="9"/>
      <c r="K16" s="9"/>
      <c r="L16" s="9"/>
      <c r="M16" s="9"/>
      <c r="N16" s="9"/>
      <c r="O16" s="9"/>
      <c r="P16" s="9"/>
      <c r="Q16" s="9"/>
      <c r="R16" s="9"/>
      <c r="S16" s="10"/>
      <c r="T16" s="33">
        <f>VLOOKUP(A20,Table1[],7,0)</f>
        <v>41187</v>
      </c>
    </row>
    <row r="17" spans="1:20" ht="15" thickBot="1" x14ac:dyDescent="0.4">
      <c r="A17" s="2">
        <v>16</v>
      </c>
      <c r="B17" s="2" t="s">
        <v>42</v>
      </c>
      <c r="C17" s="2">
        <v>26</v>
      </c>
      <c r="D17" s="2" t="s">
        <v>8</v>
      </c>
      <c r="E17" s="2" t="s">
        <v>43</v>
      </c>
      <c r="F17" s="4">
        <v>55000</v>
      </c>
      <c r="G17" s="3">
        <v>43850</v>
      </c>
      <c r="I17" s="20" t="s">
        <v>83</v>
      </c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32" t="str">
        <f>VLOOKUP(B19,Table1[[Name]:[Hire Date]],3,0)</f>
        <v>HR</v>
      </c>
    </row>
    <row r="18" spans="1:20" ht="15" thickBot="1" x14ac:dyDescent="0.4">
      <c r="A18" s="2">
        <v>17</v>
      </c>
      <c r="B18" s="2" t="s">
        <v>44</v>
      </c>
      <c r="C18" s="2">
        <v>38</v>
      </c>
      <c r="D18" s="2" t="s">
        <v>11</v>
      </c>
      <c r="E18" s="2" t="s">
        <v>45</v>
      </c>
      <c r="F18" s="4">
        <v>65000</v>
      </c>
      <c r="G18" s="3">
        <v>41833</v>
      </c>
      <c r="I18" s="11" t="s">
        <v>84</v>
      </c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30">
        <f>VLOOKUP(A11,Table1[],6,0)</f>
        <v>68000</v>
      </c>
    </row>
    <row r="19" spans="1:20" ht="15" thickBot="1" x14ac:dyDescent="0.4">
      <c r="A19" s="2">
        <v>18</v>
      </c>
      <c r="B19" s="2" t="s">
        <v>46</v>
      </c>
      <c r="C19" s="2">
        <v>31</v>
      </c>
      <c r="D19" s="2" t="s">
        <v>14</v>
      </c>
      <c r="E19" s="2" t="s">
        <v>47</v>
      </c>
      <c r="F19" s="4">
        <v>60000</v>
      </c>
      <c r="G19" s="3">
        <v>43003</v>
      </c>
      <c r="I19" s="23" t="s">
        <v>85</v>
      </c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34" t="str">
        <f>VLOOKUP(B20,Table1[[Name]:[Hire Date]],4,0)</f>
        <v>IT Manager</v>
      </c>
    </row>
    <row r="20" spans="1:20" ht="15" thickBot="1" x14ac:dyDescent="0.4">
      <c r="A20" s="2">
        <v>19</v>
      </c>
      <c r="B20" s="2" t="s">
        <v>48</v>
      </c>
      <c r="C20" s="2">
        <v>44</v>
      </c>
      <c r="D20" s="2" t="s">
        <v>17</v>
      </c>
      <c r="E20" s="2" t="s">
        <v>49</v>
      </c>
      <c r="F20" s="4">
        <v>90000</v>
      </c>
      <c r="G20" s="3">
        <v>41187</v>
      </c>
      <c r="I20" s="11" t="s">
        <v>86</v>
      </c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30">
        <f>VLOOKUP(A26,Table1[],3,0)</f>
        <v>34</v>
      </c>
    </row>
    <row r="21" spans="1:20" ht="15" thickBot="1" x14ac:dyDescent="0.4">
      <c r="A21" s="2">
        <v>20</v>
      </c>
      <c r="B21" s="2" t="s">
        <v>50</v>
      </c>
      <c r="C21" s="2">
        <v>33</v>
      </c>
      <c r="D21" s="2" t="s">
        <v>20</v>
      </c>
      <c r="E21" s="2" t="s">
        <v>51</v>
      </c>
      <c r="F21" s="4">
        <v>75000</v>
      </c>
      <c r="G21" s="3">
        <v>42358</v>
      </c>
      <c r="I21" s="26" t="s">
        <v>87</v>
      </c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9">
        <f>VLOOKUP(B7,Table1[[Name]:[Hire Date]],6,0)</f>
        <v>41775</v>
      </c>
    </row>
    <row r="22" spans="1:20" x14ac:dyDescent="0.35">
      <c r="A22" s="2">
        <v>21</v>
      </c>
      <c r="B22" s="2" t="s">
        <v>52</v>
      </c>
      <c r="C22" s="2">
        <v>28</v>
      </c>
      <c r="D22" s="2" t="s">
        <v>8</v>
      </c>
      <c r="E22" s="2" t="s">
        <v>53</v>
      </c>
      <c r="F22" s="4">
        <v>58000</v>
      </c>
      <c r="G22" s="3">
        <v>43186</v>
      </c>
    </row>
    <row r="23" spans="1:20" x14ac:dyDescent="0.35">
      <c r="A23" s="2">
        <v>22</v>
      </c>
      <c r="B23" s="2" t="s">
        <v>54</v>
      </c>
      <c r="C23" s="2">
        <v>36</v>
      </c>
      <c r="D23" s="2" t="s">
        <v>11</v>
      </c>
      <c r="E23" s="2" t="s">
        <v>55</v>
      </c>
      <c r="F23" s="4">
        <v>70000</v>
      </c>
      <c r="G23" s="3">
        <v>42590</v>
      </c>
    </row>
    <row r="24" spans="1:20" x14ac:dyDescent="0.35">
      <c r="A24" s="2">
        <v>23</v>
      </c>
      <c r="B24" s="2" t="s">
        <v>56</v>
      </c>
      <c r="C24" s="2">
        <v>39</v>
      </c>
      <c r="D24" s="2" t="s">
        <v>14</v>
      </c>
      <c r="E24" s="2" t="s">
        <v>57</v>
      </c>
      <c r="F24" s="4">
        <v>68000</v>
      </c>
      <c r="G24" s="3">
        <v>41955</v>
      </c>
    </row>
    <row r="25" spans="1:20" x14ac:dyDescent="0.35">
      <c r="A25" s="2">
        <v>24</v>
      </c>
      <c r="B25" s="2" t="s">
        <v>58</v>
      </c>
      <c r="C25" s="2">
        <v>30</v>
      </c>
      <c r="D25" s="2" t="s">
        <v>17</v>
      </c>
      <c r="E25" s="2" t="s">
        <v>59</v>
      </c>
      <c r="F25" s="4">
        <v>82000</v>
      </c>
      <c r="G25" s="3">
        <v>43285</v>
      </c>
    </row>
    <row r="26" spans="1:20" x14ac:dyDescent="0.35">
      <c r="A26" s="2">
        <v>25</v>
      </c>
      <c r="B26" s="2" t="s">
        <v>60</v>
      </c>
      <c r="C26" s="2">
        <v>34</v>
      </c>
      <c r="D26" s="2" t="s">
        <v>20</v>
      </c>
      <c r="E26" s="2" t="s">
        <v>61</v>
      </c>
      <c r="F26" s="4">
        <v>73000</v>
      </c>
      <c r="G26" s="3">
        <v>42776</v>
      </c>
    </row>
    <row r="27" spans="1:20" x14ac:dyDescent="0.35">
      <c r="A27" s="2">
        <v>26</v>
      </c>
      <c r="B27" s="2" t="s">
        <v>62</v>
      </c>
      <c r="C27" s="2">
        <v>27</v>
      </c>
      <c r="D27" s="2" t="s">
        <v>8</v>
      </c>
      <c r="E27" s="2" t="s">
        <v>63</v>
      </c>
      <c r="F27" s="4">
        <v>60000</v>
      </c>
      <c r="G27" s="3">
        <v>43631</v>
      </c>
    </row>
    <row r="28" spans="1:20" x14ac:dyDescent="0.35">
      <c r="A28" s="2">
        <v>27</v>
      </c>
      <c r="B28" s="2" t="s">
        <v>64</v>
      </c>
      <c r="C28" s="2">
        <v>45</v>
      </c>
      <c r="D28" s="2" t="s">
        <v>11</v>
      </c>
      <c r="E28" s="2" t="s">
        <v>65</v>
      </c>
      <c r="F28" s="4">
        <v>85000</v>
      </c>
      <c r="G28" s="3">
        <v>41339</v>
      </c>
    </row>
    <row r="29" spans="1:20" x14ac:dyDescent="0.35">
      <c r="A29" s="2">
        <v>28</v>
      </c>
      <c r="B29" s="2" t="s">
        <v>66</v>
      </c>
      <c r="C29" s="2">
        <v>29</v>
      </c>
      <c r="D29" s="2" t="s">
        <v>14</v>
      </c>
      <c r="E29" s="2" t="s">
        <v>67</v>
      </c>
      <c r="F29" s="4">
        <v>62000</v>
      </c>
      <c r="G29" s="3">
        <v>43384</v>
      </c>
    </row>
    <row r="30" spans="1:20" x14ac:dyDescent="0.35">
      <c r="A30" s="2">
        <v>29</v>
      </c>
      <c r="B30" s="2" t="s">
        <v>68</v>
      </c>
      <c r="C30" s="2">
        <v>40</v>
      </c>
      <c r="D30" s="2" t="s">
        <v>17</v>
      </c>
      <c r="E30" s="2" t="s">
        <v>69</v>
      </c>
      <c r="F30" s="4">
        <v>88000</v>
      </c>
      <c r="G30" s="3">
        <v>42029</v>
      </c>
    </row>
    <row r="31" spans="1:20" x14ac:dyDescent="0.35">
      <c r="A31" s="2">
        <v>30</v>
      </c>
      <c r="B31" s="2" t="s">
        <v>70</v>
      </c>
      <c r="C31" s="2">
        <v>32</v>
      </c>
      <c r="D31" s="2" t="s">
        <v>20</v>
      </c>
      <c r="E31" s="2" t="s">
        <v>71</v>
      </c>
      <c r="F31" s="4">
        <v>70000</v>
      </c>
      <c r="G31" s="3">
        <v>42692</v>
      </c>
    </row>
  </sheetData>
  <mergeCells count="20">
    <mergeCell ref="I2:S2"/>
    <mergeCell ref="I13:S13"/>
    <mergeCell ref="I14:S14"/>
    <mergeCell ref="I21:S21"/>
    <mergeCell ref="I15:S15"/>
    <mergeCell ref="I16:S16"/>
    <mergeCell ref="I17:S17"/>
    <mergeCell ref="I18:S18"/>
    <mergeCell ref="I19:S19"/>
    <mergeCell ref="I20:S20"/>
    <mergeCell ref="I8:S8"/>
    <mergeCell ref="I9:S9"/>
    <mergeCell ref="I10:S10"/>
    <mergeCell ref="I11:S11"/>
    <mergeCell ref="I12:S12"/>
    <mergeCell ref="I3:S3"/>
    <mergeCell ref="I4:S4"/>
    <mergeCell ref="I5:S5"/>
    <mergeCell ref="I6:S6"/>
    <mergeCell ref="I7:S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ankit21bca059</dc:creator>
  <cp:lastModifiedBy>Admin</cp:lastModifiedBy>
  <dcterms:created xsi:type="dcterms:W3CDTF">2024-07-14T17:57:38Z</dcterms:created>
  <dcterms:modified xsi:type="dcterms:W3CDTF">2025-01-08T07:33:25Z</dcterms:modified>
</cp:coreProperties>
</file>