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anel" sheetId="1" r:id="rId4"/>
    <sheet state="visible" name="Die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Es multiplicado por 12 ya que es el número indicado con respecto a la actividad física y a mi objetivo (rebajar/perder grasa)de la persona. En mi caso : Moderado activo
	-Iranel Gonzalez</t>
      </text>
    </comment>
  </commentList>
</comments>
</file>

<file path=xl/sharedStrings.xml><?xml version="1.0" encoding="utf-8"?>
<sst xmlns="http://schemas.openxmlformats.org/spreadsheetml/2006/main" count="112" uniqueCount="66">
  <si>
    <t xml:space="preserve"> </t>
  </si>
  <si>
    <t>Nombre</t>
  </si>
  <si>
    <t>Iranel</t>
  </si>
  <si>
    <t>Relacion Macronutriente con Calorias</t>
  </si>
  <si>
    <t>Peso en Kg</t>
  </si>
  <si>
    <t>Macronutientes</t>
  </si>
  <si>
    <t>Gr</t>
  </si>
  <si>
    <t>cal</t>
  </si>
  <si>
    <t>Peso en Lb</t>
  </si>
  <si>
    <t>Carbohidrato</t>
  </si>
  <si>
    <t>Objetivo:</t>
  </si>
  <si>
    <t>Perder grasa</t>
  </si>
  <si>
    <t>Grasa</t>
  </si>
  <si>
    <t>Nivel de actividad física:</t>
  </si>
  <si>
    <t>Moderado activo</t>
  </si>
  <si>
    <t>Proteína</t>
  </si>
  <si>
    <t>Referencia para calcular tus calorias con respecto a tu actividad física y objetivo:</t>
  </si>
  <si>
    <t>Cálculo de Calorías</t>
  </si>
  <si>
    <t>Calorías por día</t>
  </si>
  <si>
    <t>Nota</t>
  </si>
  <si>
    <t>Tipo de Biotipo</t>
  </si>
  <si>
    <t>Mesomorfo</t>
  </si>
  <si>
    <t>Cálculo de Macronutientes opción 01 (según tu biotipo)</t>
  </si>
  <si>
    <t>Macronutrientes</t>
  </si>
  <si>
    <t>%</t>
  </si>
  <si>
    <t>Calorías</t>
  </si>
  <si>
    <t>Cálculo de Macronutientes opción 02</t>
  </si>
  <si>
    <t>Referencia con respecto al calculo de la opción 01</t>
  </si>
  <si>
    <t>Desayuno</t>
  </si>
  <si>
    <t>Comida</t>
  </si>
  <si>
    <t>Peso</t>
  </si>
  <si>
    <t>Carbohidrado</t>
  </si>
  <si>
    <t>Avena cruda</t>
  </si>
  <si>
    <t>30gr</t>
  </si>
  <si>
    <t>Manzana</t>
  </si>
  <si>
    <t>Media Manzana</t>
  </si>
  <si>
    <t>Leche de avena Barista</t>
  </si>
  <si>
    <t>100 ml</t>
  </si>
  <si>
    <t>Leche de avena</t>
  </si>
  <si>
    <t>300ml</t>
  </si>
  <si>
    <t>Huevos sancochados</t>
  </si>
  <si>
    <t>Carbohidratos</t>
  </si>
  <si>
    <t>Café</t>
  </si>
  <si>
    <t>1 scoop</t>
  </si>
  <si>
    <t>Proteína en Polvo</t>
  </si>
  <si>
    <t>Frutas</t>
  </si>
  <si>
    <t>1/2 manzana</t>
  </si>
  <si>
    <t>Chia</t>
  </si>
  <si>
    <t>4gr</t>
  </si>
  <si>
    <t>Total</t>
  </si>
  <si>
    <t>Almuerzo</t>
  </si>
  <si>
    <t>Arroz</t>
  </si>
  <si>
    <t>media taza</t>
  </si>
  <si>
    <t>Pollo</t>
  </si>
  <si>
    <t>100gr</t>
  </si>
  <si>
    <t>Vegetales</t>
  </si>
  <si>
    <t>Merienda</t>
  </si>
  <si>
    <t>Tostadas de arroz (3)</t>
  </si>
  <si>
    <t>Mantequilla de mani</t>
  </si>
  <si>
    <t>Fresas</t>
  </si>
  <si>
    <t>1/2 taza</t>
  </si>
  <si>
    <t>Cena</t>
  </si>
  <si>
    <t>Pan Pita</t>
  </si>
  <si>
    <t>Queso</t>
  </si>
  <si>
    <t>Atún</t>
  </si>
  <si>
    <t>media lata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</si>
</sst>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i/>
      <color rgb="FFFFFFFF"/>
      <name val="Arial"/>
      <scheme val="minor"/>
    </font>
    <font/>
    <font>
      <i/>
      <color theme="1"/>
      <name val="Arial"/>
      <scheme val="minor"/>
    </font>
    <font>
      <i/>
      <color rgb="FFFFFFFF"/>
      <name val="Arial"/>
    </font>
    <font>
      <color theme="1"/>
      <name val="Arial"/>
    </font>
    <font>
      <b/>
      <sz val="12.0"/>
      <color theme="7"/>
      <name val="Arial"/>
      <scheme val="minor"/>
    </font>
    <font>
      <color rgb="FFFFFFFF"/>
      <name val="Arial"/>
      <scheme val="minor"/>
    </font>
    <font>
      <i/>
      <sz val="10.0"/>
      <color rgb="FF434343"/>
      <name val="Arial"/>
      <scheme val="minor"/>
    </font>
    <font>
      <b/>
      <i/>
      <color rgb="FFF1C232"/>
      <name val="Arial"/>
      <scheme val="minor"/>
    </font>
    <font>
      <b/>
      <i/>
      <color rgb="FF434343"/>
      <name val="Arial"/>
      <scheme val="minor"/>
    </font>
    <font>
      <color rgb="FFFF9900"/>
      <name val="Arial"/>
      <scheme val="minor"/>
    </font>
    <font>
      <b/>
      <color rgb="FF38761D"/>
      <name val="Arial"/>
      <scheme val="minor"/>
    </font>
    <font>
      <color rgb="FF9900FF"/>
      <name val="Arial"/>
      <scheme val="minor"/>
    </font>
    <font>
      <color rgb="FF0000FF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20124D"/>
        <bgColor rgb="FF20124D"/>
      </patternFill>
    </fill>
    <fill>
      <patternFill patternType="solid">
        <fgColor rgb="FF980000"/>
        <bgColor rgb="FF980000"/>
      </patternFill>
    </fill>
    <fill>
      <patternFill patternType="solid">
        <fgColor rgb="FF351C75"/>
        <bgColor rgb="FF351C75"/>
      </patternFill>
    </fill>
  </fills>
  <borders count="37">
    <border/>
    <border>
      <left style="hair">
        <color rgb="FFFFFFFF"/>
      </left>
      <right style="hair">
        <color rgb="FFFFFFFF"/>
      </right>
      <top style="hair">
        <color rgb="FFFFFFFF"/>
      </top>
    </border>
    <border>
      <left style="dotted">
        <color rgb="FFFFFFFF"/>
      </left>
      <right style="dotted">
        <color rgb="FFFFFFFF"/>
      </right>
      <top style="dotted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right style="thin">
        <color rgb="FFFFFFFF"/>
      </right>
      <bottom style="thin">
        <color rgb="FFFFFFFF"/>
      </bottom>
    </border>
    <border>
      <left style="dotted">
        <color rgb="FFFFFFFF"/>
      </left>
      <right style="dotted">
        <color rgb="FFFFFFFF"/>
      </right>
      <bottom style="dotted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dotted">
        <color rgb="FFFFFFFF"/>
      </bottom>
    </border>
    <border>
      <top style="thin">
        <color rgb="FFFFFFFF"/>
      </top>
      <bottom style="dotted">
        <color rgb="FFFFFFFF"/>
      </bottom>
    </border>
    <border>
      <right style="dotted">
        <color rgb="FFFFFFFF"/>
      </right>
      <top style="thin">
        <color rgb="FFFFFFFF"/>
      </top>
      <bottom style="dotted">
        <color rgb="FFFFFFFF"/>
      </bottom>
    </border>
    <border>
      <left style="thin">
        <color rgb="FFFFFFFF"/>
      </left>
      <right style="thin">
        <color rgb="FFFFFFFF"/>
      </right>
      <bottom style="dotted">
        <color rgb="FF434343"/>
      </bottom>
    </border>
    <border>
      <right style="thin">
        <color rgb="FFFFFFFF"/>
      </right>
      <bottom style="dotted">
        <color rgb="FF434343"/>
      </bottom>
    </border>
    <border>
      <left style="dotted">
        <color rgb="FF434343"/>
      </left>
      <right style="dotted">
        <color rgb="FF434343"/>
      </right>
      <top style="dotted">
        <color rgb="FF434343"/>
      </top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dotted">
        <color rgb="FF434343"/>
      </top>
      <bottom style="dotted">
        <color rgb="FF434343"/>
      </bottom>
    </border>
    <border>
      <top style="dotted">
        <color rgb="FF434343"/>
      </top>
      <bottom style="dotted">
        <color rgb="FF434343"/>
      </bottom>
    </border>
    <border>
      <right style="dotted">
        <color rgb="FFFFFFFF"/>
      </right>
      <top style="dotted">
        <color rgb="FF434343"/>
      </top>
      <bottom style="dotted">
        <color rgb="FF434343"/>
      </bottom>
    </border>
    <border>
      <left style="dotted">
        <color rgb="FF434343"/>
      </left>
      <top style="dotted">
        <color rgb="FF434343"/>
      </top>
      <bottom style="dotted">
        <color rgb="FF434343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FFFFFF"/>
      </left>
      <top style="dotted">
        <color rgb="FF434343"/>
      </top>
    </border>
    <border>
      <top style="dotted">
        <color rgb="FF434343"/>
      </top>
    </border>
    <border>
      <right style="dotted">
        <color rgb="FFFFFFFF"/>
      </right>
      <top style="dotted">
        <color rgb="FF434343"/>
      </top>
    </border>
    <border>
      <left style="thin">
        <color rgb="FFFFFFFF"/>
      </left>
      <top style="thin">
        <color rgb="FFFFFFFF"/>
      </top>
    </border>
    <border>
      <left style="dotted">
        <color rgb="FFFFFFFF"/>
      </left>
      <top style="dotted">
        <color rgb="FFFFFFFF"/>
      </top>
      <bottom style="dotted">
        <color rgb="FFFFFFFF"/>
      </bottom>
    </border>
    <border>
      <top style="thin">
        <color rgb="FFFFFFFF"/>
      </top>
      <bottom style="thin">
        <color rgb="FFFFFFFF"/>
      </bottom>
    </border>
    <border>
      <right style="dotted">
        <color rgb="FFFFFFFF"/>
      </right>
      <top style="dotted">
        <color rgb="FFFFFFFF"/>
      </top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2" fontId="1" numFmtId="0" xfId="0" applyAlignment="1" applyBorder="1" applyFill="1" applyFont="1">
      <alignment readingOrder="0"/>
    </xf>
    <xf borderId="5" fillId="0" fontId="1" numFmtId="0" xfId="0" applyBorder="1" applyFont="1"/>
    <xf borderId="6" fillId="0" fontId="1" numFmtId="0" xfId="0" applyBorder="1" applyFont="1"/>
    <xf borderId="3" fillId="0" fontId="1" numFmtId="0" xfId="0" applyBorder="1" applyFont="1"/>
    <xf borderId="7" fillId="3" fontId="3" numFmtId="0" xfId="0" applyAlignment="1" applyBorder="1" applyFill="1" applyFont="1">
      <alignment readingOrder="0"/>
    </xf>
    <xf borderId="8" fillId="0" fontId="4" numFmtId="0" xfId="0" applyBorder="1" applyFont="1"/>
    <xf borderId="9" fillId="0" fontId="4" numFmtId="0" xfId="0" applyBorder="1" applyFont="1"/>
    <xf borderId="10" fillId="0" fontId="1" numFmtId="0" xfId="0" applyBorder="1" applyFont="1"/>
    <xf borderId="4" fillId="4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11" fillId="0" fontId="1" numFmtId="0" xfId="0" applyBorder="1" applyFont="1"/>
    <xf borderId="4" fillId="0" fontId="1" numFmtId="0" xfId="0" applyBorder="1" applyFont="1"/>
    <xf borderId="4" fillId="0" fontId="5" numFmtId="0" xfId="0" applyAlignment="1" applyBorder="1" applyFont="1">
      <alignment readingOrder="0"/>
    </xf>
    <xf borderId="12" fillId="0" fontId="1" numFmtId="0" xfId="0" applyBorder="1" applyFont="1"/>
    <xf borderId="13" fillId="0" fontId="2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1" numFmtId="0" xfId="0" applyBorder="1" applyFont="1"/>
    <xf borderId="11" fillId="0" fontId="2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5" fillId="3" fontId="3" numFmtId="0" xfId="0" applyAlignment="1" applyBorder="1" applyFont="1">
      <alignment readingOrder="0"/>
    </xf>
    <xf borderId="16" fillId="0" fontId="4" numFmtId="0" xfId="0" applyBorder="1" applyFont="1"/>
    <xf borderId="17" fillId="0" fontId="4" numFmtId="0" xfId="0" applyBorder="1" applyFont="1"/>
    <xf borderId="18" fillId="5" fontId="6" numFmtId="0" xfId="0" applyAlignment="1" applyBorder="1" applyFill="1" applyFont="1">
      <alignment readingOrder="0" vertical="bottom"/>
    </xf>
    <xf borderId="19" fillId="5" fontId="7" numFmtId="0" xfId="0" applyAlignment="1" applyBorder="1" applyFont="1">
      <alignment vertical="bottom"/>
    </xf>
    <xf borderId="10" fillId="0" fontId="1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20" fillId="0" fontId="8" numFmtId="0" xfId="0" applyBorder="1" applyFont="1"/>
    <xf borderId="6" fillId="6" fontId="9" numFmtId="0" xfId="0" applyAlignment="1" applyBorder="1" applyFill="1" applyFont="1">
      <alignment readingOrder="0"/>
    </xf>
    <xf borderId="21" fillId="0" fontId="2" numFmtId="0" xfId="0" applyAlignment="1" applyBorder="1" applyFont="1">
      <alignment readingOrder="0"/>
    </xf>
    <xf borderId="21" fillId="0" fontId="10" numFmtId="0" xfId="0" applyAlignment="1" applyBorder="1" applyFont="1">
      <alignment readingOrder="0"/>
    </xf>
    <xf borderId="22" fillId="0" fontId="1" numFmtId="0" xfId="0" applyBorder="1" applyFont="1"/>
    <xf borderId="23" fillId="0" fontId="1" numFmtId="0" xfId="0" applyAlignment="1" applyBorder="1" applyFont="1">
      <alignment readingOrder="0"/>
    </xf>
    <xf borderId="24" fillId="5" fontId="6" numFmtId="0" xfId="0" applyAlignment="1" applyBorder="1" applyFont="1">
      <alignment readingOrder="0" vertical="bottom"/>
    </xf>
    <xf borderId="25" fillId="0" fontId="4" numFmtId="0" xfId="0" applyBorder="1" applyFont="1"/>
    <xf borderId="26" fillId="0" fontId="4" numFmtId="0" xfId="0" applyBorder="1" applyFont="1"/>
    <xf borderId="21" fillId="0" fontId="5" numFmtId="0" xfId="0" applyAlignment="1" applyBorder="1" applyFont="1">
      <alignment readingOrder="0"/>
    </xf>
    <xf borderId="27" fillId="0" fontId="1" numFmtId="0" xfId="0" applyBorder="1" applyFont="1"/>
    <xf borderId="28" fillId="0" fontId="1" numFmtId="0" xfId="0" applyBorder="1" applyFont="1"/>
    <xf borderId="4" fillId="0" fontId="1" numFmtId="2" xfId="0" applyBorder="1" applyFont="1" applyNumberFormat="1"/>
    <xf borderId="29" fillId="5" fontId="6" numFmtId="0" xfId="0" applyAlignment="1" applyBorder="1" applyFont="1">
      <alignment readingOrder="0" vertical="bottom"/>
    </xf>
    <xf borderId="30" fillId="0" fontId="4" numFmtId="0" xfId="0" applyBorder="1" applyFont="1"/>
    <xf borderId="31" fillId="0" fontId="4" numFmtId="0" xfId="0" applyBorder="1" applyFont="1"/>
    <xf borderId="23" fillId="0" fontId="1" numFmtId="0" xfId="0" applyBorder="1" applyFont="1"/>
    <xf borderId="10" fillId="3" fontId="3" numFmtId="0" xfId="0" applyAlignment="1" applyBorder="1" applyFont="1">
      <alignment readingOrder="0"/>
    </xf>
    <xf borderId="10" fillId="3" fontId="9" numFmtId="0" xfId="0" applyBorder="1" applyFont="1"/>
    <xf borderId="7" fillId="0" fontId="2" numFmtId="0" xfId="0" applyAlignment="1" applyBorder="1" applyFont="1">
      <alignment readingOrder="0"/>
    </xf>
    <xf borderId="7" fillId="0" fontId="1" numFmtId="0" xfId="0" applyBorder="1" applyFont="1"/>
    <xf borderId="7" fillId="0" fontId="1" numFmtId="2" xfId="0" applyBorder="1" applyFont="1" applyNumberFormat="1"/>
    <xf borderId="4" fillId="0" fontId="1" numFmtId="164" xfId="0" applyBorder="1" applyFont="1" applyNumberFormat="1"/>
    <xf borderId="32" fillId="0" fontId="1" numFmtId="0" xfId="0" applyBorder="1" applyFont="1"/>
    <xf borderId="21" fillId="7" fontId="1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33" fillId="0" fontId="1" numFmtId="0" xfId="0" applyBorder="1" applyFont="1"/>
    <xf borderId="21" fillId="0" fontId="12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1" fillId="0" fontId="1" numFmtId="0" xfId="0" applyAlignment="1" applyBorder="1" applyFont="1">
      <alignment horizontal="left" readingOrder="0"/>
    </xf>
    <xf borderId="21" fillId="0" fontId="1" numFmtId="0" xfId="0" applyBorder="1" applyFont="1"/>
    <xf borderId="21" fillId="0" fontId="13" numFmtId="0" xfId="0" applyAlignment="1" applyBorder="1" applyFont="1">
      <alignment readingOrder="0"/>
    </xf>
    <xf borderId="21" fillId="0" fontId="5" numFmtId="0" xfId="0" applyAlignment="1" applyBorder="1" applyFont="1">
      <alignment horizontal="left" readingOrder="0"/>
    </xf>
    <xf borderId="34" fillId="0" fontId="1" numFmtId="0" xfId="0" applyBorder="1" applyFont="1"/>
    <xf borderId="4" fillId="0" fontId="14" numFmtId="0" xfId="0" applyAlignment="1" applyBorder="1" applyFont="1">
      <alignment readingOrder="0"/>
    </xf>
    <xf borderId="21" fillId="0" fontId="15" numFmtId="0" xfId="0" applyBorder="1" applyFont="1"/>
    <xf borderId="21" fillId="0" fontId="16" numFmtId="0" xfId="0" applyBorder="1" applyFont="1"/>
    <xf borderId="21" fillId="0" fontId="15" numFmtId="0" xfId="0" applyAlignment="1" applyBorder="1" applyFont="1">
      <alignment readingOrder="0"/>
    </xf>
    <xf borderId="4" fillId="0" fontId="14" numFmtId="0" xfId="0" applyBorder="1" applyFont="1"/>
    <xf borderId="21" fillId="0" fontId="17" numFmtId="0" xfId="0" applyAlignment="1" applyBorder="1" applyFont="1">
      <alignment readingOrder="0"/>
    </xf>
    <xf borderId="21" fillId="0" fontId="17" numFmtId="0" xfId="0" applyBorder="1" applyFont="1"/>
    <xf borderId="13" fillId="0" fontId="1" numFmtId="0" xfId="0" applyBorder="1" applyFont="1"/>
    <xf borderId="35" fillId="0" fontId="1" numFmtId="0" xfId="0" applyAlignment="1" applyBorder="1" applyFont="1">
      <alignment readingOrder="0"/>
    </xf>
    <xf borderId="35" fillId="0" fontId="1" numFmtId="0" xfId="0" applyBorder="1" applyFont="1"/>
    <xf borderId="36" fillId="0" fontId="1" numFmtId="0" xfId="0" applyBorder="1" applyFont="1"/>
    <xf borderId="21" fillId="0" fontId="2" numFmtId="0" xfId="0" applyAlignment="1" applyBorder="1" applyFont="1">
      <alignment horizontal="left" readingOrder="0"/>
    </xf>
    <xf borderId="21" fillId="0" fontId="13" numFmtId="0" xfId="0" applyBorder="1" applyFont="1"/>
    <xf borderId="21" fillId="0" fontId="16" numFmtId="0" xfId="0" applyAlignment="1" applyBorder="1" applyFont="1">
      <alignment readingOrder="0"/>
    </xf>
    <xf borderId="21" fillId="0" fontId="18" numFmtId="0" xfId="0" applyAlignment="1" applyBorder="1" applyFont="1">
      <alignment horizontal="left" readingOrder="0"/>
    </xf>
    <xf borderId="21" fillId="0" fontId="1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8</xdr:row>
      <xdr:rowOff>66675</xdr:rowOff>
    </xdr:from>
    <xdr:ext cx="2895600" cy="1257300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16</xdr:row>
      <xdr:rowOff>190500</xdr:rowOff>
    </xdr:from>
    <xdr:ext cx="3171825" cy="1066800"/>
    <xdr:pic>
      <xdr:nvPicPr>
        <xdr:cNvPr id="0" name="image1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4.75"/>
    <col customWidth="1" min="4" max="4" width="10.88"/>
    <col customWidth="1" min="5" max="5" width="8.25"/>
    <col customWidth="1" min="8" max="8" width="8.75"/>
    <col customWidth="1" min="9" max="9" width="8.0"/>
  </cols>
  <sheetData>
    <row r="1">
      <c r="A1" s="1"/>
      <c r="B1" s="2"/>
      <c r="C1" s="2"/>
      <c r="G1" s="3"/>
      <c r="H1" s="3"/>
      <c r="I1" s="3"/>
    </row>
    <row r="2">
      <c r="A2" s="4" t="s">
        <v>0</v>
      </c>
      <c r="B2" s="5" t="s">
        <v>1</v>
      </c>
      <c r="C2" s="6" t="s">
        <v>2</v>
      </c>
      <c r="D2" s="7"/>
      <c r="E2" s="8"/>
      <c r="F2" s="9"/>
      <c r="G2" s="10" t="s">
        <v>3</v>
      </c>
      <c r="H2" s="11"/>
      <c r="I2" s="12"/>
      <c r="J2" s="8"/>
      <c r="K2" s="13"/>
    </row>
    <row r="3">
      <c r="A3" s="9"/>
      <c r="B3" s="5" t="s">
        <v>4</v>
      </c>
      <c r="C3" s="14">
        <v>68.0</v>
      </c>
      <c r="D3" s="7"/>
      <c r="E3" s="8"/>
      <c r="F3" s="9"/>
      <c r="G3" s="15" t="s">
        <v>5</v>
      </c>
      <c r="H3" s="15" t="s">
        <v>6</v>
      </c>
      <c r="I3" s="15" t="s">
        <v>7</v>
      </c>
      <c r="J3" s="8"/>
      <c r="K3" s="9"/>
      <c r="L3" s="16"/>
    </row>
    <row r="4">
      <c r="A4" s="9"/>
      <c r="B4" s="5" t="s">
        <v>8</v>
      </c>
      <c r="C4" s="17">
        <f>C3*2.2</f>
        <v>149.6</v>
      </c>
      <c r="D4" s="7"/>
      <c r="E4" s="8"/>
      <c r="F4" s="9"/>
      <c r="G4" s="15" t="s">
        <v>9</v>
      </c>
      <c r="H4" s="15">
        <v>1.0</v>
      </c>
      <c r="I4" s="15">
        <v>4.0</v>
      </c>
      <c r="J4" s="8"/>
      <c r="K4" s="9"/>
      <c r="L4" s="16"/>
    </row>
    <row r="5">
      <c r="A5" s="9"/>
      <c r="B5" s="5" t="s">
        <v>10</v>
      </c>
      <c r="C5" s="18" t="s">
        <v>11</v>
      </c>
      <c r="D5" s="7"/>
      <c r="E5" s="8"/>
      <c r="F5" s="9"/>
      <c r="G5" s="15" t="s">
        <v>12</v>
      </c>
      <c r="H5" s="15">
        <v>1.0</v>
      </c>
      <c r="I5" s="15">
        <v>9.0</v>
      </c>
      <c r="J5" s="8"/>
      <c r="K5" s="9"/>
      <c r="L5" s="16"/>
    </row>
    <row r="6">
      <c r="A6" s="9"/>
      <c r="B6" s="5" t="s">
        <v>13</v>
      </c>
      <c r="C6" s="18" t="s">
        <v>14</v>
      </c>
      <c r="D6" s="19"/>
      <c r="E6" s="13"/>
      <c r="F6" s="9"/>
      <c r="G6" s="15" t="s">
        <v>15</v>
      </c>
      <c r="H6" s="15">
        <v>1.0</v>
      </c>
      <c r="I6" s="15">
        <v>4.0</v>
      </c>
      <c r="J6" s="8"/>
      <c r="K6" s="9"/>
      <c r="L6" s="16"/>
    </row>
    <row r="7">
      <c r="A7" s="9"/>
      <c r="B7" s="20"/>
      <c r="C7" s="21"/>
      <c r="D7" s="8"/>
      <c r="E7" s="13"/>
      <c r="F7" s="13"/>
      <c r="G7" s="22"/>
      <c r="H7" s="22"/>
      <c r="I7" s="22"/>
      <c r="J7" s="13"/>
      <c r="K7" s="9"/>
      <c r="L7" s="16"/>
    </row>
    <row r="8">
      <c r="A8" s="9"/>
      <c r="B8" s="23"/>
      <c r="C8" s="24"/>
      <c r="D8" s="8"/>
      <c r="E8" s="13"/>
      <c r="F8" s="13"/>
      <c r="G8" s="25" t="s">
        <v>16</v>
      </c>
      <c r="H8" s="26"/>
      <c r="I8" s="26"/>
      <c r="J8" s="26"/>
      <c r="K8" s="26"/>
      <c r="L8" s="27"/>
    </row>
    <row r="9">
      <c r="A9" s="13"/>
      <c r="B9" s="28" t="s">
        <v>17</v>
      </c>
      <c r="C9" s="29"/>
      <c r="D9" s="13"/>
      <c r="E9" s="30"/>
      <c r="F9" s="30"/>
      <c r="G9" s="13"/>
      <c r="H9" s="13"/>
      <c r="I9" s="13"/>
      <c r="J9" s="13"/>
      <c r="K9" s="9"/>
      <c r="L9" s="16"/>
    </row>
    <row r="10">
      <c r="A10" s="9"/>
      <c r="B10" s="31" t="s">
        <v>18</v>
      </c>
      <c r="C10" s="32">
        <f>C4*12</f>
        <v>1795.2</v>
      </c>
      <c r="D10" s="33" t="s">
        <v>19</v>
      </c>
      <c r="E10" s="30"/>
      <c r="F10" s="30"/>
      <c r="G10" s="13"/>
      <c r="H10" s="13"/>
      <c r="I10" s="13"/>
      <c r="J10" s="13"/>
      <c r="K10" s="9"/>
      <c r="L10" s="16"/>
    </row>
    <row r="11">
      <c r="A11" s="9"/>
      <c r="B11" s="34" t="s">
        <v>20</v>
      </c>
      <c r="C11" s="35" t="s">
        <v>21</v>
      </c>
      <c r="D11" s="36"/>
      <c r="E11" s="37"/>
      <c r="F11" s="30"/>
      <c r="G11" s="13"/>
      <c r="H11" s="13"/>
      <c r="I11" s="13"/>
      <c r="J11" s="13"/>
      <c r="K11" s="9"/>
      <c r="L11" s="16"/>
    </row>
    <row r="12">
      <c r="A12" s="9"/>
      <c r="B12" s="38" t="s">
        <v>22</v>
      </c>
      <c r="C12" s="39"/>
      <c r="D12" s="39"/>
      <c r="E12" s="40"/>
      <c r="F12" s="8"/>
      <c r="G12" s="13"/>
      <c r="H12" s="13"/>
      <c r="I12" s="13"/>
      <c r="J12" s="13"/>
      <c r="K12" s="9"/>
      <c r="L12" s="16"/>
    </row>
    <row r="13">
      <c r="A13" s="9"/>
      <c r="B13" s="34" t="s">
        <v>23</v>
      </c>
      <c r="C13" s="34" t="s">
        <v>24</v>
      </c>
      <c r="D13" s="34" t="s">
        <v>25</v>
      </c>
      <c r="E13" s="34" t="s">
        <v>6</v>
      </c>
      <c r="F13" s="8"/>
      <c r="G13" s="13"/>
      <c r="H13" s="13"/>
      <c r="I13" s="13"/>
      <c r="J13" s="13"/>
      <c r="K13" s="9"/>
      <c r="L13" s="16"/>
    </row>
    <row r="14">
      <c r="A14" s="9"/>
      <c r="B14" s="41" t="s">
        <v>15</v>
      </c>
      <c r="C14" s="41">
        <v>30.0</v>
      </c>
      <c r="D14" s="42">
        <f>C14*C10/100</f>
        <v>538.56</v>
      </c>
      <c r="E14" s="43">
        <f>D14/4</f>
        <v>134.64</v>
      </c>
      <c r="F14" s="8"/>
      <c r="G14" s="13"/>
      <c r="H14" s="13"/>
      <c r="I14" s="13"/>
      <c r="J14" s="13"/>
      <c r="K14" s="9"/>
      <c r="L14" s="16"/>
    </row>
    <row r="15">
      <c r="A15" s="9"/>
      <c r="B15" s="41" t="s">
        <v>12</v>
      </c>
      <c r="C15" s="41">
        <v>30.0</v>
      </c>
      <c r="D15" s="42">
        <f>C15*C10/100</f>
        <v>538.56</v>
      </c>
      <c r="E15" s="44">
        <f>D15/9</f>
        <v>59.84</v>
      </c>
      <c r="F15" s="8"/>
      <c r="G15" s="13"/>
      <c r="H15" s="13"/>
      <c r="I15" s="13"/>
      <c r="J15" s="13"/>
      <c r="K15" s="9"/>
      <c r="L15" s="16"/>
    </row>
    <row r="16">
      <c r="A16" s="9"/>
      <c r="B16" s="41" t="s">
        <v>9</v>
      </c>
      <c r="C16" s="41">
        <v>40.0</v>
      </c>
      <c r="D16" s="42">
        <f>C16*C10/100</f>
        <v>718.08</v>
      </c>
      <c r="E16" s="17">
        <f>D16/4</f>
        <v>179.52</v>
      </c>
      <c r="F16" s="8"/>
      <c r="G16" s="13"/>
      <c r="H16" s="13"/>
      <c r="I16" s="13"/>
      <c r="J16" s="13"/>
      <c r="K16" s="9"/>
      <c r="L16" s="16"/>
    </row>
    <row r="17">
      <c r="A17" s="13"/>
      <c r="B17" s="45" t="s">
        <v>26</v>
      </c>
      <c r="C17" s="46"/>
      <c r="D17" s="46"/>
      <c r="E17" s="47"/>
      <c r="F17" s="48"/>
      <c r="G17" s="49" t="s">
        <v>27</v>
      </c>
      <c r="H17" s="50"/>
      <c r="I17" s="50"/>
      <c r="J17" s="50"/>
      <c r="K17" s="9"/>
      <c r="L17" s="16"/>
    </row>
    <row r="18">
      <c r="A18" s="9"/>
      <c r="B18" s="5" t="s">
        <v>23</v>
      </c>
      <c r="C18" s="5"/>
      <c r="D18" s="51" t="s">
        <v>25</v>
      </c>
      <c r="E18" s="5" t="s">
        <v>6</v>
      </c>
      <c r="F18" s="7"/>
      <c r="G18" s="8"/>
      <c r="H18" s="13"/>
      <c r="I18" s="13"/>
      <c r="J18" s="13"/>
      <c r="K18" s="9"/>
      <c r="L18" s="16"/>
    </row>
    <row r="19">
      <c r="A19" s="9"/>
      <c r="B19" s="18" t="s">
        <v>15</v>
      </c>
      <c r="C19" s="18">
        <v>0.8</v>
      </c>
      <c r="D19" s="52">
        <f>E19*4</f>
        <v>478.72</v>
      </c>
      <c r="E19" s="17">
        <f>C19*C4</f>
        <v>119.68</v>
      </c>
      <c r="F19" s="7"/>
      <c r="H19" s="13"/>
      <c r="I19" s="13"/>
      <c r="J19" s="13"/>
      <c r="K19" s="9"/>
      <c r="L19" s="16"/>
    </row>
    <row r="20">
      <c r="A20" s="9"/>
      <c r="B20" s="18" t="s">
        <v>12</v>
      </c>
      <c r="C20" s="18"/>
      <c r="D20" s="53">
        <f>C10-D19-D21</f>
        <v>718.08</v>
      </c>
      <c r="E20" s="54">
        <f>D20/9</f>
        <v>79.78666667</v>
      </c>
      <c r="F20" s="7"/>
      <c r="G20" s="8"/>
      <c r="H20" s="13"/>
      <c r="I20" s="13"/>
      <c r="J20" s="13"/>
      <c r="K20" s="9"/>
      <c r="L20" s="16"/>
    </row>
    <row r="21">
      <c r="A21" s="9"/>
      <c r="B21" s="18" t="s">
        <v>9</v>
      </c>
      <c r="C21" s="18">
        <v>1.0</v>
      </c>
      <c r="D21" s="52">
        <f>E21*4</f>
        <v>598.4</v>
      </c>
      <c r="E21" s="17">
        <f>C21*C4</f>
        <v>149.6</v>
      </c>
      <c r="F21" s="7"/>
      <c r="G21" s="8"/>
      <c r="H21" s="13"/>
      <c r="I21" s="13"/>
      <c r="J21" s="13"/>
      <c r="K21" s="9"/>
      <c r="L21" s="16"/>
    </row>
    <row r="22">
      <c r="A22" s="13"/>
      <c r="B22" s="33" t="s">
        <v>19</v>
      </c>
      <c r="C22" s="22"/>
      <c r="D22" s="22"/>
      <c r="E22" s="22"/>
      <c r="F22" s="22"/>
      <c r="G22" s="13"/>
      <c r="H22" s="13"/>
      <c r="I22" s="13"/>
      <c r="J22" s="13"/>
      <c r="K22" s="9"/>
      <c r="L22" s="16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9"/>
      <c r="L23" s="16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9"/>
      <c r="L24" s="16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9"/>
      <c r="L25" s="16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9"/>
      <c r="L26" s="16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9"/>
      <c r="L27" s="16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9"/>
      <c r="L28" s="16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9"/>
      <c r="L29" s="16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9"/>
      <c r="L30" s="16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9"/>
      <c r="L31" s="16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9"/>
      <c r="L32" s="16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9"/>
      <c r="L33" s="16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9"/>
      <c r="L34" s="16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9"/>
      <c r="L35" s="16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9"/>
      <c r="L36" s="16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9"/>
      <c r="L37" s="16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9"/>
      <c r="L38" s="16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9"/>
      <c r="L39" s="16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9"/>
      <c r="L40" s="16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9"/>
      <c r="L41" s="16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9"/>
      <c r="L42" s="16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9"/>
      <c r="L43" s="16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9"/>
      <c r="L44" s="16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9"/>
      <c r="L45" s="16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9"/>
      <c r="L46" s="16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9"/>
      <c r="L47" s="16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9"/>
      <c r="L48" s="16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9"/>
      <c r="L49" s="16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9"/>
      <c r="L50" s="16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9"/>
      <c r="L51" s="16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9"/>
      <c r="L52" s="16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9"/>
      <c r="L53" s="16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9"/>
      <c r="L54" s="16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9"/>
      <c r="L55" s="16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9"/>
      <c r="L56" s="16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9"/>
      <c r="L57" s="16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9"/>
      <c r="L58" s="16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9"/>
      <c r="L59" s="16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9"/>
      <c r="L60" s="16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9"/>
      <c r="L61" s="16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9"/>
      <c r="L62" s="16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9"/>
      <c r="L63" s="16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</sheetData>
  <mergeCells count="4">
    <mergeCell ref="G2:I2"/>
    <mergeCell ref="G8:L8"/>
    <mergeCell ref="B12:E12"/>
    <mergeCell ref="B17:E1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12.88"/>
    <col customWidth="1" min="4" max="4" width="9.88"/>
    <col customWidth="1" min="5" max="5" width="8.25"/>
  </cols>
  <sheetData>
    <row r="1">
      <c r="A1" s="13"/>
      <c r="B1" s="48"/>
      <c r="C1" s="55"/>
      <c r="D1" s="16"/>
      <c r="E1" s="8"/>
      <c r="F1" s="13"/>
      <c r="G1" s="13"/>
      <c r="H1" s="13"/>
      <c r="I1" s="13"/>
      <c r="J1" s="13"/>
      <c r="K1" s="13"/>
    </row>
    <row r="2">
      <c r="A2" s="9"/>
      <c r="B2" s="56" t="s">
        <v>28</v>
      </c>
      <c r="C2" s="57"/>
      <c r="D2" s="7"/>
      <c r="E2" s="36"/>
      <c r="F2" s="48"/>
      <c r="G2" s="48"/>
      <c r="H2" s="13"/>
      <c r="I2" s="13"/>
      <c r="J2" s="13"/>
      <c r="K2" s="13"/>
    </row>
    <row r="3">
      <c r="A3" s="58"/>
      <c r="B3" s="59" t="s">
        <v>29</v>
      </c>
      <c r="C3" s="59" t="s">
        <v>30</v>
      </c>
      <c r="D3" s="59" t="s">
        <v>15</v>
      </c>
      <c r="E3" s="59" t="s">
        <v>12</v>
      </c>
      <c r="F3" s="59" t="s">
        <v>31</v>
      </c>
      <c r="G3" s="59" t="s">
        <v>25</v>
      </c>
      <c r="H3" s="8"/>
      <c r="I3" s="13"/>
      <c r="J3" s="13"/>
      <c r="K3" s="13"/>
    </row>
    <row r="4">
      <c r="A4" s="58"/>
      <c r="B4" s="60" t="s">
        <v>32</v>
      </c>
      <c r="C4" s="61" t="s">
        <v>33</v>
      </c>
      <c r="D4" s="62"/>
      <c r="E4" s="62"/>
      <c r="F4" s="60">
        <v>18.0</v>
      </c>
      <c r="G4" s="63">
        <v>117.0</v>
      </c>
      <c r="H4" s="8"/>
      <c r="I4" s="48"/>
      <c r="J4" s="48"/>
      <c r="K4" s="13"/>
    </row>
    <row r="5">
      <c r="A5" s="58"/>
      <c r="B5" s="60" t="s">
        <v>34</v>
      </c>
      <c r="C5" s="64" t="s">
        <v>35</v>
      </c>
      <c r="D5" s="60">
        <v>0.0</v>
      </c>
      <c r="E5" s="60">
        <v>0.0</v>
      </c>
      <c r="F5" s="60">
        <v>12.5</v>
      </c>
      <c r="G5" s="60"/>
      <c r="H5" s="65"/>
      <c r="I5" s="1"/>
      <c r="K5" s="48"/>
    </row>
    <row r="6">
      <c r="A6" s="58"/>
      <c r="B6" s="60" t="s">
        <v>36</v>
      </c>
      <c r="C6" s="64" t="s">
        <v>37</v>
      </c>
      <c r="D6" s="60">
        <v>1.1</v>
      </c>
      <c r="E6" s="60">
        <v>3.0</v>
      </c>
      <c r="F6" s="60">
        <v>7.1</v>
      </c>
      <c r="G6" s="63">
        <v>61.0</v>
      </c>
      <c r="H6" s="65"/>
      <c r="I6" s="15" t="s">
        <v>15</v>
      </c>
      <c r="J6" s="17">
        <f>D13+D20+D30+D37</f>
        <v>121.76</v>
      </c>
      <c r="K6" s="66">
        <v>180.0</v>
      </c>
      <c r="L6" s="15">
        <f>G8+G10+G18+G27+G36</f>
        <v>601</v>
      </c>
      <c r="M6" s="15">
        <v>777.92</v>
      </c>
    </row>
    <row r="7">
      <c r="A7" s="58"/>
      <c r="B7" s="60" t="s">
        <v>38</v>
      </c>
      <c r="C7" s="64" t="s">
        <v>39</v>
      </c>
      <c r="D7" s="60">
        <v>0.0</v>
      </c>
      <c r="E7" s="60">
        <f>1.5*1.5</f>
        <v>2.25</v>
      </c>
      <c r="F7" s="60">
        <f>5.6*1.5</f>
        <v>8.4</v>
      </c>
      <c r="G7" s="63">
        <f>38*1.5</f>
        <v>57</v>
      </c>
      <c r="H7" s="65"/>
      <c r="I7" s="15" t="s">
        <v>12</v>
      </c>
      <c r="J7" s="17">
        <f>E13+E20+E30+E37</f>
        <v>45.37</v>
      </c>
      <c r="K7" s="66">
        <v>60.0</v>
      </c>
      <c r="L7" s="15"/>
      <c r="M7" s="15">
        <v>583.44</v>
      </c>
    </row>
    <row r="8">
      <c r="A8" s="58"/>
      <c r="B8" s="60" t="s">
        <v>40</v>
      </c>
      <c r="C8" s="64">
        <v>2.0</v>
      </c>
      <c r="D8" s="67">
        <f>2*6.29</f>
        <v>12.58</v>
      </c>
      <c r="E8" s="68">
        <f>2*5.3</f>
        <v>10.6</v>
      </c>
      <c r="F8" s="60">
        <v>0.0</v>
      </c>
      <c r="G8" s="69">
        <f>78*2</f>
        <v>156</v>
      </c>
      <c r="H8" s="65"/>
      <c r="I8" s="15" t="s">
        <v>41</v>
      </c>
      <c r="J8" s="17">
        <f>F13+F20+F30+F37</f>
        <v>129.54</v>
      </c>
      <c r="K8" s="66">
        <v>134.64</v>
      </c>
      <c r="L8" s="15">
        <f>G4+G6+G7+G11+G17+G24+G26+G29+G34</f>
        <v>850</v>
      </c>
      <c r="M8" s="15">
        <v>583.44</v>
      </c>
    </row>
    <row r="9">
      <c r="A9" s="58"/>
      <c r="B9" s="60" t="s">
        <v>42</v>
      </c>
      <c r="C9" s="64" t="s">
        <v>43</v>
      </c>
      <c r="D9" s="60">
        <v>0.0</v>
      </c>
      <c r="E9" s="60">
        <v>0.0</v>
      </c>
      <c r="F9" s="60">
        <v>0.0</v>
      </c>
      <c r="G9" s="60">
        <v>2.0</v>
      </c>
      <c r="H9" s="65"/>
      <c r="I9" s="15" t="s">
        <v>25</v>
      </c>
      <c r="J9" s="17">
        <f>G13+G20+G30+G37</f>
        <v>1565.5</v>
      </c>
      <c r="K9" s="70"/>
      <c r="L9" s="17"/>
      <c r="M9" s="17"/>
    </row>
    <row r="10">
      <c r="A10" s="58"/>
      <c r="B10" s="60" t="s">
        <v>44</v>
      </c>
      <c r="C10" s="64" t="s">
        <v>43</v>
      </c>
      <c r="D10" s="60">
        <v>25.0</v>
      </c>
      <c r="E10" s="60">
        <v>0.0</v>
      </c>
      <c r="F10" s="60">
        <v>2.2</v>
      </c>
      <c r="G10" s="69">
        <v>117.0</v>
      </c>
      <c r="H10" s="8"/>
      <c r="K10" s="22"/>
    </row>
    <row r="11">
      <c r="A11" s="58"/>
      <c r="B11" s="60" t="s">
        <v>45</v>
      </c>
      <c r="C11" s="64" t="s">
        <v>46</v>
      </c>
      <c r="D11" s="60"/>
      <c r="E11" s="60"/>
      <c r="F11" s="60">
        <v>11.06</v>
      </c>
      <c r="G11" s="63">
        <v>46.0</v>
      </c>
      <c r="H11" s="8"/>
      <c r="I11" s="13"/>
      <c r="J11" s="13"/>
      <c r="K11" s="13"/>
    </row>
    <row r="12">
      <c r="A12" s="16"/>
      <c r="B12" s="60" t="s">
        <v>47</v>
      </c>
      <c r="C12" s="64" t="s">
        <v>48</v>
      </c>
      <c r="D12" s="60">
        <v>0.0</v>
      </c>
      <c r="E12" s="60">
        <v>0.0</v>
      </c>
      <c r="F12" s="60">
        <v>0.0</v>
      </c>
      <c r="G12" s="60">
        <v>18.5</v>
      </c>
      <c r="H12" s="8"/>
      <c r="I12" s="13"/>
      <c r="J12" s="13"/>
      <c r="K12" s="13"/>
    </row>
    <row r="13">
      <c r="A13" s="58"/>
      <c r="B13" s="71" t="s">
        <v>49</v>
      </c>
      <c r="C13" s="72"/>
      <c r="D13" s="72">
        <f t="shared" ref="D13:G13" si="1">SUM(D4:D12)</f>
        <v>38.68</v>
      </c>
      <c r="E13" s="72">
        <f t="shared" si="1"/>
        <v>15.85</v>
      </c>
      <c r="F13" s="72">
        <f t="shared" si="1"/>
        <v>59.26</v>
      </c>
      <c r="G13" s="72">
        <f t="shared" si="1"/>
        <v>574.5</v>
      </c>
      <c r="H13" s="8"/>
      <c r="I13" s="13"/>
      <c r="J13" s="13"/>
      <c r="K13" s="13"/>
    </row>
    <row r="14">
      <c r="A14" s="16"/>
      <c r="B14" s="20"/>
      <c r="C14" s="20"/>
      <c r="D14" s="20"/>
      <c r="E14" s="20"/>
      <c r="F14" s="73"/>
      <c r="G14" s="19"/>
      <c r="H14" s="13"/>
      <c r="I14" s="13"/>
      <c r="J14" s="13"/>
      <c r="K14" s="13"/>
    </row>
    <row r="15">
      <c r="A15" s="16"/>
      <c r="B15" s="56" t="s">
        <v>50</v>
      </c>
      <c r="C15" s="74"/>
      <c r="D15" s="75"/>
      <c r="E15" s="36"/>
      <c r="F15" s="48"/>
      <c r="G15" s="36"/>
      <c r="H15" s="13"/>
      <c r="I15" s="13"/>
      <c r="J15" s="13"/>
      <c r="K15" s="13"/>
    </row>
    <row r="16">
      <c r="A16" s="58"/>
      <c r="B16" s="59" t="s">
        <v>29</v>
      </c>
      <c r="C16" s="59" t="s">
        <v>30</v>
      </c>
      <c r="D16" s="59" t="s">
        <v>15</v>
      </c>
      <c r="E16" s="59" t="s">
        <v>12</v>
      </c>
      <c r="F16" s="59" t="s">
        <v>31</v>
      </c>
      <c r="G16" s="59" t="s">
        <v>25</v>
      </c>
      <c r="H16" s="8"/>
      <c r="I16" s="13"/>
      <c r="J16" s="13"/>
      <c r="K16" s="13"/>
    </row>
    <row r="17">
      <c r="A17" s="58"/>
      <c r="B17" s="60" t="s">
        <v>51</v>
      </c>
      <c r="C17" s="61" t="s">
        <v>52</v>
      </c>
      <c r="D17" s="60">
        <v>2.5</v>
      </c>
      <c r="E17" s="62"/>
      <c r="F17" s="60">
        <v>24.0</v>
      </c>
      <c r="G17" s="63">
        <v>129.0</v>
      </c>
      <c r="H17" s="8"/>
      <c r="I17" s="13"/>
      <c r="J17" s="13"/>
      <c r="K17" s="13"/>
    </row>
    <row r="18">
      <c r="A18" s="58"/>
      <c r="B18" s="60" t="s">
        <v>53</v>
      </c>
      <c r="C18" s="64" t="s">
        <v>54</v>
      </c>
      <c r="D18" s="60">
        <v>22.39</v>
      </c>
      <c r="E18" s="60">
        <v>1.75</v>
      </c>
      <c r="F18" s="60">
        <v>0.0</v>
      </c>
      <c r="G18" s="69">
        <v>111.0</v>
      </c>
      <c r="H18" s="8"/>
      <c r="I18" s="13"/>
      <c r="J18" s="13"/>
      <c r="K18" s="13"/>
    </row>
    <row r="19">
      <c r="A19" s="76"/>
      <c r="B19" s="60" t="s">
        <v>55</v>
      </c>
      <c r="C19" s="64"/>
      <c r="D19" s="62"/>
      <c r="E19" s="62"/>
      <c r="F19" s="62"/>
      <c r="G19" s="62"/>
      <c r="H19" s="8"/>
      <c r="I19" s="13"/>
      <c r="J19" s="13"/>
      <c r="K19" s="13"/>
    </row>
    <row r="20">
      <c r="A20" s="9"/>
      <c r="B20" s="71" t="s">
        <v>49</v>
      </c>
      <c r="C20" s="77"/>
      <c r="D20" s="72">
        <f t="shared" ref="D20:G20" si="2">SUM(D17:D19)</f>
        <v>24.89</v>
      </c>
      <c r="E20" s="72">
        <f t="shared" si="2"/>
        <v>1.75</v>
      </c>
      <c r="F20" s="72">
        <f t="shared" si="2"/>
        <v>24</v>
      </c>
      <c r="G20" s="72">
        <f t="shared" si="2"/>
        <v>240</v>
      </c>
      <c r="H20" s="8"/>
      <c r="I20" s="13"/>
      <c r="J20" s="13"/>
      <c r="K20" s="13"/>
    </row>
    <row r="21">
      <c r="A21" s="13"/>
      <c r="B21" s="22"/>
      <c r="C21" s="22"/>
      <c r="D21" s="22"/>
      <c r="E21" s="22"/>
      <c r="F21" s="22"/>
      <c r="G21" s="22"/>
      <c r="H21" s="13"/>
      <c r="I21" s="13"/>
      <c r="J21" s="13"/>
      <c r="K21" s="13"/>
    </row>
    <row r="22">
      <c r="A22" s="13"/>
      <c r="B22" s="56" t="s">
        <v>56</v>
      </c>
      <c r="C22" s="74"/>
      <c r="D22" s="75"/>
      <c r="E22" s="36"/>
      <c r="F22" s="48"/>
      <c r="G22" s="48"/>
      <c r="H22" s="13"/>
      <c r="I22" s="13"/>
      <c r="J22" s="13"/>
      <c r="K22" s="13"/>
    </row>
    <row r="23">
      <c r="A23" s="9"/>
      <c r="B23" s="59" t="s">
        <v>29</v>
      </c>
      <c r="C23" s="59" t="s">
        <v>30</v>
      </c>
      <c r="D23" s="59" t="s">
        <v>15</v>
      </c>
      <c r="E23" s="59" t="s">
        <v>12</v>
      </c>
      <c r="F23" s="59" t="s">
        <v>31</v>
      </c>
      <c r="G23" s="59" t="s">
        <v>25</v>
      </c>
      <c r="H23" s="8"/>
      <c r="I23" s="13"/>
      <c r="J23" s="13"/>
      <c r="K23" s="13"/>
    </row>
    <row r="24">
      <c r="A24" s="9"/>
      <c r="B24" s="60" t="s">
        <v>57</v>
      </c>
      <c r="C24" s="61">
        <v>2.0</v>
      </c>
      <c r="D24" s="62">
        <f>0.74*C24</f>
        <v>1.48</v>
      </c>
      <c r="E24" s="62">
        <f>0.25*C24</f>
        <v>0.5</v>
      </c>
      <c r="F24" s="62">
        <f>C24*7.34</f>
        <v>14.68</v>
      </c>
      <c r="G24" s="78">
        <f>35*C24</f>
        <v>70</v>
      </c>
      <c r="H24" s="8"/>
      <c r="I24" s="13"/>
      <c r="J24" s="13"/>
      <c r="K24" s="13"/>
    </row>
    <row r="25">
      <c r="A25" s="9"/>
      <c r="B25" s="60" t="s">
        <v>58</v>
      </c>
      <c r="C25" s="64" t="s">
        <v>43</v>
      </c>
      <c r="D25" s="60">
        <v>4.01</v>
      </c>
      <c r="E25" s="60">
        <v>9.0</v>
      </c>
      <c r="F25" s="60">
        <v>3.13</v>
      </c>
      <c r="G25" s="79">
        <v>94.0</v>
      </c>
      <c r="H25" s="8"/>
      <c r="I25" s="13"/>
      <c r="J25" s="13"/>
      <c r="K25" s="13"/>
    </row>
    <row r="26">
      <c r="A26" s="9"/>
      <c r="B26" s="60" t="s">
        <v>59</v>
      </c>
      <c r="C26" s="64" t="s">
        <v>60</v>
      </c>
      <c r="D26" s="60">
        <v>0.0</v>
      </c>
      <c r="E26" s="60">
        <v>0.0</v>
      </c>
      <c r="F26" s="60">
        <v>11.67</v>
      </c>
      <c r="G26" s="63">
        <v>49.0</v>
      </c>
      <c r="H26" s="8"/>
      <c r="I26" s="13"/>
      <c r="J26" s="13"/>
      <c r="K26" s="13"/>
    </row>
    <row r="27">
      <c r="A27" s="9"/>
      <c r="B27" s="60" t="s">
        <v>15</v>
      </c>
      <c r="C27" s="64" t="s">
        <v>43</v>
      </c>
      <c r="D27" s="60">
        <v>25.0</v>
      </c>
      <c r="E27" s="60">
        <v>0.0</v>
      </c>
      <c r="F27" s="60">
        <v>0.0</v>
      </c>
      <c r="G27" s="69">
        <v>120.0</v>
      </c>
      <c r="H27" s="8"/>
      <c r="I27" s="13"/>
      <c r="J27" s="13"/>
      <c r="K27" s="13"/>
    </row>
    <row r="28">
      <c r="A28" s="9"/>
      <c r="B28" s="60" t="s">
        <v>58</v>
      </c>
      <c r="C28" s="64" t="s">
        <v>43</v>
      </c>
      <c r="D28" s="60">
        <v>0.0</v>
      </c>
      <c r="E28" s="60">
        <v>9.0</v>
      </c>
      <c r="F28" s="60">
        <v>0.0</v>
      </c>
      <c r="G28" s="60"/>
      <c r="H28" s="8"/>
      <c r="I28" s="13"/>
      <c r="J28" s="13"/>
      <c r="K28" s="13"/>
    </row>
    <row r="29">
      <c r="A29" s="9"/>
      <c r="B29" s="60" t="s">
        <v>38</v>
      </c>
      <c r="C29" s="64" t="s">
        <v>39</v>
      </c>
      <c r="D29" s="60">
        <v>0.0</v>
      </c>
      <c r="E29" s="60">
        <f>1.5*3</f>
        <v>4.5</v>
      </c>
      <c r="F29" s="60">
        <f>5.6*3</f>
        <v>16.8</v>
      </c>
      <c r="G29" s="63">
        <f>38*3</f>
        <v>114</v>
      </c>
      <c r="H29" s="8"/>
      <c r="I29" s="13"/>
      <c r="J29" s="13"/>
      <c r="K29" s="13"/>
    </row>
    <row r="30">
      <c r="A30" s="9"/>
      <c r="B30" s="71" t="s">
        <v>49</v>
      </c>
      <c r="C30" s="77"/>
      <c r="D30" s="72">
        <f t="shared" ref="D30:G30" si="3">SUM(D24:D29)</f>
        <v>30.49</v>
      </c>
      <c r="E30" s="72">
        <f t="shared" si="3"/>
        <v>23</v>
      </c>
      <c r="F30" s="72">
        <f t="shared" si="3"/>
        <v>46.28</v>
      </c>
      <c r="G30" s="72">
        <f t="shared" si="3"/>
        <v>447</v>
      </c>
      <c r="H30" s="8"/>
      <c r="I30" s="13"/>
      <c r="J30" s="13"/>
      <c r="K30" s="13"/>
    </row>
    <row r="31">
      <c r="A31" s="13"/>
      <c r="B31" s="22"/>
      <c r="C31" s="22"/>
      <c r="D31" s="22"/>
      <c r="E31" s="22"/>
      <c r="F31" s="22"/>
      <c r="G31" s="22"/>
      <c r="H31" s="13"/>
      <c r="I31" s="13"/>
      <c r="J31" s="13"/>
      <c r="K31" s="13"/>
    </row>
    <row r="32">
      <c r="A32" s="13"/>
      <c r="B32" s="56" t="s">
        <v>61</v>
      </c>
      <c r="C32" s="74"/>
      <c r="D32" s="75"/>
      <c r="E32" s="36"/>
      <c r="F32" s="48"/>
      <c r="G32" s="48"/>
      <c r="H32" s="13"/>
      <c r="I32" s="13"/>
      <c r="J32" s="13"/>
      <c r="K32" s="13"/>
    </row>
    <row r="33">
      <c r="A33" s="9"/>
      <c r="B33" s="59" t="s">
        <v>29</v>
      </c>
      <c r="C33" s="59" t="s">
        <v>30</v>
      </c>
      <c r="D33" s="59" t="s">
        <v>15</v>
      </c>
      <c r="E33" s="59" t="s">
        <v>12</v>
      </c>
      <c r="F33" s="59" t="s">
        <v>31</v>
      </c>
      <c r="G33" s="59" t="s">
        <v>25</v>
      </c>
      <c r="H33" s="8"/>
      <c r="I33" s="13"/>
      <c r="J33" s="13"/>
      <c r="K33" s="13"/>
    </row>
    <row r="34">
      <c r="A34" s="9"/>
      <c r="B34" s="60" t="s">
        <v>62</v>
      </c>
      <c r="C34" s="80">
        <v>1.0</v>
      </c>
      <c r="D34" s="81">
        <v>6.7</v>
      </c>
      <c r="E34" s="81">
        <v>3.4</v>
      </c>
      <c r="F34" s="81">
        <v>36.6</v>
      </c>
      <c r="G34" s="63">
        <v>207.0</v>
      </c>
      <c r="H34" s="8"/>
      <c r="I34" s="13"/>
      <c r="J34" s="13"/>
      <c r="K34" s="13"/>
    </row>
    <row r="35">
      <c r="A35" s="9"/>
      <c r="B35" s="60" t="s">
        <v>63</v>
      </c>
      <c r="C35" s="64"/>
      <c r="D35" s="62"/>
      <c r="E35" s="62"/>
      <c r="F35" s="62"/>
      <c r="G35" s="62"/>
      <c r="H35" s="8"/>
      <c r="I35" s="13"/>
      <c r="J35" s="13"/>
      <c r="K35" s="13"/>
    </row>
    <row r="36">
      <c r="A36" s="9"/>
      <c r="B36" s="60" t="s">
        <v>64</v>
      </c>
      <c r="C36" s="64" t="s">
        <v>65</v>
      </c>
      <c r="D36" s="60">
        <v>21.0</v>
      </c>
      <c r="E36" s="60">
        <v>1.37</v>
      </c>
      <c r="F36" s="60">
        <v>0.0</v>
      </c>
      <c r="G36" s="69">
        <v>97.0</v>
      </c>
      <c r="H36" s="8"/>
      <c r="I36" s="13"/>
      <c r="J36" s="13"/>
      <c r="K36" s="13"/>
    </row>
    <row r="37">
      <c r="A37" s="9"/>
      <c r="B37" s="60" t="s">
        <v>49</v>
      </c>
      <c r="C37" s="77"/>
      <c r="D37" s="72">
        <f t="shared" ref="D37:E37" si="4">SUM(D34:D36)</f>
        <v>27.7</v>
      </c>
      <c r="E37" s="72">
        <f t="shared" si="4"/>
        <v>4.77</v>
      </c>
      <c r="F37" s="72"/>
      <c r="G37" s="72">
        <f>SUM(G34:G36)</f>
        <v>304</v>
      </c>
      <c r="H37" s="8"/>
      <c r="I37" s="13"/>
      <c r="J37" s="13"/>
      <c r="K37" s="13"/>
    </row>
    <row r="38">
      <c r="A38" s="13"/>
      <c r="B38" s="22"/>
      <c r="C38" s="22"/>
      <c r="D38" s="22"/>
      <c r="E38" s="22"/>
      <c r="F38" s="22"/>
      <c r="G38" s="22"/>
      <c r="H38" s="13"/>
      <c r="I38" s="13"/>
      <c r="J38" s="13"/>
      <c r="K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</sheetData>
  <drawing r:id="rId1"/>
</worksheet>
</file>