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91914\Desktop\Interview Prep\Interview Prep for Pfizer BST Data Analyst\"/>
    </mc:Choice>
  </mc:AlternateContent>
  <xr:revisionPtr revIDLastSave="0" documentId="13_ncr:1_{3B802704-87BB-452F-819E-F5E0000D070D}" xr6:coauthVersionLast="47" xr6:coauthVersionMax="47" xr10:uidLastSave="{00000000-0000-0000-0000-000000000000}"/>
  <bookViews>
    <workbookView xWindow="-108" yWindow="-108" windowWidth="23256" windowHeight="12456" xr2:uid="{E3B644EE-B748-478C-85F7-866FCF2F54CB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0-Source Table 1" sheetId="11" r:id="rId11"/>
  </sheets>
  <definedNames>
    <definedName name="_xlnm._FilterDatabase" localSheetId="10" hidden="1">'Q10-Source Table 1'!$A$3:$I$3</definedName>
    <definedName name="_xlnm._FilterDatabase" localSheetId="1" hidden="1">'Q2'!$A$2:$I$71</definedName>
    <definedName name="PSWFormList_0" hidden="1">#REF!</definedName>
    <definedName name="PSWSeries_4_0_Values" hidden="1">#REF!</definedName>
  </definedNames>
  <calcPr calcId="191028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5" l="1"/>
  <c r="F7" i="4"/>
  <c r="D6" i="9"/>
  <c r="D5" i="9"/>
  <c r="D4" i="9"/>
  <c r="D5" i="10"/>
  <c r="E5" i="10"/>
  <c r="F5" i="10"/>
  <c r="G5" i="10"/>
  <c r="D6" i="10"/>
  <c r="E6" i="10"/>
  <c r="F6" i="10"/>
  <c r="G6" i="10"/>
  <c r="D7" i="10"/>
  <c r="E7" i="10"/>
  <c r="F7" i="10"/>
  <c r="G7" i="10"/>
  <c r="D8" i="10"/>
  <c r="E8" i="10"/>
  <c r="F8" i="10"/>
  <c r="G8" i="10"/>
  <c r="D9" i="10"/>
  <c r="E9" i="10"/>
  <c r="F9" i="10"/>
  <c r="G9" i="10"/>
  <c r="D10" i="10"/>
  <c r="E10" i="10"/>
  <c r="F10" i="10"/>
  <c r="G10" i="10"/>
  <c r="D11" i="10"/>
  <c r="E11" i="10"/>
  <c r="F11" i="10"/>
  <c r="G11" i="10"/>
  <c r="D12" i="10"/>
  <c r="E12" i="10"/>
  <c r="F12" i="10"/>
  <c r="G12" i="10"/>
  <c r="D13" i="10"/>
  <c r="E13" i="10"/>
  <c r="F13" i="10"/>
  <c r="G13" i="10"/>
  <c r="D14" i="10"/>
  <c r="E14" i="10"/>
  <c r="F14" i="10"/>
  <c r="G14" i="10"/>
  <c r="D15" i="10"/>
  <c r="E15" i="10"/>
  <c r="F15" i="10"/>
  <c r="G15" i="10"/>
  <c r="D16" i="10"/>
  <c r="E16" i="10"/>
  <c r="F16" i="10"/>
  <c r="G16" i="10"/>
  <c r="D17" i="10"/>
  <c r="E17" i="10"/>
  <c r="F17" i="10"/>
  <c r="G17" i="10"/>
  <c r="D18" i="10"/>
  <c r="E18" i="10"/>
  <c r="F18" i="10"/>
  <c r="G18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5" i="10"/>
  <c r="D7" i="9"/>
  <c r="D3" i="9"/>
  <c r="D2" i="9"/>
  <c r="F14" i="8"/>
  <c r="F12" i="8"/>
  <c r="F10" i="8"/>
  <c r="F8" i="8"/>
  <c r="F6" i="8"/>
  <c r="F15" i="7"/>
  <c r="F12" i="7"/>
  <c r="F9" i="7"/>
  <c r="D6" i="7"/>
  <c r="D7" i="7"/>
  <c r="D8" i="7"/>
  <c r="D9" i="7"/>
  <c r="D10" i="7"/>
  <c r="D11" i="7"/>
  <c r="D12" i="7"/>
  <c r="D13" i="7"/>
  <c r="D14" i="7"/>
  <c r="D15" i="7"/>
  <c r="D16" i="7"/>
  <c r="D5" i="7"/>
  <c r="N9" i="5"/>
  <c r="N8" i="5"/>
  <c r="N7" i="5"/>
  <c r="N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5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H17" i="3"/>
  <c r="H18" i="3"/>
  <c r="H19" i="3"/>
  <c r="H20" i="3"/>
  <c r="H21" i="3"/>
  <c r="H22" i="3"/>
  <c r="H23" i="3"/>
  <c r="H16" i="3"/>
  <c r="H5" i="3"/>
  <c r="H6" i="3"/>
  <c r="H7" i="3"/>
  <c r="H8" i="3"/>
  <c r="H9" i="3"/>
  <c r="H10" i="3"/>
  <c r="H11" i="3"/>
  <c r="H12" i="3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71" i="2" l="1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<sst xmlns="http://schemas.openxmlformats.org/spreadsheetml/2006/main" count="924" uniqueCount="336">
  <si>
    <t>Enrol No</t>
  </si>
  <si>
    <t>Name</t>
  </si>
  <si>
    <t>Mark1</t>
  </si>
  <si>
    <t>Mark2</t>
  </si>
  <si>
    <t>Mark3</t>
  </si>
  <si>
    <t>Mark4</t>
  </si>
  <si>
    <t>Mark5</t>
  </si>
  <si>
    <t>Allen</t>
  </si>
  <si>
    <t>Using Conditional Formating Apply color for:</t>
  </si>
  <si>
    <t>Ben</t>
  </si>
  <si>
    <t>Marks &lt; 40 - Red Color</t>
  </si>
  <si>
    <t>Blackstone</t>
  </si>
  <si>
    <t>Marks &gt; 90 - Green Color</t>
  </si>
  <si>
    <t>Brown</t>
  </si>
  <si>
    <t>Gray</t>
  </si>
  <si>
    <t>Joel</t>
  </si>
  <si>
    <t>Johnson</t>
  </si>
  <si>
    <t>Mathews</t>
  </si>
  <si>
    <t>Peter</t>
  </si>
  <si>
    <t>Phil</t>
  </si>
  <si>
    <t>Month</t>
  </si>
  <si>
    <t>Employee</t>
  </si>
  <si>
    <t>Region</t>
  </si>
  <si>
    <t>Binder</t>
  </si>
  <si>
    <t>Desk</t>
  </si>
  <si>
    <t>Pen</t>
  </si>
  <si>
    <t>Pen Set</t>
  </si>
  <si>
    <t>Pencil</t>
  </si>
  <si>
    <t>Grand Total</t>
  </si>
  <si>
    <t>Jan</t>
  </si>
  <si>
    <t>Adams</t>
  </si>
  <si>
    <t>Midwest</t>
  </si>
  <si>
    <t>Andrews</t>
  </si>
  <si>
    <t>Build a Pivot Table using the data in this sheet for below conditions</t>
  </si>
  <si>
    <t>Dwyer</t>
  </si>
  <si>
    <t>1. Region Wise Binder, Pen &amp; Pencil Total</t>
  </si>
  <si>
    <t>Jones</t>
  </si>
  <si>
    <t>New England</t>
  </si>
  <si>
    <t>2. Employee wise Max, Min &amp; Total Sales</t>
  </si>
  <si>
    <t>Parent</t>
  </si>
  <si>
    <t>3. Month &amp; Region Wise Average Sales</t>
  </si>
  <si>
    <t>Smith</t>
  </si>
  <si>
    <t>Stevenson</t>
  </si>
  <si>
    <t>Feb</t>
  </si>
  <si>
    <t>Mar</t>
  </si>
  <si>
    <t>Black</t>
  </si>
  <si>
    <t>West Coast</t>
  </si>
  <si>
    <t>Apr</t>
  </si>
  <si>
    <t>Howard</t>
  </si>
  <si>
    <t>May</t>
  </si>
  <si>
    <t>Thompson</t>
  </si>
  <si>
    <t>Jun</t>
  </si>
  <si>
    <t>Morgan</t>
  </si>
  <si>
    <t>Jul</t>
  </si>
  <si>
    <t>Aug</t>
  </si>
  <si>
    <t>Sep</t>
  </si>
  <si>
    <t>Oct</t>
  </si>
  <si>
    <t>Nov</t>
  </si>
  <si>
    <t>Dec</t>
  </si>
  <si>
    <t>Use a Calculation to fill column 'Target Customer' based on the below two Criteria</t>
  </si>
  <si>
    <t>Criteria for Target Customers: Male, have children and age younger than 45 years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</si>
  <si>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</si>
  <si>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</si>
  <si>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</si>
  <si>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</si>
  <si>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</si>
  <si>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</si>
  <si>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</si>
  <si>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</si>
  <si>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</si>
  <si>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</si>
  <si>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</si>
  <si>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</si>
  <si>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</si>
  <si>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</si>
  <si>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</si>
  <si>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</si>
  <si>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</si>
  <si>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</si>
  <si>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</si>
  <si>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</si>
  <si>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</si>
  <si>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Criteria for Target Customers: Should live in either TN or AP</t>
  </si>
  <si>
    <t>Use a Vlookup formula to populate the Nations with help of Column 'I' and 'J'</t>
  </si>
  <si>
    <t>Based on N.Code retrieve Nations</t>
  </si>
  <si>
    <t>Test Cricket - Top 100 Batsman (Nov - 2010)</t>
  </si>
  <si>
    <t>ID</t>
  </si>
  <si>
    <t>Ratings</t>
  </si>
  <si>
    <t>N.Code</t>
  </si>
  <si>
    <t>Nations</t>
  </si>
  <si>
    <t>S.R. Tendulkar </t>
  </si>
  <si>
    <t>IND </t>
  </si>
  <si>
    <t>India</t>
  </si>
  <si>
    <t>K.C. Sangakkara </t>
  </si>
  <si>
    <t>SL </t>
  </si>
  <si>
    <t>Sri Lanka</t>
  </si>
  <si>
    <t>V. Sehwag </t>
  </si>
  <si>
    <t>WI </t>
  </si>
  <si>
    <t>West Indies</t>
  </si>
  <si>
    <t>S. Chanderpaul </t>
  </si>
  <si>
    <t>SA </t>
  </si>
  <si>
    <t>South Africa</t>
  </si>
  <si>
    <t>D.P.M.D. Jayawardena </t>
  </si>
  <si>
    <t>NZ </t>
  </si>
  <si>
    <t>New Zealand</t>
  </si>
  <si>
    <t>J.H. Kallis </t>
  </si>
  <si>
    <t>AUS </t>
  </si>
  <si>
    <t>Australia</t>
  </si>
  <si>
    <t>G.C. Smith </t>
  </si>
  <si>
    <t>ENG </t>
  </si>
  <si>
    <t>England</t>
  </si>
  <si>
    <t>V.V.S. Laxman </t>
  </si>
  <si>
    <t>PAK </t>
  </si>
  <si>
    <t>Pakistan</t>
  </si>
  <si>
    <t>R.L. Taylor </t>
  </si>
  <si>
    <t>BAN </t>
  </si>
  <si>
    <t>Bangladesh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</si>
  <si>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</si>
  <si>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</si>
  <si>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</si>
  <si>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</si>
  <si>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</si>
  <si>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</si>
  <si>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</si>
  <si>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</si>
  <si>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</si>
  <si>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</si>
  <si>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</si>
  <si>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</si>
  <si>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</si>
  <si>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</si>
  <si>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</si>
  <si>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</si>
  <si>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</si>
  <si>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</si>
  <si>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</si>
  <si>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</si>
  <si>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</si>
  <si>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</si>
  <si>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</si>
  <si>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</si>
  <si>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</si>
  <si>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</si>
  <si>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</si>
  <si>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</si>
  <si>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</si>
  <si>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</si>
  <si>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</si>
  <si>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</si>
  <si>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</si>
  <si>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</si>
  <si>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</si>
  <si>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</si>
  <si>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</si>
  <si>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</si>
  <si>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</si>
  <si>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</si>
  <si>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</si>
  <si>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</si>
  <si>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</si>
  <si>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</si>
  <si>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</si>
  <si>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</si>
  <si>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</si>
  <si>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</si>
  <si>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</si>
  <si>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</si>
  <si>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</si>
  <si>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</si>
  <si>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</si>
  <si>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</si>
  <si>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</si>
  <si>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</si>
  <si>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</si>
  <si>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</si>
  <si>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</si>
  <si>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</si>
  <si>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</si>
  <si>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</si>
  <si>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</si>
  <si>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</si>
  <si>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</si>
  <si>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</si>
  <si>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</si>
  <si>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</si>
  <si>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</si>
  <si>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</si>
  <si>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</si>
  <si>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</si>
  <si>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</si>
  <si>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</si>
  <si>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</si>
  <si>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</si>
  <si>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</si>
  <si>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</si>
  <si>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</si>
  <si>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</si>
  <si>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</si>
  <si>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</si>
  <si>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</si>
  <si>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</si>
  <si>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</si>
  <si>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</si>
  <si>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</si>
  <si>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</si>
  <si>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</si>
  <si>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</si>
  <si>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</si>
  <si>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Calculate the total and Average number across week 1 to Week 4</t>
  </si>
  <si>
    <t>Fill the Analysis sheet using various formula's available in Excel</t>
  </si>
  <si>
    <t>Emp ID</t>
  </si>
  <si>
    <t>Emp Name</t>
  </si>
  <si>
    <t>Week1</t>
  </si>
  <si>
    <t>Week2</t>
  </si>
  <si>
    <t>Week3</t>
  </si>
  <si>
    <t>Week4</t>
  </si>
  <si>
    <t>Total</t>
  </si>
  <si>
    <t>Average</t>
  </si>
  <si>
    <t>Analysis:</t>
  </si>
  <si>
    <t>Adamson</t>
  </si>
  <si>
    <t>No. Employees:</t>
  </si>
  <si>
    <t>Arnold</t>
  </si>
  <si>
    <t>No. Entries: (Week 1 - 5)</t>
  </si>
  <si>
    <t>Babble</t>
  </si>
  <si>
    <t>No. Non Entries:</t>
  </si>
  <si>
    <t>Burns</t>
  </si>
  <si>
    <t>Highest Average:</t>
  </si>
  <si>
    <t>Davies</t>
  </si>
  <si>
    <t>Lowest Average:</t>
  </si>
  <si>
    <t>Evans</t>
  </si>
  <si>
    <t>Foster</t>
  </si>
  <si>
    <t>Green</t>
  </si>
  <si>
    <t>Harris</t>
  </si>
  <si>
    <t>Kelly</t>
  </si>
  <si>
    <t>Knowles</t>
  </si>
  <si>
    <t>Latham</t>
  </si>
  <si>
    <t>Morris</t>
  </si>
  <si>
    <t>Murry</t>
  </si>
  <si>
    <t>Newton</t>
  </si>
  <si>
    <t>1. Create Line Chart for Quarter 1 &amp; 2</t>
  </si>
  <si>
    <t>2. Apply Chart Layout 4
 (Design Tab --&gt; Chart Layouts)</t>
  </si>
  <si>
    <t>3. Add Quarter 4 Data to chart</t>
  </si>
  <si>
    <t>Quarter 1</t>
  </si>
  <si>
    <t>Quarter 2</t>
  </si>
  <si>
    <t>Quarter 3</t>
  </si>
  <si>
    <t>Quarter 4</t>
  </si>
  <si>
    <t>Northeast</t>
  </si>
  <si>
    <t>Southeast</t>
  </si>
  <si>
    <t>Southwest</t>
  </si>
  <si>
    <t>Northwest</t>
  </si>
  <si>
    <t>1.Create the pie chart below.</t>
  </si>
  <si>
    <t>2. Apply Chart Layout 1</t>
  </si>
  <si>
    <t>Week 1</t>
  </si>
  <si>
    <t>Mark</t>
  </si>
  <si>
    <t>Karen</t>
  </si>
  <si>
    <t>Tom</t>
  </si>
  <si>
    <t>Chris</t>
  </si>
  <si>
    <t>Tim</t>
  </si>
  <si>
    <t>Using the data from University fill in the blanks highlighted in Blue</t>
  </si>
  <si>
    <t>Pass / Fail</t>
  </si>
  <si>
    <t xml:space="preserve">Pass Mark </t>
  </si>
  <si>
    <t>Tony</t>
  </si>
  <si>
    <t>Frank</t>
  </si>
  <si>
    <t>Corina</t>
  </si>
  <si>
    <t>Linda</t>
  </si>
  <si>
    <t>Total No. of Students</t>
  </si>
  <si>
    <t>Daniel</t>
  </si>
  <si>
    <t>Andrew</t>
  </si>
  <si>
    <t>Stephen</t>
  </si>
  <si>
    <t>No. of Students to Pass</t>
  </si>
  <si>
    <t>Greg</t>
  </si>
  <si>
    <t>Margaret</t>
  </si>
  <si>
    <t>Susan</t>
  </si>
  <si>
    <t>Pass Ratio</t>
  </si>
  <si>
    <t>Rob</t>
  </si>
  <si>
    <t>Lindy</t>
  </si>
  <si>
    <t>Calculate the total and Average highest, Lowest Mark and total number of students using Excel Basic Formulas</t>
  </si>
  <si>
    <t>Total Mark</t>
  </si>
  <si>
    <t>Average Mark</t>
  </si>
  <si>
    <t>Highest Mark</t>
  </si>
  <si>
    <t>Lowest Mark</t>
  </si>
  <si>
    <t>No of Students</t>
  </si>
  <si>
    <t>Jeff</t>
  </si>
  <si>
    <t>Question</t>
  </si>
  <si>
    <t>Data</t>
  </si>
  <si>
    <t>Answer</t>
  </si>
  <si>
    <t>Apply proper format and convert the sentence to: 
Proper Case</t>
  </si>
  <si>
    <t xml:space="preserve">        Bob GOT enGageD last Week</t>
  </si>
  <si>
    <t>Upper Case</t>
  </si>
  <si>
    <t>Kid Likes to make GrEetinG Cards</t>
  </si>
  <si>
    <t>Extract last name from the name given. The format is Last name followed by given name</t>
  </si>
  <si>
    <t>Tiger Chandini</t>
  </si>
  <si>
    <t>Extract the first three digits of the store numbers as they depict the code of the area they belong to.</t>
  </si>
  <si>
    <t>Chandini00722345</t>
  </si>
  <si>
    <t>Store  - AB 45687</t>
  </si>
  <si>
    <t>Apply proper format and remove the unnecssary spaces</t>
  </si>
  <si>
    <t xml:space="preserve">      I lOvE My FiRsT Job              </t>
  </si>
  <si>
    <t>Use Vlookup to return the values from Source Table 1 for the below fields</t>
  </si>
  <si>
    <t>Inv Num</t>
  </si>
  <si>
    <t>Date Sold</t>
  </si>
  <si>
    <t>Product</t>
  </si>
  <si>
    <t>Qty Sold</t>
  </si>
  <si>
    <t>Total Income</t>
  </si>
  <si>
    <t>Data Source</t>
  </si>
  <si>
    <t>Sales Rep</t>
  </si>
  <si>
    <t>Price Each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</si>
  <si>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</si>
  <si>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</si>
  <si>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</si>
  <si>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</si>
  <si>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</si>
  <si>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</si>
  <si>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</si>
  <si>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</si>
  <si>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</si>
  <si>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</si>
  <si>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</si>
  <si>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</si>
  <si>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</si>
  <si>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</si>
  <si>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</si>
  <si>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</si>
  <si>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</si>
  <si>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</si>
  <si>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</si>
  <si>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</si>
  <si>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</si>
  <si>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</si>
  <si>
    <t>Row Labels</t>
  </si>
  <si>
    <t>Sum of Binder</t>
  </si>
  <si>
    <t>Sum of Pen</t>
  </si>
  <si>
    <t>Sum of Pencil</t>
  </si>
  <si>
    <t>Max of Grand Total</t>
  </si>
  <si>
    <t>Min of Grand Total</t>
  </si>
  <si>
    <t>Average of 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</si>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</sst>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_(&quot;$&quot;* #,##0_);_(&quot;$&quot;* \(#,##0\);_(&quot;$&quot;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0.34998626667073579"/>
      <name val="Calibri Light"/>
      <family val="2"/>
      <scheme val="major"/>
    </font>
    <font>
      <sz val="24"/>
      <color theme="4"/>
      <name val="Calibri Light"/>
      <family val="2"/>
      <scheme val="maj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0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theme="1"/>
      <name val="Calibri Light"/>
      <family val="2"/>
    </font>
    <font>
      <b/>
      <i/>
      <sz val="12"/>
      <color indexed="9"/>
      <name val="Calibri Light"/>
      <family val="2"/>
    </font>
    <font>
      <sz val="12"/>
      <color indexed="18"/>
      <name val="Calibri Light"/>
      <family val="2"/>
    </font>
    <font>
      <b/>
      <sz val="12"/>
      <name val="Calibri Light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i/>
      <sz val="9"/>
      <name val="Arial"/>
      <family val="2"/>
    </font>
    <font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Inherit"/>
    </font>
  </fonts>
  <fills count="2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30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4" tint="-0.249977111117893"/>
      </left>
      <right/>
      <top/>
      <bottom style="thin">
        <color theme="3" tint="0.59996337778862885"/>
      </bottom>
      <diagonal/>
    </border>
    <border>
      <left/>
      <right style="thin">
        <color theme="4" tint="-0.249977111117893"/>
      </right>
      <top/>
      <bottom style="thin">
        <color theme="3" tint="0.59996337778862885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3" tint="0.59996337778862885"/>
      </bottom>
      <diagonal/>
    </border>
    <border>
      <left/>
      <right style="thin">
        <color theme="4" tint="-0.249977111117893"/>
      </right>
      <top style="thin">
        <color theme="4"/>
      </top>
      <bottom style="thin">
        <color theme="3" tint="0.59996337778862885"/>
      </bottom>
      <diagonal/>
    </border>
    <border>
      <left/>
      <right/>
      <top/>
      <bottom style="medium">
        <color theme="4"/>
      </bottom>
      <diagonal/>
    </border>
    <border>
      <left/>
      <right style="thin">
        <color theme="4" tint="-0.249977111117893"/>
      </right>
      <top/>
      <bottom style="medium">
        <color theme="4"/>
      </bottom>
      <diagonal/>
    </border>
    <border>
      <left style="thin">
        <color theme="4" tint="-0.249977111117893"/>
      </left>
      <right/>
      <top style="thin">
        <color theme="3" tint="0.59996337778862885"/>
      </top>
      <bottom style="medium">
        <color theme="4"/>
      </bottom>
      <diagonal/>
    </border>
    <border>
      <left/>
      <right style="thin">
        <color theme="4" tint="-0.249977111117893"/>
      </right>
      <top style="thin">
        <color theme="3" tint="0.59996337778862885"/>
      </top>
      <bottom style="medium">
        <color theme="4"/>
      </bottom>
      <diagonal/>
    </border>
    <border>
      <left/>
      <right/>
      <top style="thin">
        <color theme="3" tint="0.59996337778862885"/>
      </top>
      <bottom style="medium">
        <color theme="4"/>
      </bottom>
      <diagonal/>
    </border>
    <border>
      <left/>
      <right/>
      <top style="thin">
        <color theme="6" tint="-0.499984740745262"/>
      </top>
      <bottom/>
      <diagonal/>
    </border>
    <border>
      <left/>
      <right/>
      <top/>
      <bottom style="medium">
        <color theme="6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10" fillId="5" borderId="0">
      <alignment vertical="center"/>
    </xf>
    <xf numFmtId="0" fontId="11" fillId="0" borderId="0"/>
    <xf numFmtId="0" fontId="1" fillId="0" borderId="0"/>
    <xf numFmtId="0" fontId="13" fillId="7" borderId="0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9" borderId="12" applyNumberFormat="0" applyFont="0" applyAlignment="0" applyProtection="0"/>
  </cellStyleXfs>
  <cellXfs count="155">
    <xf numFmtId="0" fontId="0" fillId="0" borderId="0" xfId="0"/>
    <xf numFmtId="0" fontId="4" fillId="0" borderId="0" xfId="2"/>
    <xf numFmtId="0" fontId="8" fillId="0" borderId="0" xfId="0" applyFont="1"/>
    <xf numFmtId="0" fontId="8" fillId="0" borderId="0" xfId="0" applyFont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9" fillId="3" borderId="0" xfId="3" applyFont="1" applyFill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7" fillId="0" borderId="0" xfId="2" applyFont="1"/>
    <xf numFmtId="0" fontId="1" fillId="0" borderId="5" xfId="2" applyFont="1" applyBorder="1" applyAlignment="1">
      <alignment vertical="center"/>
    </xf>
    <xf numFmtId="3" fontId="1" fillId="0" borderId="5" xfId="2" applyNumberFormat="1" applyFont="1" applyBorder="1" applyAlignment="1">
      <alignment horizontal="center" vertical="center"/>
    </xf>
    <xf numFmtId="0" fontId="3" fillId="4" borderId="0" xfId="2" applyFont="1" applyFill="1" applyAlignment="1">
      <alignment vertical="center"/>
    </xf>
    <xf numFmtId="0" fontId="1" fillId="0" borderId="0" xfId="2" applyFont="1" applyAlignment="1">
      <alignment vertical="center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Protection="1"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Protection="1"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0" xfId="7" applyFont="1"/>
    <xf numFmtId="0" fontId="8" fillId="0" borderId="0" xfId="7" applyFont="1" applyAlignment="1">
      <alignment horizontal="center"/>
    </xf>
    <xf numFmtId="0" fontId="12" fillId="0" borderId="0" xfId="3" applyFont="1">
      <alignment vertical="center"/>
    </xf>
    <xf numFmtId="0" fontId="1" fillId="0" borderId="0" xfId="8"/>
    <xf numFmtId="0" fontId="1" fillId="10" borderId="16" xfId="11" applyFont="1" applyFill="1" applyBorder="1" applyAlignment="1">
      <alignment vertical="center"/>
    </xf>
    <xf numFmtId="0" fontId="1" fillId="10" borderId="14" xfId="11" applyFont="1" applyFill="1" applyBorder="1" applyAlignment="1">
      <alignment vertical="center"/>
    </xf>
    <xf numFmtId="0" fontId="14" fillId="0" borderId="0" xfId="3" applyFont="1">
      <alignment vertical="center"/>
    </xf>
    <xf numFmtId="0" fontId="15" fillId="0" borderId="0" xfId="8" applyFont="1" applyAlignment="1">
      <alignment vertical="center"/>
    </xf>
    <xf numFmtId="0" fontId="2" fillId="8" borderId="11" xfId="9" applyFont="1" applyFill="1" applyBorder="1" applyAlignment="1">
      <alignment horizontal="center" vertical="center"/>
    </xf>
    <xf numFmtId="0" fontId="16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7" fillId="10" borderId="13" xfId="11" applyFont="1" applyFill="1" applyBorder="1" applyAlignment="1">
      <alignment horizontal="center" vertical="center"/>
    </xf>
    <xf numFmtId="0" fontId="17" fillId="10" borderId="14" xfId="11" applyFont="1" applyFill="1" applyBorder="1" applyAlignment="1">
      <alignment horizontal="left" vertical="center" indent="1"/>
    </xf>
    <xf numFmtId="0" fontId="17" fillId="0" borderId="12" xfId="11" applyFont="1" applyFill="1" applyAlignment="1">
      <alignment horizontal="center" vertical="center"/>
    </xf>
    <xf numFmtId="0" fontId="17" fillId="0" borderId="14" xfId="11" applyFont="1" applyFill="1" applyBorder="1" applyAlignment="1">
      <alignment horizontal="center" vertical="center"/>
    </xf>
    <xf numFmtId="0" fontId="17" fillId="10" borderId="15" xfId="11" applyFont="1" applyFill="1" applyBorder="1" applyAlignment="1">
      <alignment horizontal="center" vertical="center"/>
    </xf>
    <xf numFmtId="165" fontId="17" fillId="10" borderId="15" xfId="11" applyNumberFormat="1" applyFont="1" applyFill="1" applyBorder="1" applyAlignment="1">
      <alignment horizontal="center" vertical="center"/>
    </xf>
    <xf numFmtId="0" fontId="2" fillId="8" borderId="11" xfId="9" applyFont="1" applyFill="1" applyBorder="1" applyAlignment="1">
      <alignment horizontal="left" vertical="center"/>
    </xf>
    <xf numFmtId="0" fontId="2" fillId="8" borderId="0" xfId="9" applyFont="1" applyFill="1" applyBorder="1" applyAlignment="1">
      <alignment horizontal="left" vertical="center"/>
    </xf>
    <xf numFmtId="0" fontId="2" fillId="8" borderId="17" xfId="9" applyFont="1" applyFill="1" applyBorder="1" applyAlignment="1">
      <alignment horizontal="left" vertical="center"/>
    </xf>
    <xf numFmtId="0" fontId="17" fillId="10" borderId="19" xfId="11" applyFont="1" applyFill="1" applyBorder="1" applyAlignment="1">
      <alignment horizontal="center" vertical="center"/>
    </xf>
    <xf numFmtId="0" fontId="17" fillId="10" borderId="20" xfId="11" applyFont="1" applyFill="1" applyBorder="1" applyAlignment="1">
      <alignment horizontal="left" vertical="center" indent="1"/>
    </xf>
    <xf numFmtId="0" fontId="17" fillId="0" borderId="21" xfId="11" applyFont="1" applyFill="1" applyBorder="1" applyAlignment="1">
      <alignment horizontal="center" vertical="center"/>
    </xf>
    <xf numFmtId="0" fontId="17" fillId="0" borderId="20" xfId="11" applyFont="1" applyFill="1" applyBorder="1" applyAlignment="1">
      <alignment horizontal="center" vertical="center"/>
    </xf>
    <xf numFmtId="0" fontId="1" fillId="0" borderId="0" xfId="7" applyFont="1"/>
    <xf numFmtId="0" fontId="7" fillId="0" borderId="0" xfId="7" applyFont="1"/>
    <xf numFmtId="0" fontId="2" fillId="11" borderId="22" xfId="7" applyFont="1" applyFill="1" applyBorder="1" applyAlignment="1">
      <alignment horizontal="center"/>
    </xf>
    <xf numFmtId="0" fontId="1" fillId="12" borderId="0" xfId="7" applyFont="1" applyFill="1" applyAlignment="1">
      <alignment horizontal="center"/>
    </xf>
    <xf numFmtId="0" fontId="1" fillId="0" borderId="0" xfId="7" applyFont="1" applyAlignment="1">
      <alignment horizontal="center"/>
    </xf>
    <xf numFmtId="0" fontId="1" fillId="0" borderId="23" xfId="7" applyFont="1" applyBorder="1" applyAlignment="1">
      <alignment horizontal="center"/>
    </xf>
    <xf numFmtId="0" fontId="18" fillId="0" borderId="0" xfId="7" applyFont="1"/>
    <xf numFmtId="0" fontId="1" fillId="12" borderId="23" xfId="7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13" borderId="24" xfId="0" applyFont="1" applyFill="1" applyBorder="1" applyAlignment="1">
      <alignment horizontal="right"/>
    </xf>
    <xf numFmtId="0" fontId="20" fillId="13" borderId="25" xfId="0" applyFont="1" applyFill="1" applyBorder="1" applyAlignment="1">
      <alignment horizontal="center"/>
    </xf>
    <xf numFmtId="0" fontId="20" fillId="13" borderId="26" xfId="0" applyFont="1" applyFill="1" applyBorder="1" applyAlignment="1">
      <alignment horizontal="right"/>
    </xf>
    <xf numFmtId="0" fontId="20" fillId="13" borderId="0" xfId="0" applyFont="1" applyFill="1" applyAlignment="1">
      <alignment horizontal="right"/>
    </xf>
    <xf numFmtId="0" fontId="19" fillId="0" borderId="27" xfId="0" applyFont="1" applyBorder="1" applyAlignment="1">
      <alignment horizontal="center"/>
    </xf>
    <xf numFmtId="0" fontId="21" fillId="0" borderId="28" xfId="0" applyFont="1" applyBorder="1"/>
    <xf numFmtId="0" fontId="21" fillId="0" borderId="29" xfId="0" applyFont="1" applyBorder="1" applyAlignment="1">
      <alignment horizontal="center"/>
    </xf>
    <xf numFmtId="0" fontId="21" fillId="0" borderId="30" xfId="0" applyFont="1" applyBorder="1"/>
    <xf numFmtId="0" fontId="21" fillId="0" borderId="0" xfId="0" applyFont="1" applyAlignment="1">
      <alignment horizontal="center"/>
    </xf>
    <xf numFmtId="0" fontId="20" fillId="14" borderId="24" xfId="0" applyFont="1" applyFill="1" applyBorder="1" applyAlignment="1">
      <alignment horizontal="left"/>
    </xf>
    <xf numFmtId="0" fontId="20" fillId="14" borderId="26" xfId="0" applyFont="1" applyFill="1" applyBorder="1" applyAlignment="1">
      <alignment horizontal="centerContinuous"/>
    </xf>
    <xf numFmtId="0" fontId="22" fillId="15" borderId="32" xfId="0" applyFont="1" applyFill="1" applyBorder="1" applyAlignment="1" applyProtection="1">
      <alignment horizontal="center"/>
      <protection locked="0"/>
    </xf>
    <xf numFmtId="10" fontId="22" fillId="15" borderId="32" xfId="0" applyNumberFormat="1" applyFont="1" applyFill="1" applyBorder="1" applyAlignment="1" applyProtection="1">
      <alignment horizontal="center"/>
      <protection locked="0"/>
    </xf>
    <xf numFmtId="0" fontId="21" fillId="0" borderId="33" xfId="0" applyFont="1" applyBorder="1"/>
    <xf numFmtId="0" fontId="21" fillId="0" borderId="34" xfId="0" applyFont="1" applyBorder="1" applyAlignment="1">
      <alignment horizontal="center"/>
    </xf>
    <xf numFmtId="0" fontId="23" fillId="16" borderId="36" xfId="2" applyFont="1" applyFill="1" applyBorder="1" applyAlignment="1">
      <alignment horizontal="right"/>
    </xf>
    <xf numFmtId="0" fontId="23" fillId="16" borderId="37" xfId="2" applyFont="1" applyFill="1" applyBorder="1" applyAlignment="1">
      <alignment horizontal="right"/>
    </xf>
    <xf numFmtId="0" fontId="24" fillId="17" borderId="30" xfId="2" applyFont="1" applyFill="1" applyBorder="1"/>
    <xf numFmtId="0" fontId="24" fillId="17" borderId="31" xfId="2" applyFont="1" applyFill="1" applyBorder="1"/>
    <xf numFmtId="0" fontId="23" fillId="14" borderId="24" xfId="2" applyFont="1" applyFill="1" applyBorder="1" applyAlignment="1">
      <alignment horizontal="right"/>
    </xf>
    <xf numFmtId="1" fontId="4" fillId="18" borderId="26" xfId="2" applyNumberFormat="1" applyFill="1" applyBorder="1" applyProtection="1">
      <protection locked="0"/>
    </xf>
    <xf numFmtId="0" fontId="25" fillId="0" borderId="0" xfId="2" applyFont="1"/>
    <xf numFmtId="0" fontId="4" fillId="18" borderId="26" xfId="2" applyFill="1" applyBorder="1" applyProtection="1">
      <protection locked="0"/>
    </xf>
    <xf numFmtId="0" fontId="24" fillId="17" borderId="33" xfId="2" applyFont="1" applyFill="1" applyBorder="1"/>
    <xf numFmtId="0" fontId="24" fillId="17" borderId="35" xfId="2" applyFont="1" applyFill="1" applyBorder="1"/>
    <xf numFmtId="0" fontId="8" fillId="0" borderId="0" xfId="5" applyFont="1">
      <alignment vertical="center"/>
    </xf>
    <xf numFmtId="0" fontId="8" fillId="0" borderId="0" xfId="3" applyFont="1" applyBorder="1" applyAlignment="1">
      <alignment horizontal="center" vertical="center"/>
    </xf>
    <xf numFmtId="164" fontId="8" fillId="0" borderId="0" xfId="3" applyNumberFormat="1" applyFont="1" applyBorder="1" applyAlignment="1">
      <alignment horizontal="center" vertical="center"/>
    </xf>
    <xf numFmtId="0" fontId="8" fillId="0" borderId="0" xfId="3" applyFont="1">
      <alignment vertical="center"/>
    </xf>
    <xf numFmtId="0" fontId="8" fillId="6" borderId="0" xfId="6" applyFont="1" applyFill="1">
      <alignment vertical="center"/>
    </xf>
    <xf numFmtId="0" fontId="8" fillId="6" borderId="0" xfId="6" applyFont="1" applyFill="1" applyAlignment="1"/>
    <xf numFmtId="0" fontId="9" fillId="0" borderId="0" xfId="7" applyFont="1" applyAlignment="1">
      <alignment horizontal="left" vertical="center" indent="3"/>
    </xf>
    <xf numFmtId="0" fontId="8" fillId="0" borderId="0" xfId="7" applyFont="1" applyAlignment="1">
      <alignment horizontal="center" vertical="center"/>
    </xf>
    <xf numFmtId="0" fontId="9" fillId="0" borderId="10" xfId="7" applyFont="1" applyBorder="1" applyAlignment="1">
      <alignment horizontal="center"/>
    </xf>
    <xf numFmtId="0" fontId="9" fillId="7" borderId="0" xfId="7" applyFont="1" applyFill="1" applyAlignment="1">
      <alignment horizontal="center" vertical="center"/>
    </xf>
    <xf numFmtId="0" fontId="8" fillId="5" borderId="0" xfId="6" applyFont="1" applyAlignment="1">
      <alignment horizontal="center" vertical="center"/>
    </xf>
    <xf numFmtId="0" fontId="8" fillId="5" borderId="0" xfId="6" applyFont="1" applyAlignment="1">
      <alignment horizontal="left" vertical="center" indent="2"/>
    </xf>
    <xf numFmtId="0" fontId="8" fillId="6" borderId="0" xfId="6" applyFont="1" applyFill="1" applyAlignment="1">
      <alignment horizontal="center" vertical="center"/>
    </xf>
    <xf numFmtId="0" fontId="8" fillId="6" borderId="0" xfId="6" applyFont="1" applyFill="1" applyAlignment="1">
      <alignment horizontal="left" vertical="center" indent="2"/>
    </xf>
    <xf numFmtId="0" fontId="2" fillId="19" borderId="0" xfId="0" applyFont="1" applyFill="1" applyAlignment="1">
      <alignment horizontal="center"/>
    </xf>
    <xf numFmtId="0" fontId="0" fillId="0" borderId="27" xfId="0" applyBorder="1" applyAlignment="1">
      <alignment wrapText="1"/>
    </xf>
    <xf numFmtId="0" fontId="0" fillId="0" borderId="27" xfId="0" applyBorder="1"/>
    <xf numFmtId="0" fontId="0" fillId="0" borderId="27" xfId="0" applyBorder="1" applyAlignment="1">
      <alignment vertical="center" wrapText="1"/>
    </xf>
    <xf numFmtId="0" fontId="1" fillId="0" borderId="0" xfId="0" applyFont="1"/>
    <xf numFmtId="0" fontId="8" fillId="12" borderId="40" xfId="7" applyFont="1" applyFill="1" applyBorder="1" applyAlignment="1">
      <alignment horizontal="center" vertical="center"/>
    </xf>
    <xf numFmtId="15" fontId="8" fillId="12" borderId="40" xfId="7" applyNumberFormat="1" applyFont="1" applyFill="1" applyBorder="1" applyAlignment="1">
      <alignment vertical="center"/>
    </xf>
    <xf numFmtId="0" fontId="8" fillId="0" borderId="40" xfId="7" applyFont="1" applyBorder="1" applyAlignment="1">
      <alignment horizontal="center" vertical="center"/>
    </xf>
    <xf numFmtId="0" fontId="8" fillId="0" borderId="42" xfId="7" applyFont="1" applyBorder="1" applyAlignment="1">
      <alignment horizontal="center" vertical="center"/>
    </xf>
    <xf numFmtId="0" fontId="9" fillId="4" borderId="0" xfId="2" applyFont="1" applyFill="1" applyAlignment="1">
      <alignment vertical="center"/>
    </xf>
    <xf numFmtId="0" fontId="9" fillId="20" borderId="40" xfId="7" applyFont="1" applyFill="1" applyBorder="1" applyAlignment="1">
      <alignment horizontal="center"/>
    </xf>
    <xf numFmtId="14" fontId="9" fillId="20" borderId="40" xfId="7" applyNumberFormat="1" applyFont="1" applyFill="1" applyBorder="1" applyAlignment="1">
      <alignment horizontal="center"/>
    </xf>
    <xf numFmtId="0" fontId="9" fillId="20" borderId="41" xfId="7" applyFont="1" applyFill="1" applyBorder="1" applyAlignment="1">
      <alignment horizontal="center"/>
    </xf>
    <xf numFmtId="0" fontId="14" fillId="0" borderId="0" xfId="3" applyFont="1" applyBorder="1">
      <alignment vertical="center"/>
    </xf>
    <xf numFmtId="0" fontId="26" fillId="0" borderId="0" xfId="0" applyFont="1"/>
    <xf numFmtId="0" fontId="8" fillId="0" borderId="0" xfId="7" applyFont="1" applyAlignment="1">
      <alignment vertical="center"/>
    </xf>
    <xf numFmtId="0" fontId="2" fillId="20" borderId="49" xfId="7" applyFont="1" applyFill="1" applyBorder="1" applyAlignment="1">
      <alignment horizontal="center" vertical="center"/>
    </xf>
    <xf numFmtId="0" fontId="2" fillId="20" borderId="0" xfId="7" applyFont="1" applyFill="1" applyAlignment="1">
      <alignment vertical="center"/>
    </xf>
    <xf numFmtId="0" fontId="2" fillId="20" borderId="0" xfId="7" applyFont="1" applyFill="1" applyAlignment="1">
      <alignment horizontal="center" vertical="center"/>
    </xf>
    <xf numFmtId="14" fontId="2" fillId="20" borderId="0" xfId="7" applyNumberFormat="1" applyFont="1" applyFill="1" applyAlignment="1">
      <alignment horizontal="center" vertical="center"/>
    </xf>
    <xf numFmtId="0" fontId="2" fillId="20" borderId="44" xfId="7" applyFont="1" applyFill="1" applyBorder="1" applyAlignment="1">
      <alignment horizontal="center" vertical="center"/>
    </xf>
    <xf numFmtId="0" fontId="8" fillId="12" borderId="43" xfId="7" applyFont="1" applyFill="1" applyBorder="1" applyAlignment="1">
      <alignment horizontal="center" vertical="center"/>
    </xf>
    <xf numFmtId="0" fontId="8" fillId="12" borderId="44" xfId="7" applyFont="1" applyFill="1" applyBorder="1" applyAlignment="1">
      <alignment vertical="center"/>
    </xf>
    <xf numFmtId="0" fontId="8" fillId="12" borderId="44" xfId="7" applyFont="1" applyFill="1" applyBorder="1" applyAlignment="1">
      <alignment horizontal="left" vertical="center"/>
    </xf>
    <xf numFmtId="14" fontId="8" fillId="12" borderId="44" xfId="7" applyNumberFormat="1" applyFont="1" applyFill="1" applyBorder="1" applyAlignment="1">
      <alignment vertical="center"/>
    </xf>
    <xf numFmtId="0" fontId="8" fillId="12" borderId="44" xfId="7" applyFont="1" applyFill="1" applyBorder="1" applyAlignment="1">
      <alignment horizontal="center" vertical="center"/>
    </xf>
    <xf numFmtId="0" fontId="8" fillId="0" borderId="43" xfId="7" applyFont="1" applyBorder="1" applyAlignment="1">
      <alignment horizontal="center" vertical="center"/>
    </xf>
    <xf numFmtId="0" fontId="8" fillId="0" borderId="44" xfId="7" applyFont="1" applyBorder="1" applyAlignment="1">
      <alignment vertical="center"/>
    </xf>
    <xf numFmtId="0" fontId="8" fillId="0" borderId="44" xfId="7" applyFont="1" applyBorder="1" applyAlignment="1">
      <alignment horizontal="left" vertical="center"/>
    </xf>
    <xf numFmtId="14" fontId="8" fillId="0" borderId="44" xfId="7" applyNumberFormat="1" applyFont="1" applyBorder="1" applyAlignment="1">
      <alignment vertical="center"/>
    </xf>
    <xf numFmtId="0" fontId="8" fillId="0" borderId="44" xfId="7" applyFont="1" applyBorder="1" applyAlignment="1">
      <alignment horizontal="center" vertical="center"/>
    </xf>
    <xf numFmtId="0" fontId="8" fillId="12" borderId="46" xfId="7" applyFont="1" applyFill="1" applyBorder="1" applyAlignment="1">
      <alignment horizontal="center" vertical="center"/>
    </xf>
    <xf numFmtId="0" fontId="8" fillId="12" borderId="47" xfId="7" applyFont="1" applyFill="1" applyBorder="1" applyAlignment="1">
      <alignment vertical="center"/>
    </xf>
    <xf numFmtId="0" fontId="8" fillId="12" borderId="47" xfId="7" applyFont="1" applyFill="1" applyBorder="1" applyAlignment="1">
      <alignment horizontal="left" vertical="center"/>
    </xf>
    <xf numFmtId="14" fontId="8" fillId="12" borderId="47" xfId="7" applyNumberFormat="1" applyFont="1" applyFill="1" applyBorder="1" applyAlignment="1">
      <alignment vertical="center"/>
    </xf>
    <xf numFmtId="0" fontId="8" fillId="12" borderId="47" xfId="7" applyFont="1" applyFill="1" applyBorder="1" applyAlignment="1">
      <alignment horizontal="center" vertical="center"/>
    </xf>
    <xf numFmtId="14" fontId="8" fillId="0" borderId="0" xfId="7" applyNumberFormat="1" applyFont="1"/>
    <xf numFmtId="0" fontId="8" fillId="0" borderId="0" xfId="7" applyFont="1" applyAlignment="1">
      <alignment horizontal="left"/>
    </xf>
    <xf numFmtId="166" fontId="2" fillId="20" borderId="45" xfId="1" applyNumberFormat="1" applyFont="1" applyFill="1" applyBorder="1" applyAlignment="1">
      <alignment horizontal="center" vertical="center"/>
    </xf>
    <xf numFmtId="166" fontId="8" fillId="12" borderId="45" xfId="1" applyNumberFormat="1" applyFont="1" applyFill="1" applyBorder="1" applyAlignment="1">
      <alignment horizontal="center" vertical="center"/>
    </xf>
    <xf numFmtId="166" fontId="8" fillId="0" borderId="45" xfId="1" applyNumberFormat="1" applyFont="1" applyBorder="1" applyAlignment="1">
      <alignment horizontal="center" vertical="center"/>
    </xf>
    <xf numFmtId="166" fontId="8" fillId="12" borderId="48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10" borderId="14" xfId="11" applyNumberFormat="1" applyFont="1" applyFill="1" applyBorder="1" applyAlignment="1">
      <alignment vertical="center"/>
    </xf>
    <xf numFmtId="165" fontId="1" fillId="10" borderId="18" xfId="11" applyNumberFormat="1" applyFont="1" applyFill="1" applyBorder="1" applyAlignment="1">
      <alignment vertical="center"/>
    </xf>
    <xf numFmtId="0" fontId="0" fillId="0" borderId="27" xfId="0" applyBorder="1" applyAlignment="1">
      <alignment horizontal="left" vertical="top"/>
    </xf>
    <xf numFmtId="0" fontId="28" fillId="0" borderId="0" xfId="0" applyFont="1" applyAlignment="1">
      <alignment vertical="center"/>
    </xf>
    <xf numFmtId="2" fontId="8" fillId="12" borderId="40" xfId="7" applyNumberFormat="1" applyFont="1" applyFill="1" applyBorder="1" applyAlignment="1">
      <alignment vertic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27" fillId="21" borderId="0" xfId="2" applyFont="1" applyFill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9" fillId="4" borderId="0" xfId="2" applyFont="1" applyFill="1" applyAlignment="1">
      <alignment horizontal="left" vertical="center"/>
    </xf>
  </cellXfs>
  <cellStyles count="12">
    <cellStyle name="Currency" xfId="1" builtinId="4"/>
    <cellStyle name="Her Total Lost Shade" xfId="9" xr:uid="{14279C0F-A3B3-4162-B9C4-264CF59D64D7}"/>
    <cellStyle name="Normal" xfId="0" builtinId="0"/>
    <cellStyle name="Normal 2" xfId="2" xr:uid="{96B698A9-1474-4832-99EC-3E1437CB6DF6}"/>
    <cellStyle name="Normal 2 2" xfId="7" xr:uid="{AF114F38-63FC-4C98-912A-E126EEDCB3B8}"/>
    <cellStyle name="Normal 2 3" xfId="8" xr:uid="{B94E45EE-3E16-4A8E-AA3E-CCC26C1837E0}"/>
    <cellStyle name="Normal 27" xfId="3" xr:uid="{08D0E743-AD71-4072-A2B4-7673B9977416}"/>
    <cellStyle name="Normal 28" xfId="5" xr:uid="{1E347A66-CE82-41F0-8364-DBA6BBA6694E}"/>
    <cellStyle name="Normal 3" xfId="6" xr:uid="{A743E2E5-5230-427A-8119-5ECFA4769B7B}"/>
    <cellStyle name="Normal 4" xfId="10" xr:uid="{535CB6B7-E088-4183-8FEC-AAAE375C24F1}"/>
    <cellStyle name="Stats Shade" xfId="11" xr:uid="{107019C1-95D1-4B0D-9572-AA0AF6C4F6AD}"/>
    <cellStyle name="Title 14" xfId="4" xr:uid="{EA17A55D-8922-43FA-AC6D-7CDD8224FDFA}"/>
  </cellStyles>
  <dxfs count="28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'Q6'!$C$5</c:f>
              <c:strCache>
                <c:ptCount val="1"/>
                <c:pt idx="0">
                  <c:v>Quarter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'Q6'!$B$6:$B$9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Southwest</c:v>
                </c:pt>
                <c:pt idx="3">
                  <c:v>Northwest</c:v>
                </c:pt>
              </c:strCache>
            </c:strRef>
          </c:cat>
          <c:val>
            <c:numRef>
              <c:f>'Q6'!$C$6:$C$9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A-4238-8F6D-58FE70414EF4}"/>
            </c:ext>
          </c:extLst>
        </c:ser>
        <c:ser>
          <c:idx val="1"/>
          <c:order val="1"/>
          <c:tx>
            <c:strRef>
              <c:f>'Q6'!$E$5</c:f>
              <c:strCache>
                <c:ptCount val="1"/>
                <c:pt idx="0">
                  <c:v>Quarter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'Q6'!$B$6:$B$9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Southwest</c:v>
                </c:pt>
                <c:pt idx="3">
                  <c:v>Northwest</c:v>
                </c:pt>
              </c:strCache>
            </c:strRef>
          </c:cat>
          <c:val>
            <c:numRef>
              <c:f>'Q6'!$D$6:$D$9</c:f>
              <c:numCache>
                <c:formatCode>General</c:formatCode>
                <c:ptCount val="4"/>
                <c:pt idx="0">
                  <c:v>105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A-4238-8F6D-58FE70414EF4}"/>
            </c:ext>
          </c:extLst>
        </c:ser>
        <c:ser>
          <c:idx val="2"/>
          <c:order val="2"/>
          <c:tx>
            <c:strRef>
              <c:f>'Q6'!$F$5</c:f>
              <c:strCache>
                <c:ptCount val="1"/>
                <c:pt idx="0">
                  <c:v>Quarter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'Q6'!$F$6:$F$9</c:f>
              <c:numCache>
                <c:formatCode>General</c:formatCode>
                <c:ptCount val="4"/>
                <c:pt idx="0">
                  <c:v>110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DA-4238-8F6D-58FE7041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554991"/>
        <c:axId val="1376555407"/>
      </c:lineChart>
      <c:catAx>
        <c:axId val="13765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55407"/>
        <c:crosses val="autoZero"/>
        <c:auto val="1"/>
        <c:lblAlgn val="ctr"/>
        <c:lblOffset val="100"/>
        <c:noMultiLvlLbl val="0"/>
      </c:catAx>
      <c:valAx>
        <c:axId val="137655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'Q6'!$C$16</c:f>
              <c:strCache>
                <c:ptCount val="1"/>
                <c:pt idx="0">
                  <c:v>Week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4B-4F2F-8CC2-7D9EB0F09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4B-4F2F-8CC2-7D9EB0F09D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4B-4F2F-8CC2-7D9EB0F09D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4B-4F2F-8CC2-7D9EB0F09D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4B-4F2F-8CC2-7D9EB0F09D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'Q6'!$B$17:$B$21</c:f>
              <c:strCache>
                <c:ptCount val="5"/>
                <c:pt idx="0">
                  <c:v>Mark</c:v>
                </c:pt>
                <c:pt idx="1">
                  <c:v>Karen</c:v>
                </c:pt>
                <c:pt idx="2">
                  <c:v>Tom</c:v>
                </c:pt>
                <c:pt idx="3">
                  <c:v>Chris</c:v>
                </c:pt>
                <c:pt idx="4">
                  <c:v>Tim</c:v>
                </c:pt>
              </c:strCache>
            </c:strRef>
          </c:cat>
          <c:val>
            <c:numRef>
              <c:f>'Q6'!$C$17:$C$21</c:f>
              <c:numCache>
                <c:formatCode>General</c:formatCode>
                <c:ptCount val="5"/>
                <c:pt idx="0">
                  <c:v>40</c:v>
                </c:pt>
                <c:pt idx="1">
                  <c:v>45</c:v>
                </c:pt>
                <c:pt idx="2">
                  <c:v>38</c:v>
                </c:pt>
                <c:pt idx="3">
                  <c:v>29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6-4C92-9582-96B5044023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693420</xdr:colOff>
      <xdr:row>2</xdr:row>
      <xdr:rowOff>87630</xdr:rowOff>
    </xdr:from>
    <xdr:to>
      <xdr:col>14</xdr:col>
      <xdr:colOff>297180</xdr:colOff>
      <xdr:row>17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DB164-6D4B-49F7-B3AB-D8EC8DB4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693420</xdr:colOff>
      <xdr:row>18</xdr:row>
      <xdr:rowOff>125730</xdr:rowOff>
    </xdr:from>
    <xdr:to>
      <xdr:col>14</xdr:col>
      <xdr:colOff>297180</xdr:colOff>
      <xdr:row>33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3429F-BBD1-467B-939C-C8607E84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 Raj" refreshedDate="45247.718791435182" createdVersion="7" refreshedVersion="7" minRefreshableVersion="3" recordCount="69" xr:uid="{0E657173-5B48-49E0-A4D4-C155D9E4450D}">
  <cacheSource type="worksheet">
    <worksheetSource ref="A2:I71" sheet="Q2"/>
  </cacheSource>
  <cacheFields count="9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Employee" numFmtId="0">
      <sharedItems count="11">
        <s v="Adams"/>
        <s v="Andrews"/>
        <s v="Dwyer"/>
        <s v="Jones"/>
        <s v="Parent"/>
        <s v="Smith"/>
        <s v="Stevenson"/>
        <s v="Black"/>
        <s v="Howard"/>
        <s v="Thompson"/>
        <s v="Morgan"/>
      </sharedItems>
    </cacheField>
    <cacheField name="Region" numFmtId="0">
      <sharedItems count="3">
        <s v="Midwest"/>
        <s v="New England"/>
        <s v="West Coast"/>
      </sharedItems>
    </cacheField>
    <cacheField name="Binder" numFmtId="3">
      <sharedItems containsString="0" containsBlank="1" containsNumber="1" containsInteger="1" minValue="316" maxValue="7152"/>
    </cacheField>
    <cacheField name="Desk" numFmtId="3">
      <sharedItems containsString="0" containsBlank="1" containsNumber="1" containsInteger="1" minValue="254" maxValue="6402"/>
    </cacheField>
    <cacheField name="Pen" numFmtId="3">
      <sharedItems containsString="0" containsBlank="1" containsNumber="1" containsInteger="1" minValue="564" maxValue="7117"/>
    </cacheField>
    <cacheField name="Pen Set" numFmtId="3">
      <sharedItems containsString="0" containsBlank="1" containsNumber="1" containsInteger="1" minValue="696" maxValue="7225"/>
    </cacheField>
    <cacheField name="Pencil" numFmtId="3">
      <sharedItems containsString="0" containsBlank="1" containsNumber="1" containsInteger="1" minValue="266" maxValue="7091"/>
    </cacheField>
    <cacheField name="Grand Total" numFmtId="3">
      <sharedItems containsSemiMixedTypes="0" containsString="0" containsNumber="1" containsInteger="1" minValue="5063" maxValue="25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  <n v="5230"/>
    <n v="3569"/>
    <n v="4975"/>
    <m/>
    <n v="6731"/>
    <n v="20505"/>
  </r>
  <r>
    <x v="0"/>
    <x v="1"/>
    <x v="0"/>
    <n v="5827"/>
    <n v="1221"/>
    <m/>
    <n v="1029"/>
    <n v="4458"/>
    <n v="12535"/>
  </r>
  <r>
    <x v="0"/>
    <x v="2"/>
    <x v="0"/>
    <n v="4896"/>
    <n v="2537"/>
    <n v="1084"/>
    <m/>
    <n v="4905"/>
    <n v="13422"/>
  </r>
  <r>
    <x v="0"/>
    <x v="3"/>
    <x v="1"/>
    <n v="3016"/>
    <m/>
    <n v="6775"/>
    <n v="2726"/>
    <n v="1338"/>
    <n v="13855"/>
  </r>
  <r>
    <x v="0"/>
    <x v="4"/>
    <x v="1"/>
    <n v="4550"/>
    <n v="6146"/>
    <n v="747"/>
    <n v="6162"/>
    <n v="1682"/>
    <n v="19287"/>
  </r>
  <r>
    <x v="0"/>
    <x v="5"/>
    <x v="0"/>
    <n v="4402"/>
    <n v="6402"/>
    <n v="5967"/>
    <n v="3467"/>
    <n v="315"/>
    <n v="20553"/>
  </r>
  <r>
    <x v="0"/>
    <x v="6"/>
    <x v="0"/>
    <m/>
    <n v="3230"/>
    <n v="2594"/>
    <n v="5037"/>
    <n v="4018"/>
    <n v="14879"/>
  </r>
  <r>
    <x v="1"/>
    <x v="0"/>
    <x v="0"/>
    <n v="4971"/>
    <n v="3245"/>
    <n v="4245"/>
    <n v="1754"/>
    <n v="1230"/>
    <n v="15445"/>
  </r>
  <r>
    <x v="1"/>
    <x v="2"/>
    <x v="0"/>
    <n v="4170"/>
    <n v="1096"/>
    <m/>
    <n v="4368"/>
    <m/>
    <n v="9634"/>
  </r>
  <r>
    <x v="1"/>
    <x v="3"/>
    <x v="1"/>
    <n v="917"/>
    <n v="2994"/>
    <m/>
    <n v="1853"/>
    <n v="3000"/>
    <n v="8764"/>
  </r>
  <r>
    <x v="1"/>
    <x v="5"/>
    <x v="0"/>
    <m/>
    <n v="5714"/>
    <n v="5185"/>
    <n v="1904"/>
    <n v="3295"/>
    <n v="16098"/>
  </r>
  <r>
    <x v="1"/>
    <x v="6"/>
    <x v="0"/>
    <n v="3141"/>
    <n v="278"/>
    <n v="5588"/>
    <n v="5161"/>
    <m/>
    <n v="14168"/>
  </r>
  <r>
    <x v="2"/>
    <x v="0"/>
    <x v="0"/>
    <n v="2747"/>
    <m/>
    <n v="5641"/>
    <n v="1918"/>
    <n v="1818"/>
    <n v="12124"/>
  </r>
  <r>
    <x v="2"/>
    <x v="7"/>
    <x v="2"/>
    <n v="3789"/>
    <m/>
    <n v="1597"/>
    <m/>
    <n v="2099"/>
    <n v="7485"/>
  </r>
  <r>
    <x v="2"/>
    <x v="2"/>
    <x v="0"/>
    <n v="5820"/>
    <n v="3259"/>
    <n v="3174"/>
    <n v="2587"/>
    <n v="2472"/>
    <n v="17312"/>
  </r>
  <r>
    <x v="2"/>
    <x v="3"/>
    <x v="1"/>
    <n v="4407"/>
    <m/>
    <n v="6592"/>
    <n v="893"/>
    <m/>
    <n v="11892"/>
  </r>
  <r>
    <x v="2"/>
    <x v="5"/>
    <x v="0"/>
    <n v="6088"/>
    <n v="5933"/>
    <n v="2387"/>
    <n v="4857"/>
    <n v="5747"/>
    <n v="25012"/>
  </r>
  <r>
    <x v="3"/>
    <x v="0"/>
    <x v="0"/>
    <n v="6895"/>
    <n v="4739"/>
    <m/>
    <n v="3962"/>
    <n v="1447"/>
    <n v="17043"/>
  </r>
  <r>
    <x v="3"/>
    <x v="1"/>
    <x v="0"/>
    <n v="3204"/>
    <n v="6346"/>
    <n v="1757"/>
    <n v="6584"/>
    <n v="4331"/>
    <n v="22222"/>
  </r>
  <r>
    <x v="3"/>
    <x v="7"/>
    <x v="2"/>
    <m/>
    <m/>
    <n v="4240"/>
    <m/>
    <n v="2888"/>
    <n v="7128"/>
  </r>
  <r>
    <x v="3"/>
    <x v="8"/>
    <x v="1"/>
    <n v="2583"/>
    <n v="4857"/>
    <n v="4151"/>
    <n v="865"/>
    <n v="1389"/>
    <n v="13845"/>
  </r>
  <r>
    <x v="3"/>
    <x v="3"/>
    <x v="1"/>
    <n v="687"/>
    <n v="6146"/>
    <n v="6394"/>
    <n v="4375"/>
    <n v="1925"/>
    <n v="19527"/>
  </r>
  <r>
    <x v="4"/>
    <x v="0"/>
    <x v="0"/>
    <m/>
    <n v="644"/>
    <n v="7006"/>
    <n v="3061"/>
    <n v="352"/>
    <n v="11063"/>
  </r>
  <r>
    <x v="4"/>
    <x v="1"/>
    <x v="0"/>
    <n v="2840"/>
    <n v="4761"/>
    <m/>
    <n v="2091"/>
    <m/>
    <n v="9692"/>
  </r>
  <r>
    <x v="4"/>
    <x v="2"/>
    <x v="0"/>
    <n v="2594"/>
    <m/>
    <n v="4268"/>
    <n v="5407"/>
    <n v="6473"/>
    <n v="18742"/>
  </r>
  <r>
    <x v="4"/>
    <x v="8"/>
    <x v="1"/>
    <m/>
    <n v="761"/>
    <n v="2445"/>
    <n v="4647"/>
    <m/>
    <n v="7853"/>
  </r>
  <r>
    <x v="4"/>
    <x v="3"/>
    <x v="1"/>
    <n v="4378"/>
    <n v="5934"/>
    <n v="6828"/>
    <n v="1836"/>
    <m/>
    <n v="18976"/>
  </r>
  <r>
    <x v="4"/>
    <x v="9"/>
    <x v="2"/>
    <m/>
    <m/>
    <n v="2041"/>
    <n v="6590"/>
    <n v="1846"/>
    <n v="10477"/>
  </r>
  <r>
    <x v="5"/>
    <x v="0"/>
    <x v="0"/>
    <n v="6570"/>
    <n v="3431"/>
    <n v="1483"/>
    <m/>
    <m/>
    <n v="11484"/>
  </r>
  <r>
    <x v="5"/>
    <x v="2"/>
    <x v="0"/>
    <n v="4854"/>
    <n v="3089"/>
    <n v="7117"/>
    <n v="4169"/>
    <n v="3299"/>
    <n v="22528"/>
  </r>
  <r>
    <x v="5"/>
    <x v="3"/>
    <x v="1"/>
    <n v="1807"/>
    <n v="3996"/>
    <n v="5276"/>
    <n v="3032"/>
    <n v="4772"/>
    <n v="18883"/>
  </r>
  <r>
    <x v="5"/>
    <x v="10"/>
    <x v="0"/>
    <n v="3294"/>
    <n v="681"/>
    <n v="3807"/>
    <m/>
    <n v="2158"/>
    <n v="9940"/>
  </r>
  <r>
    <x v="5"/>
    <x v="6"/>
    <x v="0"/>
    <n v="2651"/>
    <n v="2293"/>
    <n v="915"/>
    <m/>
    <n v="4924"/>
    <n v="10783"/>
  </r>
  <r>
    <x v="5"/>
    <x v="9"/>
    <x v="2"/>
    <n v="5160"/>
    <n v="254"/>
    <n v="3222"/>
    <n v="907"/>
    <n v="1062"/>
    <n v="10605"/>
  </r>
  <r>
    <x v="6"/>
    <x v="2"/>
    <x v="0"/>
    <n v="2364"/>
    <m/>
    <n v="3676"/>
    <n v="1210"/>
    <n v="266"/>
    <n v="7516"/>
  </r>
  <r>
    <x v="6"/>
    <x v="8"/>
    <x v="1"/>
    <n v="4447"/>
    <n v="2501"/>
    <m/>
    <n v="2758"/>
    <n v="266"/>
    <n v="9972"/>
  </r>
  <r>
    <x v="6"/>
    <x v="3"/>
    <x v="1"/>
    <n v="6374"/>
    <m/>
    <n v="827"/>
    <n v="696"/>
    <m/>
    <n v="7897"/>
  </r>
  <r>
    <x v="6"/>
    <x v="10"/>
    <x v="0"/>
    <n v="6861"/>
    <n v="5167"/>
    <n v="3346"/>
    <n v="3323"/>
    <n v="6628"/>
    <n v="25325"/>
  </r>
  <r>
    <x v="6"/>
    <x v="4"/>
    <x v="1"/>
    <n v="6333"/>
    <n v="5627"/>
    <n v="2253"/>
    <n v="6024"/>
    <n v="1199"/>
    <n v="21436"/>
  </r>
  <r>
    <x v="6"/>
    <x v="6"/>
    <x v="0"/>
    <n v="5272"/>
    <m/>
    <m/>
    <m/>
    <m/>
    <n v="5272"/>
  </r>
  <r>
    <x v="7"/>
    <x v="7"/>
    <x v="2"/>
    <n v="1881"/>
    <m/>
    <n v="3987"/>
    <n v="7225"/>
    <n v="3892"/>
    <n v="16985"/>
  </r>
  <r>
    <x v="7"/>
    <x v="8"/>
    <x v="1"/>
    <n v="7075"/>
    <n v="686"/>
    <n v="2478"/>
    <n v="2749"/>
    <n v="4002"/>
    <n v="16990"/>
  </r>
  <r>
    <x v="7"/>
    <x v="3"/>
    <x v="1"/>
    <n v="3002"/>
    <m/>
    <n v="886"/>
    <n v="746"/>
    <n v="5145"/>
    <n v="9779"/>
  </r>
  <r>
    <x v="7"/>
    <x v="10"/>
    <x v="0"/>
    <n v="1062"/>
    <n v="5146"/>
    <n v="942"/>
    <n v="5827"/>
    <n v="6868"/>
    <n v="19845"/>
  </r>
  <r>
    <x v="7"/>
    <x v="4"/>
    <x v="1"/>
    <n v="316"/>
    <n v="5396"/>
    <n v="2532"/>
    <m/>
    <n v="715"/>
    <n v="8959"/>
  </r>
  <r>
    <x v="7"/>
    <x v="6"/>
    <x v="0"/>
    <n v="1941"/>
    <n v="1798"/>
    <n v="3492"/>
    <n v="5028"/>
    <n v="4147"/>
    <n v="16406"/>
  </r>
  <r>
    <x v="8"/>
    <x v="7"/>
    <x v="2"/>
    <n v="6045"/>
    <n v="953"/>
    <n v="1395"/>
    <n v="2806"/>
    <n v="6898"/>
    <n v="18097"/>
  </r>
  <r>
    <x v="8"/>
    <x v="2"/>
    <x v="0"/>
    <n v="6792"/>
    <n v="1059"/>
    <n v="6092"/>
    <n v="2571"/>
    <m/>
    <n v="16514"/>
  </r>
  <r>
    <x v="8"/>
    <x v="3"/>
    <x v="1"/>
    <n v="449"/>
    <n v="1882"/>
    <n v="1730"/>
    <n v="2054"/>
    <n v="6919"/>
    <n v="13034"/>
  </r>
  <r>
    <x v="8"/>
    <x v="5"/>
    <x v="0"/>
    <m/>
    <n v="2006"/>
    <n v="5943"/>
    <n v="3208"/>
    <n v="5863"/>
    <n v="17020"/>
  </r>
  <r>
    <x v="8"/>
    <x v="6"/>
    <x v="0"/>
    <n v="6428"/>
    <m/>
    <n v="5325"/>
    <n v="4445"/>
    <n v="5206"/>
    <n v="21404"/>
  </r>
  <r>
    <x v="9"/>
    <x v="1"/>
    <x v="0"/>
    <n v="3962"/>
    <m/>
    <n v="5724"/>
    <n v="1736"/>
    <n v="6197"/>
    <n v="17619"/>
  </r>
  <r>
    <x v="9"/>
    <x v="7"/>
    <x v="2"/>
    <m/>
    <n v="2351"/>
    <n v="564"/>
    <n v="4541"/>
    <m/>
    <n v="7456"/>
  </r>
  <r>
    <x v="9"/>
    <x v="2"/>
    <x v="0"/>
    <n v="2974"/>
    <n v="4019"/>
    <n v="3913"/>
    <n v="1343"/>
    <n v="3942"/>
    <n v="16191"/>
  </r>
  <r>
    <x v="9"/>
    <x v="3"/>
    <x v="1"/>
    <n v="6455"/>
    <n v="2172"/>
    <n v="1582"/>
    <m/>
    <n v="916"/>
    <n v="11125"/>
  </r>
  <r>
    <x v="9"/>
    <x v="10"/>
    <x v="0"/>
    <n v="5161"/>
    <m/>
    <n v="1056"/>
    <n v="5111"/>
    <n v="2295"/>
    <n v="13623"/>
  </r>
  <r>
    <x v="9"/>
    <x v="5"/>
    <x v="0"/>
    <n v="3743"/>
    <n v="955"/>
    <n v="6794"/>
    <n v="730"/>
    <n v="5944"/>
    <n v="18166"/>
  </r>
  <r>
    <x v="9"/>
    <x v="9"/>
    <x v="2"/>
    <m/>
    <n v="1067"/>
    <n v="3118"/>
    <n v="2031"/>
    <n v="300"/>
    <n v="6516"/>
  </r>
  <r>
    <x v="10"/>
    <x v="0"/>
    <x v="0"/>
    <n v="521"/>
    <n v="5070"/>
    <n v="2038"/>
    <m/>
    <n v="911"/>
    <n v="8540"/>
  </r>
  <r>
    <x v="10"/>
    <x v="3"/>
    <x v="1"/>
    <n v="6297"/>
    <n v="2708"/>
    <m/>
    <n v="5048"/>
    <n v="654"/>
    <n v="14707"/>
  </r>
  <r>
    <x v="10"/>
    <x v="10"/>
    <x v="0"/>
    <n v="4264"/>
    <n v="3875"/>
    <n v="6000"/>
    <n v="2687"/>
    <n v="2250"/>
    <n v="19076"/>
  </r>
  <r>
    <x v="10"/>
    <x v="4"/>
    <x v="1"/>
    <n v="7152"/>
    <n v="4138"/>
    <m/>
    <n v="6200"/>
    <m/>
    <n v="17490"/>
  </r>
  <r>
    <x v="10"/>
    <x v="6"/>
    <x v="0"/>
    <m/>
    <n v="1600"/>
    <n v="6026"/>
    <n v="2088"/>
    <n v="4220"/>
    <n v="13934"/>
  </r>
  <r>
    <x v="10"/>
    <x v="9"/>
    <x v="2"/>
    <m/>
    <n v="3986"/>
    <n v="4002"/>
    <n v="2868"/>
    <n v="3448"/>
    <n v="14304"/>
  </r>
  <r>
    <x v="11"/>
    <x v="0"/>
    <x v="0"/>
    <m/>
    <m/>
    <m/>
    <m/>
    <n v="6516"/>
    <n v="6516"/>
  </r>
  <r>
    <x v="11"/>
    <x v="1"/>
    <x v="0"/>
    <n v="982"/>
    <m/>
    <n v="4990"/>
    <n v="2284"/>
    <n v="3695"/>
    <n v="11951"/>
  </r>
  <r>
    <x v="11"/>
    <x v="4"/>
    <x v="1"/>
    <n v="6326"/>
    <n v="3386"/>
    <n v="1823"/>
    <n v="1793"/>
    <n v="1689"/>
    <n v="15017"/>
  </r>
  <r>
    <x v="11"/>
    <x v="5"/>
    <x v="0"/>
    <n v="332"/>
    <n v="5850"/>
    <m/>
    <n v="718"/>
    <n v="7091"/>
    <n v="13991"/>
  </r>
  <r>
    <x v="11"/>
    <x v="6"/>
    <x v="0"/>
    <n v="929"/>
    <m/>
    <n v="1046"/>
    <n v="3088"/>
    <m/>
    <n v="50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7B021-CC66-46BE-BE98-54804858CBC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0:N14" firstHeaderRow="0" firstDataRow="1" firstDataCol="1"/>
  <pivotFields count="9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  <pivotField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inder" fld="3" baseField="0" baseItem="0"/>
    <dataField name="Sum of Pen" fld="5" baseField="0" baseItem="0"/>
    <dataField name="Sum of Penci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1F452-CF63-4B13-9344-ADC75B800639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4:O48" firstHeaderRow="1" firstDataRow="2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Grand Total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67D02-E033-4FD9-849E-0F5EF194454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8:M30" firstHeaderRow="0" firstDataRow="1" firstDataCol="1"/>
  <pivotFields count="9">
    <pivotField showAll="0"/>
    <pivotField axis="axisRow" showAll="0">
      <items count="12">
        <item x="0"/>
        <item x="1"/>
        <item x="7"/>
        <item x="2"/>
        <item x="8"/>
        <item x="3"/>
        <item x="10"/>
        <item x="4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Grand Total" fld="8" subtotal="max" baseField="1" baseItem="0"/>
    <dataField name="Min of Grand Total" fld="8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171-F0CC-4240-B989-B72729B793D1}">
  <dimension ref="A1:I21"/>
  <sheetViews>
    <sheetView showGridLines="0" tabSelected="1" zoomScale="101" workbookViewId="0">
      <selection activeCell="B17" sqref="B17"/>
    </sheetView>
  </sheetViews>
  <sheetFormatPr defaultColWidth="8.88671875" defaultRowHeight="14.4"/>
  <cols>
    <col min="1" max="1" width="10.88671875" customWidth="1"/>
    <col min="2" max="2" width="13" customWidth="1"/>
    <col min="9" max="9" width="39" bestFit="1" customWidth="1"/>
  </cols>
  <sheetData>
    <row r="1" spans="1:9" ht="20.25" customHeight="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9" ht="20.25" customHeight="1">
      <c r="A2" s="16">
        <v>186001</v>
      </c>
      <c r="B2" s="17" t="s">
        <v>7</v>
      </c>
      <c r="C2" s="18">
        <v>30</v>
      </c>
      <c r="D2" s="18">
        <v>68</v>
      </c>
      <c r="E2" s="18">
        <v>64</v>
      </c>
      <c r="F2" s="18">
        <v>60</v>
      </c>
      <c r="G2" s="19">
        <v>96</v>
      </c>
      <c r="I2" s="10" t="s">
        <v>8</v>
      </c>
    </row>
    <row r="3" spans="1:9" ht="20.25" customHeight="1">
      <c r="A3" s="16">
        <v>186002</v>
      </c>
      <c r="B3" s="17" t="s">
        <v>9</v>
      </c>
      <c r="C3" s="148"/>
      <c r="D3" s="148"/>
      <c r="E3" s="18">
        <v>50</v>
      </c>
      <c r="F3" s="18">
        <v>32</v>
      </c>
      <c r="G3" s="19">
        <v>60</v>
      </c>
      <c r="I3" t="s">
        <v>10</v>
      </c>
    </row>
    <row r="4" spans="1:9" ht="20.25" customHeight="1">
      <c r="A4" s="16">
        <v>186003</v>
      </c>
      <c r="B4" s="17" t="s">
        <v>11</v>
      </c>
      <c r="C4" s="18">
        <v>65</v>
      </c>
      <c r="D4" s="18">
        <v>78</v>
      </c>
      <c r="E4" s="18">
        <v>68</v>
      </c>
      <c r="F4" s="18">
        <v>49</v>
      </c>
      <c r="G4" s="19">
        <v>93</v>
      </c>
      <c r="I4" t="s">
        <v>12</v>
      </c>
    </row>
    <row r="5" spans="1:9" ht="20.25" customHeight="1">
      <c r="A5" s="16">
        <v>186004</v>
      </c>
      <c r="B5" s="17" t="s">
        <v>13</v>
      </c>
      <c r="C5" s="18">
        <v>39</v>
      </c>
      <c r="D5" s="18">
        <v>50</v>
      </c>
      <c r="E5" s="148"/>
      <c r="F5" s="148"/>
      <c r="G5" s="19">
        <v>43</v>
      </c>
    </row>
    <row r="6" spans="1:9" ht="20.25" customHeight="1">
      <c r="A6" s="16">
        <v>186005</v>
      </c>
      <c r="B6" s="17" t="s">
        <v>14</v>
      </c>
      <c r="C6" s="18">
        <v>65</v>
      </c>
      <c r="D6" s="18">
        <v>49</v>
      </c>
      <c r="E6" s="18">
        <v>61</v>
      </c>
      <c r="F6" s="18">
        <v>45</v>
      </c>
      <c r="G6" s="19">
        <v>69</v>
      </c>
    </row>
    <row r="7" spans="1:9" ht="20.25" customHeight="1">
      <c r="A7" s="16">
        <v>186006</v>
      </c>
      <c r="B7" s="17" t="s">
        <v>15</v>
      </c>
      <c r="C7" s="18">
        <v>46</v>
      </c>
      <c r="D7" s="18">
        <v>75</v>
      </c>
      <c r="E7" s="18">
        <v>55</v>
      </c>
      <c r="F7" s="18">
        <v>61</v>
      </c>
      <c r="G7" s="19">
        <v>72</v>
      </c>
    </row>
    <row r="8" spans="1:9" ht="20.25" customHeight="1">
      <c r="A8" s="16">
        <v>186007</v>
      </c>
      <c r="B8" s="20" t="s">
        <v>16</v>
      </c>
      <c r="C8" s="18">
        <v>45</v>
      </c>
      <c r="D8" s="18">
        <v>65</v>
      </c>
      <c r="E8" s="18">
        <v>59</v>
      </c>
      <c r="F8" s="148"/>
      <c r="G8" s="149"/>
    </row>
    <row r="9" spans="1:9" ht="20.25" customHeight="1">
      <c r="A9" s="16">
        <v>186008</v>
      </c>
      <c r="B9" s="17" t="s">
        <v>17</v>
      </c>
      <c r="C9" s="18">
        <v>87</v>
      </c>
      <c r="D9" s="18">
        <v>60</v>
      </c>
      <c r="E9" s="18">
        <v>74</v>
      </c>
      <c r="F9" s="18">
        <v>43</v>
      </c>
      <c r="G9" s="19">
        <v>70</v>
      </c>
    </row>
    <row r="10" spans="1:9" ht="20.25" customHeight="1">
      <c r="A10" s="16">
        <v>186009</v>
      </c>
      <c r="B10" s="17" t="s">
        <v>18</v>
      </c>
      <c r="C10" s="18">
        <v>95</v>
      </c>
      <c r="D10" s="18">
        <v>39</v>
      </c>
      <c r="E10" s="18">
        <v>83</v>
      </c>
      <c r="F10" s="18">
        <v>81</v>
      </c>
      <c r="G10" s="19">
        <v>69</v>
      </c>
    </row>
    <row r="11" spans="1:9" ht="20.25" customHeight="1">
      <c r="A11" s="21">
        <v>186010</v>
      </c>
      <c r="B11" s="22" t="s">
        <v>19</v>
      </c>
      <c r="C11" s="23">
        <v>83</v>
      </c>
      <c r="D11" s="23">
        <v>80</v>
      </c>
      <c r="E11" s="23">
        <v>64</v>
      </c>
      <c r="F11" s="23">
        <v>26</v>
      </c>
      <c r="G11" s="24">
        <v>63</v>
      </c>
    </row>
    <row r="12" spans="1:9" ht="20.25" customHeight="1"/>
    <row r="13" spans="1:9" ht="20.25" customHeight="1"/>
    <row r="14" spans="1:9" ht="20.25" customHeight="1"/>
    <row r="15" spans="1:9" ht="20.25" customHeight="1"/>
    <row r="16" spans="1:9" ht="20.25" customHeight="1"/>
    <row r="17" ht="20.25" customHeight="1"/>
    <row r="18" ht="20.25" customHeight="1"/>
    <row r="19" ht="20.25" customHeight="1"/>
    <row r="20" ht="20.25" customHeight="1"/>
    <row r="21" ht="20.25" customHeight="1"/>
  </sheetData>
  <conditionalFormatting sqref="C2:G11">
    <cfRule type="expression" dxfId="7" priority="18">
      <formula>AND(ISNUMBER(C2),C2&lt;40)</formula>
    </cfRule>
    <cfRule type="cellIs" dxfId="6" priority="17" operator="greaterThan">
      <formula>90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8BBE-2C7A-4E78-A7F2-7A9A3A350AFD}">
  <dimension ref="B1:H31"/>
  <sheetViews>
    <sheetView showGridLines="0" workbookViewId="0">
      <selection activeCell="E8" sqref="E8"/>
    </sheetView>
  </sheetViews>
  <sheetFormatPr defaultColWidth="9.109375" defaultRowHeight="14.4"/>
  <cols>
    <col min="1" max="1" width="9.109375" style="25"/>
    <col min="2" max="2" width="11.88671875" style="25" customWidth="1"/>
    <col min="3" max="3" width="14.44140625" style="25" customWidth="1"/>
    <col min="4" max="4" width="12.109375" style="25" customWidth="1"/>
    <col min="5" max="5" width="17.5546875" style="25" customWidth="1"/>
    <col min="6" max="6" width="12.44140625" style="25" customWidth="1"/>
    <col min="7" max="7" width="23.109375" style="25" customWidth="1"/>
    <col min="8" max="16384" width="9.109375" style="25"/>
  </cols>
  <sheetData>
    <row r="1" spans="2:8" s="87" customFormat="1" ht="17.25" customHeight="1">
      <c r="B1" s="2"/>
      <c r="C1" s="2"/>
      <c r="D1" s="2"/>
      <c r="E1" s="2"/>
      <c r="H1" s="2"/>
    </row>
    <row r="2" spans="2:8">
      <c r="B2" s="154" t="s">
        <v>297</v>
      </c>
      <c r="C2" s="154"/>
      <c r="D2" s="154"/>
      <c r="E2" s="154"/>
      <c r="F2" s="154"/>
    </row>
    <row r="4" spans="2:8" ht="19.5" customHeight="1">
      <c r="B4" s="108" t="s">
        <v>298</v>
      </c>
      <c r="C4" s="109" t="s">
        <v>299</v>
      </c>
      <c r="D4" s="108" t="s">
        <v>22</v>
      </c>
      <c r="E4" s="108" t="s">
        <v>300</v>
      </c>
      <c r="F4" s="108" t="s">
        <v>301</v>
      </c>
      <c r="G4" s="110" t="s">
        <v>302</v>
      </c>
    </row>
    <row r="5" spans="2:8" ht="19.5" customHeight="1">
      <c r="B5" s="103">
        <v>3786</v>
      </c>
      <c r="C5" s="104">
        <f>VLOOKUP($B5,'Q10-Source Table 1'!$B$3:$I$66,MATCH('Q10'!C$4,'Q10-Source Table 1'!$B$3:$I$3,0),FALSE)</f>
        <v>40211</v>
      </c>
      <c r="D5" s="104" t="str">
        <f>VLOOKUP($B5,'Q10-Source Table 1'!$B$3:$I$66,MATCH('Q10'!D$4,'Q10-Source Table 1'!$B$3:$I$3,0),FALSE)</f>
        <v>East</v>
      </c>
      <c r="E5" s="104" t="str">
        <f>VLOOKUP($B5,'Q10-Source Table 1'!$B$3:$I$66,MATCH('Q10'!E$4,'Q10-Source Table 1'!$B$3:$I$3,0),FALSE)</f>
        <v>Golf Balls</v>
      </c>
      <c r="F5" s="147">
        <f>VLOOKUP($B5,'Q10-Source Table 1'!$B$3:$I$66,MATCH('Q10'!F$4,'Q10-Source Table 1'!$B$3:$I$3,0),FALSE)</f>
        <v>20</v>
      </c>
      <c r="G5" s="147">
        <f>VLOOKUP($B5,'Q10-Source Table 1'!$B$3:$I$66,MATCH('Q10'!G$4,'Q10-Source Table 1'!$B$3:$I$3,0),FALSE)</f>
        <v>400</v>
      </c>
    </row>
    <row r="6" spans="2:8" ht="19.5" customHeight="1">
      <c r="B6" s="105">
        <v>2538</v>
      </c>
      <c r="C6" s="104">
        <f>VLOOKUP($B6,'Q10-Source Table 1'!$B$3:$I$66,MATCH('Q10'!C$4,'Q10-Source Table 1'!$B$3:$I$3,0),FALSE)</f>
        <v>40272</v>
      </c>
      <c r="D6" s="104" t="str">
        <f>VLOOKUP($B6,'Q10-Source Table 1'!$B$3:$I$66,MATCH('Q10'!D$4,'Q10-Source Table 1'!$B$3:$I$3,0),FALSE)</f>
        <v>West</v>
      </c>
      <c r="E6" s="104" t="str">
        <f>VLOOKUP($B6,'Q10-Source Table 1'!$B$3:$I$66,MATCH('Q10'!E$4,'Q10-Source Table 1'!$B$3:$I$3,0),FALSE)</f>
        <v>Golf Balls</v>
      </c>
      <c r="F6" s="147">
        <f>VLOOKUP($B6,'Q10-Source Table 1'!$B$3:$I$66,MATCH('Q10'!F$4,'Q10-Source Table 1'!$B$3:$I$3,0),FALSE)</f>
        <v>10</v>
      </c>
      <c r="G6" s="147">
        <f>VLOOKUP($B6,'Q10-Source Table 1'!$B$3:$I$66,MATCH('Q10'!G$4,'Q10-Source Table 1'!$B$3:$I$3,0),FALSE)</f>
        <v>200</v>
      </c>
    </row>
    <row r="7" spans="2:8" ht="19.5" customHeight="1">
      <c r="B7" s="103">
        <v>2904</v>
      </c>
      <c r="C7" s="104">
        <f>VLOOKUP($B7,'Q10-Source Table 1'!$B$3:$I$66,MATCH('Q10'!C$4,'Q10-Source Table 1'!$B$3:$I$3,0),FALSE)</f>
        <v>40250</v>
      </c>
      <c r="D7" s="104" t="str">
        <f>VLOOKUP($B7,'Q10-Source Table 1'!$B$3:$I$66,MATCH('Q10'!D$4,'Q10-Source Table 1'!$B$3:$I$3,0),FALSE)</f>
        <v>East</v>
      </c>
      <c r="E7" s="104" t="str">
        <f>VLOOKUP($B7,'Q10-Source Table 1'!$B$3:$I$66,MATCH('Q10'!E$4,'Q10-Source Table 1'!$B$3:$I$3,0),FALSE)</f>
        <v>Stepper Machines</v>
      </c>
      <c r="F7" s="147">
        <f>VLOOKUP($B7,'Q10-Source Table 1'!$B$3:$I$66,MATCH('Q10'!F$4,'Q10-Source Table 1'!$B$3:$I$3,0),FALSE)</f>
        <v>3</v>
      </c>
      <c r="G7" s="147">
        <f>VLOOKUP($B7,'Q10-Source Table 1'!$B$3:$I$66,MATCH('Q10'!G$4,'Q10-Source Table 1'!$B$3:$I$3,0),FALSE)</f>
        <v>330</v>
      </c>
    </row>
    <row r="8" spans="2:8" ht="19.5" customHeight="1">
      <c r="B8" s="105">
        <v>3786</v>
      </c>
      <c r="C8" s="104">
        <f>VLOOKUP($B8,'Q10-Source Table 1'!$B$3:$I$66,MATCH('Q10'!C$4,'Q10-Source Table 1'!$B$3:$I$3,0),FALSE)</f>
        <v>40211</v>
      </c>
      <c r="D8" s="104" t="str">
        <f>VLOOKUP($B8,'Q10-Source Table 1'!$B$3:$I$66,MATCH('Q10'!D$4,'Q10-Source Table 1'!$B$3:$I$3,0),FALSE)</f>
        <v>East</v>
      </c>
      <c r="E8" s="104" t="str">
        <f>VLOOKUP($B8,'Q10-Source Table 1'!$B$3:$I$66,MATCH('Q10'!E$4,'Q10-Source Table 1'!$B$3:$I$3,0),FALSE)</f>
        <v>Golf Balls</v>
      </c>
      <c r="F8" s="147">
        <f>VLOOKUP($B8,'Q10-Source Table 1'!$B$3:$I$66,MATCH('Q10'!F$4,'Q10-Source Table 1'!$B$3:$I$3,0),FALSE)</f>
        <v>20</v>
      </c>
      <c r="G8" s="147">
        <f>VLOOKUP($B8,'Q10-Source Table 1'!$B$3:$I$66,MATCH('Q10'!G$4,'Q10-Source Table 1'!$B$3:$I$3,0),FALSE)</f>
        <v>400</v>
      </c>
    </row>
    <row r="9" spans="2:8" ht="19.5" customHeight="1">
      <c r="B9" s="103">
        <v>3915</v>
      </c>
      <c r="C9" s="104">
        <f>VLOOKUP($B9,'Q10-Source Table 1'!$B$3:$I$66,MATCH('Q10'!C$4,'Q10-Source Table 1'!$B$3:$I$3,0),FALSE)</f>
        <v>40241</v>
      </c>
      <c r="D9" s="104" t="str">
        <f>VLOOKUP($B9,'Q10-Source Table 1'!$B$3:$I$66,MATCH('Q10'!D$4,'Q10-Source Table 1'!$B$3:$I$3,0),FALSE)</f>
        <v>East</v>
      </c>
      <c r="E9" s="104" t="str">
        <f>VLOOKUP($B9,'Q10-Source Table 1'!$B$3:$I$66,MATCH('Q10'!E$4,'Q10-Source Table 1'!$B$3:$I$3,0),FALSE)</f>
        <v>Footballs</v>
      </c>
      <c r="F9" s="147">
        <f>VLOOKUP($B9,'Q10-Source Table 1'!$B$3:$I$66,MATCH('Q10'!F$4,'Q10-Source Table 1'!$B$3:$I$3,0),FALSE)</f>
        <v>8</v>
      </c>
      <c r="G9" s="147">
        <f>VLOOKUP($B9,'Q10-Source Table 1'!$B$3:$I$66,MATCH('Q10'!G$4,'Q10-Source Table 1'!$B$3:$I$3,0),FALSE)</f>
        <v>120</v>
      </c>
    </row>
    <row r="10" spans="2:8" ht="19.5" customHeight="1">
      <c r="B10" s="105">
        <v>3161</v>
      </c>
      <c r="C10" s="104">
        <f>VLOOKUP($B10,'Q10-Source Table 1'!$B$3:$I$66,MATCH('Q10'!C$4,'Q10-Source Table 1'!$B$3:$I$3,0),FALSE)</f>
        <v>40266</v>
      </c>
      <c r="D10" s="104" t="str">
        <f>VLOOKUP($B10,'Q10-Source Table 1'!$B$3:$I$66,MATCH('Q10'!D$4,'Q10-Source Table 1'!$B$3:$I$3,0),FALSE)</f>
        <v>East</v>
      </c>
      <c r="E10" s="104" t="str">
        <f>VLOOKUP($B10,'Q10-Source Table 1'!$B$3:$I$66,MATCH('Q10'!E$4,'Q10-Source Table 1'!$B$3:$I$3,0),FALSE)</f>
        <v>Golf Balls</v>
      </c>
      <c r="F10" s="147">
        <f>VLOOKUP($B10,'Q10-Source Table 1'!$B$3:$I$66,MATCH('Q10'!F$4,'Q10-Source Table 1'!$B$3:$I$3,0),FALSE)</f>
        <v>20</v>
      </c>
      <c r="G10" s="147">
        <f>VLOOKUP($B10,'Q10-Source Table 1'!$B$3:$I$66,MATCH('Q10'!G$4,'Q10-Source Table 1'!$B$3:$I$3,0),FALSE)</f>
        <v>400</v>
      </c>
    </row>
    <row r="11" spans="2:8" ht="19.5" customHeight="1">
      <c r="B11" s="103">
        <v>2415</v>
      </c>
      <c r="C11" s="104">
        <f>VLOOKUP($B11,'Q10-Source Table 1'!$B$3:$I$66,MATCH('Q10'!C$4,'Q10-Source Table 1'!$B$3:$I$3,0),FALSE)</f>
        <v>40226</v>
      </c>
      <c r="D11" s="104" t="str">
        <f>VLOOKUP($B11,'Q10-Source Table 1'!$B$3:$I$66,MATCH('Q10'!D$4,'Q10-Source Table 1'!$B$3:$I$3,0),FALSE)</f>
        <v>East</v>
      </c>
      <c r="E11" s="104" t="str">
        <f>VLOOKUP($B11,'Q10-Source Table 1'!$B$3:$I$66,MATCH('Q10'!E$4,'Q10-Source Table 1'!$B$3:$I$3,0),FALSE)</f>
        <v>Tennis Balls</v>
      </c>
      <c r="F11" s="147">
        <f>VLOOKUP($B11,'Q10-Source Table 1'!$B$3:$I$66,MATCH('Q10'!F$4,'Q10-Source Table 1'!$B$3:$I$3,0),FALSE)</f>
        <v>10</v>
      </c>
      <c r="G11" s="147">
        <f>VLOOKUP($B11,'Q10-Source Table 1'!$B$3:$I$66,MATCH('Q10'!G$4,'Q10-Source Table 1'!$B$3:$I$3,0),FALSE)</f>
        <v>60</v>
      </c>
    </row>
    <row r="12" spans="2:8" ht="19.5" customHeight="1">
      <c r="B12" s="105">
        <v>3160</v>
      </c>
      <c r="C12" s="104">
        <f>VLOOKUP($B12,'Q10-Source Table 1'!$B$3:$I$66,MATCH('Q10'!C$4,'Q10-Source Table 1'!$B$3:$I$3,0),FALSE)</f>
        <v>40250</v>
      </c>
      <c r="D12" s="104" t="str">
        <f>VLOOKUP($B12,'Q10-Source Table 1'!$B$3:$I$66,MATCH('Q10'!D$4,'Q10-Source Table 1'!$B$3:$I$3,0),FALSE)</f>
        <v>North</v>
      </c>
      <c r="E12" s="104" t="str">
        <f>VLOOKUP($B12,'Q10-Source Table 1'!$B$3:$I$66,MATCH('Q10'!E$4,'Q10-Source Table 1'!$B$3:$I$3,0),FALSE)</f>
        <v>Exercise Machines</v>
      </c>
      <c r="F12" s="147">
        <f>VLOOKUP($B12,'Q10-Source Table 1'!$B$3:$I$66,MATCH('Q10'!F$4,'Q10-Source Table 1'!$B$3:$I$3,0),FALSE)</f>
        <v>1</v>
      </c>
      <c r="G12" s="147">
        <f>VLOOKUP($B12,'Q10-Source Table 1'!$B$3:$I$66,MATCH('Q10'!G$4,'Q10-Source Table 1'!$B$3:$I$3,0),FALSE)</f>
        <v>400</v>
      </c>
    </row>
    <row r="13" spans="2:8" ht="19.5" customHeight="1">
      <c r="B13" s="103">
        <v>3864</v>
      </c>
      <c r="C13" s="104">
        <f>VLOOKUP($B13,'Q10-Source Table 1'!$B$3:$I$66,MATCH('Q10'!C$4,'Q10-Source Table 1'!$B$3:$I$3,0),FALSE)</f>
        <v>40226</v>
      </c>
      <c r="D13" s="104" t="str">
        <f>VLOOKUP($B13,'Q10-Source Table 1'!$B$3:$I$66,MATCH('Q10'!D$4,'Q10-Source Table 1'!$B$3:$I$3,0),FALSE)</f>
        <v>South</v>
      </c>
      <c r="E13" s="104" t="str">
        <f>VLOOKUP($B13,'Q10-Source Table 1'!$B$3:$I$66,MATCH('Q10'!E$4,'Q10-Source Table 1'!$B$3:$I$3,0),FALSE)</f>
        <v>Baseballs</v>
      </c>
      <c r="F13" s="147">
        <f>VLOOKUP($B13,'Q10-Source Table 1'!$B$3:$I$66,MATCH('Q10'!F$4,'Q10-Source Table 1'!$B$3:$I$3,0),FALSE)</f>
        <v>6</v>
      </c>
      <c r="G13" s="147">
        <f>VLOOKUP($B13,'Q10-Source Table 1'!$B$3:$I$66,MATCH('Q10'!G$4,'Q10-Source Table 1'!$B$3:$I$3,0),FALSE)</f>
        <v>60</v>
      </c>
    </row>
    <row r="14" spans="2:8" ht="19.5" customHeight="1">
      <c r="B14" s="105">
        <v>4230</v>
      </c>
      <c r="C14" s="104">
        <f>VLOOKUP($B14,'Q10-Source Table 1'!$B$3:$I$66,MATCH('Q10'!C$4,'Q10-Source Table 1'!$B$3:$I$3,0),FALSE)</f>
        <v>40240</v>
      </c>
      <c r="D14" s="104" t="str">
        <f>VLOOKUP($B14,'Q10-Source Table 1'!$B$3:$I$66,MATCH('Q10'!D$4,'Q10-Source Table 1'!$B$3:$I$3,0),FALSE)</f>
        <v>South</v>
      </c>
      <c r="E14" s="104" t="str">
        <f>VLOOKUP($B14,'Q10-Source Table 1'!$B$3:$I$66,MATCH('Q10'!E$4,'Q10-Source Table 1'!$B$3:$I$3,0),FALSE)</f>
        <v>Golf Balls</v>
      </c>
      <c r="F14" s="147">
        <f>VLOOKUP($B14,'Q10-Source Table 1'!$B$3:$I$66,MATCH('Q10'!F$4,'Q10-Source Table 1'!$B$3:$I$3,0),FALSE)</f>
        <v>20</v>
      </c>
      <c r="G14" s="147">
        <f>VLOOKUP($B14,'Q10-Source Table 1'!$B$3:$I$66,MATCH('Q10'!G$4,'Q10-Source Table 1'!$B$3:$I$3,0),FALSE)</f>
        <v>400</v>
      </c>
    </row>
    <row r="15" spans="2:8" ht="19.5" customHeight="1">
      <c r="B15" s="103">
        <v>3502</v>
      </c>
      <c r="C15" s="104">
        <f>VLOOKUP($B15,'Q10-Source Table 1'!$B$3:$I$66,MATCH('Q10'!C$4,'Q10-Source Table 1'!$B$3:$I$3,0),FALSE)</f>
        <v>40257</v>
      </c>
      <c r="D15" s="104" t="str">
        <f>VLOOKUP($B15,'Q10-Source Table 1'!$B$3:$I$66,MATCH('Q10'!D$4,'Q10-Source Table 1'!$B$3:$I$3,0),FALSE)</f>
        <v>West</v>
      </c>
      <c r="E15" s="104" t="str">
        <f>VLOOKUP($B15,'Q10-Source Table 1'!$B$3:$I$66,MATCH('Q10'!E$4,'Q10-Source Table 1'!$B$3:$I$3,0),FALSE)</f>
        <v>Tennis Balls</v>
      </c>
      <c r="F15" s="147">
        <f>VLOOKUP($B15,'Q10-Source Table 1'!$B$3:$I$66,MATCH('Q10'!F$4,'Q10-Source Table 1'!$B$3:$I$3,0),FALSE)</f>
        <v>10</v>
      </c>
      <c r="G15" s="147">
        <f>VLOOKUP($B15,'Q10-Source Table 1'!$B$3:$I$66,MATCH('Q10'!G$4,'Q10-Source Table 1'!$B$3:$I$3,0),FALSE)</f>
        <v>60</v>
      </c>
    </row>
    <row r="16" spans="2:8" ht="19.5" customHeight="1">
      <c r="B16" s="105">
        <v>2672</v>
      </c>
      <c r="C16" s="104">
        <f>VLOOKUP($B16,'Q10-Source Table 1'!$B$3:$I$66,MATCH('Q10'!C$4,'Q10-Source Table 1'!$B$3:$I$3,0),FALSE)</f>
        <v>40254</v>
      </c>
      <c r="D16" s="104" t="str">
        <f>VLOOKUP($B16,'Q10-Source Table 1'!$B$3:$I$66,MATCH('Q10'!D$4,'Q10-Source Table 1'!$B$3:$I$3,0),FALSE)</f>
        <v>West</v>
      </c>
      <c r="E16" s="104" t="str">
        <f>VLOOKUP($B16,'Q10-Source Table 1'!$B$3:$I$66,MATCH('Q10'!E$4,'Q10-Source Table 1'!$B$3:$I$3,0),FALSE)</f>
        <v>Tennis Balls</v>
      </c>
      <c r="F16" s="147">
        <f>VLOOKUP($B16,'Q10-Source Table 1'!$B$3:$I$66,MATCH('Q10'!F$4,'Q10-Source Table 1'!$B$3:$I$3,0),FALSE)</f>
        <v>18</v>
      </c>
      <c r="G16" s="147">
        <f>VLOOKUP($B16,'Q10-Source Table 1'!$B$3:$I$66,MATCH('Q10'!G$4,'Q10-Source Table 1'!$B$3:$I$3,0),FALSE)</f>
        <v>108</v>
      </c>
    </row>
    <row r="17" spans="2:7" ht="19.5" customHeight="1">
      <c r="B17" s="103">
        <v>2743</v>
      </c>
      <c r="C17" s="104">
        <f>VLOOKUP($B17,'Q10-Source Table 1'!$B$3:$I$66,MATCH('Q10'!C$4,'Q10-Source Table 1'!$B$3:$I$3,0),FALSE)</f>
        <v>40239</v>
      </c>
      <c r="D17" s="104" t="str">
        <f>VLOOKUP($B17,'Q10-Source Table 1'!$B$3:$I$66,MATCH('Q10'!D$4,'Q10-Source Table 1'!$B$3:$I$3,0),FALSE)</f>
        <v>East</v>
      </c>
      <c r="E17" s="104" t="str">
        <f>VLOOKUP($B17,'Q10-Source Table 1'!$B$3:$I$66,MATCH('Q10'!E$4,'Q10-Source Table 1'!$B$3:$I$3,0),FALSE)</f>
        <v>Golf Balls</v>
      </c>
      <c r="F17" s="147">
        <f>VLOOKUP($B17,'Q10-Source Table 1'!$B$3:$I$66,MATCH('Q10'!F$4,'Q10-Source Table 1'!$B$3:$I$3,0),FALSE)</f>
        <v>11</v>
      </c>
      <c r="G17" s="147">
        <f>VLOOKUP($B17,'Q10-Source Table 1'!$B$3:$I$66,MATCH('Q10'!G$4,'Q10-Source Table 1'!$B$3:$I$3,0),FALSE)</f>
        <v>220</v>
      </c>
    </row>
    <row r="18" spans="2:7" ht="19.5" customHeight="1">
      <c r="B18" s="106">
        <v>3189</v>
      </c>
      <c r="C18" s="104">
        <f>VLOOKUP($B18,'Q10-Source Table 1'!$B$3:$I$66,MATCH('Q10'!C$4,'Q10-Source Table 1'!$B$3:$I$3,0),FALSE)</f>
        <v>40215</v>
      </c>
      <c r="D18" s="104" t="str">
        <f>VLOOKUP($B18,'Q10-Source Table 1'!$B$3:$I$66,MATCH('Q10'!D$4,'Q10-Source Table 1'!$B$3:$I$3,0),FALSE)</f>
        <v>North</v>
      </c>
      <c r="E18" s="104" t="str">
        <f>VLOOKUP($B18,'Q10-Source Table 1'!$B$3:$I$66,MATCH('Q10'!E$4,'Q10-Source Table 1'!$B$3:$I$3,0),FALSE)</f>
        <v>Exercise Machines</v>
      </c>
      <c r="F18" s="147">
        <f>VLOOKUP($B18,'Q10-Source Table 1'!$B$3:$I$66,MATCH('Q10'!F$4,'Q10-Source Table 1'!$B$3:$I$3,0),FALSE)</f>
        <v>5</v>
      </c>
      <c r="G18" s="147">
        <f>VLOOKUP($B18,'Q10-Source Table 1'!$B$3:$I$66,MATCH('Q10'!G$4,'Q10-Source Table 1'!$B$3:$I$3,0),FALSE)</f>
        <v>2000</v>
      </c>
    </row>
    <row r="19" spans="2:7">
      <c r="B19" s="26"/>
    </row>
    <row r="20" spans="2:7">
      <c r="B20" s="26"/>
    </row>
    <row r="21" spans="2:7">
      <c r="B21" s="26"/>
    </row>
    <row r="22" spans="2:7">
      <c r="B22" s="26"/>
    </row>
    <row r="23" spans="2:7">
      <c r="B23" s="26"/>
    </row>
    <row r="24" spans="2:7">
      <c r="B24" s="26"/>
    </row>
    <row r="25" spans="2:7">
      <c r="B25" s="26"/>
    </row>
    <row r="26" spans="2:7">
      <c r="B26" s="26"/>
    </row>
    <row r="27" spans="2:7">
      <c r="B27" s="26"/>
    </row>
    <row r="28" spans="2:7">
      <c r="B28" s="26"/>
    </row>
    <row r="29" spans="2:7">
      <c r="B29" s="26"/>
    </row>
    <row r="30" spans="2:7">
      <c r="B30" s="26"/>
    </row>
    <row r="31" spans="2:7">
      <c r="B31" s="26"/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2A92-1492-4E07-AF32-D043B3A6F5E3}">
  <dimension ref="B1:I66"/>
  <sheetViews>
    <sheetView showGridLines="0" workbookViewId="0">
      <selection activeCell="F7" sqref="F7"/>
    </sheetView>
  </sheetViews>
  <sheetFormatPr defaultColWidth="9.109375" defaultRowHeight="14.4"/>
  <cols>
    <col min="1" max="1" width="6.44140625" style="25" customWidth="1"/>
    <col min="2" max="2" width="18.44140625" style="25" bestFit="1" customWidth="1"/>
    <col min="3" max="3" width="18.6640625" style="25" customWidth="1"/>
    <col min="4" max="4" width="16.5546875" style="134" customWidth="1"/>
    <col min="5" max="6" width="14" style="26" customWidth="1"/>
    <col min="7" max="7" width="14.44140625" style="26" customWidth="1"/>
    <col min="8" max="8" width="15.5546875" style="135" bestFit="1" customWidth="1"/>
    <col min="9" max="9" width="17.33203125" style="25" customWidth="1"/>
    <col min="10" max="16384" width="9.109375" style="25"/>
  </cols>
  <sheetData>
    <row r="1" spans="2:9" s="31" customFormat="1">
      <c r="B1" s="107" t="s">
        <v>303</v>
      </c>
      <c r="C1" s="111"/>
      <c r="D1" s="111"/>
      <c r="E1" s="111"/>
      <c r="F1" s="111"/>
    </row>
    <row r="2" spans="2:9" s="31" customFormat="1">
      <c r="B2" s="112"/>
      <c r="C2" s="102"/>
      <c r="D2" s="102"/>
      <c r="E2" s="102"/>
      <c r="F2" s="111"/>
      <c r="H2" s="102"/>
    </row>
    <row r="3" spans="2:9" s="113" customFormat="1">
      <c r="B3" s="114" t="s">
        <v>298</v>
      </c>
      <c r="C3" s="115" t="s">
        <v>300</v>
      </c>
      <c r="D3" s="116" t="s">
        <v>304</v>
      </c>
      <c r="E3" s="116" t="s">
        <v>22</v>
      </c>
      <c r="F3" s="117" t="s">
        <v>299</v>
      </c>
      <c r="G3" s="118" t="s">
        <v>305</v>
      </c>
      <c r="H3" s="118" t="s">
        <v>301</v>
      </c>
      <c r="I3" s="136" t="s">
        <v>302</v>
      </c>
    </row>
    <row r="4" spans="2:9" s="113" customFormat="1">
      <c r="B4" s="119">
        <v>2348</v>
      </c>
      <c r="C4" s="120" t="s">
        <v>306</v>
      </c>
      <c r="D4" s="120" t="s">
        <v>307</v>
      </c>
      <c r="E4" s="121" t="s">
        <v>308</v>
      </c>
      <c r="F4" s="122">
        <v>40240</v>
      </c>
      <c r="G4" s="123">
        <v>10</v>
      </c>
      <c r="H4" s="123">
        <v>2</v>
      </c>
      <c r="I4" s="137">
        <f t="shared" ref="I4:I66" si="0">G4*H4</f>
        <v>20</v>
      </c>
    </row>
    <row r="5" spans="2:9" s="113" customFormat="1">
      <c r="B5" s="124">
        <v>2415</v>
      </c>
      <c r="C5" s="125" t="s">
        <v>309</v>
      </c>
      <c r="D5" s="125" t="s">
        <v>310</v>
      </c>
      <c r="E5" s="126" t="s">
        <v>311</v>
      </c>
      <c r="F5" s="127">
        <v>40226</v>
      </c>
      <c r="G5" s="128">
        <v>6</v>
      </c>
      <c r="H5" s="128">
        <v>10</v>
      </c>
      <c r="I5" s="138">
        <f t="shared" si="0"/>
        <v>60</v>
      </c>
    </row>
    <row r="6" spans="2:9" s="113" customFormat="1">
      <c r="B6" s="119">
        <v>2419</v>
      </c>
      <c r="C6" s="120" t="s">
        <v>312</v>
      </c>
      <c r="D6" s="120" t="s">
        <v>313</v>
      </c>
      <c r="E6" s="121" t="s">
        <v>314</v>
      </c>
      <c r="F6" s="122">
        <v>40211</v>
      </c>
      <c r="G6" s="123">
        <v>110</v>
      </c>
      <c r="H6" s="123">
        <v>3</v>
      </c>
      <c r="I6" s="137">
        <f t="shared" si="0"/>
        <v>330</v>
      </c>
    </row>
    <row r="7" spans="2:9" s="113" customFormat="1">
      <c r="B7" s="124">
        <v>2483</v>
      </c>
      <c r="C7" s="125" t="s">
        <v>315</v>
      </c>
      <c r="D7" s="125" t="s">
        <v>313</v>
      </c>
      <c r="E7" s="126" t="s">
        <v>308</v>
      </c>
      <c r="F7" s="127">
        <v>40255</v>
      </c>
      <c r="G7" s="128">
        <v>20</v>
      </c>
      <c r="H7" s="128">
        <v>6</v>
      </c>
      <c r="I7" s="138">
        <f t="shared" si="0"/>
        <v>120</v>
      </c>
    </row>
    <row r="8" spans="2:9" s="113" customFormat="1">
      <c r="B8" s="119">
        <v>2501</v>
      </c>
      <c r="C8" s="120" t="s">
        <v>316</v>
      </c>
      <c r="D8" s="120" t="s">
        <v>317</v>
      </c>
      <c r="E8" s="121" t="s">
        <v>318</v>
      </c>
      <c r="F8" s="122">
        <v>40229</v>
      </c>
      <c r="G8" s="123">
        <v>195</v>
      </c>
      <c r="H8" s="123">
        <v>4</v>
      </c>
      <c r="I8" s="137">
        <f t="shared" si="0"/>
        <v>780</v>
      </c>
    </row>
    <row r="9" spans="2:9" s="113" customFormat="1">
      <c r="B9" s="124">
        <v>2538</v>
      </c>
      <c r="C9" s="125" t="s">
        <v>315</v>
      </c>
      <c r="D9" s="125" t="s">
        <v>319</v>
      </c>
      <c r="E9" s="126" t="s">
        <v>308</v>
      </c>
      <c r="F9" s="127">
        <v>40272</v>
      </c>
      <c r="G9" s="128">
        <v>20</v>
      </c>
      <c r="H9" s="128">
        <v>10</v>
      </c>
      <c r="I9" s="138">
        <f t="shared" si="0"/>
        <v>200</v>
      </c>
    </row>
    <row r="10" spans="2:9" s="113" customFormat="1">
      <c r="B10" s="119">
        <v>2559</v>
      </c>
      <c r="C10" s="120" t="s">
        <v>306</v>
      </c>
      <c r="D10" s="120" t="s">
        <v>317</v>
      </c>
      <c r="E10" s="121" t="s">
        <v>311</v>
      </c>
      <c r="F10" s="122">
        <v>40247</v>
      </c>
      <c r="G10" s="123">
        <v>10</v>
      </c>
      <c r="H10" s="123">
        <v>20</v>
      </c>
      <c r="I10" s="137">
        <f t="shared" si="0"/>
        <v>200</v>
      </c>
    </row>
    <row r="11" spans="2:9" s="113" customFormat="1">
      <c r="B11" s="124">
        <v>2577</v>
      </c>
      <c r="C11" s="125" t="s">
        <v>320</v>
      </c>
      <c r="D11" s="125" t="s">
        <v>321</v>
      </c>
      <c r="E11" s="126" t="s">
        <v>311</v>
      </c>
      <c r="F11" s="127">
        <v>40266</v>
      </c>
      <c r="G11" s="128">
        <v>12</v>
      </c>
      <c r="H11" s="128">
        <v>2</v>
      </c>
      <c r="I11" s="138">
        <f t="shared" si="0"/>
        <v>24</v>
      </c>
    </row>
    <row r="12" spans="2:9" s="113" customFormat="1">
      <c r="B12" s="119">
        <v>2584</v>
      </c>
      <c r="C12" s="120" t="s">
        <v>315</v>
      </c>
      <c r="D12" s="120" t="s">
        <v>322</v>
      </c>
      <c r="E12" s="121" t="s">
        <v>318</v>
      </c>
      <c r="F12" s="122">
        <v>40255</v>
      </c>
      <c r="G12" s="123">
        <v>20</v>
      </c>
      <c r="H12" s="123">
        <v>25</v>
      </c>
      <c r="I12" s="137">
        <f t="shared" si="0"/>
        <v>500</v>
      </c>
    </row>
    <row r="13" spans="2:9" s="113" customFormat="1">
      <c r="B13" s="124">
        <v>2672</v>
      </c>
      <c r="C13" s="125" t="s">
        <v>309</v>
      </c>
      <c r="D13" s="125" t="s">
        <v>310</v>
      </c>
      <c r="E13" s="126" t="s">
        <v>308</v>
      </c>
      <c r="F13" s="127">
        <v>40254</v>
      </c>
      <c r="G13" s="128">
        <v>6</v>
      </c>
      <c r="H13" s="128">
        <v>18</v>
      </c>
      <c r="I13" s="138">
        <f t="shared" si="0"/>
        <v>108</v>
      </c>
    </row>
    <row r="14" spans="2:9" s="113" customFormat="1">
      <c r="B14" s="119">
        <v>2694</v>
      </c>
      <c r="C14" s="120" t="s">
        <v>323</v>
      </c>
      <c r="D14" s="120" t="s">
        <v>324</v>
      </c>
      <c r="E14" s="121" t="s">
        <v>308</v>
      </c>
      <c r="F14" s="122">
        <v>40230</v>
      </c>
      <c r="G14" s="123">
        <v>400</v>
      </c>
      <c r="H14" s="123">
        <v>3</v>
      </c>
      <c r="I14" s="137">
        <f t="shared" si="0"/>
        <v>1200</v>
      </c>
    </row>
    <row r="15" spans="2:9" s="113" customFormat="1">
      <c r="B15" s="124">
        <v>2695</v>
      </c>
      <c r="C15" s="125" t="s">
        <v>316</v>
      </c>
      <c r="D15" s="125" t="s">
        <v>322</v>
      </c>
      <c r="E15" s="126" t="s">
        <v>318</v>
      </c>
      <c r="F15" s="127">
        <v>40251</v>
      </c>
      <c r="G15" s="128">
        <v>195</v>
      </c>
      <c r="H15" s="128">
        <v>2</v>
      </c>
      <c r="I15" s="138">
        <f t="shared" si="0"/>
        <v>390</v>
      </c>
    </row>
    <row r="16" spans="2:9" s="113" customFormat="1">
      <c r="B16" s="119">
        <v>2743</v>
      </c>
      <c r="C16" s="120" t="s">
        <v>315</v>
      </c>
      <c r="D16" s="120" t="s">
        <v>322</v>
      </c>
      <c r="E16" s="121" t="s">
        <v>311</v>
      </c>
      <c r="F16" s="122">
        <v>40239</v>
      </c>
      <c r="G16" s="123">
        <v>20</v>
      </c>
      <c r="H16" s="123">
        <v>11</v>
      </c>
      <c r="I16" s="137">
        <f t="shared" si="0"/>
        <v>220</v>
      </c>
    </row>
    <row r="17" spans="2:9" s="113" customFormat="1">
      <c r="B17" s="124">
        <v>2754</v>
      </c>
      <c r="C17" s="125" t="s">
        <v>316</v>
      </c>
      <c r="D17" s="125" t="s">
        <v>307</v>
      </c>
      <c r="E17" s="126" t="s">
        <v>311</v>
      </c>
      <c r="F17" s="127">
        <v>40254</v>
      </c>
      <c r="G17" s="128">
        <v>195</v>
      </c>
      <c r="H17" s="128">
        <v>6</v>
      </c>
      <c r="I17" s="138">
        <f t="shared" si="0"/>
        <v>1170</v>
      </c>
    </row>
    <row r="18" spans="2:9" s="113" customFormat="1">
      <c r="B18" s="119">
        <v>2770</v>
      </c>
      <c r="C18" s="120" t="s">
        <v>323</v>
      </c>
      <c r="D18" s="120" t="s">
        <v>307</v>
      </c>
      <c r="E18" s="121" t="s">
        <v>308</v>
      </c>
      <c r="F18" s="122">
        <v>40266</v>
      </c>
      <c r="G18" s="123">
        <v>400</v>
      </c>
      <c r="H18" s="123">
        <v>1</v>
      </c>
      <c r="I18" s="137">
        <f t="shared" si="0"/>
        <v>400</v>
      </c>
    </row>
    <row r="19" spans="2:9" s="113" customFormat="1">
      <c r="B19" s="124">
        <v>2792</v>
      </c>
      <c r="C19" s="125" t="s">
        <v>312</v>
      </c>
      <c r="D19" s="125" t="s">
        <v>325</v>
      </c>
      <c r="E19" s="126" t="s">
        <v>314</v>
      </c>
      <c r="F19" s="127">
        <v>40230</v>
      </c>
      <c r="G19" s="128">
        <v>110</v>
      </c>
      <c r="H19" s="128">
        <v>5</v>
      </c>
      <c r="I19" s="138">
        <f t="shared" si="0"/>
        <v>550</v>
      </c>
    </row>
    <row r="20" spans="2:9" s="113" customFormat="1">
      <c r="B20" s="119">
        <v>2824</v>
      </c>
      <c r="C20" s="120" t="s">
        <v>315</v>
      </c>
      <c r="D20" s="120" t="s">
        <v>322</v>
      </c>
      <c r="E20" s="121" t="s">
        <v>308</v>
      </c>
      <c r="F20" s="122">
        <v>40253</v>
      </c>
      <c r="G20" s="123">
        <v>20</v>
      </c>
      <c r="H20" s="123">
        <v>20</v>
      </c>
      <c r="I20" s="137">
        <f t="shared" si="0"/>
        <v>400</v>
      </c>
    </row>
    <row r="21" spans="2:9" s="113" customFormat="1">
      <c r="B21" s="124">
        <v>2874</v>
      </c>
      <c r="C21" s="125" t="s">
        <v>309</v>
      </c>
      <c r="D21" s="125" t="s">
        <v>322</v>
      </c>
      <c r="E21" s="126" t="s">
        <v>318</v>
      </c>
      <c r="F21" s="127">
        <v>40229</v>
      </c>
      <c r="G21" s="128">
        <v>6</v>
      </c>
      <c r="H21" s="128">
        <v>12</v>
      </c>
      <c r="I21" s="138">
        <f t="shared" si="0"/>
        <v>72</v>
      </c>
    </row>
    <row r="22" spans="2:9" s="113" customFormat="1">
      <c r="B22" s="119">
        <v>2889</v>
      </c>
      <c r="C22" s="120" t="s">
        <v>326</v>
      </c>
      <c r="D22" s="120" t="s">
        <v>325</v>
      </c>
      <c r="E22" s="121" t="s">
        <v>308</v>
      </c>
      <c r="F22" s="122">
        <v>40247</v>
      </c>
      <c r="G22" s="123">
        <v>15</v>
      </c>
      <c r="H22" s="123">
        <v>10</v>
      </c>
      <c r="I22" s="137">
        <f t="shared" si="0"/>
        <v>150</v>
      </c>
    </row>
    <row r="23" spans="2:9" s="113" customFormat="1">
      <c r="B23" s="124">
        <v>2904</v>
      </c>
      <c r="C23" s="125" t="s">
        <v>312</v>
      </c>
      <c r="D23" s="125" t="s">
        <v>324</v>
      </c>
      <c r="E23" s="126" t="s">
        <v>311</v>
      </c>
      <c r="F23" s="127">
        <v>40250</v>
      </c>
      <c r="G23" s="128">
        <v>110</v>
      </c>
      <c r="H23" s="128">
        <v>3</v>
      </c>
      <c r="I23" s="138">
        <f t="shared" si="0"/>
        <v>330</v>
      </c>
    </row>
    <row r="24" spans="2:9" s="113" customFormat="1">
      <c r="B24" s="119">
        <v>2936</v>
      </c>
      <c r="C24" s="120" t="s">
        <v>327</v>
      </c>
      <c r="D24" s="120" t="s">
        <v>322</v>
      </c>
      <c r="E24" s="121" t="s">
        <v>314</v>
      </c>
      <c r="F24" s="122">
        <v>40211</v>
      </c>
      <c r="G24" s="123">
        <v>12</v>
      </c>
      <c r="H24" s="123">
        <v>15</v>
      </c>
      <c r="I24" s="137">
        <f t="shared" si="0"/>
        <v>180</v>
      </c>
    </row>
    <row r="25" spans="2:9" s="113" customFormat="1">
      <c r="B25" s="124">
        <v>2995</v>
      </c>
      <c r="C25" s="125" t="s">
        <v>312</v>
      </c>
      <c r="D25" s="125" t="s">
        <v>317</v>
      </c>
      <c r="E25" s="126" t="s">
        <v>318</v>
      </c>
      <c r="F25" s="127">
        <v>40235</v>
      </c>
      <c r="G25" s="128">
        <v>110</v>
      </c>
      <c r="H25" s="128">
        <v>2</v>
      </c>
      <c r="I25" s="138">
        <f t="shared" si="0"/>
        <v>220</v>
      </c>
    </row>
    <row r="26" spans="2:9" s="113" customFormat="1">
      <c r="B26" s="119">
        <v>3025</v>
      </c>
      <c r="C26" s="120" t="s">
        <v>320</v>
      </c>
      <c r="D26" s="120" t="s">
        <v>322</v>
      </c>
      <c r="E26" s="121" t="s">
        <v>318</v>
      </c>
      <c r="F26" s="122">
        <v>40270</v>
      </c>
      <c r="G26" s="123">
        <v>12</v>
      </c>
      <c r="H26" s="123">
        <v>8</v>
      </c>
      <c r="I26" s="137">
        <f t="shared" si="0"/>
        <v>96</v>
      </c>
    </row>
    <row r="27" spans="2:9" s="113" customFormat="1">
      <c r="B27" s="124">
        <v>3029</v>
      </c>
      <c r="C27" s="125" t="s">
        <v>315</v>
      </c>
      <c r="D27" s="125" t="s">
        <v>307</v>
      </c>
      <c r="E27" s="126" t="s">
        <v>318</v>
      </c>
      <c r="F27" s="127">
        <v>40230</v>
      </c>
      <c r="G27" s="128">
        <v>20</v>
      </c>
      <c r="H27" s="128">
        <v>15</v>
      </c>
      <c r="I27" s="138">
        <f t="shared" si="0"/>
        <v>300</v>
      </c>
    </row>
    <row r="28" spans="2:9" s="113" customFormat="1">
      <c r="B28" s="119">
        <v>3114</v>
      </c>
      <c r="C28" s="120" t="s">
        <v>320</v>
      </c>
      <c r="D28" s="120" t="s">
        <v>307</v>
      </c>
      <c r="E28" s="121" t="s">
        <v>308</v>
      </c>
      <c r="F28" s="122">
        <v>40239</v>
      </c>
      <c r="G28" s="123">
        <v>12</v>
      </c>
      <c r="H28" s="123">
        <v>30</v>
      </c>
      <c r="I28" s="137">
        <f t="shared" si="0"/>
        <v>360</v>
      </c>
    </row>
    <row r="29" spans="2:9" s="113" customFormat="1">
      <c r="B29" s="124">
        <v>3138</v>
      </c>
      <c r="C29" s="125" t="s">
        <v>306</v>
      </c>
      <c r="D29" s="125" t="s">
        <v>319</v>
      </c>
      <c r="E29" s="126" t="s">
        <v>318</v>
      </c>
      <c r="F29" s="127">
        <v>40215</v>
      </c>
      <c r="G29" s="128">
        <v>10</v>
      </c>
      <c r="H29" s="128">
        <v>5</v>
      </c>
      <c r="I29" s="138">
        <f t="shared" si="0"/>
        <v>50</v>
      </c>
    </row>
    <row r="30" spans="2:9" s="113" customFormat="1">
      <c r="B30" s="119">
        <v>3160</v>
      </c>
      <c r="C30" s="120" t="s">
        <v>323</v>
      </c>
      <c r="D30" s="120" t="s">
        <v>310</v>
      </c>
      <c r="E30" s="121" t="s">
        <v>318</v>
      </c>
      <c r="F30" s="122">
        <v>40250</v>
      </c>
      <c r="G30" s="123">
        <v>400</v>
      </c>
      <c r="H30" s="123">
        <v>1</v>
      </c>
      <c r="I30" s="137">
        <f t="shared" si="0"/>
        <v>400</v>
      </c>
    </row>
    <row r="31" spans="2:9" s="113" customFormat="1">
      <c r="B31" s="124">
        <v>3161</v>
      </c>
      <c r="C31" s="125" t="s">
        <v>315</v>
      </c>
      <c r="D31" s="125" t="s">
        <v>310</v>
      </c>
      <c r="E31" s="126" t="s">
        <v>311</v>
      </c>
      <c r="F31" s="127">
        <v>40266</v>
      </c>
      <c r="G31" s="128">
        <v>20</v>
      </c>
      <c r="H31" s="128">
        <v>20</v>
      </c>
      <c r="I31" s="138">
        <f t="shared" si="0"/>
        <v>400</v>
      </c>
    </row>
    <row r="32" spans="2:9" s="113" customFormat="1">
      <c r="B32" s="119">
        <v>3170</v>
      </c>
      <c r="C32" s="120" t="s">
        <v>320</v>
      </c>
      <c r="D32" s="120" t="s">
        <v>313</v>
      </c>
      <c r="E32" s="121" t="s">
        <v>314</v>
      </c>
      <c r="F32" s="122">
        <v>40235</v>
      </c>
      <c r="G32" s="123">
        <v>12</v>
      </c>
      <c r="H32" s="123">
        <v>10</v>
      </c>
      <c r="I32" s="137">
        <f t="shared" si="0"/>
        <v>120</v>
      </c>
    </row>
    <row r="33" spans="2:9" s="113" customFormat="1">
      <c r="B33" s="124">
        <v>3189</v>
      </c>
      <c r="C33" s="125" t="s">
        <v>323</v>
      </c>
      <c r="D33" s="125" t="s">
        <v>322</v>
      </c>
      <c r="E33" s="126" t="s">
        <v>318</v>
      </c>
      <c r="F33" s="127">
        <v>40215</v>
      </c>
      <c r="G33" s="128">
        <v>400</v>
      </c>
      <c r="H33" s="128">
        <v>5</v>
      </c>
      <c r="I33" s="138">
        <f t="shared" si="0"/>
        <v>2000</v>
      </c>
    </row>
    <row r="34" spans="2:9" s="113" customFormat="1">
      <c r="B34" s="119">
        <v>3222</v>
      </c>
      <c r="C34" s="120" t="s">
        <v>306</v>
      </c>
      <c r="D34" s="120" t="s">
        <v>319</v>
      </c>
      <c r="E34" s="121" t="s">
        <v>311</v>
      </c>
      <c r="F34" s="122">
        <v>40257</v>
      </c>
      <c r="G34" s="123">
        <v>10</v>
      </c>
      <c r="H34" s="123">
        <v>10</v>
      </c>
      <c r="I34" s="137">
        <f t="shared" si="0"/>
        <v>100</v>
      </c>
    </row>
    <row r="35" spans="2:9" s="113" customFormat="1">
      <c r="B35" s="124">
        <v>3287</v>
      </c>
      <c r="C35" s="125" t="s">
        <v>320</v>
      </c>
      <c r="D35" s="125" t="s">
        <v>322</v>
      </c>
      <c r="E35" s="126" t="s">
        <v>308</v>
      </c>
      <c r="F35" s="127">
        <v>40247</v>
      </c>
      <c r="G35" s="128">
        <v>12</v>
      </c>
      <c r="H35" s="128">
        <v>2</v>
      </c>
      <c r="I35" s="138">
        <f t="shared" si="0"/>
        <v>24</v>
      </c>
    </row>
    <row r="36" spans="2:9" s="113" customFormat="1">
      <c r="B36" s="119">
        <v>3334</v>
      </c>
      <c r="C36" s="120" t="s">
        <v>315</v>
      </c>
      <c r="D36" s="120" t="s">
        <v>317</v>
      </c>
      <c r="E36" s="121" t="s">
        <v>314</v>
      </c>
      <c r="F36" s="122">
        <v>40251</v>
      </c>
      <c r="G36" s="123">
        <v>20</v>
      </c>
      <c r="H36" s="123">
        <v>5</v>
      </c>
      <c r="I36" s="137">
        <f t="shared" si="0"/>
        <v>100</v>
      </c>
    </row>
    <row r="37" spans="2:9" s="113" customFormat="1">
      <c r="B37" s="124">
        <v>3350</v>
      </c>
      <c r="C37" s="125" t="s">
        <v>316</v>
      </c>
      <c r="D37" s="125" t="s">
        <v>322</v>
      </c>
      <c r="E37" s="126" t="s">
        <v>314</v>
      </c>
      <c r="F37" s="127">
        <v>40238</v>
      </c>
      <c r="G37" s="128">
        <v>195</v>
      </c>
      <c r="H37" s="128">
        <v>4</v>
      </c>
      <c r="I37" s="138">
        <f t="shared" si="0"/>
        <v>780</v>
      </c>
    </row>
    <row r="38" spans="2:9" s="113" customFormat="1">
      <c r="B38" s="119">
        <v>3352</v>
      </c>
      <c r="C38" s="120" t="s">
        <v>326</v>
      </c>
      <c r="D38" s="120" t="s">
        <v>307</v>
      </c>
      <c r="E38" s="121" t="s">
        <v>318</v>
      </c>
      <c r="F38" s="122">
        <v>40222</v>
      </c>
      <c r="G38" s="123">
        <v>15</v>
      </c>
      <c r="H38" s="123">
        <v>10</v>
      </c>
      <c r="I38" s="137">
        <f t="shared" si="0"/>
        <v>150</v>
      </c>
    </row>
    <row r="39" spans="2:9" s="113" customFormat="1">
      <c r="B39" s="124">
        <v>3360</v>
      </c>
      <c r="C39" s="125" t="s">
        <v>309</v>
      </c>
      <c r="D39" s="125" t="s">
        <v>321</v>
      </c>
      <c r="E39" s="126" t="s">
        <v>311</v>
      </c>
      <c r="F39" s="127">
        <v>40241</v>
      </c>
      <c r="G39" s="128">
        <v>6</v>
      </c>
      <c r="H39" s="128">
        <v>2</v>
      </c>
      <c r="I39" s="138">
        <f t="shared" si="0"/>
        <v>12</v>
      </c>
    </row>
    <row r="40" spans="2:9" s="113" customFormat="1">
      <c r="B40" s="119">
        <v>3397</v>
      </c>
      <c r="C40" s="120" t="s">
        <v>306</v>
      </c>
      <c r="D40" s="120" t="s">
        <v>322</v>
      </c>
      <c r="E40" s="121" t="s">
        <v>314</v>
      </c>
      <c r="F40" s="122">
        <v>40270</v>
      </c>
      <c r="G40" s="123">
        <v>10</v>
      </c>
      <c r="H40" s="123">
        <v>3</v>
      </c>
      <c r="I40" s="137">
        <f t="shared" si="0"/>
        <v>30</v>
      </c>
    </row>
    <row r="41" spans="2:9" s="113" customFormat="1">
      <c r="B41" s="124">
        <v>3405</v>
      </c>
      <c r="C41" s="125" t="s">
        <v>326</v>
      </c>
      <c r="D41" s="125" t="s">
        <v>319</v>
      </c>
      <c r="E41" s="126" t="s">
        <v>314</v>
      </c>
      <c r="F41" s="127">
        <v>40272</v>
      </c>
      <c r="G41" s="128">
        <v>15</v>
      </c>
      <c r="H41" s="128">
        <v>5</v>
      </c>
      <c r="I41" s="138">
        <f t="shared" si="0"/>
        <v>75</v>
      </c>
    </row>
    <row r="42" spans="2:9" s="113" customFormat="1">
      <c r="B42" s="119">
        <v>3438</v>
      </c>
      <c r="C42" s="120" t="s">
        <v>320</v>
      </c>
      <c r="D42" s="120" t="s">
        <v>319</v>
      </c>
      <c r="E42" s="121" t="s">
        <v>308</v>
      </c>
      <c r="F42" s="122">
        <v>40254</v>
      </c>
      <c r="G42" s="123">
        <v>12</v>
      </c>
      <c r="H42" s="123">
        <v>20</v>
      </c>
      <c r="I42" s="137">
        <f t="shared" si="0"/>
        <v>240</v>
      </c>
    </row>
    <row r="43" spans="2:9" s="113" customFormat="1">
      <c r="B43" s="124">
        <v>3500</v>
      </c>
      <c r="C43" s="125" t="s">
        <v>327</v>
      </c>
      <c r="D43" s="125" t="s">
        <v>322</v>
      </c>
      <c r="E43" s="126" t="s">
        <v>308</v>
      </c>
      <c r="F43" s="127">
        <v>40255</v>
      </c>
      <c r="G43" s="128">
        <v>12</v>
      </c>
      <c r="H43" s="128">
        <v>10</v>
      </c>
      <c r="I43" s="138">
        <f t="shared" si="0"/>
        <v>120</v>
      </c>
    </row>
    <row r="44" spans="2:9" s="113" customFormat="1">
      <c r="B44" s="119">
        <v>3502</v>
      </c>
      <c r="C44" s="120" t="s">
        <v>309</v>
      </c>
      <c r="D44" s="120" t="s">
        <v>310</v>
      </c>
      <c r="E44" s="121" t="s">
        <v>308</v>
      </c>
      <c r="F44" s="122">
        <v>40257</v>
      </c>
      <c r="G44" s="123">
        <v>6</v>
      </c>
      <c r="H44" s="123">
        <v>10</v>
      </c>
      <c r="I44" s="137">
        <f t="shared" si="0"/>
        <v>60</v>
      </c>
    </row>
    <row r="45" spans="2:9" s="113" customFormat="1">
      <c r="B45" s="124">
        <v>3525</v>
      </c>
      <c r="C45" s="125" t="s">
        <v>306</v>
      </c>
      <c r="D45" s="125" t="s">
        <v>319</v>
      </c>
      <c r="E45" s="126" t="s">
        <v>318</v>
      </c>
      <c r="F45" s="127">
        <v>40253</v>
      </c>
      <c r="G45" s="128">
        <v>10</v>
      </c>
      <c r="H45" s="128">
        <v>2</v>
      </c>
      <c r="I45" s="138">
        <f t="shared" si="0"/>
        <v>20</v>
      </c>
    </row>
    <row r="46" spans="2:9" s="113" customFormat="1">
      <c r="B46" s="119">
        <v>3555</v>
      </c>
      <c r="C46" s="120" t="s">
        <v>320</v>
      </c>
      <c r="D46" s="120" t="s">
        <v>321</v>
      </c>
      <c r="E46" s="121" t="s">
        <v>314</v>
      </c>
      <c r="F46" s="122">
        <v>40228</v>
      </c>
      <c r="G46" s="123">
        <v>12</v>
      </c>
      <c r="H46" s="123">
        <v>10</v>
      </c>
      <c r="I46" s="137">
        <f t="shared" si="0"/>
        <v>120</v>
      </c>
    </row>
    <row r="47" spans="2:9" s="113" customFormat="1">
      <c r="B47" s="124">
        <v>3571</v>
      </c>
      <c r="C47" s="125" t="s">
        <v>315</v>
      </c>
      <c r="D47" s="125" t="s">
        <v>319</v>
      </c>
      <c r="E47" s="126" t="s">
        <v>314</v>
      </c>
      <c r="F47" s="127">
        <v>40247</v>
      </c>
      <c r="G47" s="128">
        <v>20</v>
      </c>
      <c r="H47" s="128">
        <v>1</v>
      </c>
      <c r="I47" s="138">
        <f t="shared" si="0"/>
        <v>20</v>
      </c>
    </row>
    <row r="48" spans="2:9" s="113" customFormat="1">
      <c r="B48" s="119">
        <v>3664</v>
      </c>
      <c r="C48" s="120" t="s">
        <v>326</v>
      </c>
      <c r="D48" s="120" t="s">
        <v>321</v>
      </c>
      <c r="E48" s="121" t="s">
        <v>318</v>
      </c>
      <c r="F48" s="122">
        <v>40228</v>
      </c>
      <c r="G48" s="123">
        <v>15</v>
      </c>
      <c r="H48" s="123">
        <v>9</v>
      </c>
      <c r="I48" s="137">
        <f t="shared" si="0"/>
        <v>135</v>
      </c>
    </row>
    <row r="49" spans="2:9" s="113" customFormat="1">
      <c r="B49" s="124">
        <v>3703</v>
      </c>
      <c r="C49" s="125" t="s">
        <v>320</v>
      </c>
      <c r="D49" s="125" t="s">
        <v>319</v>
      </c>
      <c r="E49" s="126" t="s">
        <v>311</v>
      </c>
      <c r="F49" s="127">
        <v>40230</v>
      </c>
      <c r="G49" s="128">
        <v>12</v>
      </c>
      <c r="H49" s="128">
        <v>3</v>
      </c>
      <c r="I49" s="138">
        <f t="shared" si="0"/>
        <v>36</v>
      </c>
    </row>
    <row r="50" spans="2:9" s="113" customFormat="1">
      <c r="B50" s="119">
        <v>3709</v>
      </c>
      <c r="C50" s="120" t="s">
        <v>327</v>
      </c>
      <c r="D50" s="120" t="s">
        <v>313</v>
      </c>
      <c r="E50" s="121" t="s">
        <v>314</v>
      </c>
      <c r="F50" s="122">
        <v>40266</v>
      </c>
      <c r="G50" s="123">
        <v>12</v>
      </c>
      <c r="H50" s="123">
        <v>12</v>
      </c>
      <c r="I50" s="137">
        <f t="shared" si="0"/>
        <v>144</v>
      </c>
    </row>
    <row r="51" spans="2:9" s="113" customFormat="1">
      <c r="B51" s="124">
        <v>3786</v>
      </c>
      <c r="C51" s="125" t="s">
        <v>315</v>
      </c>
      <c r="D51" s="125" t="s">
        <v>313</v>
      </c>
      <c r="E51" s="126" t="s">
        <v>311</v>
      </c>
      <c r="F51" s="127">
        <v>40211</v>
      </c>
      <c r="G51" s="128">
        <v>20</v>
      </c>
      <c r="H51" s="128">
        <v>20</v>
      </c>
      <c r="I51" s="138">
        <f t="shared" si="0"/>
        <v>400</v>
      </c>
    </row>
    <row r="52" spans="2:9" s="113" customFormat="1">
      <c r="B52" s="119">
        <v>3825</v>
      </c>
      <c r="C52" s="120" t="s">
        <v>320</v>
      </c>
      <c r="D52" s="120" t="s">
        <v>321</v>
      </c>
      <c r="E52" s="121" t="s">
        <v>308</v>
      </c>
      <c r="F52" s="122">
        <v>40255</v>
      </c>
      <c r="G52" s="123">
        <v>12</v>
      </c>
      <c r="H52" s="123">
        <v>4</v>
      </c>
      <c r="I52" s="137">
        <f t="shared" si="0"/>
        <v>48</v>
      </c>
    </row>
    <row r="53" spans="2:9" s="113" customFormat="1">
      <c r="B53" s="124">
        <v>3856</v>
      </c>
      <c r="C53" s="125" t="s">
        <v>327</v>
      </c>
      <c r="D53" s="125" t="s">
        <v>307</v>
      </c>
      <c r="E53" s="126" t="s">
        <v>308</v>
      </c>
      <c r="F53" s="127">
        <v>40222</v>
      </c>
      <c r="G53" s="128">
        <v>12</v>
      </c>
      <c r="H53" s="128">
        <v>8</v>
      </c>
      <c r="I53" s="138">
        <f t="shared" si="0"/>
        <v>96</v>
      </c>
    </row>
    <row r="54" spans="2:9" s="113" customFormat="1">
      <c r="B54" s="119">
        <v>3864</v>
      </c>
      <c r="C54" s="120" t="s">
        <v>306</v>
      </c>
      <c r="D54" s="120" t="s">
        <v>310</v>
      </c>
      <c r="E54" s="121" t="s">
        <v>314</v>
      </c>
      <c r="F54" s="122">
        <v>40226</v>
      </c>
      <c r="G54" s="123">
        <v>10</v>
      </c>
      <c r="H54" s="123">
        <v>6</v>
      </c>
      <c r="I54" s="137">
        <f t="shared" si="0"/>
        <v>60</v>
      </c>
    </row>
    <row r="55" spans="2:9" s="113" customFormat="1">
      <c r="B55" s="124">
        <v>3881</v>
      </c>
      <c r="C55" s="125" t="s">
        <v>323</v>
      </c>
      <c r="D55" s="125" t="s">
        <v>313</v>
      </c>
      <c r="E55" s="126" t="s">
        <v>314</v>
      </c>
      <c r="F55" s="127">
        <v>40238</v>
      </c>
      <c r="G55" s="128">
        <v>400</v>
      </c>
      <c r="H55" s="128">
        <v>1</v>
      </c>
      <c r="I55" s="138">
        <f t="shared" si="0"/>
        <v>400</v>
      </c>
    </row>
    <row r="56" spans="2:9" s="113" customFormat="1">
      <c r="B56" s="119">
        <v>3886</v>
      </c>
      <c r="C56" s="120" t="s">
        <v>327</v>
      </c>
      <c r="D56" s="120" t="s">
        <v>321</v>
      </c>
      <c r="E56" s="121" t="s">
        <v>318</v>
      </c>
      <c r="F56" s="122">
        <v>40241</v>
      </c>
      <c r="G56" s="123">
        <v>12</v>
      </c>
      <c r="H56" s="123">
        <v>10</v>
      </c>
      <c r="I56" s="137">
        <f t="shared" si="0"/>
        <v>120</v>
      </c>
    </row>
    <row r="57" spans="2:9" s="113" customFormat="1">
      <c r="B57" s="124">
        <v>3913</v>
      </c>
      <c r="C57" s="125" t="s">
        <v>312</v>
      </c>
      <c r="D57" s="125" t="s">
        <v>307</v>
      </c>
      <c r="E57" s="126" t="s">
        <v>314</v>
      </c>
      <c r="F57" s="127">
        <v>40250</v>
      </c>
      <c r="G57" s="128">
        <v>110</v>
      </c>
      <c r="H57" s="128">
        <v>2</v>
      </c>
      <c r="I57" s="138">
        <f t="shared" si="0"/>
        <v>220</v>
      </c>
    </row>
    <row r="58" spans="2:9" s="113" customFormat="1">
      <c r="B58" s="119">
        <v>3915</v>
      </c>
      <c r="C58" s="120" t="s">
        <v>326</v>
      </c>
      <c r="D58" s="120" t="s">
        <v>310</v>
      </c>
      <c r="E58" s="121" t="s">
        <v>311</v>
      </c>
      <c r="F58" s="122">
        <v>40241</v>
      </c>
      <c r="G58" s="123">
        <v>15</v>
      </c>
      <c r="H58" s="123">
        <v>8</v>
      </c>
      <c r="I58" s="137">
        <f t="shared" si="0"/>
        <v>120</v>
      </c>
    </row>
    <row r="59" spans="2:9" s="113" customFormat="1">
      <c r="B59" s="124">
        <v>3945</v>
      </c>
      <c r="C59" s="125" t="s">
        <v>315</v>
      </c>
      <c r="D59" s="125" t="s">
        <v>317</v>
      </c>
      <c r="E59" s="126" t="s">
        <v>308</v>
      </c>
      <c r="F59" s="127">
        <v>40215</v>
      </c>
      <c r="G59" s="128">
        <v>20</v>
      </c>
      <c r="H59" s="128">
        <v>35</v>
      </c>
      <c r="I59" s="138">
        <f t="shared" si="0"/>
        <v>700</v>
      </c>
    </row>
    <row r="60" spans="2:9" s="113" customFormat="1">
      <c r="B60" s="119">
        <v>3959</v>
      </c>
      <c r="C60" s="120" t="s">
        <v>312</v>
      </c>
      <c r="D60" s="120" t="s">
        <v>319</v>
      </c>
      <c r="E60" s="121" t="s">
        <v>311</v>
      </c>
      <c r="F60" s="122">
        <v>40239</v>
      </c>
      <c r="G60" s="123">
        <v>110</v>
      </c>
      <c r="H60" s="123">
        <v>6</v>
      </c>
      <c r="I60" s="137">
        <f t="shared" si="0"/>
        <v>660</v>
      </c>
    </row>
    <row r="61" spans="2:9" s="113" customFormat="1">
      <c r="B61" s="124">
        <v>3977</v>
      </c>
      <c r="C61" s="125" t="s">
        <v>327</v>
      </c>
      <c r="D61" s="125" t="s">
        <v>319</v>
      </c>
      <c r="E61" s="126" t="s">
        <v>311</v>
      </c>
      <c r="F61" s="127">
        <v>40239</v>
      </c>
      <c r="G61" s="128">
        <v>12</v>
      </c>
      <c r="H61" s="128">
        <v>7</v>
      </c>
      <c r="I61" s="138">
        <f t="shared" si="0"/>
        <v>84</v>
      </c>
    </row>
    <row r="62" spans="2:9" s="113" customFormat="1">
      <c r="B62" s="119">
        <v>4007</v>
      </c>
      <c r="C62" s="120" t="s">
        <v>320</v>
      </c>
      <c r="D62" s="120" t="s">
        <v>313</v>
      </c>
      <c r="E62" s="121" t="s">
        <v>311</v>
      </c>
      <c r="F62" s="122">
        <v>40251</v>
      </c>
      <c r="G62" s="123">
        <v>12</v>
      </c>
      <c r="H62" s="123">
        <v>10</v>
      </c>
      <c r="I62" s="137">
        <f t="shared" si="0"/>
        <v>120</v>
      </c>
    </row>
    <row r="63" spans="2:9" s="113" customFormat="1">
      <c r="B63" s="124">
        <v>4107</v>
      </c>
      <c r="C63" s="125" t="s">
        <v>326</v>
      </c>
      <c r="D63" s="125" t="s">
        <v>307</v>
      </c>
      <c r="E63" s="126" t="s">
        <v>318</v>
      </c>
      <c r="F63" s="127">
        <v>40254</v>
      </c>
      <c r="G63" s="128">
        <v>15</v>
      </c>
      <c r="H63" s="128">
        <v>2</v>
      </c>
      <c r="I63" s="138">
        <f t="shared" si="0"/>
        <v>30</v>
      </c>
    </row>
    <row r="64" spans="2:9" s="113" customFormat="1">
      <c r="B64" s="119">
        <v>4164</v>
      </c>
      <c r="C64" s="120" t="s">
        <v>326</v>
      </c>
      <c r="D64" s="120" t="s">
        <v>317</v>
      </c>
      <c r="E64" s="121" t="s">
        <v>311</v>
      </c>
      <c r="F64" s="122">
        <v>40257</v>
      </c>
      <c r="G64" s="123">
        <v>15</v>
      </c>
      <c r="H64" s="123">
        <v>10</v>
      </c>
      <c r="I64" s="137">
        <f t="shared" si="0"/>
        <v>150</v>
      </c>
    </row>
    <row r="65" spans="2:9" s="113" customFormat="1">
      <c r="B65" s="124">
        <v>4167</v>
      </c>
      <c r="C65" s="125" t="s">
        <v>312</v>
      </c>
      <c r="D65" s="125" t="s">
        <v>319</v>
      </c>
      <c r="E65" s="126" t="s">
        <v>318</v>
      </c>
      <c r="F65" s="127">
        <v>40255</v>
      </c>
      <c r="G65" s="128">
        <v>110</v>
      </c>
      <c r="H65" s="128">
        <v>1</v>
      </c>
      <c r="I65" s="138">
        <f t="shared" si="0"/>
        <v>110</v>
      </c>
    </row>
    <row r="66" spans="2:9" s="113" customFormat="1">
      <c r="B66" s="129">
        <v>4230</v>
      </c>
      <c r="C66" s="130" t="s">
        <v>315</v>
      </c>
      <c r="D66" s="130" t="s">
        <v>310</v>
      </c>
      <c r="E66" s="131" t="s">
        <v>314</v>
      </c>
      <c r="F66" s="132">
        <v>40240</v>
      </c>
      <c r="G66" s="133">
        <v>20</v>
      </c>
      <c r="H66" s="133">
        <v>20</v>
      </c>
      <c r="I66" s="139">
        <f t="shared" si="0"/>
        <v>400</v>
      </c>
    </row>
  </sheetData>
  <autoFilter ref="A3:I3" xr:uid="{0F942A92-1492-4E07-AF32-D043B3A6F5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6E02-0BFC-47D8-9141-CECAC4E55333}">
  <dimension ref="A2:X79"/>
  <sheetViews>
    <sheetView showGridLines="0" topLeftCell="B1" workbookViewId="0">
      <selection activeCell="J15" sqref="J15"/>
    </sheetView>
  </sheetViews>
  <sheetFormatPr defaultColWidth="8.88671875" defaultRowHeight="18.75" customHeight="1"/>
  <cols>
    <col min="1" max="1" width="8.5546875" style="7" customWidth="1"/>
    <col min="2" max="2" width="14.5546875" style="7" customWidth="1"/>
    <col min="3" max="3" width="15.109375" style="7" customWidth="1"/>
    <col min="4" max="8" width="9.5546875" style="7" customWidth="1"/>
    <col min="9" max="9" width="13.33203125" style="7" bestFit="1" customWidth="1"/>
    <col min="10" max="10" width="8.88671875" style="7"/>
    <col min="11" max="11" width="20.5546875" style="7" bestFit="1" customWidth="1"/>
    <col min="12" max="12" width="15.5546875" style="7" bestFit="1" customWidth="1"/>
    <col min="13" max="22" width="12" style="7" bestFit="1" customWidth="1"/>
    <col min="23" max="23" width="8" style="7" bestFit="1" customWidth="1"/>
    <col min="24" max="24" width="12" style="7" bestFit="1" customWidth="1"/>
    <col min="25" max="16384" width="8.88671875" style="7"/>
  </cols>
  <sheetData>
    <row r="2" spans="1:14" ht="18.7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</row>
    <row r="3" spans="1:14" ht="18.75" customHeight="1">
      <c r="A3" s="8" t="s">
        <v>29</v>
      </c>
      <c r="B3" s="8" t="s">
        <v>30</v>
      </c>
      <c r="C3" s="8" t="s">
        <v>31</v>
      </c>
      <c r="D3" s="9">
        <v>5230</v>
      </c>
      <c r="E3" s="9">
        <v>3569</v>
      </c>
      <c r="F3" s="9">
        <v>4975</v>
      </c>
      <c r="G3" s="9"/>
      <c r="H3" s="9">
        <v>6731</v>
      </c>
      <c r="I3" s="9">
        <f t="shared" ref="I3:I66" si="0">SUM(D3:H3)</f>
        <v>20505</v>
      </c>
    </row>
    <row r="4" spans="1:14" ht="18.75" customHeight="1">
      <c r="A4" s="8" t="s">
        <v>29</v>
      </c>
      <c r="B4" s="8" t="s">
        <v>32</v>
      </c>
      <c r="C4" s="8" t="s">
        <v>31</v>
      </c>
      <c r="D4" s="9">
        <v>5827</v>
      </c>
      <c r="E4" s="9">
        <v>1221</v>
      </c>
      <c r="F4" s="9"/>
      <c r="G4" s="9">
        <v>1029</v>
      </c>
      <c r="H4" s="9">
        <v>4458</v>
      </c>
      <c r="I4" s="9">
        <f t="shared" si="0"/>
        <v>12535</v>
      </c>
      <c r="K4" s="10" t="s">
        <v>33</v>
      </c>
    </row>
    <row r="5" spans="1:14" ht="18.75" customHeight="1">
      <c r="A5" s="8" t="s">
        <v>29</v>
      </c>
      <c r="B5" s="8" t="s">
        <v>34</v>
      </c>
      <c r="C5" s="8" t="s">
        <v>31</v>
      </c>
      <c r="D5" s="9">
        <v>4896</v>
      </c>
      <c r="E5" s="9">
        <v>2537</v>
      </c>
      <c r="F5" s="9">
        <v>1084</v>
      </c>
      <c r="G5" s="9"/>
      <c r="H5" s="9">
        <v>4905</v>
      </c>
      <c r="I5" s="9">
        <f t="shared" si="0"/>
        <v>13422</v>
      </c>
      <c r="K5" s="11" t="s">
        <v>35</v>
      </c>
    </row>
    <row r="6" spans="1:14" ht="18.75" customHeight="1">
      <c r="A6" s="8" t="s">
        <v>29</v>
      </c>
      <c r="B6" s="8" t="s">
        <v>36</v>
      </c>
      <c r="C6" s="8" t="s">
        <v>37</v>
      </c>
      <c r="D6" s="9">
        <v>3016</v>
      </c>
      <c r="E6" s="9"/>
      <c r="F6" s="9">
        <v>6775</v>
      </c>
      <c r="G6" s="9">
        <v>2726</v>
      </c>
      <c r="H6" s="9">
        <v>1338</v>
      </c>
      <c r="I6" s="9">
        <f t="shared" si="0"/>
        <v>13855</v>
      </c>
      <c r="K6" s="11" t="s">
        <v>38</v>
      </c>
    </row>
    <row r="7" spans="1:14" ht="18.75" customHeight="1">
      <c r="A7" s="8" t="s">
        <v>29</v>
      </c>
      <c r="B7" s="8" t="s">
        <v>39</v>
      </c>
      <c r="C7" s="8" t="s">
        <v>37</v>
      </c>
      <c r="D7" s="9">
        <v>4550</v>
      </c>
      <c r="E7" s="9">
        <v>6146</v>
      </c>
      <c r="F7" s="9">
        <v>747</v>
      </c>
      <c r="G7" s="9">
        <v>6162</v>
      </c>
      <c r="H7" s="9">
        <v>1682</v>
      </c>
      <c r="I7" s="9">
        <f t="shared" si="0"/>
        <v>19287</v>
      </c>
      <c r="K7" s="11" t="s">
        <v>40</v>
      </c>
    </row>
    <row r="8" spans="1:14" ht="18.75" customHeight="1">
      <c r="A8" s="8" t="s">
        <v>29</v>
      </c>
      <c r="B8" s="8" t="s">
        <v>41</v>
      </c>
      <c r="C8" s="8" t="s">
        <v>31</v>
      </c>
      <c r="D8" s="9">
        <v>4402</v>
      </c>
      <c r="E8" s="9">
        <v>6402</v>
      </c>
      <c r="F8" s="9">
        <v>5967</v>
      </c>
      <c r="G8" s="9">
        <v>3467</v>
      </c>
      <c r="H8" s="9">
        <v>315</v>
      </c>
      <c r="I8" s="9">
        <f t="shared" si="0"/>
        <v>20553</v>
      </c>
    </row>
    <row r="9" spans="1:14" ht="18.75" customHeight="1">
      <c r="A9" s="8" t="s">
        <v>29</v>
      </c>
      <c r="B9" s="8" t="s">
        <v>42</v>
      </c>
      <c r="C9" s="8" t="s">
        <v>31</v>
      </c>
      <c r="D9" s="9"/>
      <c r="E9" s="9">
        <v>3230</v>
      </c>
      <c r="F9" s="9">
        <v>2594</v>
      </c>
      <c r="G9" s="9">
        <v>5037</v>
      </c>
      <c r="H9" s="9">
        <v>4018</v>
      </c>
      <c r="I9" s="9">
        <f t="shared" si="0"/>
        <v>14879</v>
      </c>
      <c r="K9" s="150" t="s">
        <v>35</v>
      </c>
      <c r="L9" s="150"/>
      <c r="M9" s="150"/>
    </row>
    <row r="10" spans="1:14" ht="18.75" customHeight="1">
      <c r="A10" s="8" t="s">
        <v>43</v>
      </c>
      <c r="B10" s="8" t="s">
        <v>30</v>
      </c>
      <c r="C10" s="8" t="s">
        <v>31</v>
      </c>
      <c r="D10" s="9">
        <v>4971</v>
      </c>
      <c r="E10" s="9">
        <v>3245</v>
      </c>
      <c r="F10" s="9">
        <v>4245</v>
      </c>
      <c r="G10" s="9">
        <v>1754</v>
      </c>
      <c r="H10" s="9">
        <v>1230</v>
      </c>
      <c r="I10" s="9">
        <f t="shared" si="0"/>
        <v>15445</v>
      </c>
      <c r="K10" s="140" t="s">
        <v>328</v>
      </c>
      <c r="L10" t="s">
        <v>329</v>
      </c>
      <c r="M10" t="s">
        <v>330</v>
      </c>
      <c r="N10" t="s">
        <v>331</v>
      </c>
    </row>
    <row r="11" spans="1:14" ht="18.75" customHeight="1">
      <c r="A11" s="8" t="s">
        <v>43</v>
      </c>
      <c r="B11" s="8" t="s">
        <v>34</v>
      </c>
      <c r="C11" s="8" t="s">
        <v>31</v>
      </c>
      <c r="D11" s="9">
        <v>4170</v>
      </c>
      <c r="E11" s="9">
        <v>1096</v>
      </c>
      <c r="F11" s="9"/>
      <c r="G11" s="9">
        <v>4368</v>
      </c>
      <c r="H11" s="9"/>
      <c r="I11" s="9">
        <f t="shared" si="0"/>
        <v>9634</v>
      </c>
      <c r="K11" s="141" t="s">
        <v>31</v>
      </c>
      <c r="L11" s="142">
        <v>133782</v>
      </c>
      <c r="M11" s="142">
        <v>133596</v>
      </c>
      <c r="N11" s="142">
        <v>130012</v>
      </c>
    </row>
    <row r="12" spans="1:14" ht="18.75" customHeight="1">
      <c r="A12" s="8" t="s">
        <v>43</v>
      </c>
      <c r="B12" s="8" t="s">
        <v>36</v>
      </c>
      <c r="C12" s="8" t="s">
        <v>37</v>
      </c>
      <c r="D12" s="9">
        <v>917</v>
      </c>
      <c r="E12" s="9">
        <v>2994</v>
      </c>
      <c r="F12" s="9"/>
      <c r="G12" s="9">
        <v>1853</v>
      </c>
      <c r="H12" s="9">
        <v>3000</v>
      </c>
      <c r="I12" s="9">
        <f t="shared" si="0"/>
        <v>8764</v>
      </c>
      <c r="K12" s="141" t="s">
        <v>37</v>
      </c>
      <c r="L12" s="142">
        <v>76571</v>
      </c>
      <c r="M12" s="142">
        <v>53319</v>
      </c>
      <c r="N12" s="142">
        <v>35611</v>
      </c>
    </row>
    <row r="13" spans="1:14" ht="18.75" customHeight="1">
      <c r="A13" s="8" t="s">
        <v>43</v>
      </c>
      <c r="B13" s="8" t="s">
        <v>41</v>
      </c>
      <c r="C13" s="8" t="s">
        <v>31</v>
      </c>
      <c r="D13" s="9"/>
      <c r="E13" s="9">
        <v>5714</v>
      </c>
      <c r="F13" s="9">
        <v>5185</v>
      </c>
      <c r="G13" s="9">
        <v>1904</v>
      </c>
      <c r="H13" s="9">
        <v>3295</v>
      </c>
      <c r="I13" s="9">
        <f t="shared" si="0"/>
        <v>16098</v>
      </c>
      <c r="K13" s="141" t="s">
        <v>46</v>
      </c>
      <c r="L13" s="142">
        <v>16875</v>
      </c>
      <c r="M13" s="142">
        <v>24166</v>
      </c>
      <c r="N13" s="142">
        <v>22433</v>
      </c>
    </row>
    <row r="14" spans="1:14" ht="18.75" customHeight="1">
      <c r="A14" s="8" t="s">
        <v>43</v>
      </c>
      <c r="B14" s="8" t="s">
        <v>42</v>
      </c>
      <c r="C14" s="8" t="s">
        <v>31</v>
      </c>
      <c r="D14" s="9">
        <v>3141</v>
      </c>
      <c r="E14" s="9">
        <v>278</v>
      </c>
      <c r="F14" s="9">
        <v>5588</v>
      </c>
      <c r="G14" s="9">
        <v>5161</v>
      </c>
      <c r="H14" s="9"/>
      <c r="I14" s="9">
        <f t="shared" si="0"/>
        <v>14168</v>
      </c>
      <c r="K14" s="141" t="s">
        <v>28</v>
      </c>
      <c r="L14" s="142">
        <v>227228</v>
      </c>
      <c r="M14" s="142">
        <v>211081</v>
      </c>
      <c r="N14" s="142">
        <v>188056</v>
      </c>
    </row>
    <row r="15" spans="1:14" ht="18.75" customHeight="1">
      <c r="A15" s="8" t="s">
        <v>44</v>
      </c>
      <c r="B15" s="8" t="s">
        <v>30</v>
      </c>
      <c r="C15" s="8" t="s">
        <v>31</v>
      </c>
      <c r="D15" s="9">
        <v>2747</v>
      </c>
      <c r="E15" s="9"/>
      <c r="F15" s="9">
        <v>5641</v>
      </c>
      <c r="G15" s="9">
        <v>1918</v>
      </c>
      <c r="H15" s="9">
        <v>1818</v>
      </c>
      <c r="I15" s="9">
        <f t="shared" si="0"/>
        <v>12124</v>
      </c>
      <c r="K15"/>
      <c r="L15"/>
      <c r="M15"/>
    </row>
    <row r="16" spans="1:14" ht="18.75" customHeight="1">
      <c r="A16" s="8" t="s">
        <v>44</v>
      </c>
      <c r="B16" s="8" t="s">
        <v>45</v>
      </c>
      <c r="C16" s="8" t="s">
        <v>46</v>
      </c>
      <c r="D16" s="9">
        <v>3789</v>
      </c>
      <c r="E16" s="9"/>
      <c r="F16" s="9">
        <v>1597</v>
      </c>
      <c r="G16" s="9"/>
      <c r="H16" s="9">
        <v>2099</v>
      </c>
      <c r="I16" s="9">
        <f t="shared" si="0"/>
        <v>7485</v>
      </c>
      <c r="K16"/>
      <c r="L16"/>
      <c r="M16"/>
    </row>
    <row r="17" spans="1:13" ht="18.75" customHeight="1">
      <c r="A17" s="8" t="s">
        <v>44</v>
      </c>
      <c r="B17" s="8" t="s">
        <v>34</v>
      </c>
      <c r="C17" s="8" t="s">
        <v>31</v>
      </c>
      <c r="D17" s="9">
        <v>5820</v>
      </c>
      <c r="E17" s="9">
        <v>3259</v>
      </c>
      <c r="F17" s="9">
        <v>3174</v>
      </c>
      <c r="G17" s="9">
        <v>2587</v>
      </c>
      <c r="H17" s="9">
        <v>2472</v>
      </c>
      <c r="I17" s="9">
        <f t="shared" si="0"/>
        <v>17312</v>
      </c>
      <c r="K17" s="150" t="s">
        <v>38</v>
      </c>
      <c r="L17" s="150"/>
      <c r="M17" s="150"/>
    </row>
    <row r="18" spans="1:13" ht="18.75" customHeight="1">
      <c r="A18" s="8" t="s">
        <v>44</v>
      </c>
      <c r="B18" s="8" t="s">
        <v>36</v>
      </c>
      <c r="C18" s="8" t="s">
        <v>37</v>
      </c>
      <c r="D18" s="9">
        <v>4407</v>
      </c>
      <c r="E18" s="9"/>
      <c r="F18" s="9">
        <v>6592</v>
      </c>
      <c r="G18" s="9">
        <v>893</v>
      </c>
      <c r="H18" s="9"/>
      <c r="I18" s="9">
        <f t="shared" si="0"/>
        <v>11892</v>
      </c>
      <c r="K18" s="140" t="s">
        <v>328</v>
      </c>
      <c r="L18" t="s">
        <v>332</v>
      </c>
      <c r="M18" t="s">
        <v>333</v>
      </c>
    </row>
    <row r="19" spans="1:13" ht="18.75" customHeight="1">
      <c r="A19" s="8" t="s">
        <v>44</v>
      </c>
      <c r="B19" s="8" t="s">
        <v>41</v>
      </c>
      <c r="C19" s="8" t="s">
        <v>31</v>
      </c>
      <c r="D19" s="9">
        <v>6088</v>
      </c>
      <c r="E19" s="9">
        <v>5933</v>
      </c>
      <c r="F19" s="9">
        <v>2387</v>
      </c>
      <c r="G19" s="9">
        <v>4857</v>
      </c>
      <c r="H19" s="9">
        <v>5747</v>
      </c>
      <c r="I19" s="9">
        <f t="shared" si="0"/>
        <v>25012</v>
      </c>
      <c r="K19" s="141" t="s">
        <v>30</v>
      </c>
      <c r="L19" s="142">
        <v>20505</v>
      </c>
      <c r="M19" s="142">
        <v>6516</v>
      </c>
    </row>
    <row r="20" spans="1:13" ht="18.75" customHeight="1">
      <c r="A20" s="8" t="s">
        <v>47</v>
      </c>
      <c r="B20" s="8" t="s">
        <v>30</v>
      </c>
      <c r="C20" s="8" t="s">
        <v>31</v>
      </c>
      <c r="D20" s="9">
        <v>6895</v>
      </c>
      <c r="E20" s="9">
        <v>4739</v>
      </c>
      <c r="F20" s="9"/>
      <c r="G20" s="9">
        <v>3962</v>
      </c>
      <c r="H20" s="9">
        <v>1447</v>
      </c>
      <c r="I20" s="9">
        <f t="shared" si="0"/>
        <v>17043</v>
      </c>
      <c r="K20" s="141" t="s">
        <v>32</v>
      </c>
      <c r="L20" s="142">
        <v>22222</v>
      </c>
      <c r="M20" s="142">
        <v>9692</v>
      </c>
    </row>
    <row r="21" spans="1:13" ht="18.75" customHeight="1">
      <c r="A21" s="8" t="s">
        <v>47</v>
      </c>
      <c r="B21" s="8" t="s">
        <v>32</v>
      </c>
      <c r="C21" s="8" t="s">
        <v>31</v>
      </c>
      <c r="D21" s="9">
        <v>3204</v>
      </c>
      <c r="E21" s="9">
        <v>6346</v>
      </c>
      <c r="F21" s="9">
        <v>1757</v>
      </c>
      <c r="G21" s="9">
        <v>6584</v>
      </c>
      <c r="H21" s="9">
        <v>4331</v>
      </c>
      <c r="I21" s="9">
        <f t="shared" si="0"/>
        <v>22222</v>
      </c>
      <c r="K21" s="141" t="s">
        <v>45</v>
      </c>
      <c r="L21" s="142">
        <v>18097</v>
      </c>
      <c r="M21" s="142">
        <v>7128</v>
      </c>
    </row>
    <row r="22" spans="1:13" ht="18.75" customHeight="1">
      <c r="A22" s="8" t="s">
        <v>47</v>
      </c>
      <c r="B22" s="8" t="s">
        <v>45</v>
      </c>
      <c r="C22" s="8" t="s">
        <v>46</v>
      </c>
      <c r="D22" s="9"/>
      <c r="E22" s="9"/>
      <c r="F22" s="9">
        <v>4240</v>
      </c>
      <c r="G22" s="9"/>
      <c r="H22" s="9">
        <v>2888</v>
      </c>
      <c r="I22" s="9">
        <f t="shared" si="0"/>
        <v>7128</v>
      </c>
      <c r="K22" s="141" t="s">
        <v>34</v>
      </c>
      <c r="L22" s="142">
        <v>22528</v>
      </c>
      <c r="M22" s="142">
        <v>7516</v>
      </c>
    </row>
    <row r="23" spans="1:13" ht="18.75" customHeight="1">
      <c r="A23" s="8" t="s">
        <v>47</v>
      </c>
      <c r="B23" s="8" t="s">
        <v>48</v>
      </c>
      <c r="C23" s="8" t="s">
        <v>37</v>
      </c>
      <c r="D23" s="9">
        <v>2583</v>
      </c>
      <c r="E23" s="9">
        <v>4857</v>
      </c>
      <c r="F23" s="9">
        <v>4151</v>
      </c>
      <c r="G23" s="9">
        <v>865</v>
      </c>
      <c r="H23" s="9">
        <v>1389</v>
      </c>
      <c r="I23" s="9">
        <f t="shared" si="0"/>
        <v>13845</v>
      </c>
      <c r="K23" s="141" t="s">
        <v>48</v>
      </c>
      <c r="L23" s="142">
        <v>16990</v>
      </c>
      <c r="M23" s="142">
        <v>7853</v>
      </c>
    </row>
    <row r="24" spans="1:13" ht="18.75" customHeight="1">
      <c r="A24" s="8" t="s">
        <v>47</v>
      </c>
      <c r="B24" s="8" t="s">
        <v>36</v>
      </c>
      <c r="C24" s="8" t="s">
        <v>37</v>
      </c>
      <c r="D24" s="9">
        <v>687</v>
      </c>
      <c r="E24" s="9">
        <v>6146</v>
      </c>
      <c r="F24" s="9">
        <v>6394</v>
      </c>
      <c r="G24" s="9">
        <v>4375</v>
      </c>
      <c r="H24" s="9">
        <v>1925</v>
      </c>
      <c r="I24" s="9">
        <f t="shared" si="0"/>
        <v>19527</v>
      </c>
      <c r="K24" s="141" t="s">
        <v>36</v>
      </c>
      <c r="L24" s="142">
        <v>19527</v>
      </c>
      <c r="M24" s="142">
        <v>7897</v>
      </c>
    </row>
    <row r="25" spans="1:13" ht="18.75" customHeight="1">
      <c r="A25" s="8" t="s">
        <v>49</v>
      </c>
      <c r="B25" s="8" t="s">
        <v>30</v>
      </c>
      <c r="C25" s="8" t="s">
        <v>31</v>
      </c>
      <c r="D25" s="9"/>
      <c r="E25" s="9">
        <v>644</v>
      </c>
      <c r="F25" s="9">
        <v>7006</v>
      </c>
      <c r="G25" s="9">
        <v>3061</v>
      </c>
      <c r="H25" s="9">
        <v>352</v>
      </c>
      <c r="I25" s="9">
        <f t="shared" si="0"/>
        <v>11063</v>
      </c>
      <c r="K25" s="141" t="s">
        <v>52</v>
      </c>
      <c r="L25" s="142">
        <v>25325</v>
      </c>
      <c r="M25" s="142">
        <v>9940</v>
      </c>
    </row>
    <row r="26" spans="1:13" ht="18.75" customHeight="1">
      <c r="A26" s="8" t="s">
        <v>49</v>
      </c>
      <c r="B26" s="8" t="s">
        <v>32</v>
      </c>
      <c r="C26" s="8" t="s">
        <v>31</v>
      </c>
      <c r="D26" s="9">
        <v>2840</v>
      </c>
      <c r="E26" s="9">
        <v>4761</v>
      </c>
      <c r="F26" s="9"/>
      <c r="G26" s="9">
        <v>2091</v>
      </c>
      <c r="H26" s="9"/>
      <c r="I26" s="9">
        <f t="shared" si="0"/>
        <v>9692</v>
      </c>
      <c r="K26" s="141" t="s">
        <v>39</v>
      </c>
      <c r="L26" s="142">
        <v>21436</v>
      </c>
      <c r="M26" s="142">
        <v>8959</v>
      </c>
    </row>
    <row r="27" spans="1:13" ht="18.75" customHeight="1">
      <c r="A27" s="8" t="s">
        <v>49</v>
      </c>
      <c r="B27" s="8" t="s">
        <v>34</v>
      </c>
      <c r="C27" s="8" t="s">
        <v>31</v>
      </c>
      <c r="D27" s="9">
        <v>2594</v>
      </c>
      <c r="E27" s="9"/>
      <c r="F27" s="9">
        <v>4268</v>
      </c>
      <c r="G27" s="9">
        <v>5407</v>
      </c>
      <c r="H27" s="9">
        <v>6473</v>
      </c>
      <c r="I27" s="9">
        <f t="shared" si="0"/>
        <v>18742</v>
      </c>
      <c r="K27" s="141" t="s">
        <v>41</v>
      </c>
      <c r="L27" s="142">
        <v>25012</v>
      </c>
      <c r="M27" s="142">
        <v>13991</v>
      </c>
    </row>
    <row r="28" spans="1:13" ht="18.75" customHeight="1">
      <c r="A28" s="8" t="s">
        <v>49</v>
      </c>
      <c r="B28" s="8" t="s">
        <v>48</v>
      </c>
      <c r="C28" s="8" t="s">
        <v>37</v>
      </c>
      <c r="D28" s="9"/>
      <c r="E28" s="9">
        <v>761</v>
      </c>
      <c r="F28" s="9">
        <v>2445</v>
      </c>
      <c r="G28" s="9">
        <v>4647</v>
      </c>
      <c r="H28" s="9"/>
      <c r="I28" s="9">
        <f t="shared" si="0"/>
        <v>7853</v>
      </c>
      <c r="K28" s="141" t="s">
        <v>42</v>
      </c>
      <c r="L28" s="142">
        <v>21404</v>
      </c>
      <c r="M28" s="142">
        <v>5063</v>
      </c>
    </row>
    <row r="29" spans="1:13" ht="18.75" customHeight="1">
      <c r="A29" s="8" t="s">
        <v>49</v>
      </c>
      <c r="B29" s="8" t="s">
        <v>36</v>
      </c>
      <c r="C29" s="8" t="s">
        <v>37</v>
      </c>
      <c r="D29" s="9">
        <v>4378</v>
      </c>
      <c r="E29" s="9">
        <v>5934</v>
      </c>
      <c r="F29" s="9">
        <v>6828</v>
      </c>
      <c r="G29" s="9">
        <v>1836</v>
      </c>
      <c r="H29" s="9"/>
      <c r="I29" s="9">
        <f t="shared" si="0"/>
        <v>18976</v>
      </c>
      <c r="K29" s="141" t="s">
        <v>50</v>
      </c>
      <c r="L29" s="142">
        <v>14304</v>
      </c>
      <c r="M29" s="142">
        <v>6516</v>
      </c>
    </row>
    <row r="30" spans="1:13" ht="18.75" customHeight="1">
      <c r="A30" s="8" t="s">
        <v>49</v>
      </c>
      <c r="B30" s="8" t="s">
        <v>50</v>
      </c>
      <c r="C30" s="8" t="s">
        <v>46</v>
      </c>
      <c r="D30" s="9"/>
      <c r="E30" s="9"/>
      <c r="F30" s="9">
        <v>2041</v>
      </c>
      <c r="G30" s="9">
        <v>6590</v>
      </c>
      <c r="H30" s="9">
        <v>1846</v>
      </c>
      <c r="I30" s="9">
        <f t="shared" si="0"/>
        <v>10477</v>
      </c>
      <c r="K30" s="141" t="s">
        <v>28</v>
      </c>
      <c r="L30" s="142">
        <v>25325</v>
      </c>
      <c r="M30" s="142">
        <v>5063</v>
      </c>
    </row>
    <row r="31" spans="1:13" ht="18.75" customHeight="1">
      <c r="A31" s="8" t="s">
        <v>51</v>
      </c>
      <c r="B31" s="8" t="s">
        <v>30</v>
      </c>
      <c r="C31" s="8" t="s">
        <v>31</v>
      </c>
      <c r="D31" s="9">
        <v>6570</v>
      </c>
      <c r="E31" s="9">
        <v>3431</v>
      </c>
      <c r="F31" s="9">
        <v>1483</v>
      </c>
      <c r="G31" s="9"/>
      <c r="H31" s="9"/>
      <c r="I31" s="9">
        <f t="shared" si="0"/>
        <v>11484</v>
      </c>
      <c r="K31"/>
      <c r="L31"/>
      <c r="M31"/>
    </row>
    <row r="32" spans="1:13" ht="18.75" customHeight="1">
      <c r="A32" s="8" t="s">
        <v>51</v>
      </c>
      <c r="B32" s="8" t="s">
        <v>34</v>
      </c>
      <c r="C32" s="8" t="s">
        <v>31</v>
      </c>
      <c r="D32" s="9">
        <v>4854</v>
      </c>
      <c r="E32" s="9">
        <v>3089</v>
      </c>
      <c r="F32" s="9">
        <v>7117</v>
      </c>
      <c r="G32" s="9">
        <v>4169</v>
      </c>
      <c r="H32" s="9">
        <v>3299</v>
      </c>
      <c r="I32" s="9">
        <f t="shared" si="0"/>
        <v>22528</v>
      </c>
      <c r="K32"/>
      <c r="L32"/>
      <c r="M32"/>
    </row>
    <row r="33" spans="1:24" ht="18.75" customHeight="1">
      <c r="A33" s="8" t="s">
        <v>51</v>
      </c>
      <c r="B33" s="8" t="s">
        <v>36</v>
      </c>
      <c r="C33" s="8" t="s">
        <v>37</v>
      </c>
      <c r="D33" s="9">
        <v>1807</v>
      </c>
      <c r="E33" s="9">
        <v>3996</v>
      </c>
      <c r="F33" s="9">
        <v>5276</v>
      </c>
      <c r="G33" s="9">
        <v>3032</v>
      </c>
      <c r="H33" s="9">
        <v>4772</v>
      </c>
      <c r="I33" s="9">
        <f t="shared" si="0"/>
        <v>18883</v>
      </c>
      <c r="K33" s="150" t="s">
        <v>40</v>
      </c>
      <c r="L33" s="150"/>
      <c r="M33" s="150"/>
    </row>
    <row r="34" spans="1:24" ht="18.75" customHeight="1">
      <c r="A34" s="8" t="s">
        <v>51</v>
      </c>
      <c r="B34" s="8" t="s">
        <v>52</v>
      </c>
      <c r="C34" s="8" t="s">
        <v>31</v>
      </c>
      <c r="D34" s="9">
        <v>3294</v>
      </c>
      <c r="E34" s="9">
        <v>681</v>
      </c>
      <c r="F34" s="9">
        <v>3807</v>
      </c>
      <c r="G34" s="9"/>
      <c r="H34" s="9">
        <v>2158</v>
      </c>
      <c r="I34" s="9">
        <f t="shared" si="0"/>
        <v>9940</v>
      </c>
      <c r="K34" s="140" t="s">
        <v>334</v>
      </c>
      <c r="L34" s="140" t="s">
        <v>335</v>
      </c>
      <c r="M34"/>
      <c r="N34"/>
      <c r="O34"/>
      <c r="P34"/>
      <c r="Q34"/>
      <c r="R34"/>
      <c r="S34"/>
      <c r="T34"/>
      <c r="U34"/>
      <c r="V34"/>
      <c r="W34"/>
      <c r="X34"/>
    </row>
    <row r="35" spans="1:24" ht="18.75" customHeight="1">
      <c r="A35" s="8" t="s">
        <v>51</v>
      </c>
      <c r="B35" s="8" t="s">
        <v>42</v>
      </c>
      <c r="C35" s="8" t="s">
        <v>31</v>
      </c>
      <c r="D35" s="9">
        <v>2651</v>
      </c>
      <c r="E35" s="9">
        <v>2293</v>
      </c>
      <c r="F35" s="9">
        <v>915</v>
      </c>
      <c r="G35" s="9"/>
      <c r="H35" s="9">
        <v>4924</v>
      </c>
      <c r="I35" s="9">
        <f t="shared" si="0"/>
        <v>10783</v>
      </c>
      <c r="K35" s="140" t="s">
        <v>328</v>
      </c>
      <c r="L35" t="s">
        <v>31</v>
      </c>
      <c r="M35" t="s">
        <v>37</v>
      </c>
      <c r="N35" t="s">
        <v>46</v>
      </c>
      <c r="O35" t="s">
        <v>28</v>
      </c>
      <c r="P35"/>
      <c r="Q35"/>
      <c r="R35"/>
      <c r="S35"/>
      <c r="T35"/>
      <c r="U35"/>
      <c r="V35"/>
      <c r="W35"/>
      <c r="X35"/>
    </row>
    <row r="36" spans="1:24" ht="18.75" customHeight="1">
      <c r="A36" s="8" t="s">
        <v>51</v>
      </c>
      <c r="B36" s="8" t="s">
        <v>50</v>
      </c>
      <c r="C36" s="8" t="s">
        <v>46</v>
      </c>
      <c r="D36" s="9">
        <v>5160</v>
      </c>
      <c r="E36" s="9">
        <v>254</v>
      </c>
      <c r="F36" s="9">
        <v>3222</v>
      </c>
      <c r="G36" s="9">
        <v>907</v>
      </c>
      <c r="H36" s="9">
        <v>1062</v>
      </c>
      <c r="I36" s="9">
        <f t="shared" si="0"/>
        <v>10605</v>
      </c>
      <c r="K36" s="141" t="s">
        <v>29</v>
      </c>
      <c r="L36" s="142">
        <v>16378.8</v>
      </c>
      <c r="M36" s="142">
        <v>16571</v>
      </c>
      <c r="N36" s="142"/>
      <c r="O36" s="142">
        <v>16433.714285714286</v>
      </c>
      <c r="P36"/>
      <c r="Q36"/>
      <c r="R36"/>
      <c r="S36"/>
      <c r="T36"/>
      <c r="U36"/>
      <c r="V36"/>
      <c r="W36"/>
      <c r="X36"/>
    </row>
    <row r="37" spans="1:24" ht="18.75" customHeight="1">
      <c r="A37" s="8" t="s">
        <v>53</v>
      </c>
      <c r="B37" s="8" t="s">
        <v>34</v>
      </c>
      <c r="C37" s="8" t="s">
        <v>31</v>
      </c>
      <c r="D37" s="9">
        <v>2364</v>
      </c>
      <c r="E37" s="9"/>
      <c r="F37" s="9">
        <v>3676</v>
      </c>
      <c r="G37" s="9">
        <v>1210</v>
      </c>
      <c r="H37" s="9">
        <v>266</v>
      </c>
      <c r="I37" s="9">
        <f t="shared" si="0"/>
        <v>7516</v>
      </c>
      <c r="K37" s="141" t="s">
        <v>43</v>
      </c>
      <c r="L37" s="142">
        <v>13836.25</v>
      </c>
      <c r="M37" s="142">
        <v>8764</v>
      </c>
      <c r="N37" s="142"/>
      <c r="O37" s="142">
        <v>12821.8</v>
      </c>
      <c r="P37"/>
      <c r="Q37"/>
      <c r="R37"/>
      <c r="S37"/>
      <c r="T37"/>
      <c r="U37"/>
      <c r="V37"/>
      <c r="W37"/>
      <c r="X37"/>
    </row>
    <row r="38" spans="1:24" ht="18.75" customHeight="1">
      <c r="A38" s="8" t="s">
        <v>53</v>
      </c>
      <c r="B38" s="8" t="s">
        <v>48</v>
      </c>
      <c r="C38" s="8" t="s">
        <v>37</v>
      </c>
      <c r="D38" s="9">
        <v>4447</v>
      </c>
      <c r="E38" s="9">
        <v>2501</v>
      </c>
      <c r="F38" s="9"/>
      <c r="G38" s="9">
        <v>2758</v>
      </c>
      <c r="H38" s="9">
        <v>266</v>
      </c>
      <c r="I38" s="9">
        <f t="shared" si="0"/>
        <v>9972</v>
      </c>
      <c r="K38" s="141" t="s">
        <v>44</v>
      </c>
      <c r="L38" s="142">
        <v>18149.333333333332</v>
      </c>
      <c r="M38" s="142">
        <v>11892</v>
      </c>
      <c r="N38" s="142">
        <v>7485</v>
      </c>
      <c r="O38" s="142">
        <v>14765</v>
      </c>
      <c r="P38"/>
      <c r="Q38"/>
      <c r="R38"/>
      <c r="S38"/>
      <c r="T38"/>
      <c r="U38"/>
      <c r="V38"/>
      <c r="W38"/>
      <c r="X38"/>
    </row>
    <row r="39" spans="1:24" ht="18.75" customHeight="1">
      <c r="A39" s="8" t="s">
        <v>53</v>
      </c>
      <c r="B39" s="8" t="s">
        <v>36</v>
      </c>
      <c r="C39" s="8" t="s">
        <v>37</v>
      </c>
      <c r="D39" s="9">
        <v>6374</v>
      </c>
      <c r="E39" s="9"/>
      <c r="F39" s="9">
        <v>827</v>
      </c>
      <c r="G39" s="9">
        <v>696</v>
      </c>
      <c r="H39" s="9"/>
      <c r="I39" s="9">
        <f t="shared" si="0"/>
        <v>7897</v>
      </c>
      <c r="K39" s="141" t="s">
        <v>47</v>
      </c>
      <c r="L39" s="142">
        <v>19632.5</v>
      </c>
      <c r="M39" s="142">
        <v>16686</v>
      </c>
      <c r="N39" s="142">
        <v>7128</v>
      </c>
      <c r="O39" s="142">
        <v>15953</v>
      </c>
      <c r="P39"/>
      <c r="Q39"/>
      <c r="R39"/>
      <c r="S39"/>
      <c r="T39"/>
      <c r="U39"/>
      <c r="V39"/>
      <c r="W39"/>
      <c r="X39"/>
    </row>
    <row r="40" spans="1:24" ht="18.75" customHeight="1">
      <c r="A40" s="8" t="s">
        <v>53</v>
      </c>
      <c r="B40" s="8" t="s">
        <v>52</v>
      </c>
      <c r="C40" s="8" t="s">
        <v>31</v>
      </c>
      <c r="D40" s="9">
        <v>6861</v>
      </c>
      <c r="E40" s="9">
        <v>5167</v>
      </c>
      <c r="F40" s="9">
        <v>3346</v>
      </c>
      <c r="G40" s="9">
        <v>3323</v>
      </c>
      <c r="H40" s="9">
        <v>6628</v>
      </c>
      <c r="I40" s="9">
        <f t="shared" si="0"/>
        <v>25325</v>
      </c>
      <c r="K40" s="141" t="s">
        <v>49</v>
      </c>
      <c r="L40" s="142">
        <v>13165.666666666666</v>
      </c>
      <c r="M40" s="142">
        <v>13414.5</v>
      </c>
      <c r="N40" s="142">
        <v>10477</v>
      </c>
      <c r="O40" s="142">
        <v>12800.5</v>
      </c>
    </row>
    <row r="41" spans="1:24" ht="18.75" customHeight="1">
      <c r="A41" s="8" t="s">
        <v>53</v>
      </c>
      <c r="B41" s="8" t="s">
        <v>39</v>
      </c>
      <c r="C41" s="8" t="s">
        <v>37</v>
      </c>
      <c r="D41" s="9">
        <v>6333</v>
      </c>
      <c r="E41" s="9">
        <v>5627</v>
      </c>
      <c r="F41" s="9">
        <v>2253</v>
      </c>
      <c r="G41" s="9">
        <v>6024</v>
      </c>
      <c r="H41" s="9">
        <v>1199</v>
      </c>
      <c r="I41" s="9">
        <f t="shared" si="0"/>
        <v>21436</v>
      </c>
      <c r="K41" s="141" t="s">
        <v>51</v>
      </c>
      <c r="L41" s="142">
        <v>13683.75</v>
      </c>
      <c r="M41" s="142">
        <v>18883</v>
      </c>
      <c r="N41" s="142">
        <v>10605</v>
      </c>
      <c r="O41" s="142">
        <v>14037.166666666666</v>
      </c>
    </row>
    <row r="42" spans="1:24" ht="18.75" customHeight="1">
      <c r="A42" s="8" t="s">
        <v>53</v>
      </c>
      <c r="B42" s="8" t="s">
        <v>42</v>
      </c>
      <c r="C42" s="8" t="s">
        <v>31</v>
      </c>
      <c r="D42" s="9">
        <v>5272</v>
      </c>
      <c r="E42" s="9"/>
      <c r="F42" s="9"/>
      <c r="G42" s="9"/>
      <c r="H42" s="9"/>
      <c r="I42" s="9">
        <f t="shared" si="0"/>
        <v>5272</v>
      </c>
      <c r="K42" s="141" t="s">
        <v>53</v>
      </c>
      <c r="L42" s="142">
        <v>12704.333333333334</v>
      </c>
      <c r="M42" s="142">
        <v>13101.666666666666</v>
      </c>
      <c r="N42" s="142"/>
      <c r="O42" s="142">
        <v>12903</v>
      </c>
    </row>
    <row r="43" spans="1:24" ht="18.75" customHeight="1">
      <c r="A43" s="8" t="s">
        <v>54</v>
      </c>
      <c r="B43" s="8" t="s">
        <v>45</v>
      </c>
      <c r="C43" s="8" t="s">
        <v>46</v>
      </c>
      <c r="D43" s="9">
        <v>1881</v>
      </c>
      <c r="E43" s="9"/>
      <c r="F43" s="9">
        <v>3987</v>
      </c>
      <c r="G43" s="9">
        <v>7225</v>
      </c>
      <c r="H43" s="9">
        <v>3892</v>
      </c>
      <c r="I43" s="9">
        <f t="shared" si="0"/>
        <v>16985</v>
      </c>
      <c r="K43" s="141" t="s">
        <v>54</v>
      </c>
      <c r="L43" s="142">
        <v>18125.5</v>
      </c>
      <c r="M43" s="142">
        <v>11909.333333333334</v>
      </c>
      <c r="N43" s="142">
        <v>16985</v>
      </c>
      <c r="O43" s="142">
        <v>14827.333333333334</v>
      </c>
    </row>
    <row r="44" spans="1:24" ht="18.75" customHeight="1">
      <c r="A44" s="8" t="s">
        <v>54</v>
      </c>
      <c r="B44" s="8" t="s">
        <v>48</v>
      </c>
      <c r="C44" s="8" t="s">
        <v>37</v>
      </c>
      <c r="D44" s="9">
        <v>7075</v>
      </c>
      <c r="E44" s="9">
        <v>686</v>
      </c>
      <c r="F44" s="9">
        <v>2478</v>
      </c>
      <c r="G44" s="9">
        <v>2749</v>
      </c>
      <c r="H44" s="9">
        <v>4002</v>
      </c>
      <c r="I44" s="9">
        <f t="shared" si="0"/>
        <v>16990</v>
      </c>
      <c r="K44" s="141" t="s">
        <v>55</v>
      </c>
      <c r="L44" s="142">
        <v>18312.666666666668</v>
      </c>
      <c r="M44" s="142">
        <v>13034</v>
      </c>
      <c r="N44" s="142">
        <v>18097</v>
      </c>
      <c r="O44" s="142">
        <v>17213.8</v>
      </c>
    </row>
    <row r="45" spans="1:24" ht="18.75" customHeight="1">
      <c r="A45" s="8" t="s">
        <v>54</v>
      </c>
      <c r="B45" s="8" t="s">
        <v>36</v>
      </c>
      <c r="C45" s="8" t="s">
        <v>37</v>
      </c>
      <c r="D45" s="9">
        <v>3002</v>
      </c>
      <c r="E45" s="9"/>
      <c r="F45" s="9">
        <v>886</v>
      </c>
      <c r="G45" s="9">
        <v>746</v>
      </c>
      <c r="H45" s="9">
        <v>5145</v>
      </c>
      <c r="I45" s="9">
        <f t="shared" si="0"/>
        <v>9779</v>
      </c>
      <c r="K45" s="141" t="s">
        <v>56</v>
      </c>
      <c r="L45" s="142">
        <v>16399.75</v>
      </c>
      <c r="M45" s="142">
        <v>11125</v>
      </c>
      <c r="N45" s="142">
        <v>6986</v>
      </c>
      <c r="O45" s="142">
        <v>12956.571428571429</v>
      </c>
    </row>
    <row r="46" spans="1:24" ht="18.75" customHeight="1">
      <c r="A46" s="8" t="s">
        <v>54</v>
      </c>
      <c r="B46" s="8" t="s">
        <v>52</v>
      </c>
      <c r="C46" s="8" t="s">
        <v>31</v>
      </c>
      <c r="D46" s="9">
        <v>1062</v>
      </c>
      <c r="E46" s="9">
        <v>5146</v>
      </c>
      <c r="F46" s="9">
        <v>942</v>
      </c>
      <c r="G46" s="9">
        <v>5827</v>
      </c>
      <c r="H46" s="9">
        <v>6868</v>
      </c>
      <c r="I46" s="9">
        <f t="shared" si="0"/>
        <v>19845</v>
      </c>
      <c r="K46" s="141" t="s">
        <v>57</v>
      </c>
      <c r="L46" s="142">
        <v>13850</v>
      </c>
      <c r="M46" s="142">
        <v>16098.5</v>
      </c>
      <c r="N46" s="142">
        <v>14304</v>
      </c>
      <c r="O46" s="142">
        <v>14675.166666666666</v>
      </c>
    </row>
    <row r="47" spans="1:24" ht="18.75" customHeight="1">
      <c r="A47" s="8" t="s">
        <v>54</v>
      </c>
      <c r="B47" s="8" t="s">
        <v>39</v>
      </c>
      <c r="C47" s="8" t="s">
        <v>37</v>
      </c>
      <c r="D47" s="9">
        <v>316</v>
      </c>
      <c r="E47" s="9">
        <v>5396</v>
      </c>
      <c r="F47" s="9">
        <v>2532</v>
      </c>
      <c r="G47" s="9"/>
      <c r="H47" s="9">
        <v>715</v>
      </c>
      <c r="I47" s="9">
        <f t="shared" si="0"/>
        <v>8959</v>
      </c>
      <c r="K47" s="141" t="s">
        <v>58</v>
      </c>
      <c r="L47" s="142">
        <v>9380.25</v>
      </c>
      <c r="M47" s="142">
        <v>15017</v>
      </c>
      <c r="N47" s="142"/>
      <c r="O47" s="142">
        <v>10507.6</v>
      </c>
    </row>
    <row r="48" spans="1:24" ht="18.75" customHeight="1">
      <c r="A48" s="8" t="s">
        <v>54</v>
      </c>
      <c r="B48" s="8" t="s">
        <v>42</v>
      </c>
      <c r="C48" s="8" t="s">
        <v>31</v>
      </c>
      <c r="D48" s="9">
        <v>1941</v>
      </c>
      <c r="E48" s="9">
        <v>1798</v>
      </c>
      <c r="F48" s="9">
        <v>3492</v>
      </c>
      <c r="G48" s="9">
        <v>5028</v>
      </c>
      <c r="H48" s="9">
        <v>4147</v>
      </c>
      <c r="I48" s="9">
        <f t="shared" si="0"/>
        <v>16406</v>
      </c>
      <c r="K48" s="141" t="s">
        <v>28</v>
      </c>
      <c r="L48" s="142">
        <v>14978.9</v>
      </c>
      <c r="M48" s="142">
        <v>13964.4</v>
      </c>
      <c r="N48" s="142">
        <v>11005.888888888889</v>
      </c>
      <c r="O48" s="142">
        <v>14166.623188405798</v>
      </c>
    </row>
    <row r="49" spans="1:13" ht="18.75" customHeight="1">
      <c r="A49" s="8" t="s">
        <v>55</v>
      </c>
      <c r="B49" s="8" t="s">
        <v>45</v>
      </c>
      <c r="C49" s="8" t="s">
        <v>46</v>
      </c>
      <c r="D49" s="9">
        <v>6045</v>
      </c>
      <c r="E49" s="9">
        <v>953</v>
      </c>
      <c r="F49" s="9">
        <v>1395</v>
      </c>
      <c r="G49" s="9">
        <v>2806</v>
      </c>
      <c r="H49" s="9">
        <v>6898</v>
      </c>
      <c r="I49" s="9">
        <f t="shared" si="0"/>
        <v>18097</v>
      </c>
      <c r="K49"/>
      <c r="L49"/>
      <c r="M49"/>
    </row>
    <row r="50" spans="1:13" ht="18.75" customHeight="1">
      <c r="A50" s="8" t="s">
        <v>55</v>
      </c>
      <c r="B50" s="8" t="s">
        <v>34</v>
      </c>
      <c r="C50" s="8" t="s">
        <v>31</v>
      </c>
      <c r="D50" s="9">
        <v>6792</v>
      </c>
      <c r="E50" s="9">
        <v>1059</v>
      </c>
      <c r="F50" s="9">
        <v>6092</v>
      </c>
      <c r="G50" s="9">
        <v>2571</v>
      </c>
      <c r="H50" s="9"/>
      <c r="I50" s="9">
        <f t="shared" si="0"/>
        <v>16514</v>
      </c>
      <c r="K50"/>
      <c r="L50"/>
      <c r="M50"/>
    </row>
    <row r="51" spans="1:13" ht="18.75" customHeight="1">
      <c r="A51" s="8" t="s">
        <v>55</v>
      </c>
      <c r="B51" s="8" t="s">
        <v>36</v>
      </c>
      <c r="C51" s="8" t="s">
        <v>37</v>
      </c>
      <c r="D51" s="9">
        <v>449</v>
      </c>
      <c r="E51" s="9">
        <v>1882</v>
      </c>
      <c r="F51" s="9">
        <v>1730</v>
      </c>
      <c r="G51" s="9">
        <v>2054</v>
      </c>
      <c r="H51" s="9">
        <v>6919</v>
      </c>
      <c r="I51" s="9">
        <f t="shared" si="0"/>
        <v>13034</v>
      </c>
      <c r="K51"/>
      <c r="L51"/>
      <c r="M51"/>
    </row>
    <row r="52" spans="1:13" ht="18.75" customHeight="1">
      <c r="A52" s="8" t="s">
        <v>55</v>
      </c>
      <c r="B52" s="8" t="s">
        <v>41</v>
      </c>
      <c r="C52" s="8" t="s">
        <v>31</v>
      </c>
      <c r="D52" s="9"/>
      <c r="E52" s="9">
        <v>2006</v>
      </c>
      <c r="F52" s="9">
        <v>5943</v>
      </c>
      <c r="G52" s="9">
        <v>3208</v>
      </c>
      <c r="H52" s="9">
        <v>5863</v>
      </c>
      <c r="I52" s="9">
        <f t="shared" si="0"/>
        <v>17020</v>
      </c>
      <c r="K52"/>
      <c r="L52"/>
    </row>
    <row r="53" spans="1:13" ht="18.75" customHeight="1">
      <c r="A53" s="8" t="s">
        <v>55</v>
      </c>
      <c r="B53" s="8" t="s">
        <v>42</v>
      </c>
      <c r="C53" s="8" t="s">
        <v>31</v>
      </c>
      <c r="D53" s="9">
        <v>6428</v>
      </c>
      <c r="E53" s="9"/>
      <c r="F53" s="9">
        <v>5325</v>
      </c>
      <c r="G53" s="9">
        <v>4445</v>
      </c>
      <c r="H53" s="9">
        <v>5206</v>
      </c>
      <c r="I53" s="9">
        <f t="shared" si="0"/>
        <v>21404</v>
      </c>
      <c r="K53"/>
      <c r="L53"/>
    </row>
    <row r="54" spans="1:13" ht="18.75" customHeight="1">
      <c r="A54" s="8" t="s">
        <v>56</v>
      </c>
      <c r="B54" s="8" t="s">
        <v>32</v>
      </c>
      <c r="C54" s="8" t="s">
        <v>31</v>
      </c>
      <c r="D54" s="9">
        <v>3962</v>
      </c>
      <c r="E54" s="9"/>
      <c r="F54" s="9">
        <v>5724</v>
      </c>
      <c r="G54" s="9">
        <v>1736</v>
      </c>
      <c r="H54" s="9">
        <v>6197</v>
      </c>
      <c r="I54" s="9">
        <f t="shared" si="0"/>
        <v>17619</v>
      </c>
      <c r="K54"/>
      <c r="L54"/>
    </row>
    <row r="55" spans="1:13" ht="18.75" customHeight="1">
      <c r="A55" s="8" t="s">
        <v>56</v>
      </c>
      <c r="B55" s="8" t="s">
        <v>45</v>
      </c>
      <c r="C55" s="8" t="s">
        <v>46</v>
      </c>
      <c r="D55" s="9"/>
      <c r="E55" s="9">
        <v>2351</v>
      </c>
      <c r="F55" s="9">
        <v>564</v>
      </c>
      <c r="G55" s="9">
        <v>4541</v>
      </c>
      <c r="H55" s="9"/>
      <c r="I55" s="9">
        <f t="shared" si="0"/>
        <v>7456</v>
      </c>
      <c r="K55"/>
      <c r="L55"/>
    </row>
    <row r="56" spans="1:13" ht="18.75" customHeight="1">
      <c r="A56" s="8" t="s">
        <v>56</v>
      </c>
      <c r="B56" s="8" t="s">
        <v>34</v>
      </c>
      <c r="C56" s="8" t="s">
        <v>31</v>
      </c>
      <c r="D56" s="9">
        <v>2974</v>
      </c>
      <c r="E56" s="9">
        <v>4019</v>
      </c>
      <c r="F56" s="9">
        <v>3913</v>
      </c>
      <c r="G56" s="9">
        <v>1343</v>
      </c>
      <c r="H56" s="9">
        <v>3942</v>
      </c>
      <c r="I56" s="9">
        <f t="shared" si="0"/>
        <v>16191</v>
      </c>
      <c r="K56"/>
      <c r="L56"/>
    </row>
    <row r="57" spans="1:13" ht="18.75" customHeight="1">
      <c r="A57" s="8" t="s">
        <v>56</v>
      </c>
      <c r="B57" s="8" t="s">
        <v>36</v>
      </c>
      <c r="C57" s="8" t="s">
        <v>37</v>
      </c>
      <c r="D57" s="9">
        <v>6455</v>
      </c>
      <c r="E57" s="9">
        <v>2172</v>
      </c>
      <c r="F57" s="9">
        <v>1582</v>
      </c>
      <c r="G57" s="9"/>
      <c r="H57" s="9">
        <v>916</v>
      </c>
      <c r="I57" s="9">
        <f t="shared" si="0"/>
        <v>11125</v>
      </c>
      <c r="K57"/>
      <c r="L57"/>
    </row>
    <row r="58" spans="1:13" ht="18.75" customHeight="1">
      <c r="A58" s="8" t="s">
        <v>56</v>
      </c>
      <c r="B58" s="8" t="s">
        <v>52</v>
      </c>
      <c r="C58" s="8" t="s">
        <v>31</v>
      </c>
      <c r="D58" s="9">
        <v>5161</v>
      </c>
      <c r="E58" s="9"/>
      <c r="F58" s="9">
        <v>1056</v>
      </c>
      <c r="G58" s="9">
        <v>5111</v>
      </c>
      <c r="H58" s="9">
        <v>2295</v>
      </c>
      <c r="I58" s="9">
        <f t="shared" si="0"/>
        <v>13623</v>
      </c>
      <c r="K58"/>
      <c r="L58"/>
    </row>
    <row r="59" spans="1:13" ht="18.75" customHeight="1">
      <c r="A59" s="8" t="s">
        <v>56</v>
      </c>
      <c r="B59" s="8" t="s">
        <v>41</v>
      </c>
      <c r="C59" s="8" t="s">
        <v>31</v>
      </c>
      <c r="D59" s="9">
        <v>3743</v>
      </c>
      <c r="E59" s="9">
        <v>955</v>
      </c>
      <c r="F59" s="9">
        <v>6794</v>
      </c>
      <c r="G59" s="9">
        <v>730</v>
      </c>
      <c r="H59" s="9">
        <v>5944</v>
      </c>
      <c r="I59" s="9">
        <f t="shared" si="0"/>
        <v>18166</v>
      </c>
      <c r="K59"/>
      <c r="L59"/>
    </row>
    <row r="60" spans="1:13" ht="18.75" customHeight="1">
      <c r="A60" s="8" t="s">
        <v>56</v>
      </c>
      <c r="B60" s="8" t="s">
        <v>50</v>
      </c>
      <c r="C60" s="8" t="s">
        <v>46</v>
      </c>
      <c r="D60" s="9"/>
      <c r="E60" s="9">
        <v>1067</v>
      </c>
      <c r="F60" s="9">
        <v>3118</v>
      </c>
      <c r="G60" s="9">
        <v>2031</v>
      </c>
      <c r="H60" s="9">
        <v>300</v>
      </c>
      <c r="I60" s="9">
        <f t="shared" si="0"/>
        <v>6516</v>
      </c>
      <c r="K60"/>
      <c r="L60"/>
    </row>
    <row r="61" spans="1:13" ht="18.75" customHeight="1">
      <c r="A61" s="8" t="s">
        <v>57</v>
      </c>
      <c r="B61" s="8" t="s">
        <v>30</v>
      </c>
      <c r="C61" s="8" t="s">
        <v>31</v>
      </c>
      <c r="D61" s="9">
        <v>521</v>
      </c>
      <c r="E61" s="9">
        <v>5070</v>
      </c>
      <c r="F61" s="9">
        <v>2038</v>
      </c>
      <c r="G61" s="9"/>
      <c r="H61" s="9">
        <v>911</v>
      </c>
      <c r="I61" s="9">
        <f t="shared" si="0"/>
        <v>8540</v>
      </c>
      <c r="K61"/>
      <c r="L61"/>
    </row>
    <row r="62" spans="1:13" ht="18.75" customHeight="1">
      <c r="A62" s="8" t="s">
        <v>57</v>
      </c>
      <c r="B62" s="8" t="s">
        <v>36</v>
      </c>
      <c r="C62" s="8" t="s">
        <v>37</v>
      </c>
      <c r="D62" s="9">
        <v>6297</v>
      </c>
      <c r="E62" s="9">
        <v>2708</v>
      </c>
      <c r="F62" s="9"/>
      <c r="G62" s="9">
        <v>5048</v>
      </c>
      <c r="H62" s="9">
        <v>654</v>
      </c>
      <c r="I62" s="9">
        <f t="shared" si="0"/>
        <v>14707</v>
      </c>
      <c r="K62"/>
      <c r="L62"/>
    </row>
    <row r="63" spans="1:13" ht="18.75" customHeight="1">
      <c r="A63" s="8" t="s">
        <v>57</v>
      </c>
      <c r="B63" s="8" t="s">
        <v>52</v>
      </c>
      <c r="C63" s="8" t="s">
        <v>31</v>
      </c>
      <c r="D63" s="9">
        <v>4264</v>
      </c>
      <c r="E63" s="9">
        <v>3875</v>
      </c>
      <c r="F63" s="9">
        <v>6000</v>
      </c>
      <c r="G63" s="9">
        <v>2687</v>
      </c>
      <c r="H63" s="9">
        <v>2250</v>
      </c>
      <c r="I63" s="9">
        <f t="shared" si="0"/>
        <v>19076</v>
      </c>
      <c r="K63"/>
      <c r="L63"/>
    </row>
    <row r="64" spans="1:13" ht="18.75" customHeight="1">
      <c r="A64" s="8" t="s">
        <v>57</v>
      </c>
      <c r="B64" s="8" t="s">
        <v>39</v>
      </c>
      <c r="C64" s="8" t="s">
        <v>37</v>
      </c>
      <c r="D64" s="9">
        <v>7152</v>
      </c>
      <c r="E64" s="9">
        <v>4138</v>
      </c>
      <c r="F64" s="9"/>
      <c r="G64" s="9">
        <v>6200</v>
      </c>
      <c r="H64" s="9"/>
      <c r="I64" s="9">
        <f t="shared" si="0"/>
        <v>17490</v>
      </c>
      <c r="K64"/>
      <c r="L64"/>
    </row>
    <row r="65" spans="1:12" ht="18.75" customHeight="1">
      <c r="A65" s="8" t="s">
        <v>57</v>
      </c>
      <c r="B65" s="8" t="s">
        <v>42</v>
      </c>
      <c r="C65" s="8" t="s">
        <v>31</v>
      </c>
      <c r="D65" s="9"/>
      <c r="E65" s="9">
        <v>1600</v>
      </c>
      <c r="F65" s="9">
        <v>6026</v>
      </c>
      <c r="G65" s="9">
        <v>2088</v>
      </c>
      <c r="H65" s="9">
        <v>4220</v>
      </c>
      <c r="I65" s="9">
        <f t="shared" si="0"/>
        <v>13934</v>
      </c>
      <c r="K65"/>
      <c r="L65"/>
    </row>
    <row r="66" spans="1:12" ht="18.75" customHeight="1">
      <c r="A66" s="8" t="s">
        <v>57</v>
      </c>
      <c r="B66" s="8" t="s">
        <v>50</v>
      </c>
      <c r="C66" s="8" t="s">
        <v>46</v>
      </c>
      <c r="D66" s="9"/>
      <c r="E66" s="9">
        <v>3986</v>
      </c>
      <c r="F66" s="9">
        <v>4002</v>
      </c>
      <c r="G66" s="9">
        <v>2868</v>
      </c>
      <c r="H66" s="9">
        <v>3448</v>
      </c>
      <c r="I66" s="9">
        <f t="shared" si="0"/>
        <v>14304</v>
      </c>
      <c r="K66"/>
      <c r="L66"/>
    </row>
    <row r="67" spans="1:12" ht="18.75" customHeight="1">
      <c r="A67" s="8" t="s">
        <v>58</v>
      </c>
      <c r="B67" s="8" t="s">
        <v>30</v>
      </c>
      <c r="C67" s="8" t="s">
        <v>31</v>
      </c>
      <c r="D67" s="9"/>
      <c r="E67" s="9"/>
      <c r="F67" s="9"/>
      <c r="G67" s="9"/>
      <c r="H67" s="9">
        <v>6516</v>
      </c>
      <c r="I67" s="9">
        <f t="shared" ref="I67:I71" si="1">SUM(D67:H67)</f>
        <v>6516</v>
      </c>
      <c r="K67"/>
      <c r="L67"/>
    </row>
    <row r="68" spans="1:12" ht="18.75" customHeight="1">
      <c r="A68" s="8" t="s">
        <v>58</v>
      </c>
      <c r="B68" s="8" t="s">
        <v>32</v>
      </c>
      <c r="C68" s="8" t="s">
        <v>31</v>
      </c>
      <c r="D68" s="9">
        <v>982</v>
      </c>
      <c r="E68" s="9"/>
      <c r="F68" s="9">
        <v>4990</v>
      </c>
      <c r="G68" s="9">
        <v>2284</v>
      </c>
      <c r="H68" s="9">
        <v>3695</v>
      </c>
      <c r="I68" s="9">
        <f t="shared" si="1"/>
        <v>11951</v>
      </c>
      <c r="K68"/>
      <c r="L68"/>
    </row>
    <row r="69" spans="1:12" ht="18.75" customHeight="1">
      <c r="A69" s="8" t="s">
        <v>58</v>
      </c>
      <c r="B69" s="8" t="s">
        <v>39</v>
      </c>
      <c r="C69" s="8" t="s">
        <v>37</v>
      </c>
      <c r="D69" s="9">
        <v>6326</v>
      </c>
      <c r="E69" s="9">
        <v>3386</v>
      </c>
      <c r="F69" s="9">
        <v>1823</v>
      </c>
      <c r="G69" s="9">
        <v>1793</v>
      </c>
      <c r="H69" s="9">
        <v>1689</v>
      </c>
      <c r="I69" s="9">
        <f t="shared" si="1"/>
        <v>15017</v>
      </c>
      <c r="K69"/>
      <c r="L69"/>
    </row>
    <row r="70" spans="1:12" ht="18.75" customHeight="1">
      <c r="A70" s="8" t="s">
        <v>58</v>
      </c>
      <c r="B70" s="8" t="s">
        <v>41</v>
      </c>
      <c r="C70" s="8" t="s">
        <v>31</v>
      </c>
      <c r="D70" s="9">
        <v>332</v>
      </c>
      <c r="E70" s="9">
        <v>5850</v>
      </c>
      <c r="F70" s="9"/>
      <c r="G70" s="9">
        <v>718</v>
      </c>
      <c r="H70" s="9">
        <v>7091</v>
      </c>
      <c r="I70" s="9">
        <f t="shared" si="1"/>
        <v>13991</v>
      </c>
      <c r="K70"/>
      <c r="L70"/>
    </row>
    <row r="71" spans="1:12" ht="18.75" customHeight="1">
      <c r="A71" s="8" t="s">
        <v>58</v>
      </c>
      <c r="B71" s="8" t="s">
        <v>42</v>
      </c>
      <c r="C71" s="8" t="s">
        <v>31</v>
      </c>
      <c r="D71" s="9">
        <v>929</v>
      </c>
      <c r="E71" s="9"/>
      <c r="F71" s="9">
        <v>1046</v>
      </c>
      <c r="G71" s="9">
        <v>3088</v>
      </c>
      <c r="H71" s="9"/>
      <c r="I71" s="9">
        <f t="shared" si="1"/>
        <v>5063</v>
      </c>
      <c r="K71"/>
      <c r="L71"/>
    </row>
    <row r="72" spans="1:12" ht="18.75" customHeight="1">
      <c r="K72"/>
      <c r="L72"/>
    </row>
    <row r="73" spans="1:12" ht="18.75" customHeight="1">
      <c r="K73"/>
      <c r="L73"/>
    </row>
    <row r="74" spans="1:12" ht="18.75" customHeight="1">
      <c r="K74"/>
      <c r="L74"/>
    </row>
    <row r="75" spans="1:12" ht="18.75" customHeight="1">
      <c r="K75"/>
      <c r="L75"/>
    </row>
    <row r="76" spans="1:12" ht="18.75" customHeight="1">
      <c r="K76"/>
      <c r="L76"/>
    </row>
    <row r="77" spans="1:12" ht="18.75" customHeight="1">
      <c r="K77"/>
      <c r="L77"/>
    </row>
    <row r="78" spans="1:12" ht="18.75" customHeight="1">
      <c r="K78"/>
      <c r="L78"/>
    </row>
    <row r="79" spans="1:12" ht="18.75" customHeight="1">
      <c r="K79"/>
      <c r="L79"/>
    </row>
  </sheetData>
  <mergeCells count="3">
    <mergeCell ref="K9:M9"/>
    <mergeCell ref="K17:M17"/>
    <mergeCell ref="K33:M33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F344-E992-485A-A7C1-C850678D14DC}">
  <sheetPr>
    <pageSetUpPr autoPageBreaks="0" fitToPage="1"/>
  </sheetPr>
  <dimension ref="C1:H23"/>
  <sheetViews>
    <sheetView showGridLines="0" zoomScaleNormal="100" workbookViewId="0">
      <selection activeCell="H6" sqref="H6"/>
    </sheetView>
  </sheetViews>
  <sheetFormatPr defaultColWidth="9.109375" defaultRowHeight="14.4"/>
  <cols>
    <col min="1" max="1" width="4.44140625" style="84" customWidth="1"/>
    <col min="2" max="2" width="2.5546875" style="84" customWidth="1"/>
    <col min="3" max="3" width="14.33203125" style="84" customWidth="1"/>
    <col min="4" max="8" width="15.109375" style="84" customWidth="1"/>
    <col min="9" max="9" width="13.109375" style="84" customWidth="1"/>
    <col min="10" max="10" width="13.44140625" style="84" customWidth="1"/>
    <col min="11" max="11" width="15.5546875" style="84" customWidth="1"/>
    <col min="12" max="12" width="14.5546875" style="84" customWidth="1"/>
    <col min="13" max="13" width="11.88671875" style="84" customWidth="1"/>
    <col min="14" max="16384" width="9.109375" style="84"/>
  </cols>
  <sheetData>
    <row r="1" spans="3:8">
      <c r="C1" s="10" t="s">
        <v>59</v>
      </c>
      <c r="D1" s="10"/>
      <c r="E1" s="10"/>
      <c r="F1" s="10"/>
      <c r="G1" s="10"/>
    </row>
    <row r="3" spans="3:8" s="2" customFormat="1">
      <c r="C3" s="3" t="s">
        <v>60</v>
      </c>
    </row>
    <row r="4" spans="3:8" ht="28.8">
      <c r="C4" s="4" t="s">
        <v>1</v>
      </c>
      <c r="D4" s="5" t="s">
        <v>61</v>
      </c>
      <c r="E4" s="4" t="s">
        <v>62</v>
      </c>
      <c r="F4" s="4" t="s">
        <v>63</v>
      </c>
      <c r="G4" s="4" t="s">
        <v>64</v>
      </c>
      <c r="H4" s="5" t="s">
        <v>65</v>
      </c>
    </row>
    <row r="5" spans="3:8">
      <c r="C5" s="85" t="s">
        <v>66</v>
      </c>
      <c r="D5" s="85" t="s">
        <v>67</v>
      </c>
      <c r="E5" s="86" t="s">
        <v>68</v>
      </c>
      <c r="F5" s="86" t="s">
        <v>69</v>
      </c>
      <c r="G5" s="85">
        <v>21</v>
      </c>
      <c r="H5" s="85" t="str">
        <f t="shared" ref="H5:H11" si="0">IF(AND(E5="M",F5="Yes",G5&lt;45),"Yes","No")</f>
        <v>No</v>
      </c>
    </row>
    <row r="6" spans="3:8">
      <c r="C6" s="85" t="s">
        <v>70</v>
      </c>
      <c r="D6" s="85" t="s">
        <v>71</v>
      </c>
      <c r="E6" s="86" t="s">
        <v>72</v>
      </c>
      <c r="F6" s="86" t="s">
        <v>69</v>
      </c>
      <c r="G6" s="85">
        <v>30</v>
      </c>
      <c r="H6" s="85" t="str">
        <f t="shared" si="0"/>
        <v>Yes</v>
      </c>
    </row>
    <row r="7" spans="3:8">
      <c r="C7" s="85" t="s">
        <v>73</v>
      </c>
      <c r="D7" s="85" t="s">
        <v>74</v>
      </c>
      <c r="E7" s="86" t="s">
        <v>68</v>
      </c>
      <c r="F7" s="86" t="s">
        <v>69</v>
      </c>
      <c r="G7" s="85">
        <v>32</v>
      </c>
      <c r="H7" s="85" t="str">
        <f t="shared" si="0"/>
        <v>No</v>
      </c>
    </row>
    <row r="8" spans="3:8">
      <c r="C8" s="85" t="s">
        <v>75</v>
      </c>
      <c r="D8" s="85" t="s">
        <v>71</v>
      </c>
      <c r="E8" s="86" t="s">
        <v>72</v>
      </c>
      <c r="F8" s="86" t="s">
        <v>76</v>
      </c>
      <c r="G8" s="85">
        <v>30</v>
      </c>
      <c r="H8" s="85" t="str">
        <f t="shared" si="0"/>
        <v>No</v>
      </c>
    </row>
    <row r="9" spans="3:8">
      <c r="C9" s="85" t="s">
        <v>77</v>
      </c>
      <c r="D9" s="85" t="s">
        <v>78</v>
      </c>
      <c r="E9" s="86" t="s">
        <v>68</v>
      </c>
      <c r="F9" s="86" t="s">
        <v>69</v>
      </c>
      <c r="G9" s="85">
        <v>45</v>
      </c>
      <c r="H9" s="85" t="str">
        <f t="shared" si="0"/>
        <v>No</v>
      </c>
    </row>
    <row r="10" spans="3:8">
      <c r="C10" s="85" t="s">
        <v>79</v>
      </c>
      <c r="D10" s="85" t="s">
        <v>71</v>
      </c>
      <c r="E10" s="86" t="s">
        <v>72</v>
      </c>
      <c r="F10" s="86" t="s">
        <v>76</v>
      </c>
      <c r="G10" s="85">
        <v>25</v>
      </c>
      <c r="H10" s="85" t="str">
        <f t="shared" si="0"/>
        <v>No</v>
      </c>
    </row>
    <row r="11" spans="3:8">
      <c r="C11" s="85" t="s">
        <v>80</v>
      </c>
      <c r="D11" s="85" t="s">
        <v>67</v>
      </c>
      <c r="E11" s="86" t="s">
        <v>72</v>
      </c>
      <c r="F11" s="86" t="s">
        <v>69</v>
      </c>
      <c r="G11" s="85">
        <v>40</v>
      </c>
      <c r="H11" s="85" t="str">
        <f t="shared" si="0"/>
        <v>Yes</v>
      </c>
    </row>
    <row r="12" spans="3:8">
      <c r="C12" s="85" t="s">
        <v>81</v>
      </c>
      <c r="D12" s="85" t="s">
        <v>74</v>
      </c>
      <c r="E12" s="86" t="s">
        <v>72</v>
      </c>
      <c r="F12" s="86" t="s">
        <v>69</v>
      </c>
      <c r="G12" s="85">
        <v>46</v>
      </c>
      <c r="H12" s="85" t="str">
        <f>IF(AND(E12="M",F12="Yes",G12&lt;45),"Yes","No")</f>
        <v>No</v>
      </c>
    </row>
    <row r="14" spans="3:8" s="2" customFormat="1">
      <c r="C14" s="3" t="s">
        <v>82</v>
      </c>
    </row>
    <row r="15" spans="3:8" ht="28.8">
      <c r="C15" s="4" t="s">
        <v>1</v>
      </c>
      <c r="D15" s="5" t="s">
        <v>61</v>
      </c>
      <c r="E15" s="4" t="s">
        <v>62</v>
      </c>
      <c r="F15" s="4" t="s">
        <v>63</v>
      </c>
      <c r="G15" s="4" t="s">
        <v>64</v>
      </c>
      <c r="H15" s="5" t="s">
        <v>65</v>
      </c>
    </row>
    <row r="16" spans="3:8">
      <c r="C16" s="85" t="s">
        <v>66</v>
      </c>
      <c r="D16" s="85" t="s">
        <v>67</v>
      </c>
      <c r="E16" s="86" t="s">
        <v>68</v>
      </c>
      <c r="F16" s="86" t="s">
        <v>69</v>
      </c>
      <c r="G16" s="85">
        <v>21</v>
      </c>
      <c r="H16" s="85" t="str">
        <f>IF(OR(D16="TN",D16="AP"),"Yes","No")</f>
        <v>Yes</v>
      </c>
    </row>
    <row r="17" spans="3:8">
      <c r="C17" s="85" t="s">
        <v>70</v>
      </c>
      <c r="D17" s="85" t="s">
        <v>71</v>
      </c>
      <c r="E17" s="86" t="s">
        <v>72</v>
      </c>
      <c r="F17" s="86" t="s">
        <v>69</v>
      </c>
      <c r="G17" s="85">
        <v>30</v>
      </c>
      <c r="H17" s="85" t="str">
        <f t="shared" ref="H17:H23" si="1">IF(OR(D17="TN",D17="AP"),"Yes","No")</f>
        <v>Yes</v>
      </c>
    </row>
    <row r="18" spans="3:8">
      <c r="C18" s="85" t="s">
        <v>73</v>
      </c>
      <c r="D18" s="85" t="s">
        <v>74</v>
      </c>
      <c r="E18" s="86" t="s">
        <v>68</v>
      </c>
      <c r="F18" s="86" t="s">
        <v>69</v>
      </c>
      <c r="G18" s="85">
        <v>32</v>
      </c>
      <c r="H18" s="85" t="str">
        <f t="shared" si="1"/>
        <v>No</v>
      </c>
    </row>
    <row r="19" spans="3:8">
      <c r="C19" s="85" t="s">
        <v>75</v>
      </c>
      <c r="D19" s="85" t="s">
        <v>71</v>
      </c>
      <c r="E19" s="86" t="s">
        <v>72</v>
      </c>
      <c r="F19" s="86" t="s">
        <v>76</v>
      </c>
      <c r="G19" s="85">
        <v>30</v>
      </c>
      <c r="H19" s="85" t="str">
        <f t="shared" si="1"/>
        <v>Yes</v>
      </c>
    </row>
    <row r="20" spans="3:8">
      <c r="C20" s="85" t="s">
        <v>77</v>
      </c>
      <c r="D20" s="85" t="s">
        <v>78</v>
      </c>
      <c r="E20" s="86" t="s">
        <v>68</v>
      </c>
      <c r="F20" s="86" t="s">
        <v>69</v>
      </c>
      <c r="G20" s="85">
        <v>45</v>
      </c>
      <c r="H20" s="85" t="str">
        <f t="shared" si="1"/>
        <v>No</v>
      </c>
    </row>
    <row r="21" spans="3:8">
      <c r="C21" s="85" t="s">
        <v>79</v>
      </c>
      <c r="D21" s="85" t="s">
        <v>71</v>
      </c>
      <c r="E21" s="86" t="s">
        <v>72</v>
      </c>
      <c r="F21" s="86" t="s">
        <v>76</v>
      </c>
      <c r="G21" s="85">
        <v>25</v>
      </c>
      <c r="H21" s="85" t="str">
        <f t="shared" si="1"/>
        <v>Yes</v>
      </c>
    </row>
    <row r="22" spans="3:8">
      <c r="C22" s="85" t="s">
        <v>80</v>
      </c>
      <c r="D22" s="85" t="s">
        <v>67</v>
      </c>
      <c r="E22" s="86" t="s">
        <v>72</v>
      </c>
      <c r="F22" s="86" t="s">
        <v>69</v>
      </c>
      <c r="G22" s="85">
        <v>40</v>
      </c>
      <c r="H22" s="85" t="str">
        <f t="shared" si="1"/>
        <v>Yes</v>
      </c>
    </row>
    <row r="23" spans="3:8">
      <c r="C23" s="85" t="s">
        <v>81</v>
      </c>
      <c r="D23" s="85" t="s">
        <v>74</v>
      </c>
      <c r="E23" s="86" t="s">
        <v>72</v>
      </c>
      <c r="F23" s="86" t="s">
        <v>69</v>
      </c>
      <c r="G23" s="85">
        <v>46</v>
      </c>
      <c r="H23" s="85" t="str">
        <f t="shared" si="1"/>
        <v>No</v>
      </c>
    </row>
  </sheetData>
  <conditionalFormatting sqref="C6:C9 G6:G9">
    <cfRule type="expression" dxfId="27" priority="8">
      <formula>MOD(ROW(),2)=0</formula>
    </cfRule>
  </conditionalFormatting>
  <conditionalFormatting sqref="C5:G5 D6:F9 H5:H12">
    <cfRule type="expression" dxfId="26" priority="7">
      <formula>MOD(ROW(),2)=0</formula>
    </cfRule>
  </conditionalFormatting>
  <conditionalFormatting sqref="C10:C12 G10:G12">
    <cfRule type="expression" dxfId="25" priority="6">
      <formula>MOD(ROW(),2)=0</formula>
    </cfRule>
  </conditionalFormatting>
  <conditionalFormatting sqref="D10:F12">
    <cfRule type="expression" dxfId="24" priority="5">
      <formula>MOD(ROW(),2)=0</formula>
    </cfRule>
  </conditionalFormatting>
  <conditionalFormatting sqref="C17:C20 G17:G20">
    <cfRule type="expression" dxfId="23" priority="4">
      <formula>MOD(ROW(),2)=0</formula>
    </cfRule>
  </conditionalFormatting>
  <conditionalFormatting sqref="C16:H16 D17:F20 H17:H23">
    <cfRule type="expression" dxfId="22" priority="3">
      <formula>MOD(ROW(),2)=0</formula>
    </cfRule>
  </conditionalFormatting>
  <conditionalFormatting sqref="C21:C23 G21:G23">
    <cfRule type="expression" dxfId="21" priority="2">
      <formula>MOD(ROW(),2)=0</formula>
    </cfRule>
  </conditionalFormatting>
  <conditionalFormatting sqref="D21:F23">
    <cfRule type="expression" dxfId="20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A3C0-7E6C-4002-BA71-F9477FF6BBA7}">
  <dimension ref="B1:J106"/>
  <sheetViews>
    <sheetView showGridLines="0" workbookViewId="0">
      <selection activeCell="F8" sqref="F8"/>
    </sheetView>
  </sheetViews>
  <sheetFormatPr defaultRowHeight="14.4"/>
  <cols>
    <col min="1" max="1" width="3.88671875" style="25" customWidth="1"/>
    <col min="2" max="2" width="7.5546875" style="26" customWidth="1"/>
    <col min="3" max="3" width="11.6640625" style="26" customWidth="1"/>
    <col min="4" max="4" width="25.109375" style="25" bestFit="1" customWidth="1"/>
    <col min="5" max="5" width="7.5546875" style="26" bestFit="1" customWidth="1"/>
    <col min="6" max="6" width="14.33203125" style="26" bestFit="1" customWidth="1"/>
    <col min="7" max="7" width="8.88671875" style="25"/>
    <col min="8" max="8" width="5.6640625" style="25" customWidth="1"/>
    <col min="9" max="9" width="9.5546875" style="25" customWidth="1"/>
    <col min="10" max="10" width="17.88671875" style="25" customWidth="1"/>
    <col min="11" max="256" width="8.88671875" style="25"/>
    <col min="257" max="257" width="5.6640625" style="25" customWidth="1"/>
    <col min="258" max="258" width="9.33203125" style="25" bestFit="1" customWidth="1"/>
    <col min="259" max="259" width="22.109375" style="25" customWidth="1"/>
    <col min="260" max="260" width="11.6640625" style="25" customWidth="1"/>
    <col min="261" max="261" width="22.44140625" style="25" customWidth="1"/>
    <col min="262" max="264" width="8.88671875" style="25"/>
    <col min="265" max="265" width="11.44140625" style="25" bestFit="1" customWidth="1"/>
    <col min="266" max="266" width="12.6640625" style="25" customWidth="1"/>
    <col min="267" max="512" width="8.88671875" style="25"/>
    <col min="513" max="513" width="5.6640625" style="25" customWidth="1"/>
    <col min="514" max="514" width="9.33203125" style="25" bestFit="1" customWidth="1"/>
    <col min="515" max="515" width="22.109375" style="25" customWidth="1"/>
    <col min="516" max="516" width="11.6640625" style="25" customWidth="1"/>
    <col min="517" max="517" width="22.44140625" style="25" customWidth="1"/>
    <col min="518" max="520" width="8.88671875" style="25"/>
    <col min="521" max="521" width="11.44140625" style="25" bestFit="1" customWidth="1"/>
    <col min="522" max="522" width="12.6640625" style="25" customWidth="1"/>
    <col min="523" max="768" width="8.88671875" style="25"/>
    <col min="769" max="769" width="5.6640625" style="25" customWidth="1"/>
    <col min="770" max="770" width="9.33203125" style="25" bestFit="1" customWidth="1"/>
    <col min="771" max="771" width="22.109375" style="25" customWidth="1"/>
    <col min="772" max="772" width="11.6640625" style="25" customWidth="1"/>
    <col min="773" max="773" width="22.44140625" style="25" customWidth="1"/>
    <col min="774" max="776" width="8.88671875" style="25"/>
    <col min="777" max="777" width="11.44140625" style="25" bestFit="1" customWidth="1"/>
    <col min="778" max="778" width="12.6640625" style="25" customWidth="1"/>
    <col min="779" max="1024" width="8.88671875" style="25"/>
    <col min="1025" max="1025" width="5.6640625" style="25" customWidth="1"/>
    <col min="1026" max="1026" width="9.33203125" style="25" bestFit="1" customWidth="1"/>
    <col min="1027" max="1027" width="22.109375" style="25" customWidth="1"/>
    <col min="1028" max="1028" width="11.6640625" style="25" customWidth="1"/>
    <col min="1029" max="1029" width="22.44140625" style="25" customWidth="1"/>
    <col min="1030" max="1032" width="8.88671875" style="25"/>
    <col min="1033" max="1033" width="11.44140625" style="25" bestFit="1" customWidth="1"/>
    <col min="1034" max="1034" width="12.6640625" style="25" customWidth="1"/>
    <col min="1035" max="1280" width="8.88671875" style="25"/>
    <col min="1281" max="1281" width="5.6640625" style="25" customWidth="1"/>
    <col min="1282" max="1282" width="9.33203125" style="25" bestFit="1" customWidth="1"/>
    <col min="1283" max="1283" width="22.109375" style="25" customWidth="1"/>
    <col min="1284" max="1284" width="11.6640625" style="25" customWidth="1"/>
    <col min="1285" max="1285" width="22.44140625" style="25" customWidth="1"/>
    <col min="1286" max="1288" width="8.88671875" style="25"/>
    <col min="1289" max="1289" width="11.44140625" style="25" bestFit="1" customWidth="1"/>
    <col min="1290" max="1290" width="12.6640625" style="25" customWidth="1"/>
    <col min="1291" max="1536" width="8.88671875" style="25"/>
    <col min="1537" max="1537" width="5.6640625" style="25" customWidth="1"/>
    <col min="1538" max="1538" width="9.33203125" style="25" bestFit="1" customWidth="1"/>
    <col min="1539" max="1539" width="22.109375" style="25" customWidth="1"/>
    <col min="1540" max="1540" width="11.6640625" style="25" customWidth="1"/>
    <col min="1541" max="1541" width="22.44140625" style="25" customWidth="1"/>
    <col min="1542" max="1544" width="8.88671875" style="25"/>
    <col min="1545" max="1545" width="11.44140625" style="25" bestFit="1" customWidth="1"/>
    <col min="1546" max="1546" width="12.6640625" style="25" customWidth="1"/>
    <col min="1547" max="1792" width="8.88671875" style="25"/>
    <col min="1793" max="1793" width="5.6640625" style="25" customWidth="1"/>
    <col min="1794" max="1794" width="9.33203125" style="25" bestFit="1" customWidth="1"/>
    <col min="1795" max="1795" width="22.109375" style="25" customWidth="1"/>
    <col min="1796" max="1796" width="11.6640625" style="25" customWidth="1"/>
    <col min="1797" max="1797" width="22.44140625" style="25" customWidth="1"/>
    <col min="1798" max="1800" width="8.88671875" style="25"/>
    <col min="1801" max="1801" width="11.44140625" style="25" bestFit="1" customWidth="1"/>
    <col min="1802" max="1802" width="12.6640625" style="25" customWidth="1"/>
    <col min="1803" max="2048" width="8.88671875" style="25"/>
    <col min="2049" max="2049" width="5.6640625" style="25" customWidth="1"/>
    <col min="2050" max="2050" width="9.33203125" style="25" bestFit="1" customWidth="1"/>
    <col min="2051" max="2051" width="22.109375" style="25" customWidth="1"/>
    <col min="2052" max="2052" width="11.6640625" style="25" customWidth="1"/>
    <col min="2053" max="2053" width="22.44140625" style="25" customWidth="1"/>
    <col min="2054" max="2056" width="8.88671875" style="25"/>
    <col min="2057" max="2057" width="11.44140625" style="25" bestFit="1" customWidth="1"/>
    <col min="2058" max="2058" width="12.6640625" style="25" customWidth="1"/>
    <col min="2059" max="2304" width="8.88671875" style="25"/>
    <col min="2305" max="2305" width="5.6640625" style="25" customWidth="1"/>
    <col min="2306" max="2306" width="9.33203125" style="25" bestFit="1" customWidth="1"/>
    <col min="2307" max="2307" width="22.109375" style="25" customWidth="1"/>
    <col min="2308" max="2308" width="11.6640625" style="25" customWidth="1"/>
    <col min="2309" max="2309" width="22.44140625" style="25" customWidth="1"/>
    <col min="2310" max="2312" width="8.88671875" style="25"/>
    <col min="2313" max="2313" width="11.44140625" style="25" bestFit="1" customWidth="1"/>
    <col min="2314" max="2314" width="12.6640625" style="25" customWidth="1"/>
    <col min="2315" max="2560" width="8.88671875" style="25"/>
    <col min="2561" max="2561" width="5.6640625" style="25" customWidth="1"/>
    <col min="2562" max="2562" width="9.33203125" style="25" bestFit="1" customWidth="1"/>
    <col min="2563" max="2563" width="22.109375" style="25" customWidth="1"/>
    <col min="2564" max="2564" width="11.6640625" style="25" customWidth="1"/>
    <col min="2565" max="2565" width="22.44140625" style="25" customWidth="1"/>
    <col min="2566" max="2568" width="8.88671875" style="25"/>
    <col min="2569" max="2569" width="11.44140625" style="25" bestFit="1" customWidth="1"/>
    <col min="2570" max="2570" width="12.6640625" style="25" customWidth="1"/>
    <col min="2571" max="2816" width="8.88671875" style="25"/>
    <col min="2817" max="2817" width="5.6640625" style="25" customWidth="1"/>
    <col min="2818" max="2818" width="9.33203125" style="25" bestFit="1" customWidth="1"/>
    <col min="2819" max="2819" width="22.109375" style="25" customWidth="1"/>
    <col min="2820" max="2820" width="11.6640625" style="25" customWidth="1"/>
    <col min="2821" max="2821" width="22.44140625" style="25" customWidth="1"/>
    <col min="2822" max="2824" width="8.88671875" style="25"/>
    <col min="2825" max="2825" width="11.44140625" style="25" bestFit="1" customWidth="1"/>
    <col min="2826" max="2826" width="12.6640625" style="25" customWidth="1"/>
    <col min="2827" max="3072" width="8.88671875" style="25"/>
    <col min="3073" max="3073" width="5.6640625" style="25" customWidth="1"/>
    <col min="3074" max="3074" width="9.33203125" style="25" bestFit="1" customWidth="1"/>
    <col min="3075" max="3075" width="22.109375" style="25" customWidth="1"/>
    <col min="3076" max="3076" width="11.6640625" style="25" customWidth="1"/>
    <col min="3077" max="3077" width="22.44140625" style="25" customWidth="1"/>
    <col min="3078" max="3080" width="8.88671875" style="25"/>
    <col min="3081" max="3081" width="11.44140625" style="25" bestFit="1" customWidth="1"/>
    <col min="3082" max="3082" width="12.6640625" style="25" customWidth="1"/>
    <col min="3083" max="3328" width="8.88671875" style="25"/>
    <col min="3329" max="3329" width="5.6640625" style="25" customWidth="1"/>
    <col min="3330" max="3330" width="9.33203125" style="25" bestFit="1" customWidth="1"/>
    <col min="3331" max="3331" width="22.109375" style="25" customWidth="1"/>
    <col min="3332" max="3332" width="11.6640625" style="25" customWidth="1"/>
    <col min="3333" max="3333" width="22.44140625" style="25" customWidth="1"/>
    <col min="3334" max="3336" width="8.88671875" style="25"/>
    <col min="3337" max="3337" width="11.44140625" style="25" bestFit="1" customWidth="1"/>
    <col min="3338" max="3338" width="12.6640625" style="25" customWidth="1"/>
    <col min="3339" max="3584" width="8.88671875" style="25"/>
    <col min="3585" max="3585" width="5.6640625" style="25" customWidth="1"/>
    <col min="3586" max="3586" width="9.33203125" style="25" bestFit="1" customWidth="1"/>
    <col min="3587" max="3587" width="22.109375" style="25" customWidth="1"/>
    <col min="3588" max="3588" width="11.6640625" style="25" customWidth="1"/>
    <col min="3589" max="3589" width="22.44140625" style="25" customWidth="1"/>
    <col min="3590" max="3592" width="8.88671875" style="25"/>
    <col min="3593" max="3593" width="11.44140625" style="25" bestFit="1" customWidth="1"/>
    <col min="3594" max="3594" width="12.6640625" style="25" customWidth="1"/>
    <col min="3595" max="3840" width="8.88671875" style="25"/>
    <col min="3841" max="3841" width="5.6640625" style="25" customWidth="1"/>
    <col min="3842" max="3842" width="9.33203125" style="25" bestFit="1" customWidth="1"/>
    <col min="3843" max="3843" width="22.109375" style="25" customWidth="1"/>
    <col min="3844" max="3844" width="11.6640625" style="25" customWidth="1"/>
    <col min="3845" max="3845" width="22.44140625" style="25" customWidth="1"/>
    <col min="3846" max="3848" width="8.88671875" style="25"/>
    <col min="3849" max="3849" width="11.44140625" style="25" bestFit="1" customWidth="1"/>
    <col min="3850" max="3850" width="12.6640625" style="25" customWidth="1"/>
    <col min="3851" max="4096" width="8.88671875" style="25"/>
    <col min="4097" max="4097" width="5.6640625" style="25" customWidth="1"/>
    <col min="4098" max="4098" width="9.33203125" style="25" bestFit="1" customWidth="1"/>
    <col min="4099" max="4099" width="22.109375" style="25" customWidth="1"/>
    <col min="4100" max="4100" width="11.6640625" style="25" customWidth="1"/>
    <col min="4101" max="4101" width="22.44140625" style="25" customWidth="1"/>
    <col min="4102" max="4104" width="8.88671875" style="25"/>
    <col min="4105" max="4105" width="11.44140625" style="25" bestFit="1" customWidth="1"/>
    <col min="4106" max="4106" width="12.6640625" style="25" customWidth="1"/>
    <col min="4107" max="4352" width="8.88671875" style="25"/>
    <col min="4353" max="4353" width="5.6640625" style="25" customWidth="1"/>
    <col min="4354" max="4354" width="9.33203125" style="25" bestFit="1" customWidth="1"/>
    <col min="4355" max="4355" width="22.109375" style="25" customWidth="1"/>
    <col min="4356" max="4356" width="11.6640625" style="25" customWidth="1"/>
    <col min="4357" max="4357" width="22.44140625" style="25" customWidth="1"/>
    <col min="4358" max="4360" width="8.88671875" style="25"/>
    <col min="4361" max="4361" width="11.44140625" style="25" bestFit="1" customWidth="1"/>
    <col min="4362" max="4362" width="12.6640625" style="25" customWidth="1"/>
    <col min="4363" max="4608" width="8.88671875" style="25"/>
    <col min="4609" max="4609" width="5.6640625" style="25" customWidth="1"/>
    <col min="4610" max="4610" width="9.33203125" style="25" bestFit="1" customWidth="1"/>
    <col min="4611" max="4611" width="22.109375" style="25" customWidth="1"/>
    <col min="4612" max="4612" width="11.6640625" style="25" customWidth="1"/>
    <col min="4613" max="4613" width="22.44140625" style="25" customWidth="1"/>
    <col min="4614" max="4616" width="8.88671875" style="25"/>
    <col min="4617" max="4617" width="11.44140625" style="25" bestFit="1" customWidth="1"/>
    <col min="4618" max="4618" width="12.6640625" style="25" customWidth="1"/>
    <col min="4619" max="4864" width="8.88671875" style="25"/>
    <col min="4865" max="4865" width="5.6640625" style="25" customWidth="1"/>
    <col min="4866" max="4866" width="9.33203125" style="25" bestFit="1" customWidth="1"/>
    <col min="4867" max="4867" width="22.109375" style="25" customWidth="1"/>
    <col min="4868" max="4868" width="11.6640625" style="25" customWidth="1"/>
    <col min="4869" max="4869" width="22.44140625" style="25" customWidth="1"/>
    <col min="4870" max="4872" width="8.88671875" style="25"/>
    <col min="4873" max="4873" width="11.44140625" style="25" bestFit="1" customWidth="1"/>
    <col min="4874" max="4874" width="12.6640625" style="25" customWidth="1"/>
    <col min="4875" max="5120" width="8.88671875" style="25"/>
    <col min="5121" max="5121" width="5.6640625" style="25" customWidth="1"/>
    <col min="5122" max="5122" width="9.33203125" style="25" bestFit="1" customWidth="1"/>
    <col min="5123" max="5123" width="22.109375" style="25" customWidth="1"/>
    <col min="5124" max="5124" width="11.6640625" style="25" customWidth="1"/>
    <col min="5125" max="5125" width="22.44140625" style="25" customWidth="1"/>
    <col min="5126" max="5128" width="8.88671875" style="25"/>
    <col min="5129" max="5129" width="11.44140625" style="25" bestFit="1" customWidth="1"/>
    <col min="5130" max="5130" width="12.6640625" style="25" customWidth="1"/>
    <col min="5131" max="5376" width="8.88671875" style="25"/>
    <col min="5377" max="5377" width="5.6640625" style="25" customWidth="1"/>
    <col min="5378" max="5378" width="9.33203125" style="25" bestFit="1" customWidth="1"/>
    <col min="5379" max="5379" width="22.109375" style="25" customWidth="1"/>
    <col min="5380" max="5380" width="11.6640625" style="25" customWidth="1"/>
    <col min="5381" max="5381" width="22.44140625" style="25" customWidth="1"/>
    <col min="5382" max="5384" width="8.88671875" style="25"/>
    <col min="5385" max="5385" width="11.44140625" style="25" bestFit="1" customWidth="1"/>
    <col min="5386" max="5386" width="12.6640625" style="25" customWidth="1"/>
    <col min="5387" max="5632" width="8.88671875" style="25"/>
    <col min="5633" max="5633" width="5.6640625" style="25" customWidth="1"/>
    <col min="5634" max="5634" width="9.33203125" style="25" bestFit="1" customWidth="1"/>
    <col min="5635" max="5635" width="22.109375" style="25" customWidth="1"/>
    <col min="5636" max="5636" width="11.6640625" style="25" customWidth="1"/>
    <col min="5637" max="5637" width="22.44140625" style="25" customWidth="1"/>
    <col min="5638" max="5640" width="8.88671875" style="25"/>
    <col min="5641" max="5641" width="11.44140625" style="25" bestFit="1" customWidth="1"/>
    <col min="5642" max="5642" width="12.6640625" style="25" customWidth="1"/>
    <col min="5643" max="5888" width="8.88671875" style="25"/>
    <col min="5889" max="5889" width="5.6640625" style="25" customWidth="1"/>
    <col min="5890" max="5890" width="9.33203125" style="25" bestFit="1" customWidth="1"/>
    <col min="5891" max="5891" width="22.109375" style="25" customWidth="1"/>
    <col min="5892" max="5892" width="11.6640625" style="25" customWidth="1"/>
    <col min="5893" max="5893" width="22.44140625" style="25" customWidth="1"/>
    <col min="5894" max="5896" width="8.88671875" style="25"/>
    <col min="5897" max="5897" width="11.44140625" style="25" bestFit="1" customWidth="1"/>
    <col min="5898" max="5898" width="12.6640625" style="25" customWidth="1"/>
    <col min="5899" max="6144" width="8.88671875" style="25"/>
    <col min="6145" max="6145" width="5.6640625" style="25" customWidth="1"/>
    <col min="6146" max="6146" width="9.33203125" style="25" bestFit="1" customWidth="1"/>
    <col min="6147" max="6147" width="22.109375" style="25" customWidth="1"/>
    <col min="6148" max="6148" width="11.6640625" style="25" customWidth="1"/>
    <col min="6149" max="6149" width="22.44140625" style="25" customWidth="1"/>
    <col min="6150" max="6152" width="8.88671875" style="25"/>
    <col min="6153" max="6153" width="11.44140625" style="25" bestFit="1" customWidth="1"/>
    <col min="6154" max="6154" width="12.6640625" style="25" customWidth="1"/>
    <col min="6155" max="6400" width="8.88671875" style="25"/>
    <col min="6401" max="6401" width="5.6640625" style="25" customWidth="1"/>
    <col min="6402" max="6402" width="9.33203125" style="25" bestFit="1" customWidth="1"/>
    <col min="6403" max="6403" width="22.109375" style="25" customWidth="1"/>
    <col min="6404" max="6404" width="11.6640625" style="25" customWidth="1"/>
    <col min="6405" max="6405" width="22.44140625" style="25" customWidth="1"/>
    <col min="6406" max="6408" width="8.88671875" style="25"/>
    <col min="6409" max="6409" width="11.44140625" style="25" bestFit="1" customWidth="1"/>
    <col min="6410" max="6410" width="12.6640625" style="25" customWidth="1"/>
    <col min="6411" max="6656" width="8.88671875" style="25"/>
    <col min="6657" max="6657" width="5.6640625" style="25" customWidth="1"/>
    <col min="6658" max="6658" width="9.33203125" style="25" bestFit="1" customWidth="1"/>
    <col min="6659" max="6659" width="22.109375" style="25" customWidth="1"/>
    <col min="6660" max="6660" width="11.6640625" style="25" customWidth="1"/>
    <col min="6661" max="6661" width="22.44140625" style="25" customWidth="1"/>
    <col min="6662" max="6664" width="8.88671875" style="25"/>
    <col min="6665" max="6665" width="11.44140625" style="25" bestFit="1" customWidth="1"/>
    <col min="6666" max="6666" width="12.6640625" style="25" customWidth="1"/>
    <col min="6667" max="6912" width="8.88671875" style="25"/>
    <col min="6913" max="6913" width="5.6640625" style="25" customWidth="1"/>
    <col min="6914" max="6914" width="9.33203125" style="25" bestFit="1" customWidth="1"/>
    <col min="6915" max="6915" width="22.109375" style="25" customWidth="1"/>
    <col min="6916" max="6916" width="11.6640625" style="25" customWidth="1"/>
    <col min="6917" max="6917" width="22.44140625" style="25" customWidth="1"/>
    <col min="6918" max="6920" width="8.88671875" style="25"/>
    <col min="6921" max="6921" width="11.44140625" style="25" bestFit="1" customWidth="1"/>
    <col min="6922" max="6922" width="12.6640625" style="25" customWidth="1"/>
    <col min="6923" max="7168" width="8.88671875" style="25"/>
    <col min="7169" max="7169" width="5.6640625" style="25" customWidth="1"/>
    <col min="7170" max="7170" width="9.33203125" style="25" bestFit="1" customWidth="1"/>
    <col min="7171" max="7171" width="22.109375" style="25" customWidth="1"/>
    <col min="7172" max="7172" width="11.6640625" style="25" customWidth="1"/>
    <col min="7173" max="7173" width="22.44140625" style="25" customWidth="1"/>
    <col min="7174" max="7176" width="8.88671875" style="25"/>
    <col min="7177" max="7177" width="11.44140625" style="25" bestFit="1" customWidth="1"/>
    <col min="7178" max="7178" width="12.6640625" style="25" customWidth="1"/>
    <col min="7179" max="7424" width="8.88671875" style="25"/>
    <col min="7425" max="7425" width="5.6640625" style="25" customWidth="1"/>
    <col min="7426" max="7426" width="9.33203125" style="25" bestFit="1" customWidth="1"/>
    <col min="7427" max="7427" width="22.109375" style="25" customWidth="1"/>
    <col min="7428" max="7428" width="11.6640625" style="25" customWidth="1"/>
    <col min="7429" max="7429" width="22.44140625" style="25" customWidth="1"/>
    <col min="7430" max="7432" width="8.88671875" style="25"/>
    <col min="7433" max="7433" width="11.44140625" style="25" bestFit="1" customWidth="1"/>
    <col min="7434" max="7434" width="12.6640625" style="25" customWidth="1"/>
    <col min="7435" max="7680" width="8.88671875" style="25"/>
    <col min="7681" max="7681" width="5.6640625" style="25" customWidth="1"/>
    <col min="7682" max="7682" width="9.33203125" style="25" bestFit="1" customWidth="1"/>
    <col min="7683" max="7683" width="22.109375" style="25" customWidth="1"/>
    <col min="7684" max="7684" width="11.6640625" style="25" customWidth="1"/>
    <col min="7685" max="7685" width="22.44140625" style="25" customWidth="1"/>
    <col min="7686" max="7688" width="8.88671875" style="25"/>
    <col min="7689" max="7689" width="11.44140625" style="25" bestFit="1" customWidth="1"/>
    <col min="7690" max="7690" width="12.6640625" style="25" customWidth="1"/>
    <col min="7691" max="7936" width="8.88671875" style="25"/>
    <col min="7937" max="7937" width="5.6640625" style="25" customWidth="1"/>
    <col min="7938" max="7938" width="9.33203125" style="25" bestFit="1" customWidth="1"/>
    <col min="7939" max="7939" width="22.109375" style="25" customWidth="1"/>
    <col min="7940" max="7940" width="11.6640625" style="25" customWidth="1"/>
    <col min="7941" max="7941" width="22.44140625" style="25" customWidth="1"/>
    <col min="7942" max="7944" width="8.88671875" style="25"/>
    <col min="7945" max="7945" width="11.44140625" style="25" bestFit="1" customWidth="1"/>
    <col min="7946" max="7946" width="12.6640625" style="25" customWidth="1"/>
    <col min="7947" max="8192" width="8.88671875" style="25"/>
    <col min="8193" max="8193" width="5.6640625" style="25" customWidth="1"/>
    <col min="8194" max="8194" width="9.33203125" style="25" bestFit="1" customWidth="1"/>
    <col min="8195" max="8195" width="22.109375" style="25" customWidth="1"/>
    <col min="8196" max="8196" width="11.6640625" style="25" customWidth="1"/>
    <col min="8197" max="8197" width="22.44140625" style="25" customWidth="1"/>
    <col min="8198" max="8200" width="8.88671875" style="25"/>
    <col min="8201" max="8201" width="11.44140625" style="25" bestFit="1" customWidth="1"/>
    <col min="8202" max="8202" width="12.6640625" style="25" customWidth="1"/>
    <col min="8203" max="8448" width="8.88671875" style="25"/>
    <col min="8449" max="8449" width="5.6640625" style="25" customWidth="1"/>
    <col min="8450" max="8450" width="9.33203125" style="25" bestFit="1" customWidth="1"/>
    <col min="8451" max="8451" width="22.109375" style="25" customWidth="1"/>
    <col min="8452" max="8452" width="11.6640625" style="25" customWidth="1"/>
    <col min="8453" max="8453" width="22.44140625" style="25" customWidth="1"/>
    <col min="8454" max="8456" width="8.88671875" style="25"/>
    <col min="8457" max="8457" width="11.44140625" style="25" bestFit="1" customWidth="1"/>
    <col min="8458" max="8458" width="12.6640625" style="25" customWidth="1"/>
    <col min="8459" max="8704" width="8.88671875" style="25"/>
    <col min="8705" max="8705" width="5.6640625" style="25" customWidth="1"/>
    <col min="8706" max="8706" width="9.33203125" style="25" bestFit="1" customWidth="1"/>
    <col min="8707" max="8707" width="22.109375" style="25" customWidth="1"/>
    <col min="8708" max="8708" width="11.6640625" style="25" customWidth="1"/>
    <col min="8709" max="8709" width="22.44140625" style="25" customWidth="1"/>
    <col min="8710" max="8712" width="8.88671875" style="25"/>
    <col min="8713" max="8713" width="11.44140625" style="25" bestFit="1" customWidth="1"/>
    <col min="8714" max="8714" width="12.6640625" style="25" customWidth="1"/>
    <col min="8715" max="8960" width="8.88671875" style="25"/>
    <col min="8961" max="8961" width="5.6640625" style="25" customWidth="1"/>
    <col min="8962" max="8962" width="9.33203125" style="25" bestFit="1" customWidth="1"/>
    <col min="8963" max="8963" width="22.109375" style="25" customWidth="1"/>
    <col min="8964" max="8964" width="11.6640625" style="25" customWidth="1"/>
    <col min="8965" max="8965" width="22.44140625" style="25" customWidth="1"/>
    <col min="8966" max="8968" width="8.88671875" style="25"/>
    <col min="8969" max="8969" width="11.44140625" style="25" bestFit="1" customWidth="1"/>
    <col min="8970" max="8970" width="12.6640625" style="25" customWidth="1"/>
    <col min="8971" max="9216" width="8.88671875" style="25"/>
    <col min="9217" max="9217" width="5.6640625" style="25" customWidth="1"/>
    <col min="9218" max="9218" width="9.33203125" style="25" bestFit="1" customWidth="1"/>
    <col min="9219" max="9219" width="22.109375" style="25" customWidth="1"/>
    <col min="9220" max="9220" width="11.6640625" style="25" customWidth="1"/>
    <col min="9221" max="9221" width="22.44140625" style="25" customWidth="1"/>
    <col min="9222" max="9224" width="8.88671875" style="25"/>
    <col min="9225" max="9225" width="11.44140625" style="25" bestFit="1" customWidth="1"/>
    <col min="9226" max="9226" width="12.6640625" style="25" customWidth="1"/>
    <col min="9227" max="9472" width="8.88671875" style="25"/>
    <col min="9473" max="9473" width="5.6640625" style="25" customWidth="1"/>
    <col min="9474" max="9474" width="9.33203125" style="25" bestFit="1" customWidth="1"/>
    <col min="9475" max="9475" width="22.109375" style="25" customWidth="1"/>
    <col min="9476" max="9476" width="11.6640625" style="25" customWidth="1"/>
    <col min="9477" max="9477" width="22.44140625" style="25" customWidth="1"/>
    <col min="9478" max="9480" width="8.88671875" style="25"/>
    <col min="9481" max="9481" width="11.44140625" style="25" bestFit="1" customWidth="1"/>
    <col min="9482" max="9482" width="12.6640625" style="25" customWidth="1"/>
    <col min="9483" max="9728" width="8.88671875" style="25"/>
    <col min="9729" max="9729" width="5.6640625" style="25" customWidth="1"/>
    <col min="9730" max="9730" width="9.33203125" style="25" bestFit="1" customWidth="1"/>
    <col min="9731" max="9731" width="22.109375" style="25" customWidth="1"/>
    <col min="9732" max="9732" width="11.6640625" style="25" customWidth="1"/>
    <col min="9733" max="9733" width="22.44140625" style="25" customWidth="1"/>
    <col min="9734" max="9736" width="8.88671875" style="25"/>
    <col min="9737" max="9737" width="11.44140625" style="25" bestFit="1" customWidth="1"/>
    <col min="9738" max="9738" width="12.6640625" style="25" customWidth="1"/>
    <col min="9739" max="9984" width="8.88671875" style="25"/>
    <col min="9985" max="9985" width="5.6640625" style="25" customWidth="1"/>
    <col min="9986" max="9986" width="9.33203125" style="25" bestFit="1" customWidth="1"/>
    <col min="9987" max="9987" width="22.109375" style="25" customWidth="1"/>
    <col min="9988" max="9988" width="11.6640625" style="25" customWidth="1"/>
    <col min="9989" max="9989" width="22.44140625" style="25" customWidth="1"/>
    <col min="9990" max="9992" width="8.88671875" style="25"/>
    <col min="9993" max="9993" width="11.44140625" style="25" bestFit="1" customWidth="1"/>
    <col min="9994" max="9994" width="12.6640625" style="25" customWidth="1"/>
    <col min="9995" max="10240" width="8.88671875" style="25"/>
    <col min="10241" max="10241" width="5.6640625" style="25" customWidth="1"/>
    <col min="10242" max="10242" width="9.33203125" style="25" bestFit="1" customWidth="1"/>
    <col min="10243" max="10243" width="22.109375" style="25" customWidth="1"/>
    <col min="10244" max="10244" width="11.6640625" style="25" customWidth="1"/>
    <col min="10245" max="10245" width="22.44140625" style="25" customWidth="1"/>
    <col min="10246" max="10248" width="8.88671875" style="25"/>
    <col min="10249" max="10249" width="11.44140625" style="25" bestFit="1" customWidth="1"/>
    <col min="10250" max="10250" width="12.6640625" style="25" customWidth="1"/>
    <col min="10251" max="10496" width="8.88671875" style="25"/>
    <col min="10497" max="10497" width="5.6640625" style="25" customWidth="1"/>
    <col min="10498" max="10498" width="9.33203125" style="25" bestFit="1" customWidth="1"/>
    <col min="10499" max="10499" width="22.109375" style="25" customWidth="1"/>
    <col min="10500" max="10500" width="11.6640625" style="25" customWidth="1"/>
    <col min="10501" max="10501" width="22.44140625" style="25" customWidth="1"/>
    <col min="10502" max="10504" width="8.88671875" style="25"/>
    <col min="10505" max="10505" width="11.44140625" style="25" bestFit="1" customWidth="1"/>
    <col min="10506" max="10506" width="12.6640625" style="25" customWidth="1"/>
    <col min="10507" max="10752" width="8.88671875" style="25"/>
    <col min="10753" max="10753" width="5.6640625" style="25" customWidth="1"/>
    <col min="10754" max="10754" width="9.33203125" style="25" bestFit="1" customWidth="1"/>
    <col min="10755" max="10755" width="22.109375" style="25" customWidth="1"/>
    <col min="10756" max="10756" width="11.6640625" style="25" customWidth="1"/>
    <col min="10757" max="10757" width="22.44140625" style="25" customWidth="1"/>
    <col min="10758" max="10760" width="8.88671875" style="25"/>
    <col min="10761" max="10761" width="11.44140625" style="25" bestFit="1" customWidth="1"/>
    <col min="10762" max="10762" width="12.6640625" style="25" customWidth="1"/>
    <col min="10763" max="11008" width="8.88671875" style="25"/>
    <col min="11009" max="11009" width="5.6640625" style="25" customWidth="1"/>
    <col min="11010" max="11010" width="9.33203125" style="25" bestFit="1" customWidth="1"/>
    <col min="11011" max="11011" width="22.109375" style="25" customWidth="1"/>
    <col min="11012" max="11012" width="11.6640625" style="25" customWidth="1"/>
    <col min="11013" max="11013" width="22.44140625" style="25" customWidth="1"/>
    <col min="11014" max="11016" width="8.88671875" style="25"/>
    <col min="11017" max="11017" width="11.44140625" style="25" bestFit="1" customWidth="1"/>
    <col min="11018" max="11018" width="12.6640625" style="25" customWidth="1"/>
    <col min="11019" max="11264" width="8.88671875" style="25"/>
    <col min="11265" max="11265" width="5.6640625" style="25" customWidth="1"/>
    <col min="11266" max="11266" width="9.33203125" style="25" bestFit="1" customWidth="1"/>
    <col min="11267" max="11267" width="22.109375" style="25" customWidth="1"/>
    <col min="11268" max="11268" width="11.6640625" style="25" customWidth="1"/>
    <col min="11269" max="11269" width="22.44140625" style="25" customWidth="1"/>
    <col min="11270" max="11272" width="8.88671875" style="25"/>
    <col min="11273" max="11273" width="11.44140625" style="25" bestFit="1" customWidth="1"/>
    <col min="11274" max="11274" width="12.6640625" style="25" customWidth="1"/>
    <col min="11275" max="11520" width="8.88671875" style="25"/>
    <col min="11521" max="11521" width="5.6640625" style="25" customWidth="1"/>
    <col min="11522" max="11522" width="9.33203125" style="25" bestFit="1" customWidth="1"/>
    <col min="11523" max="11523" width="22.109375" style="25" customWidth="1"/>
    <col min="11524" max="11524" width="11.6640625" style="25" customWidth="1"/>
    <col min="11525" max="11525" width="22.44140625" style="25" customWidth="1"/>
    <col min="11526" max="11528" width="8.88671875" style="25"/>
    <col min="11529" max="11529" width="11.44140625" style="25" bestFit="1" customWidth="1"/>
    <col min="11530" max="11530" width="12.6640625" style="25" customWidth="1"/>
    <col min="11531" max="11776" width="8.88671875" style="25"/>
    <col min="11777" max="11777" width="5.6640625" style="25" customWidth="1"/>
    <col min="11778" max="11778" width="9.33203125" style="25" bestFit="1" customWidth="1"/>
    <col min="11779" max="11779" width="22.109375" style="25" customWidth="1"/>
    <col min="11780" max="11780" width="11.6640625" style="25" customWidth="1"/>
    <col min="11781" max="11781" width="22.44140625" style="25" customWidth="1"/>
    <col min="11782" max="11784" width="8.88671875" style="25"/>
    <col min="11785" max="11785" width="11.44140625" style="25" bestFit="1" customWidth="1"/>
    <col min="11786" max="11786" width="12.6640625" style="25" customWidth="1"/>
    <col min="11787" max="12032" width="8.88671875" style="25"/>
    <col min="12033" max="12033" width="5.6640625" style="25" customWidth="1"/>
    <col min="12034" max="12034" width="9.33203125" style="25" bestFit="1" customWidth="1"/>
    <col min="12035" max="12035" width="22.109375" style="25" customWidth="1"/>
    <col min="12036" max="12036" width="11.6640625" style="25" customWidth="1"/>
    <col min="12037" max="12037" width="22.44140625" style="25" customWidth="1"/>
    <col min="12038" max="12040" width="8.88671875" style="25"/>
    <col min="12041" max="12041" width="11.44140625" style="25" bestFit="1" customWidth="1"/>
    <col min="12042" max="12042" width="12.6640625" style="25" customWidth="1"/>
    <col min="12043" max="12288" width="8.88671875" style="25"/>
    <col min="12289" max="12289" width="5.6640625" style="25" customWidth="1"/>
    <col min="12290" max="12290" width="9.33203125" style="25" bestFit="1" customWidth="1"/>
    <col min="12291" max="12291" width="22.109375" style="25" customWidth="1"/>
    <col min="12292" max="12292" width="11.6640625" style="25" customWidth="1"/>
    <col min="12293" max="12293" width="22.44140625" style="25" customWidth="1"/>
    <col min="12294" max="12296" width="8.88671875" style="25"/>
    <col min="12297" max="12297" width="11.44140625" style="25" bestFit="1" customWidth="1"/>
    <col min="12298" max="12298" width="12.6640625" style="25" customWidth="1"/>
    <col min="12299" max="12544" width="8.88671875" style="25"/>
    <col min="12545" max="12545" width="5.6640625" style="25" customWidth="1"/>
    <col min="12546" max="12546" width="9.33203125" style="25" bestFit="1" customWidth="1"/>
    <col min="12547" max="12547" width="22.109375" style="25" customWidth="1"/>
    <col min="12548" max="12548" width="11.6640625" style="25" customWidth="1"/>
    <col min="12549" max="12549" width="22.44140625" style="25" customWidth="1"/>
    <col min="12550" max="12552" width="8.88671875" style="25"/>
    <col min="12553" max="12553" width="11.44140625" style="25" bestFit="1" customWidth="1"/>
    <col min="12554" max="12554" width="12.6640625" style="25" customWidth="1"/>
    <col min="12555" max="12800" width="8.88671875" style="25"/>
    <col min="12801" max="12801" width="5.6640625" style="25" customWidth="1"/>
    <col min="12802" max="12802" width="9.33203125" style="25" bestFit="1" customWidth="1"/>
    <col min="12803" max="12803" width="22.109375" style="25" customWidth="1"/>
    <col min="12804" max="12804" width="11.6640625" style="25" customWidth="1"/>
    <col min="12805" max="12805" width="22.44140625" style="25" customWidth="1"/>
    <col min="12806" max="12808" width="8.88671875" style="25"/>
    <col min="12809" max="12809" width="11.44140625" style="25" bestFit="1" customWidth="1"/>
    <col min="12810" max="12810" width="12.6640625" style="25" customWidth="1"/>
    <col min="12811" max="13056" width="8.88671875" style="25"/>
    <col min="13057" max="13057" width="5.6640625" style="25" customWidth="1"/>
    <col min="13058" max="13058" width="9.33203125" style="25" bestFit="1" customWidth="1"/>
    <col min="13059" max="13059" width="22.109375" style="25" customWidth="1"/>
    <col min="13060" max="13060" width="11.6640625" style="25" customWidth="1"/>
    <col min="13061" max="13061" width="22.44140625" style="25" customWidth="1"/>
    <col min="13062" max="13064" width="8.88671875" style="25"/>
    <col min="13065" max="13065" width="11.44140625" style="25" bestFit="1" customWidth="1"/>
    <col min="13066" max="13066" width="12.6640625" style="25" customWidth="1"/>
    <col min="13067" max="13312" width="8.88671875" style="25"/>
    <col min="13313" max="13313" width="5.6640625" style="25" customWidth="1"/>
    <col min="13314" max="13314" width="9.33203125" style="25" bestFit="1" customWidth="1"/>
    <col min="13315" max="13315" width="22.109375" style="25" customWidth="1"/>
    <col min="13316" max="13316" width="11.6640625" style="25" customWidth="1"/>
    <col min="13317" max="13317" width="22.44140625" style="25" customWidth="1"/>
    <col min="13318" max="13320" width="8.88671875" style="25"/>
    <col min="13321" max="13321" width="11.44140625" style="25" bestFit="1" customWidth="1"/>
    <col min="13322" max="13322" width="12.6640625" style="25" customWidth="1"/>
    <col min="13323" max="13568" width="8.88671875" style="25"/>
    <col min="13569" max="13569" width="5.6640625" style="25" customWidth="1"/>
    <col min="13570" max="13570" width="9.33203125" style="25" bestFit="1" customWidth="1"/>
    <col min="13571" max="13571" width="22.109375" style="25" customWidth="1"/>
    <col min="13572" max="13572" width="11.6640625" style="25" customWidth="1"/>
    <col min="13573" max="13573" width="22.44140625" style="25" customWidth="1"/>
    <col min="13574" max="13576" width="8.88671875" style="25"/>
    <col min="13577" max="13577" width="11.44140625" style="25" bestFit="1" customWidth="1"/>
    <col min="13578" max="13578" width="12.6640625" style="25" customWidth="1"/>
    <col min="13579" max="13824" width="8.88671875" style="25"/>
    <col min="13825" max="13825" width="5.6640625" style="25" customWidth="1"/>
    <col min="13826" max="13826" width="9.33203125" style="25" bestFit="1" customWidth="1"/>
    <col min="13827" max="13827" width="22.109375" style="25" customWidth="1"/>
    <col min="13828" max="13828" width="11.6640625" style="25" customWidth="1"/>
    <col min="13829" max="13829" width="22.44140625" style="25" customWidth="1"/>
    <col min="13830" max="13832" width="8.88671875" style="25"/>
    <col min="13833" max="13833" width="11.44140625" style="25" bestFit="1" customWidth="1"/>
    <col min="13834" max="13834" width="12.6640625" style="25" customWidth="1"/>
    <col min="13835" max="14080" width="8.88671875" style="25"/>
    <col min="14081" max="14081" width="5.6640625" style="25" customWidth="1"/>
    <col min="14082" max="14082" width="9.33203125" style="25" bestFit="1" customWidth="1"/>
    <col min="14083" max="14083" width="22.109375" style="25" customWidth="1"/>
    <col min="14084" max="14084" width="11.6640625" style="25" customWidth="1"/>
    <col min="14085" max="14085" width="22.44140625" style="25" customWidth="1"/>
    <col min="14086" max="14088" width="8.88671875" style="25"/>
    <col min="14089" max="14089" width="11.44140625" style="25" bestFit="1" customWidth="1"/>
    <col min="14090" max="14090" width="12.6640625" style="25" customWidth="1"/>
    <col min="14091" max="14336" width="8.88671875" style="25"/>
    <col min="14337" max="14337" width="5.6640625" style="25" customWidth="1"/>
    <col min="14338" max="14338" width="9.33203125" style="25" bestFit="1" customWidth="1"/>
    <col min="14339" max="14339" width="22.109375" style="25" customWidth="1"/>
    <col min="14340" max="14340" width="11.6640625" style="25" customWidth="1"/>
    <col min="14341" max="14341" width="22.44140625" style="25" customWidth="1"/>
    <col min="14342" max="14344" width="8.88671875" style="25"/>
    <col min="14345" max="14345" width="11.44140625" style="25" bestFit="1" customWidth="1"/>
    <col min="14346" max="14346" width="12.6640625" style="25" customWidth="1"/>
    <col min="14347" max="14592" width="8.88671875" style="25"/>
    <col min="14593" max="14593" width="5.6640625" style="25" customWidth="1"/>
    <col min="14594" max="14594" width="9.33203125" style="25" bestFit="1" customWidth="1"/>
    <col min="14595" max="14595" width="22.109375" style="25" customWidth="1"/>
    <col min="14596" max="14596" width="11.6640625" style="25" customWidth="1"/>
    <col min="14597" max="14597" width="22.44140625" style="25" customWidth="1"/>
    <col min="14598" max="14600" width="8.88671875" style="25"/>
    <col min="14601" max="14601" width="11.44140625" style="25" bestFit="1" customWidth="1"/>
    <col min="14602" max="14602" width="12.6640625" style="25" customWidth="1"/>
    <col min="14603" max="14848" width="8.88671875" style="25"/>
    <col min="14849" max="14849" width="5.6640625" style="25" customWidth="1"/>
    <col min="14850" max="14850" width="9.33203125" style="25" bestFit="1" customWidth="1"/>
    <col min="14851" max="14851" width="22.109375" style="25" customWidth="1"/>
    <col min="14852" max="14852" width="11.6640625" style="25" customWidth="1"/>
    <col min="14853" max="14853" width="22.44140625" style="25" customWidth="1"/>
    <col min="14854" max="14856" width="8.88671875" style="25"/>
    <col min="14857" max="14857" width="11.44140625" style="25" bestFit="1" customWidth="1"/>
    <col min="14858" max="14858" width="12.6640625" style="25" customWidth="1"/>
    <col min="14859" max="15104" width="8.88671875" style="25"/>
    <col min="15105" max="15105" width="5.6640625" style="25" customWidth="1"/>
    <col min="15106" max="15106" width="9.33203125" style="25" bestFit="1" customWidth="1"/>
    <col min="15107" max="15107" width="22.109375" style="25" customWidth="1"/>
    <col min="15108" max="15108" width="11.6640625" style="25" customWidth="1"/>
    <col min="15109" max="15109" width="22.44140625" style="25" customWidth="1"/>
    <col min="15110" max="15112" width="8.88671875" style="25"/>
    <col min="15113" max="15113" width="11.44140625" style="25" bestFit="1" customWidth="1"/>
    <col min="15114" max="15114" width="12.6640625" style="25" customWidth="1"/>
    <col min="15115" max="15360" width="8.88671875" style="25"/>
    <col min="15361" max="15361" width="5.6640625" style="25" customWidth="1"/>
    <col min="15362" max="15362" width="9.33203125" style="25" bestFit="1" customWidth="1"/>
    <col min="15363" max="15363" width="22.109375" style="25" customWidth="1"/>
    <col min="15364" max="15364" width="11.6640625" style="25" customWidth="1"/>
    <col min="15365" max="15365" width="22.44140625" style="25" customWidth="1"/>
    <col min="15366" max="15368" width="8.88671875" style="25"/>
    <col min="15369" max="15369" width="11.44140625" style="25" bestFit="1" customWidth="1"/>
    <col min="15370" max="15370" width="12.6640625" style="25" customWidth="1"/>
    <col min="15371" max="15616" width="8.88671875" style="25"/>
    <col min="15617" max="15617" width="5.6640625" style="25" customWidth="1"/>
    <col min="15618" max="15618" width="9.33203125" style="25" bestFit="1" customWidth="1"/>
    <col min="15619" max="15619" width="22.109375" style="25" customWidth="1"/>
    <col min="15620" max="15620" width="11.6640625" style="25" customWidth="1"/>
    <col min="15621" max="15621" width="22.44140625" style="25" customWidth="1"/>
    <col min="15622" max="15624" width="8.88671875" style="25"/>
    <col min="15625" max="15625" width="11.44140625" style="25" bestFit="1" customWidth="1"/>
    <col min="15626" max="15626" width="12.6640625" style="25" customWidth="1"/>
    <col min="15627" max="15872" width="8.88671875" style="25"/>
    <col min="15873" max="15873" width="5.6640625" style="25" customWidth="1"/>
    <col min="15874" max="15874" width="9.33203125" style="25" bestFit="1" customWidth="1"/>
    <col min="15875" max="15875" width="22.109375" style="25" customWidth="1"/>
    <col min="15876" max="15876" width="11.6640625" style="25" customWidth="1"/>
    <col min="15877" max="15877" width="22.44140625" style="25" customWidth="1"/>
    <col min="15878" max="15880" width="8.88671875" style="25"/>
    <col min="15881" max="15881" width="11.44140625" style="25" bestFit="1" customWidth="1"/>
    <col min="15882" max="15882" width="12.6640625" style="25" customWidth="1"/>
    <col min="15883" max="16128" width="8.88671875" style="25"/>
    <col min="16129" max="16129" width="5.6640625" style="25" customWidth="1"/>
    <col min="16130" max="16130" width="9.33203125" style="25" bestFit="1" customWidth="1"/>
    <col min="16131" max="16131" width="22.109375" style="25" customWidth="1"/>
    <col min="16132" max="16132" width="11.6640625" style="25" customWidth="1"/>
    <col min="16133" max="16133" width="22.44140625" style="25" customWidth="1"/>
    <col min="16134" max="16136" width="8.88671875" style="25"/>
    <col min="16137" max="16137" width="11.44140625" style="25" bestFit="1" customWidth="1"/>
    <col min="16138" max="16138" width="12.6640625" style="25" customWidth="1"/>
    <col min="16139" max="16384" width="8.88671875" style="25"/>
  </cols>
  <sheetData>
    <row r="1" spans="2:10" s="87" customFormat="1">
      <c r="B1" s="10" t="s">
        <v>83</v>
      </c>
      <c r="C1" s="10"/>
      <c r="D1" s="10"/>
      <c r="E1" s="10"/>
      <c r="F1" s="10"/>
    </row>
    <row r="2" spans="2:10" s="84" customFormat="1">
      <c r="G2" s="87"/>
    </row>
    <row r="3" spans="2:10" s="89" customFormat="1">
      <c r="B3" s="88" t="s">
        <v>84</v>
      </c>
      <c r="C3" s="88"/>
    </row>
    <row r="5" spans="2:10">
      <c r="B5" s="90" t="s">
        <v>85</v>
      </c>
      <c r="C5" s="91"/>
      <c r="D5" s="91"/>
      <c r="E5" s="91"/>
      <c r="F5" s="91"/>
    </row>
    <row r="6" spans="2:10" ht="15" thickBot="1">
      <c r="B6" s="92" t="s">
        <v>86</v>
      </c>
      <c r="C6" s="92" t="s">
        <v>87</v>
      </c>
      <c r="D6" s="92" t="s">
        <v>1</v>
      </c>
      <c r="E6" s="92" t="s">
        <v>88</v>
      </c>
      <c r="F6" s="92" t="s">
        <v>89</v>
      </c>
      <c r="I6" s="93" t="s">
        <v>88</v>
      </c>
      <c r="J6" s="93" t="s">
        <v>89</v>
      </c>
    </row>
    <row r="7" spans="2:10">
      <c r="B7" s="94">
        <v>1</v>
      </c>
      <c r="C7" s="94">
        <v>891</v>
      </c>
      <c r="D7" s="95" t="s">
        <v>90</v>
      </c>
      <c r="E7" s="94" t="s">
        <v>91</v>
      </c>
      <c r="F7" s="95" t="str">
        <f>VLOOKUP(E7,$I$6:$J$15,2,FALSE)</f>
        <v>India</v>
      </c>
      <c r="I7" s="94" t="s">
        <v>91</v>
      </c>
      <c r="J7" s="95" t="s">
        <v>92</v>
      </c>
    </row>
    <row r="8" spans="2:10">
      <c r="B8" s="96">
        <v>2</v>
      </c>
      <c r="C8" s="96">
        <v>874</v>
      </c>
      <c r="D8" s="97" t="s">
        <v>93</v>
      </c>
      <c r="E8" s="96" t="s">
        <v>94</v>
      </c>
      <c r="F8" s="95" t="str">
        <f t="shared" ref="F8:F71" si="0">VLOOKUP(E8,$I$6:$J$15,2,FALSE)</f>
        <v>Sri Lanka</v>
      </c>
      <c r="I8" s="96" t="s">
        <v>94</v>
      </c>
      <c r="J8" s="97" t="s">
        <v>95</v>
      </c>
    </row>
    <row r="9" spans="2:10">
      <c r="B9" s="94">
        <v>3</v>
      </c>
      <c r="C9" s="94">
        <v>819</v>
      </c>
      <c r="D9" s="95" t="s">
        <v>96</v>
      </c>
      <c r="E9" s="94" t="s">
        <v>91</v>
      </c>
      <c r="F9" s="95" t="str">
        <f t="shared" si="0"/>
        <v>India</v>
      </c>
      <c r="I9" s="94" t="s">
        <v>97</v>
      </c>
      <c r="J9" s="95" t="s">
        <v>98</v>
      </c>
    </row>
    <row r="10" spans="2:10">
      <c r="B10" s="96">
        <v>4</v>
      </c>
      <c r="C10" s="96">
        <v>807</v>
      </c>
      <c r="D10" s="97" t="s">
        <v>99</v>
      </c>
      <c r="E10" s="96" t="s">
        <v>97</v>
      </c>
      <c r="F10" s="95" t="str">
        <f t="shared" si="0"/>
        <v>West Indies</v>
      </c>
      <c r="I10" s="96" t="s">
        <v>100</v>
      </c>
      <c r="J10" s="97" t="s">
        <v>101</v>
      </c>
    </row>
    <row r="11" spans="2:10">
      <c r="B11" s="94">
        <v>5</v>
      </c>
      <c r="C11" s="94">
        <v>807</v>
      </c>
      <c r="D11" s="95" t="s">
        <v>102</v>
      </c>
      <c r="E11" s="94" t="s">
        <v>94</v>
      </c>
      <c r="F11" s="95" t="str">
        <f t="shared" si="0"/>
        <v>Sri Lanka</v>
      </c>
      <c r="I11" s="94" t="s">
        <v>103</v>
      </c>
      <c r="J11" s="95" t="s">
        <v>104</v>
      </c>
    </row>
    <row r="12" spans="2:10">
      <c r="B12" s="96">
        <v>5</v>
      </c>
      <c r="C12" s="96">
        <v>791</v>
      </c>
      <c r="D12" s="97" t="s">
        <v>105</v>
      </c>
      <c r="E12" s="96" t="s">
        <v>100</v>
      </c>
      <c r="F12" s="95" t="str">
        <f t="shared" si="0"/>
        <v>South Africa</v>
      </c>
      <c r="I12" s="96" t="s">
        <v>106</v>
      </c>
      <c r="J12" s="97" t="s">
        <v>107</v>
      </c>
    </row>
    <row r="13" spans="2:10">
      <c r="B13" s="94">
        <v>7</v>
      </c>
      <c r="C13" s="94">
        <v>787</v>
      </c>
      <c r="D13" s="95" t="s">
        <v>108</v>
      </c>
      <c r="E13" s="94" t="s">
        <v>100</v>
      </c>
      <c r="F13" s="95" t="str">
        <f t="shared" si="0"/>
        <v>South Africa</v>
      </c>
      <c r="I13" s="94" t="s">
        <v>109</v>
      </c>
      <c r="J13" s="95" t="s">
        <v>110</v>
      </c>
    </row>
    <row r="14" spans="2:10">
      <c r="B14" s="96">
        <v>8</v>
      </c>
      <c r="C14" s="96">
        <v>767</v>
      </c>
      <c r="D14" s="97" t="s">
        <v>111</v>
      </c>
      <c r="E14" s="96" t="s">
        <v>91</v>
      </c>
      <c r="F14" s="95" t="str">
        <f t="shared" si="0"/>
        <v>India</v>
      </c>
      <c r="I14" s="96" t="s">
        <v>112</v>
      </c>
      <c r="J14" s="97" t="s">
        <v>113</v>
      </c>
    </row>
    <row r="15" spans="2:10">
      <c r="B15" s="94">
        <v>9</v>
      </c>
      <c r="C15" s="94">
        <v>766</v>
      </c>
      <c r="D15" s="95" t="s">
        <v>114</v>
      </c>
      <c r="E15" s="94" t="s">
        <v>103</v>
      </c>
      <c r="F15" s="95" t="str">
        <f t="shared" si="0"/>
        <v>New Zealand</v>
      </c>
      <c r="I15" s="94" t="s">
        <v>115</v>
      </c>
      <c r="J15" s="95" t="s">
        <v>116</v>
      </c>
    </row>
    <row r="16" spans="2:10">
      <c r="B16" s="96">
        <v>10</v>
      </c>
      <c r="C16" s="96">
        <v>762</v>
      </c>
      <c r="D16" s="97" t="s">
        <v>117</v>
      </c>
      <c r="E16" s="96" t="s">
        <v>100</v>
      </c>
      <c r="F16" s="95" t="str">
        <f t="shared" si="0"/>
        <v>South Africa</v>
      </c>
    </row>
    <row r="17" spans="2:6">
      <c r="B17" s="94">
        <v>11</v>
      </c>
      <c r="C17" s="94">
        <v>748</v>
      </c>
      <c r="D17" s="95" t="s">
        <v>118</v>
      </c>
      <c r="E17" s="94" t="s">
        <v>94</v>
      </c>
      <c r="F17" s="95" t="str">
        <f t="shared" si="0"/>
        <v>Sri Lanka</v>
      </c>
    </row>
    <row r="18" spans="2:6">
      <c r="B18" s="96">
        <v>12</v>
      </c>
      <c r="C18" s="96">
        <v>745</v>
      </c>
      <c r="D18" s="97" t="s">
        <v>119</v>
      </c>
      <c r="E18" s="96" t="s">
        <v>100</v>
      </c>
      <c r="F18" s="95" t="str">
        <f t="shared" si="0"/>
        <v>South Africa</v>
      </c>
    </row>
    <row r="19" spans="2:6">
      <c r="B19" s="94">
        <v>13</v>
      </c>
      <c r="C19" s="94">
        <v>738</v>
      </c>
      <c r="D19" s="95" t="s">
        <v>120</v>
      </c>
      <c r="E19" s="94" t="s">
        <v>106</v>
      </c>
      <c r="F19" s="95" t="str">
        <f t="shared" si="0"/>
        <v>Australia</v>
      </c>
    </row>
    <row r="20" spans="2:6">
      <c r="B20" s="96">
        <v>14</v>
      </c>
      <c r="C20" s="96">
        <v>735</v>
      </c>
      <c r="D20" s="97" t="s">
        <v>121</v>
      </c>
      <c r="E20" s="96" t="s">
        <v>106</v>
      </c>
      <c r="F20" s="95" t="str">
        <f t="shared" si="0"/>
        <v>Australia</v>
      </c>
    </row>
    <row r="21" spans="2:6" s="26" customFormat="1">
      <c r="B21" s="94">
        <v>15</v>
      </c>
      <c r="C21" s="94">
        <v>733</v>
      </c>
      <c r="D21" s="95" t="s">
        <v>122</v>
      </c>
      <c r="E21" s="94" t="s">
        <v>109</v>
      </c>
      <c r="F21" s="95" t="str">
        <f t="shared" si="0"/>
        <v>England</v>
      </c>
    </row>
    <row r="22" spans="2:6" s="26" customFormat="1">
      <c r="B22" s="96">
        <v>16</v>
      </c>
      <c r="C22" s="96">
        <v>731</v>
      </c>
      <c r="D22" s="97" t="s">
        <v>123</v>
      </c>
      <c r="E22" s="96" t="s">
        <v>106</v>
      </c>
      <c r="F22" s="95" t="str">
        <f t="shared" si="0"/>
        <v>Australia</v>
      </c>
    </row>
    <row r="23" spans="2:6" s="26" customFormat="1">
      <c r="B23" s="94">
        <v>17</v>
      </c>
      <c r="C23" s="94">
        <v>717</v>
      </c>
      <c r="D23" s="95" t="s">
        <v>124</v>
      </c>
      <c r="E23" s="94" t="s">
        <v>91</v>
      </c>
      <c r="F23" s="95" t="str">
        <f t="shared" si="0"/>
        <v>India</v>
      </c>
    </row>
    <row r="24" spans="2:6" s="26" customFormat="1">
      <c r="B24" s="96">
        <v>17</v>
      </c>
      <c r="C24" s="96">
        <v>717</v>
      </c>
      <c r="D24" s="97" t="s">
        <v>125</v>
      </c>
      <c r="E24" s="96" t="s">
        <v>112</v>
      </c>
      <c r="F24" s="95" t="str">
        <f t="shared" si="0"/>
        <v>Pakistan</v>
      </c>
    </row>
    <row r="25" spans="2:6" s="26" customFormat="1">
      <c r="B25" s="94">
        <v>19</v>
      </c>
      <c r="C25" s="94">
        <v>710</v>
      </c>
      <c r="D25" s="95" t="s">
        <v>126</v>
      </c>
      <c r="E25" s="94" t="s">
        <v>112</v>
      </c>
      <c r="F25" s="95" t="str">
        <f t="shared" si="0"/>
        <v>Pakistan</v>
      </c>
    </row>
    <row r="26" spans="2:6" s="26" customFormat="1">
      <c r="B26" s="96">
        <v>20</v>
      </c>
      <c r="C26" s="96">
        <v>707</v>
      </c>
      <c r="D26" s="97" t="s">
        <v>127</v>
      </c>
      <c r="E26" s="96" t="s">
        <v>115</v>
      </c>
      <c r="F26" s="95" t="str">
        <f t="shared" si="0"/>
        <v>Bangladesh</v>
      </c>
    </row>
    <row r="27" spans="2:6" s="26" customFormat="1">
      <c r="B27" s="94">
        <v>21</v>
      </c>
      <c r="C27" s="94">
        <v>670</v>
      </c>
      <c r="D27" s="95" t="s">
        <v>128</v>
      </c>
      <c r="E27" s="94" t="s">
        <v>97</v>
      </c>
      <c r="F27" s="95" t="str">
        <f t="shared" si="0"/>
        <v>West Indies</v>
      </c>
    </row>
    <row r="28" spans="2:6" s="26" customFormat="1">
      <c r="B28" s="96">
        <v>22</v>
      </c>
      <c r="C28" s="96">
        <v>657</v>
      </c>
      <c r="D28" s="97" t="s">
        <v>129</v>
      </c>
      <c r="E28" s="96" t="s">
        <v>91</v>
      </c>
      <c r="F28" s="95" t="str">
        <f t="shared" si="0"/>
        <v>India</v>
      </c>
    </row>
    <row r="29" spans="2:6" s="26" customFormat="1">
      <c r="B29" s="94">
        <v>23</v>
      </c>
      <c r="C29" s="94">
        <v>648</v>
      </c>
      <c r="D29" s="95" t="s">
        <v>130</v>
      </c>
      <c r="E29" s="94" t="s">
        <v>109</v>
      </c>
      <c r="F29" s="95" t="str">
        <f t="shared" si="0"/>
        <v>England</v>
      </c>
    </row>
    <row r="30" spans="2:6" s="26" customFormat="1">
      <c r="B30" s="96">
        <v>24</v>
      </c>
      <c r="C30" s="96">
        <v>647</v>
      </c>
      <c r="D30" s="97" t="s">
        <v>131</v>
      </c>
      <c r="E30" s="96" t="s">
        <v>106</v>
      </c>
      <c r="F30" s="95" t="str">
        <f t="shared" si="0"/>
        <v>Australia</v>
      </c>
    </row>
    <row r="31" spans="2:6" s="26" customFormat="1">
      <c r="B31" s="94">
        <v>25</v>
      </c>
      <c r="C31" s="94">
        <v>647</v>
      </c>
      <c r="D31" s="95" t="s">
        <v>132</v>
      </c>
      <c r="E31" s="94" t="s">
        <v>94</v>
      </c>
      <c r="F31" s="95" t="str">
        <f t="shared" si="0"/>
        <v>Sri Lanka</v>
      </c>
    </row>
    <row r="32" spans="2:6" s="26" customFormat="1">
      <c r="B32" s="96">
        <v>26</v>
      </c>
      <c r="C32" s="96">
        <v>646</v>
      </c>
      <c r="D32" s="97" t="s">
        <v>133</v>
      </c>
      <c r="E32" s="96" t="s">
        <v>103</v>
      </c>
      <c r="F32" s="95" t="str">
        <f t="shared" si="0"/>
        <v>New Zealand</v>
      </c>
    </row>
    <row r="33" spans="2:6" s="26" customFormat="1">
      <c r="B33" s="94">
        <v>27</v>
      </c>
      <c r="C33" s="94">
        <v>644</v>
      </c>
      <c r="D33" s="95" t="s">
        <v>134</v>
      </c>
      <c r="E33" s="94" t="s">
        <v>109</v>
      </c>
      <c r="F33" s="95" t="str">
        <f t="shared" si="0"/>
        <v>England</v>
      </c>
    </row>
    <row r="34" spans="2:6" s="26" customFormat="1">
      <c r="B34" s="96">
        <v>28</v>
      </c>
      <c r="C34" s="96">
        <v>642</v>
      </c>
      <c r="D34" s="97" t="s">
        <v>135</v>
      </c>
      <c r="E34" s="96" t="s">
        <v>109</v>
      </c>
      <c r="F34" s="95" t="str">
        <f t="shared" si="0"/>
        <v>England</v>
      </c>
    </row>
    <row r="35" spans="2:6" s="26" customFormat="1">
      <c r="B35" s="94">
        <v>29</v>
      </c>
      <c r="C35" s="94">
        <v>640</v>
      </c>
      <c r="D35" s="95" t="s">
        <v>136</v>
      </c>
      <c r="E35" s="94" t="s">
        <v>97</v>
      </c>
      <c r="F35" s="95" t="str">
        <f t="shared" si="0"/>
        <v>West Indies</v>
      </c>
    </row>
    <row r="36" spans="2:6" s="26" customFormat="1">
      <c r="B36" s="96">
        <v>30</v>
      </c>
      <c r="C36" s="96">
        <v>633</v>
      </c>
      <c r="D36" s="97" t="s">
        <v>137</v>
      </c>
      <c r="E36" s="96" t="s">
        <v>100</v>
      </c>
      <c r="F36" s="95" t="str">
        <f t="shared" si="0"/>
        <v>South Africa</v>
      </c>
    </row>
    <row r="37" spans="2:6" s="26" customFormat="1">
      <c r="B37" s="94">
        <v>31</v>
      </c>
      <c r="C37" s="94">
        <v>627</v>
      </c>
      <c r="D37" s="95" t="s">
        <v>138</v>
      </c>
      <c r="E37" s="94" t="s">
        <v>109</v>
      </c>
      <c r="F37" s="95" t="str">
        <f t="shared" si="0"/>
        <v>England</v>
      </c>
    </row>
    <row r="38" spans="2:6" s="26" customFormat="1">
      <c r="B38" s="96">
        <v>32</v>
      </c>
      <c r="C38" s="96">
        <v>626</v>
      </c>
      <c r="D38" s="97" t="s">
        <v>139</v>
      </c>
      <c r="E38" s="96" t="s">
        <v>106</v>
      </c>
      <c r="F38" s="95" t="str">
        <f t="shared" si="0"/>
        <v>Australia</v>
      </c>
    </row>
    <row r="39" spans="2:6" s="26" customFormat="1">
      <c r="B39" s="94">
        <v>33</v>
      </c>
      <c r="C39" s="94">
        <v>617</v>
      </c>
      <c r="D39" s="95" t="s">
        <v>140</v>
      </c>
      <c r="E39" s="94" t="s">
        <v>109</v>
      </c>
      <c r="F39" s="95" t="str">
        <f t="shared" si="0"/>
        <v>England</v>
      </c>
    </row>
    <row r="40" spans="2:6" s="26" customFormat="1">
      <c r="B40" s="96">
        <v>34</v>
      </c>
      <c r="C40" s="96">
        <v>611</v>
      </c>
      <c r="D40" s="97" t="s">
        <v>141</v>
      </c>
      <c r="E40" s="96" t="s">
        <v>109</v>
      </c>
      <c r="F40" s="95" t="str">
        <f t="shared" si="0"/>
        <v>England</v>
      </c>
    </row>
    <row r="41" spans="2:6" s="26" customFormat="1">
      <c r="B41" s="94">
        <v>35</v>
      </c>
      <c r="C41" s="94">
        <v>603</v>
      </c>
      <c r="D41" s="95" t="s">
        <v>142</v>
      </c>
      <c r="E41" s="94" t="s">
        <v>103</v>
      </c>
      <c r="F41" s="95" t="str">
        <f t="shared" si="0"/>
        <v>New Zealand</v>
      </c>
    </row>
    <row r="42" spans="2:6" s="26" customFormat="1">
      <c r="B42" s="96">
        <v>36</v>
      </c>
      <c r="C42" s="96">
        <v>600</v>
      </c>
      <c r="D42" s="97" t="s">
        <v>143</v>
      </c>
      <c r="E42" s="96" t="s">
        <v>112</v>
      </c>
      <c r="F42" s="95" t="str">
        <f t="shared" si="0"/>
        <v>Pakistan</v>
      </c>
    </row>
    <row r="43" spans="2:6" s="26" customFormat="1">
      <c r="B43" s="94">
        <v>37</v>
      </c>
      <c r="C43" s="94">
        <v>593</v>
      </c>
      <c r="D43" s="95" t="s">
        <v>144</v>
      </c>
      <c r="E43" s="94" t="s">
        <v>91</v>
      </c>
      <c r="F43" s="95" t="str">
        <f t="shared" si="0"/>
        <v>India</v>
      </c>
    </row>
    <row r="44" spans="2:6" s="26" customFormat="1">
      <c r="B44" s="96">
        <v>38</v>
      </c>
      <c r="C44" s="96">
        <v>586</v>
      </c>
      <c r="D44" s="97" t="s">
        <v>145</v>
      </c>
      <c r="E44" s="96" t="s">
        <v>112</v>
      </c>
      <c r="F44" s="95" t="str">
        <f t="shared" si="0"/>
        <v>Pakistan</v>
      </c>
    </row>
    <row r="45" spans="2:6" s="26" customFormat="1">
      <c r="B45" s="94">
        <v>39</v>
      </c>
      <c r="C45" s="94">
        <v>553</v>
      </c>
      <c r="D45" s="95" t="s">
        <v>146</v>
      </c>
      <c r="E45" s="94" t="s">
        <v>106</v>
      </c>
      <c r="F45" s="95" t="str">
        <f t="shared" si="0"/>
        <v>Australia</v>
      </c>
    </row>
    <row r="46" spans="2:6" s="26" customFormat="1">
      <c r="B46" s="96">
        <v>40</v>
      </c>
      <c r="C46" s="96">
        <v>550</v>
      </c>
      <c r="D46" s="97" t="s">
        <v>147</v>
      </c>
      <c r="E46" s="96" t="s">
        <v>100</v>
      </c>
      <c r="F46" s="95" t="str">
        <f t="shared" si="0"/>
        <v>South Africa</v>
      </c>
    </row>
    <row r="47" spans="2:6" s="26" customFormat="1">
      <c r="B47" s="94">
        <v>41</v>
      </c>
      <c r="C47" s="94">
        <v>530</v>
      </c>
      <c r="D47" s="95" t="s">
        <v>148</v>
      </c>
      <c r="E47" s="94" t="s">
        <v>103</v>
      </c>
      <c r="F47" s="95" t="str">
        <f t="shared" si="0"/>
        <v>New Zealand</v>
      </c>
    </row>
    <row r="48" spans="2:6" s="26" customFormat="1">
      <c r="B48" s="96">
        <v>42</v>
      </c>
      <c r="C48" s="96">
        <v>529</v>
      </c>
      <c r="D48" s="97" t="s">
        <v>149</v>
      </c>
      <c r="E48" s="96" t="s">
        <v>106</v>
      </c>
      <c r="F48" s="95" t="str">
        <f t="shared" si="0"/>
        <v>Australia</v>
      </c>
    </row>
    <row r="49" spans="2:6" s="26" customFormat="1">
      <c r="B49" s="94">
        <v>43</v>
      </c>
      <c r="C49" s="94">
        <v>525</v>
      </c>
      <c r="D49" s="95" t="s">
        <v>150</v>
      </c>
      <c r="E49" s="94" t="s">
        <v>112</v>
      </c>
      <c r="F49" s="95" t="str">
        <f t="shared" si="0"/>
        <v>Pakistan</v>
      </c>
    </row>
    <row r="50" spans="2:6" s="26" customFormat="1">
      <c r="B50" s="96">
        <v>44</v>
      </c>
      <c r="C50" s="96">
        <v>522</v>
      </c>
      <c r="D50" s="97" t="s">
        <v>151</v>
      </c>
      <c r="E50" s="96" t="s">
        <v>97</v>
      </c>
      <c r="F50" s="95" t="str">
        <f t="shared" si="0"/>
        <v>West Indies</v>
      </c>
    </row>
    <row r="51" spans="2:6" s="26" customFormat="1">
      <c r="B51" s="94">
        <v>44</v>
      </c>
      <c r="C51" s="94">
        <v>522</v>
      </c>
      <c r="D51" s="95" t="s">
        <v>152</v>
      </c>
      <c r="E51" s="94" t="s">
        <v>115</v>
      </c>
      <c r="F51" s="95" t="str">
        <f t="shared" si="0"/>
        <v>Bangladesh</v>
      </c>
    </row>
    <row r="52" spans="2:6" s="26" customFormat="1">
      <c r="B52" s="96">
        <v>46</v>
      </c>
      <c r="C52" s="96">
        <v>511</v>
      </c>
      <c r="D52" s="97" t="s">
        <v>153</v>
      </c>
      <c r="E52" s="96" t="s">
        <v>106</v>
      </c>
      <c r="F52" s="95" t="str">
        <f t="shared" si="0"/>
        <v>Australia</v>
      </c>
    </row>
    <row r="53" spans="2:6" s="26" customFormat="1">
      <c r="B53" s="94">
        <v>47</v>
      </c>
      <c r="C53" s="94">
        <v>505</v>
      </c>
      <c r="D53" s="95" t="s">
        <v>154</v>
      </c>
      <c r="E53" s="94" t="s">
        <v>115</v>
      </c>
      <c r="F53" s="95" t="str">
        <f t="shared" si="0"/>
        <v>Bangladesh</v>
      </c>
    </row>
    <row r="54" spans="2:6" s="26" customFormat="1">
      <c r="B54" s="96">
        <v>48</v>
      </c>
      <c r="C54" s="96">
        <v>496</v>
      </c>
      <c r="D54" s="97" t="s">
        <v>155</v>
      </c>
      <c r="E54" s="96" t="s">
        <v>97</v>
      </c>
      <c r="F54" s="95" t="str">
        <f t="shared" si="0"/>
        <v>West Indies</v>
      </c>
    </row>
    <row r="55" spans="2:6" s="26" customFormat="1">
      <c r="B55" s="94">
        <v>49</v>
      </c>
      <c r="C55" s="94">
        <v>490</v>
      </c>
      <c r="D55" s="95" t="s">
        <v>156</v>
      </c>
      <c r="E55" s="94" t="s">
        <v>109</v>
      </c>
      <c r="F55" s="95" t="str">
        <f t="shared" si="0"/>
        <v>England</v>
      </c>
    </row>
    <row r="56" spans="2:6" s="26" customFormat="1">
      <c r="B56" s="96">
        <v>50</v>
      </c>
      <c r="C56" s="96">
        <v>470</v>
      </c>
      <c r="D56" s="97" t="s">
        <v>157</v>
      </c>
      <c r="E56" s="96" t="s">
        <v>115</v>
      </c>
      <c r="F56" s="95" t="str">
        <f t="shared" si="0"/>
        <v>Bangladesh</v>
      </c>
    </row>
    <row r="57" spans="2:6" s="26" customFormat="1">
      <c r="B57" s="94">
        <v>51</v>
      </c>
      <c r="C57" s="94">
        <v>464</v>
      </c>
      <c r="D57" s="95" t="s">
        <v>158</v>
      </c>
      <c r="E57" s="94" t="s">
        <v>103</v>
      </c>
      <c r="F57" s="95" t="str">
        <f t="shared" si="0"/>
        <v>New Zealand</v>
      </c>
    </row>
    <row r="58" spans="2:6" s="26" customFormat="1">
      <c r="B58" s="96">
        <v>51</v>
      </c>
      <c r="C58" s="96">
        <v>464</v>
      </c>
      <c r="D58" s="97" t="s">
        <v>159</v>
      </c>
      <c r="E58" s="96" t="s">
        <v>112</v>
      </c>
      <c r="F58" s="95" t="str">
        <f t="shared" si="0"/>
        <v>Pakistan</v>
      </c>
    </row>
    <row r="59" spans="2:6" s="26" customFormat="1">
      <c r="B59" s="94">
        <v>53</v>
      </c>
      <c r="C59" s="94">
        <v>457</v>
      </c>
      <c r="D59" s="95" t="s">
        <v>160</v>
      </c>
      <c r="E59" s="94" t="s">
        <v>94</v>
      </c>
      <c r="F59" s="95" t="str">
        <f t="shared" si="0"/>
        <v>Sri Lanka</v>
      </c>
    </row>
    <row r="60" spans="2:6" s="26" customFormat="1">
      <c r="B60" s="96">
        <v>54</v>
      </c>
      <c r="C60" s="96">
        <v>456</v>
      </c>
      <c r="D60" s="97" t="s">
        <v>161</v>
      </c>
      <c r="E60" s="96" t="s">
        <v>112</v>
      </c>
      <c r="F60" s="95" t="str">
        <f t="shared" si="0"/>
        <v>Pakistan</v>
      </c>
    </row>
    <row r="61" spans="2:6" s="26" customFormat="1">
      <c r="B61" s="94">
        <v>55</v>
      </c>
      <c r="C61" s="94">
        <v>455</v>
      </c>
      <c r="D61" s="95" t="s">
        <v>162</v>
      </c>
      <c r="E61" s="94" t="s">
        <v>112</v>
      </c>
      <c r="F61" s="95" t="str">
        <f t="shared" si="0"/>
        <v>Pakistan</v>
      </c>
    </row>
    <row r="62" spans="2:6" s="26" customFormat="1">
      <c r="B62" s="96">
        <v>56</v>
      </c>
      <c r="C62" s="96">
        <v>453</v>
      </c>
      <c r="D62" s="97" t="s">
        <v>163</v>
      </c>
      <c r="E62" s="96" t="s">
        <v>103</v>
      </c>
      <c r="F62" s="95" t="str">
        <f t="shared" si="0"/>
        <v>New Zealand</v>
      </c>
    </row>
    <row r="63" spans="2:6" s="26" customFormat="1">
      <c r="B63" s="94">
        <v>57</v>
      </c>
      <c r="C63" s="94">
        <v>449</v>
      </c>
      <c r="D63" s="95" t="s">
        <v>164</v>
      </c>
      <c r="E63" s="94" t="s">
        <v>91</v>
      </c>
      <c r="F63" s="95" t="str">
        <f t="shared" si="0"/>
        <v>India</v>
      </c>
    </row>
    <row r="64" spans="2:6" s="26" customFormat="1">
      <c r="B64" s="96">
        <v>58</v>
      </c>
      <c r="C64" s="96">
        <v>446</v>
      </c>
      <c r="D64" s="97" t="s">
        <v>165</v>
      </c>
      <c r="E64" s="96" t="s">
        <v>91</v>
      </c>
      <c r="F64" s="95" t="str">
        <f t="shared" si="0"/>
        <v>India</v>
      </c>
    </row>
    <row r="65" spans="2:6" s="26" customFormat="1">
      <c r="B65" s="94">
        <v>59</v>
      </c>
      <c r="C65" s="94">
        <v>442</v>
      </c>
      <c r="D65" s="95" t="s">
        <v>166</v>
      </c>
      <c r="E65" s="94" t="s">
        <v>91</v>
      </c>
      <c r="F65" s="95" t="str">
        <f t="shared" si="0"/>
        <v>India</v>
      </c>
    </row>
    <row r="66" spans="2:6" s="26" customFormat="1">
      <c r="B66" s="96">
        <v>60</v>
      </c>
      <c r="C66" s="96">
        <v>439</v>
      </c>
      <c r="D66" s="97" t="s">
        <v>167</v>
      </c>
      <c r="E66" s="96" t="s">
        <v>115</v>
      </c>
      <c r="F66" s="95" t="str">
        <f t="shared" si="0"/>
        <v>Bangladesh</v>
      </c>
    </row>
    <row r="67" spans="2:6" s="26" customFormat="1">
      <c r="B67" s="94">
        <v>60</v>
      </c>
      <c r="C67" s="94">
        <v>424</v>
      </c>
      <c r="D67" s="95" t="s">
        <v>168</v>
      </c>
      <c r="E67" s="94" t="s">
        <v>112</v>
      </c>
      <c r="F67" s="95" t="str">
        <f t="shared" si="0"/>
        <v>Pakistan</v>
      </c>
    </row>
    <row r="68" spans="2:6" s="26" customFormat="1">
      <c r="B68" s="96">
        <v>62</v>
      </c>
      <c r="C68" s="96">
        <v>408</v>
      </c>
      <c r="D68" s="97" t="s">
        <v>169</v>
      </c>
      <c r="E68" s="96" t="s">
        <v>94</v>
      </c>
      <c r="F68" s="95" t="str">
        <f t="shared" si="0"/>
        <v>Sri Lanka</v>
      </c>
    </row>
    <row r="69" spans="2:6" s="26" customFormat="1">
      <c r="B69" s="94">
        <v>63</v>
      </c>
      <c r="C69" s="94">
        <v>403</v>
      </c>
      <c r="D69" s="95" t="s">
        <v>170</v>
      </c>
      <c r="E69" s="94" t="s">
        <v>112</v>
      </c>
      <c r="F69" s="95" t="str">
        <f t="shared" si="0"/>
        <v>Pakistan</v>
      </c>
    </row>
    <row r="70" spans="2:6" s="26" customFormat="1">
      <c r="B70" s="96">
        <v>64</v>
      </c>
      <c r="C70" s="96">
        <v>400</v>
      </c>
      <c r="D70" s="97" t="s">
        <v>171</v>
      </c>
      <c r="E70" s="96" t="s">
        <v>115</v>
      </c>
      <c r="F70" s="95" t="str">
        <f t="shared" si="0"/>
        <v>Bangladesh</v>
      </c>
    </row>
    <row r="71" spans="2:6" s="26" customFormat="1">
      <c r="B71" s="94">
        <v>65</v>
      </c>
      <c r="C71" s="94">
        <v>387</v>
      </c>
      <c r="D71" s="95" t="s">
        <v>172</v>
      </c>
      <c r="E71" s="94" t="s">
        <v>106</v>
      </c>
      <c r="F71" s="95" t="str">
        <f t="shared" si="0"/>
        <v>Australia</v>
      </c>
    </row>
    <row r="72" spans="2:6" s="26" customFormat="1">
      <c r="B72" s="96">
        <v>66</v>
      </c>
      <c r="C72" s="96">
        <v>387</v>
      </c>
      <c r="D72" s="97" t="s">
        <v>173</v>
      </c>
      <c r="E72" s="96" t="s">
        <v>97</v>
      </c>
      <c r="F72" s="95" t="str">
        <f t="shared" ref="F72:F106" si="1">VLOOKUP(E72,$I$6:$J$15,2,FALSE)</f>
        <v>West Indies</v>
      </c>
    </row>
    <row r="73" spans="2:6" s="26" customFormat="1">
      <c r="B73" s="94">
        <v>67</v>
      </c>
      <c r="C73" s="94">
        <v>382</v>
      </c>
      <c r="D73" s="95" t="s">
        <v>174</v>
      </c>
      <c r="E73" s="94" t="s">
        <v>103</v>
      </c>
      <c r="F73" s="95" t="str">
        <f t="shared" si="1"/>
        <v>New Zealand</v>
      </c>
    </row>
    <row r="74" spans="2:6" s="26" customFormat="1">
      <c r="B74" s="96">
        <v>68</v>
      </c>
      <c r="C74" s="96">
        <v>379</v>
      </c>
      <c r="D74" s="97" t="s">
        <v>175</v>
      </c>
      <c r="E74" s="96" t="s">
        <v>94</v>
      </c>
      <c r="F74" s="95" t="str">
        <f t="shared" si="1"/>
        <v>Sri Lanka</v>
      </c>
    </row>
    <row r="75" spans="2:6" s="26" customFormat="1">
      <c r="B75" s="94">
        <v>69</v>
      </c>
      <c r="C75" s="94">
        <v>377</v>
      </c>
      <c r="D75" s="95" t="s">
        <v>176</v>
      </c>
      <c r="E75" s="94" t="s">
        <v>97</v>
      </c>
      <c r="F75" s="95" t="str">
        <f t="shared" si="1"/>
        <v>West Indies</v>
      </c>
    </row>
    <row r="76" spans="2:6" s="26" customFormat="1">
      <c r="B76" s="96">
        <v>70</v>
      </c>
      <c r="C76" s="96">
        <v>371</v>
      </c>
      <c r="D76" s="97" t="s">
        <v>177</v>
      </c>
      <c r="E76" s="96" t="s">
        <v>97</v>
      </c>
      <c r="F76" s="95" t="str">
        <f t="shared" si="1"/>
        <v>West Indies</v>
      </c>
    </row>
    <row r="77" spans="2:6" s="26" customFormat="1">
      <c r="B77" s="94">
        <v>71</v>
      </c>
      <c r="C77" s="94">
        <v>366</v>
      </c>
      <c r="D77" s="95" t="s">
        <v>178</v>
      </c>
      <c r="E77" s="94" t="s">
        <v>94</v>
      </c>
      <c r="F77" s="95" t="str">
        <f t="shared" si="1"/>
        <v>Sri Lanka</v>
      </c>
    </row>
    <row r="78" spans="2:6" s="26" customFormat="1">
      <c r="B78" s="96">
        <v>72</v>
      </c>
      <c r="C78" s="96">
        <v>362</v>
      </c>
      <c r="D78" s="97" t="s">
        <v>179</v>
      </c>
      <c r="E78" s="96" t="s">
        <v>97</v>
      </c>
      <c r="F78" s="95" t="str">
        <f t="shared" si="1"/>
        <v>West Indies</v>
      </c>
    </row>
    <row r="79" spans="2:6" s="26" customFormat="1">
      <c r="B79" s="94">
        <v>73</v>
      </c>
      <c r="C79" s="94">
        <v>359</v>
      </c>
      <c r="D79" s="95" t="s">
        <v>180</v>
      </c>
      <c r="E79" s="94" t="s">
        <v>112</v>
      </c>
      <c r="F79" s="95" t="str">
        <f t="shared" si="1"/>
        <v>Pakistan</v>
      </c>
    </row>
    <row r="80" spans="2:6" s="26" customFormat="1">
      <c r="B80" s="96">
        <v>74</v>
      </c>
      <c r="C80" s="96">
        <v>358</v>
      </c>
      <c r="D80" s="97" t="s">
        <v>181</v>
      </c>
      <c r="E80" s="96" t="s">
        <v>109</v>
      </c>
      <c r="F80" s="95" t="str">
        <f t="shared" si="1"/>
        <v>England</v>
      </c>
    </row>
    <row r="81" spans="2:6" s="26" customFormat="1">
      <c r="B81" s="94">
        <v>75</v>
      </c>
      <c r="C81" s="94">
        <v>355</v>
      </c>
      <c r="D81" s="95" t="s">
        <v>182</v>
      </c>
      <c r="E81" s="94" t="s">
        <v>97</v>
      </c>
      <c r="F81" s="95" t="str">
        <f t="shared" si="1"/>
        <v>West Indies</v>
      </c>
    </row>
    <row r="82" spans="2:6" s="26" customFormat="1">
      <c r="B82" s="96">
        <v>76</v>
      </c>
      <c r="C82" s="96">
        <v>352</v>
      </c>
      <c r="D82" s="97" t="s">
        <v>183</v>
      </c>
      <c r="E82" s="96" t="s">
        <v>103</v>
      </c>
      <c r="F82" s="95" t="str">
        <f t="shared" si="1"/>
        <v>New Zealand</v>
      </c>
    </row>
    <row r="83" spans="2:6" s="26" customFormat="1">
      <c r="B83" s="94">
        <v>77</v>
      </c>
      <c r="C83" s="94">
        <v>350</v>
      </c>
      <c r="D83" s="95" t="s">
        <v>184</v>
      </c>
      <c r="E83" s="94" t="s">
        <v>115</v>
      </c>
      <c r="F83" s="95" t="str">
        <f t="shared" si="1"/>
        <v>Bangladesh</v>
      </c>
    </row>
    <row r="84" spans="2:6" s="26" customFormat="1">
      <c r="B84" s="96">
        <v>78</v>
      </c>
      <c r="C84" s="96">
        <v>346</v>
      </c>
      <c r="D84" s="97" t="s">
        <v>185</v>
      </c>
      <c r="E84" s="96" t="s">
        <v>112</v>
      </c>
      <c r="F84" s="95" t="str">
        <f t="shared" si="1"/>
        <v>Pakistan</v>
      </c>
    </row>
    <row r="85" spans="2:6" s="26" customFormat="1">
      <c r="B85" s="94">
        <v>79</v>
      </c>
      <c r="C85" s="94">
        <v>341</v>
      </c>
      <c r="D85" s="95" t="s">
        <v>186</v>
      </c>
      <c r="E85" s="94" t="s">
        <v>94</v>
      </c>
      <c r="F85" s="95" t="str">
        <f t="shared" si="1"/>
        <v>Sri Lanka</v>
      </c>
    </row>
    <row r="86" spans="2:6" s="26" customFormat="1">
      <c r="B86" s="96">
        <v>80</v>
      </c>
      <c r="C86" s="96">
        <v>335</v>
      </c>
      <c r="D86" s="97" t="s">
        <v>187</v>
      </c>
      <c r="E86" s="96" t="s">
        <v>109</v>
      </c>
      <c r="F86" s="95" t="str">
        <f t="shared" si="1"/>
        <v>England</v>
      </c>
    </row>
    <row r="87" spans="2:6" s="26" customFormat="1">
      <c r="B87" s="94">
        <v>81</v>
      </c>
      <c r="C87" s="94">
        <v>334</v>
      </c>
      <c r="D87" s="95" t="s">
        <v>188</v>
      </c>
      <c r="E87" s="94" t="s">
        <v>100</v>
      </c>
      <c r="F87" s="95" t="str">
        <f t="shared" si="1"/>
        <v>South Africa</v>
      </c>
    </row>
    <row r="88" spans="2:6" s="26" customFormat="1">
      <c r="B88" s="96">
        <v>82</v>
      </c>
      <c r="C88" s="96">
        <v>330</v>
      </c>
      <c r="D88" s="97" t="s">
        <v>189</v>
      </c>
      <c r="E88" s="96" t="s">
        <v>112</v>
      </c>
      <c r="F88" s="95" t="str">
        <f t="shared" si="1"/>
        <v>Pakistan</v>
      </c>
    </row>
    <row r="89" spans="2:6" s="26" customFormat="1">
      <c r="B89" s="94">
        <v>82</v>
      </c>
      <c r="C89" s="94">
        <v>325</v>
      </c>
      <c r="D89" s="95" t="s">
        <v>190</v>
      </c>
      <c r="E89" s="94" t="s">
        <v>97</v>
      </c>
      <c r="F89" s="95" t="str">
        <f t="shared" si="1"/>
        <v>West Indies</v>
      </c>
    </row>
    <row r="90" spans="2:6" s="26" customFormat="1">
      <c r="B90" s="96">
        <v>84</v>
      </c>
      <c r="C90" s="96">
        <v>325</v>
      </c>
      <c r="D90" s="97" t="s">
        <v>191</v>
      </c>
      <c r="E90" s="96" t="s">
        <v>109</v>
      </c>
      <c r="F90" s="95" t="str">
        <f t="shared" si="1"/>
        <v>England</v>
      </c>
    </row>
    <row r="91" spans="2:6" s="26" customFormat="1">
      <c r="B91" s="94">
        <v>85</v>
      </c>
      <c r="C91" s="94">
        <v>319</v>
      </c>
      <c r="D91" s="95" t="s">
        <v>192</v>
      </c>
      <c r="E91" s="94" t="s">
        <v>103</v>
      </c>
      <c r="F91" s="95" t="str">
        <f t="shared" si="1"/>
        <v>New Zealand</v>
      </c>
    </row>
    <row r="92" spans="2:6" s="26" customFormat="1">
      <c r="B92" s="96">
        <v>86</v>
      </c>
      <c r="C92" s="96">
        <v>317</v>
      </c>
      <c r="D92" s="97" t="s">
        <v>193</v>
      </c>
      <c r="E92" s="96" t="s">
        <v>106</v>
      </c>
      <c r="F92" s="95" t="str">
        <f t="shared" si="1"/>
        <v>Australia</v>
      </c>
    </row>
    <row r="93" spans="2:6" s="26" customFormat="1">
      <c r="B93" s="94">
        <v>87</v>
      </c>
      <c r="C93" s="94">
        <v>304</v>
      </c>
      <c r="D93" s="95" t="s">
        <v>194</v>
      </c>
      <c r="E93" s="94" t="s">
        <v>112</v>
      </c>
      <c r="F93" s="95" t="str">
        <f t="shared" si="1"/>
        <v>Pakistan</v>
      </c>
    </row>
    <row r="94" spans="2:6" s="26" customFormat="1">
      <c r="B94" s="96">
        <v>88</v>
      </c>
      <c r="C94" s="96">
        <v>302</v>
      </c>
      <c r="D94" s="97" t="s">
        <v>195</v>
      </c>
      <c r="E94" s="96" t="s">
        <v>97</v>
      </c>
      <c r="F94" s="95" t="str">
        <f t="shared" si="1"/>
        <v>West Indies</v>
      </c>
    </row>
    <row r="95" spans="2:6" s="26" customFormat="1">
      <c r="B95" s="94">
        <v>89</v>
      </c>
      <c r="C95" s="94">
        <v>301</v>
      </c>
      <c r="D95" s="95" t="s">
        <v>196</v>
      </c>
      <c r="E95" s="94" t="s">
        <v>91</v>
      </c>
      <c r="F95" s="95" t="str">
        <f t="shared" si="1"/>
        <v>India</v>
      </c>
    </row>
    <row r="96" spans="2:6" s="26" customFormat="1">
      <c r="B96" s="96">
        <v>90</v>
      </c>
      <c r="C96" s="96">
        <v>288</v>
      </c>
      <c r="D96" s="97" t="s">
        <v>197</v>
      </c>
      <c r="E96" s="96" t="s">
        <v>91</v>
      </c>
      <c r="F96" s="95" t="str">
        <f t="shared" si="1"/>
        <v>India</v>
      </c>
    </row>
    <row r="97" spans="2:6" s="26" customFormat="1">
      <c r="B97" s="94">
        <v>90</v>
      </c>
      <c r="C97" s="94">
        <v>286</v>
      </c>
      <c r="D97" s="95" t="s">
        <v>198</v>
      </c>
      <c r="E97" s="94" t="s">
        <v>106</v>
      </c>
      <c r="F97" s="95" t="str">
        <f t="shared" si="1"/>
        <v>Australia</v>
      </c>
    </row>
    <row r="98" spans="2:6" s="26" customFormat="1">
      <c r="B98" s="96">
        <v>92</v>
      </c>
      <c r="C98" s="96">
        <v>285</v>
      </c>
      <c r="D98" s="97" t="s">
        <v>199</v>
      </c>
      <c r="E98" s="96" t="s">
        <v>115</v>
      </c>
      <c r="F98" s="95" t="str">
        <f t="shared" si="1"/>
        <v>Bangladesh</v>
      </c>
    </row>
    <row r="99" spans="2:6" s="26" customFormat="1">
      <c r="B99" s="94">
        <v>93</v>
      </c>
      <c r="C99" s="94">
        <v>285</v>
      </c>
      <c r="D99" s="95" t="s">
        <v>200</v>
      </c>
      <c r="E99" s="94" t="s">
        <v>100</v>
      </c>
      <c r="F99" s="95" t="str">
        <f t="shared" si="1"/>
        <v>South Africa</v>
      </c>
    </row>
    <row r="100" spans="2:6" s="26" customFormat="1">
      <c r="B100" s="96">
        <v>94</v>
      </c>
      <c r="C100" s="96">
        <v>273</v>
      </c>
      <c r="D100" s="97" t="s">
        <v>201</v>
      </c>
      <c r="E100" s="96" t="s">
        <v>115</v>
      </c>
      <c r="F100" s="95" t="str">
        <f t="shared" si="1"/>
        <v>Bangladesh</v>
      </c>
    </row>
    <row r="101" spans="2:6" s="26" customFormat="1">
      <c r="B101" s="94">
        <v>95</v>
      </c>
      <c r="C101" s="94">
        <v>260</v>
      </c>
      <c r="D101" s="95" t="s">
        <v>202</v>
      </c>
      <c r="E101" s="94" t="s">
        <v>103</v>
      </c>
      <c r="F101" s="95" t="str">
        <f t="shared" si="1"/>
        <v>New Zealand</v>
      </c>
    </row>
    <row r="102" spans="2:6" s="26" customFormat="1">
      <c r="B102" s="96">
        <v>96</v>
      </c>
      <c r="C102" s="96">
        <v>258</v>
      </c>
      <c r="D102" s="97" t="s">
        <v>203</v>
      </c>
      <c r="E102" s="96" t="s">
        <v>106</v>
      </c>
      <c r="F102" s="95" t="str">
        <f t="shared" si="1"/>
        <v>Australia</v>
      </c>
    </row>
    <row r="103" spans="2:6" s="26" customFormat="1">
      <c r="B103" s="94">
        <v>97</v>
      </c>
      <c r="C103" s="94">
        <v>256</v>
      </c>
      <c r="D103" s="95" t="s">
        <v>204</v>
      </c>
      <c r="E103" s="94" t="s">
        <v>103</v>
      </c>
      <c r="F103" s="95" t="str">
        <f t="shared" si="1"/>
        <v>New Zealand</v>
      </c>
    </row>
    <row r="104" spans="2:6" s="26" customFormat="1">
      <c r="B104" s="96">
        <v>97</v>
      </c>
      <c r="C104" s="96">
        <v>253</v>
      </c>
      <c r="D104" s="97" t="s">
        <v>205</v>
      </c>
      <c r="E104" s="96" t="s">
        <v>97</v>
      </c>
      <c r="F104" s="95" t="str">
        <f t="shared" si="1"/>
        <v>West Indies</v>
      </c>
    </row>
    <row r="105" spans="2:6" s="26" customFormat="1">
      <c r="B105" s="94">
        <v>99</v>
      </c>
      <c r="C105" s="94">
        <v>253</v>
      </c>
      <c r="D105" s="95" t="s">
        <v>206</v>
      </c>
      <c r="E105" s="94" t="s">
        <v>100</v>
      </c>
      <c r="F105" s="95" t="str">
        <f t="shared" si="1"/>
        <v>South Africa</v>
      </c>
    </row>
    <row r="106" spans="2:6" s="26" customFormat="1">
      <c r="B106" s="96">
        <v>100</v>
      </c>
      <c r="C106" s="96">
        <v>235</v>
      </c>
      <c r="D106" s="97" t="s">
        <v>207</v>
      </c>
      <c r="E106" s="96" t="s">
        <v>115</v>
      </c>
      <c r="F106" s="95" t="str">
        <f t="shared" si="1"/>
        <v>Bangladesh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07FB-34BF-4269-A63D-75920F35AFF5}">
  <sheetPr>
    <pageSetUpPr autoPageBreaks="0" fitToPage="1"/>
  </sheetPr>
  <dimension ref="C1:N21"/>
  <sheetViews>
    <sheetView showGridLines="0" zoomScaleNormal="100" workbookViewId="0">
      <selection activeCell="M22" sqref="M22"/>
    </sheetView>
  </sheetViews>
  <sheetFormatPr defaultColWidth="10" defaultRowHeight="14.4"/>
  <cols>
    <col min="1" max="1" width="4.33203125" style="31" customWidth="1"/>
    <col min="2" max="2" width="2.44140625" style="31" customWidth="1"/>
    <col min="3" max="4" width="12.33203125" style="31" bestFit="1" customWidth="1"/>
    <col min="5" max="9" width="10" style="31"/>
    <col min="10" max="11" width="11.33203125" style="31" customWidth="1"/>
    <col min="12" max="12" width="11.6640625" style="31" customWidth="1"/>
    <col min="13" max="13" width="26.6640625" style="31" bestFit="1" customWidth="1"/>
    <col min="14" max="14" width="15.5546875" style="31" customWidth="1"/>
    <col min="15" max="16384" width="10" style="31"/>
  </cols>
  <sheetData>
    <row r="1" spans="3:14">
      <c r="C1" s="10" t="s">
        <v>208</v>
      </c>
      <c r="D1" s="10"/>
      <c r="E1" s="10"/>
      <c r="F1" s="10"/>
      <c r="G1" s="10"/>
      <c r="H1" s="10"/>
    </row>
    <row r="2" spans="3:14" s="28" customFormat="1">
      <c r="C2" s="10" t="s">
        <v>209</v>
      </c>
      <c r="D2" s="10"/>
      <c r="E2" s="10"/>
      <c r="F2" s="10"/>
      <c r="G2" s="10"/>
      <c r="H2" s="10"/>
    </row>
    <row r="3" spans="3:14" s="28" customFormat="1">
      <c r="C3" s="32"/>
      <c r="I3" s="31"/>
      <c r="J3" s="31"/>
      <c r="K3" s="31"/>
      <c r="L3" s="31"/>
      <c r="M3" s="31"/>
    </row>
    <row r="4" spans="3:14">
      <c r="C4" s="33" t="s">
        <v>210</v>
      </c>
      <c r="D4" s="33" t="s">
        <v>211</v>
      </c>
      <c r="E4" s="33" t="s">
        <v>62</v>
      </c>
      <c r="F4" s="33" t="s">
        <v>212</v>
      </c>
      <c r="G4" s="33" t="s">
        <v>213</v>
      </c>
      <c r="H4" s="33" t="s">
        <v>214</v>
      </c>
      <c r="I4" s="33" t="s">
        <v>215</v>
      </c>
      <c r="J4" s="33" t="s">
        <v>216</v>
      </c>
      <c r="K4" s="33" t="s">
        <v>217</v>
      </c>
      <c r="M4" s="34" t="s">
        <v>218</v>
      </c>
      <c r="N4" s="35"/>
    </row>
    <row r="5" spans="3:14">
      <c r="C5" s="36">
        <v>1001</v>
      </c>
      <c r="D5" s="37" t="s">
        <v>219</v>
      </c>
      <c r="E5" s="38" t="s">
        <v>72</v>
      </c>
      <c r="F5" s="38">
        <v>5</v>
      </c>
      <c r="G5" s="38">
        <v>4</v>
      </c>
      <c r="H5" s="38">
        <v>3</v>
      </c>
      <c r="I5" s="39">
        <v>5</v>
      </c>
      <c r="J5" s="40">
        <f>SUM(F5:I5)</f>
        <v>17</v>
      </c>
      <c r="K5" s="41">
        <f>AVERAGE(F5:I5)</f>
        <v>4.25</v>
      </c>
      <c r="M5" s="42" t="s">
        <v>220</v>
      </c>
      <c r="N5" s="29">
        <f>COUNTA(D5:D21)</f>
        <v>17</v>
      </c>
    </row>
    <row r="6" spans="3:14">
      <c r="C6" s="36">
        <v>1002</v>
      </c>
      <c r="D6" s="37" t="s">
        <v>221</v>
      </c>
      <c r="E6" s="38" t="s">
        <v>68</v>
      </c>
      <c r="F6" s="38">
        <v>8</v>
      </c>
      <c r="G6" s="38">
        <v>5</v>
      </c>
      <c r="H6" s="38">
        <v>3</v>
      </c>
      <c r="I6" s="39">
        <v>6</v>
      </c>
      <c r="J6" s="40">
        <f t="shared" ref="J6:J21" si="0">SUM(F6:I6)</f>
        <v>22</v>
      </c>
      <c r="K6" s="41">
        <f t="shared" ref="K6:K21" si="1">AVERAGE(F6:I6)</f>
        <v>5.5</v>
      </c>
      <c r="M6" s="43" t="s">
        <v>222</v>
      </c>
      <c r="N6" s="30">
        <f>COUNTA(F5:I21)-COUNTBLANK(F5:I21)</f>
        <v>58</v>
      </c>
    </row>
    <row r="7" spans="3:14">
      <c r="C7" s="36">
        <v>1003</v>
      </c>
      <c r="D7" s="37" t="s">
        <v>223</v>
      </c>
      <c r="E7" s="38" t="s">
        <v>68</v>
      </c>
      <c r="F7" s="38">
        <v>6</v>
      </c>
      <c r="G7" s="38">
        <v>8</v>
      </c>
      <c r="H7" s="38">
        <v>8</v>
      </c>
      <c r="I7" s="39">
        <v>6</v>
      </c>
      <c r="J7" s="40">
        <f t="shared" si="0"/>
        <v>28</v>
      </c>
      <c r="K7" s="41">
        <f t="shared" si="1"/>
        <v>7</v>
      </c>
      <c r="M7" s="43" t="s">
        <v>224</v>
      </c>
      <c r="N7" s="30">
        <f>COUNTBLANK(F5:I21)</f>
        <v>5</v>
      </c>
    </row>
    <row r="8" spans="3:14">
      <c r="C8" s="36">
        <v>1004</v>
      </c>
      <c r="D8" s="37" t="s">
        <v>225</v>
      </c>
      <c r="E8" s="38" t="s">
        <v>72</v>
      </c>
      <c r="F8" s="38">
        <v>4</v>
      </c>
      <c r="G8" s="38">
        <v>5</v>
      </c>
      <c r="H8" s="38">
        <v>6</v>
      </c>
      <c r="I8" s="39">
        <v>9</v>
      </c>
      <c r="J8" s="40">
        <f t="shared" si="0"/>
        <v>24</v>
      </c>
      <c r="K8" s="41">
        <f t="shared" si="1"/>
        <v>6</v>
      </c>
      <c r="M8" s="43" t="s">
        <v>226</v>
      </c>
      <c r="N8" s="143">
        <f>MAX(K5:K21)</f>
        <v>9</v>
      </c>
    </row>
    <row r="9" spans="3:14" ht="15" thickBot="1">
      <c r="C9" s="36">
        <v>1005</v>
      </c>
      <c r="D9" s="37" t="s">
        <v>227</v>
      </c>
      <c r="E9" s="38" t="s">
        <v>72</v>
      </c>
      <c r="F9" s="38">
        <v>8</v>
      </c>
      <c r="G9" s="38">
        <v>9</v>
      </c>
      <c r="H9" s="38">
        <v>6</v>
      </c>
      <c r="I9" s="39">
        <v>5</v>
      </c>
      <c r="J9" s="40">
        <f t="shared" si="0"/>
        <v>28</v>
      </c>
      <c r="K9" s="41">
        <f t="shared" si="1"/>
        <v>7</v>
      </c>
      <c r="M9" s="44" t="s">
        <v>228</v>
      </c>
      <c r="N9" s="144">
        <f>MIN(K5:K21)</f>
        <v>4.25</v>
      </c>
    </row>
    <row r="10" spans="3:14">
      <c r="C10" s="36">
        <v>1006</v>
      </c>
      <c r="D10" s="37" t="s">
        <v>229</v>
      </c>
      <c r="E10" s="38" t="s">
        <v>68</v>
      </c>
      <c r="F10" s="38">
        <v>9</v>
      </c>
      <c r="G10" s="38">
        <v>8</v>
      </c>
      <c r="H10" s="38">
        <v>4</v>
      </c>
      <c r="I10" s="39">
        <v>5</v>
      </c>
      <c r="J10" s="40">
        <f t="shared" si="0"/>
        <v>26</v>
      </c>
      <c r="K10" s="41">
        <f t="shared" si="1"/>
        <v>6.5</v>
      </c>
    </row>
    <row r="11" spans="3:14">
      <c r="C11" s="36">
        <v>1007</v>
      </c>
      <c r="D11" s="37" t="s">
        <v>230</v>
      </c>
      <c r="E11" s="38" t="s">
        <v>68</v>
      </c>
      <c r="F11" s="38"/>
      <c r="G11" s="38">
        <v>8</v>
      </c>
      <c r="H11" s="38">
        <v>5</v>
      </c>
      <c r="I11" s="39">
        <v>7</v>
      </c>
      <c r="J11" s="40">
        <f t="shared" si="0"/>
        <v>20</v>
      </c>
      <c r="K11" s="41">
        <f t="shared" si="1"/>
        <v>6.666666666666667</v>
      </c>
    </row>
    <row r="12" spans="3:14">
      <c r="C12" s="36">
        <v>1201</v>
      </c>
      <c r="D12" s="37" t="s">
        <v>231</v>
      </c>
      <c r="E12" s="38" t="s">
        <v>68</v>
      </c>
      <c r="F12" s="38">
        <v>9</v>
      </c>
      <c r="G12" s="38">
        <v>5</v>
      </c>
      <c r="H12" s="38">
        <v>7</v>
      </c>
      <c r="I12" s="39">
        <v>6</v>
      </c>
      <c r="J12" s="40">
        <f t="shared" si="0"/>
        <v>27</v>
      </c>
      <c r="K12" s="41">
        <f t="shared" si="1"/>
        <v>6.75</v>
      </c>
    </row>
    <row r="13" spans="3:14">
      <c r="C13" s="36">
        <v>1202</v>
      </c>
      <c r="D13" s="37" t="s">
        <v>232</v>
      </c>
      <c r="E13" s="38" t="s">
        <v>68</v>
      </c>
      <c r="F13" s="38">
        <v>9</v>
      </c>
      <c r="G13" s="38"/>
      <c r="H13" s="38"/>
      <c r="I13" s="39"/>
      <c r="J13" s="40">
        <f t="shared" si="0"/>
        <v>9</v>
      </c>
      <c r="K13" s="41">
        <f t="shared" si="1"/>
        <v>9</v>
      </c>
    </row>
    <row r="14" spans="3:14">
      <c r="C14" s="36">
        <v>1203</v>
      </c>
      <c r="D14" s="37" t="s">
        <v>36</v>
      </c>
      <c r="E14" s="38" t="s">
        <v>72</v>
      </c>
      <c r="F14" s="38">
        <v>9</v>
      </c>
      <c r="G14" s="38">
        <v>5</v>
      </c>
      <c r="H14" s="38">
        <v>9</v>
      </c>
      <c r="I14" s="39">
        <v>9</v>
      </c>
      <c r="J14" s="40">
        <f t="shared" si="0"/>
        <v>32</v>
      </c>
      <c r="K14" s="41">
        <f t="shared" si="1"/>
        <v>8</v>
      </c>
    </row>
    <row r="15" spans="3:14">
      <c r="C15" s="36">
        <v>1204</v>
      </c>
      <c r="D15" s="37" t="s">
        <v>36</v>
      </c>
      <c r="E15" s="38" t="s">
        <v>72</v>
      </c>
      <c r="F15" s="38">
        <v>5</v>
      </c>
      <c r="G15" s="38">
        <v>5</v>
      </c>
      <c r="H15" s="38">
        <v>5</v>
      </c>
      <c r="I15" s="39">
        <v>9</v>
      </c>
      <c r="J15" s="40">
        <f t="shared" si="0"/>
        <v>24</v>
      </c>
      <c r="K15" s="41">
        <f t="shared" si="1"/>
        <v>6</v>
      </c>
    </row>
    <row r="16" spans="3:14">
      <c r="C16" s="36">
        <v>1205</v>
      </c>
      <c r="D16" s="37" t="s">
        <v>233</v>
      </c>
      <c r="E16" s="38" t="s">
        <v>68</v>
      </c>
      <c r="F16" s="38"/>
      <c r="G16" s="38">
        <v>9</v>
      </c>
      <c r="H16" s="38">
        <v>7</v>
      </c>
      <c r="I16" s="39">
        <v>7</v>
      </c>
      <c r="J16" s="40">
        <f t="shared" si="0"/>
        <v>23</v>
      </c>
      <c r="K16" s="41">
        <f t="shared" si="1"/>
        <v>7.666666666666667</v>
      </c>
    </row>
    <row r="17" spans="3:11">
      <c r="C17" s="36">
        <v>1206</v>
      </c>
      <c r="D17" s="37" t="s">
        <v>234</v>
      </c>
      <c r="E17" s="38" t="s">
        <v>72</v>
      </c>
      <c r="F17" s="38">
        <v>8</v>
      </c>
      <c r="G17" s="38">
        <v>7</v>
      </c>
      <c r="H17" s="38">
        <v>9</v>
      </c>
      <c r="I17" s="39">
        <v>7</v>
      </c>
      <c r="J17" s="40">
        <f t="shared" si="0"/>
        <v>31</v>
      </c>
      <c r="K17" s="41">
        <f t="shared" si="1"/>
        <v>7.75</v>
      </c>
    </row>
    <row r="18" spans="3:11">
      <c r="C18" s="36">
        <v>1207</v>
      </c>
      <c r="D18" s="37" t="s">
        <v>235</v>
      </c>
      <c r="E18" s="38" t="s">
        <v>68</v>
      </c>
      <c r="F18" s="38">
        <v>8</v>
      </c>
      <c r="G18" s="38">
        <v>7</v>
      </c>
      <c r="H18" s="38">
        <v>9</v>
      </c>
      <c r="I18" s="39">
        <v>7</v>
      </c>
      <c r="J18" s="40">
        <f t="shared" si="0"/>
        <v>31</v>
      </c>
      <c r="K18" s="41">
        <f t="shared" si="1"/>
        <v>7.75</v>
      </c>
    </row>
    <row r="19" spans="3:11">
      <c r="C19" s="36">
        <v>1301</v>
      </c>
      <c r="D19" s="37" t="s">
        <v>236</v>
      </c>
      <c r="E19" s="38" t="s">
        <v>68</v>
      </c>
      <c r="F19" s="38">
        <v>9</v>
      </c>
      <c r="G19" s="38">
        <v>7</v>
      </c>
      <c r="H19" s="38">
        <v>8</v>
      </c>
      <c r="I19" s="39">
        <v>9</v>
      </c>
      <c r="J19" s="40">
        <f t="shared" si="0"/>
        <v>33</v>
      </c>
      <c r="K19" s="41">
        <f t="shared" si="1"/>
        <v>8.25</v>
      </c>
    </row>
    <row r="20" spans="3:11">
      <c r="C20" s="36">
        <v>1302</v>
      </c>
      <c r="D20" s="37" t="s">
        <v>237</v>
      </c>
      <c r="E20" s="38" t="s">
        <v>72</v>
      </c>
      <c r="F20" s="38">
        <v>7</v>
      </c>
      <c r="G20" s="38">
        <v>8</v>
      </c>
      <c r="H20" s="38">
        <v>9</v>
      </c>
      <c r="I20" s="39">
        <v>8</v>
      </c>
      <c r="J20" s="40">
        <f t="shared" si="0"/>
        <v>32</v>
      </c>
      <c r="K20" s="41">
        <f t="shared" si="1"/>
        <v>8</v>
      </c>
    </row>
    <row r="21" spans="3:11" ht="15" thickBot="1">
      <c r="C21" s="45">
        <v>1303</v>
      </c>
      <c r="D21" s="46" t="s">
        <v>238</v>
      </c>
      <c r="E21" s="47" t="s">
        <v>68</v>
      </c>
      <c r="F21" s="47">
        <v>8</v>
      </c>
      <c r="G21" s="47">
        <v>7</v>
      </c>
      <c r="H21" s="47">
        <v>7</v>
      </c>
      <c r="I21" s="48">
        <v>9</v>
      </c>
      <c r="J21" s="40">
        <f t="shared" si="0"/>
        <v>31</v>
      </c>
      <c r="K21" s="41">
        <f t="shared" si="1"/>
        <v>7.75</v>
      </c>
    </row>
  </sheetData>
  <printOptions horizontalCentered="1"/>
  <pageMargins left="0.25" right="0.25" top="0.75" bottom="0.75" header="0.3" footer="0.3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0A6-AD16-419B-9F50-DE25F1318818}">
  <dimension ref="B1:I21"/>
  <sheetViews>
    <sheetView showGridLines="0" zoomScaleNormal="100" workbookViewId="0">
      <selection activeCell="E14" sqref="E14"/>
    </sheetView>
  </sheetViews>
  <sheetFormatPr defaultColWidth="9.109375" defaultRowHeight="14.4"/>
  <cols>
    <col min="1" max="1" width="4.88671875" style="25" customWidth="1"/>
    <col min="2" max="5" width="11.44140625" style="25" customWidth="1"/>
    <col min="6" max="7" width="9.109375" style="25"/>
    <col min="8" max="9" width="13.44140625" style="25" customWidth="1"/>
    <col min="10" max="16384" width="9.109375" style="25"/>
  </cols>
  <sheetData>
    <row r="1" spans="2:9">
      <c r="B1" s="151" t="s">
        <v>239</v>
      </c>
      <c r="C1" s="151"/>
      <c r="D1" s="151"/>
      <c r="E1" s="151"/>
    </row>
    <row r="2" spans="2:9" s="27" customFormat="1">
      <c r="B2" s="151" t="s">
        <v>240</v>
      </c>
      <c r="C2" s="151"/>
      <c r="D2" s="151"/>
      <c r="E2" s="151"/>
      <c r="H2" s="50"/>
    </row>
    <row r="3" spans="2:9">
      <c r="B3" s="151" t="s">
        <v>241</v>
      </c>
      <c r="C3" s="151"/>
      <c r="D3" s="151"/>
      <c r="E3" s="151"/>
    </row>
    <row r="4" spans="2:9">
      <c r="B4" s="49"/>
    </row>
    <row r="5" spans="2:9">
      <c r="B5" s="51"/>
      <c r="C5" s="51" t="s">
        <v>242</v>
      </c>
      <c r="D5" s="51" t="s">
        <v>243</v>
      </c>
      <c r="E5" s="51" t="s">
        <v>244</v>
      </c>
      <c r="F5" s="51" t="s">
        <v>245</v>
      </c>
    </row>
    <row r="6" spans="2:9">
      <c r="B6" s="52" t="s">
        <v>246</v>
      </c>
      <c r="C6" s="52">
        <v>100</v>
      </c>
      <c r="D6" s="52">
        <v>105</v>
      </c>
      <c r="E6" s="52">
        <v>95</v>
      </c>
      <c r="F6" s="52">
        <v>110</v>
      </c>
    </row>
    <row r="7" spans="2:9">
      <c r="B7" s="53" t="s">
        <v>247</v>
      </c>
      <c r="C7" s="53">
        <v>90</v>
      </c>
      <c r="D7" s="53">
        <v>90</v>
      </c>
      <c r="E7" s="53">
        <v>80</v>
      </c>
      <c r="F7" s="53">
        <v>75</v>
      </c>
    </row>
    <row r="8" spans="2:9">
      <c r="B8" s="52" t="s">
        <v>248</v>
      </c>
      <c r="C8" s="52">
        <v>85</v>
      </c>
      <c r="D8" s="52">
        <v>80</v>
      </c>
      <c r="E8" s="52">
        <v>90</v>
      </c>
      <c r="F8" s="52">
        <v>85</v>
      </c>
    </row>
    <row r="9" spans="2:9" ht="15" thickBot="1">
      <c r="B9" s="54" t="s">
        <v>249</v>
      </c>
      <c r="C9" s="54">
        <v>100</v>
      </c>
      <c r="D9" s="54">
        <v>75</v>
      </c>
      <c r="E9" s="54">
        <v>78</v>
      </c>
      <c r="F9" s="54">
        <v>95</v>
      </c>
    </row>
    <row r="12" spans="2:9">
      <c r="I12" s="55"/>
    </row>
    <row r="13" spans="2:9">
      <c r="B13" s="151" t="s">
        <v>250</v>
      </c>
      <c r="C13" s="151"/>
      <c r="D13" s="151"/>
    </row>
    <row r="14" spans="2:9">
      <c r="B14" s="151" t="s">
        <v>251</v>
      </c>
      <c r="C14" s="151"/>
      <c r="D14" s="151"/>
    </row>
    <row r="16" spans="2:9">
      <c r="B16" s="51" t="s">
        <v>21</v>
      </c>
      <c r="C16" s="51" t="s">
        <v>252</v>
      </c>
    </row>
    <row r="17" spans="2:3">
      <c r="B17" s="52" t="s">
        <v>253</v>
      </c>
      <c r="C17" s="52">
        <v>40</v>
      </c>
    </row>
    <row r="18" spans="2:3">
      <c r="B18" s="53" t="s">
        <v>254</v>
      </c>
      <c r="C18" s="53">
        <v>45</v>
      </c>
    </row>
    <row r="19" spans="2:3">
      <c r="B19" s="52" t="s">
        <v>255</v>
      </c>
      <c r="C19" s="52">
        <v>38</v>
      </c>
    </row>
    <row r="20" spans="2:3">
      <c r="B20" s="53" t="s">
        <v>256</v>
      </c>
      <c r="C20" s="53">
        <v>29</v>
      </c>
    </row>
    <row r="21" spans="2:3" ht="15" thickBot="1">
      <c r="B21" s="56" t="s">
        <v>257</v>
      </c>
      <c r="C21" s="56">
        <v>19</v>
      </c>
    </row>
  </sheetData>
  <mergeCells count="5">
    <mergeCell ref="B1:E1"/>
    <mergeCell ref="B2:E2"/>
    <mergeCell ref="B3:E3"/>
    <mergeCell ref="B13:D13"/>
    <mergeCell ref="B14:D14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30D6-7DCC-4429-947A-A58A5D74F0E6}">
  <dimension ref="B2:G16"/>
  <sheetViews>
    <sheetView showGridLines="0" topLeftCell="B1" workbookViewId="0">
      <selection activeCell="G6" sqref="G6"/>
    </sheetView>
  </sheetViews>
  <sheetFormatPr defaultColWidth="9.109375" defaultRowHeight="15.6"/>
  <cols>
    <col min="1" max="2" width="9.109375" style="58"/>
    <col min="3" max="3" width="9.109375" style="57"/>
    <col min="4" max="4" width="13" style="58" bestFit="1" customWidth="1"/>
    <col min="5" max="5" width="9.109375" style="58"/>
    <col min="6" max="6" width="14" style="58" customWidth="1"/>
    <col min="7" max="7" width="15.44140625" style="58" customWidth="1"/>
    <col min="8" max="16384" width="9.109375" style="58"/>
  </cols>
  <sheetData>
    <row r="2" spans="2:7">
      <c r="B2" s="151" t="s">
        <v>258</v>
      </c>
      <c r="C2" s="151"/>
      <c r="D2" s="151"/>
      <c r="E2" s="151"/>
      <c r="F2" s="151"/>
      <c r="G2" s="151"/>
    </row>
    <row r="3" spans="2:7" ht="16.2" thickBot="1"/>
    <row r="4" spans="2:7" ht="16.2" thickBot="1">
      <c r="B4" s="59" t="s">
        <v>1</v>
      </c>
      <c r="C4" s="60" t="s">
        <v>253</v>
      </c>
      <c r="D4" s="61" t="s">
        <v>259</v>
      </c>
      <c r="F4" s="62" t="s">
        <v>260</v>
      </c>
      <c r="G4" s="63">
        <v>50</v>
      </c>
    </row>
    <row r="5" spans="2:7" ht="16.2" thickBot="1">
      <c r="B5" s="64" t="s">
        <v>261</v>
      </c>
      <c r="C5" s="65">
        <v>35</v>
      </c>
      <c r="D5" s="70" t="str">
        <f>IF(C5&gt;=G4,"Pass","Fail")</f>
        <v>Fail</v>
      </c>
    </row>
    <row r="6" spans="2:7" ht="16.2" thickBot="1">
      <c r="B6" s="66" t="s">
        <v>262</v>
      </c>
      <c r="C6" s="67">
        <v>72</v>
      </c>
      <c r="D6" s="70" t="str">
        <f t="shared" ref="D6:D16" si="0">IF(C6&gt;=G5,"Pass","Fail")</f>
        <v>Pass</v>
      </c>
    </row>
    <row r="7" spans="2:7" ht="16.2" thickBot="1">
      <c r="B7" s="66" t="s">
        <v>263</v>
      </c>
      <c r="C7" s="67">
        <v>61</v>
      </c>
      <c r="D7" s="70" t="str">
        <f t="shared" si="0"/>
        <v>Pass</v>
      </c>
    </row>
    <row r="8" spans="2:7" ht="16.2" thickBot="1">
      <c r="B8" s="66" t="s">
        <v>264</v>
      </c>
      <c r="C8" s="67">
        <v>38</v>
      </c>
      <c r="D8" s="70" t="str">
        <f t="shared" si="0"/>
        <v>Pass</v>
      </c>
      <c r="F8" s="68" t="s">
        <v>265</v>
      </c>
      <c r="G8" s="69"/>
    </row>
    <row r="9" spans="2:7" ht="16.2" thickBot="1">
      <c r="B9" s="66" t="s">
        <v>266</v>
      </c>
      <c r="C9" s="67">
        <v>96</v>
      </c>
      <c r="D9" s="70" t="str">
        <f t="shared" si="0"/>
        <v>Pass</v>
      </c>
      <c r="F9" s="70">
        <f>COUNTA(B5:B16)</f>
        <v>12</v>
      </c>
    </row>
    <row r="10" spans="2:7" ht="16.2" thickBot="1">
      <c r="B10" s="66" t="s">
        <v>267</v>
      </c>
      <c r="C10" s="67">
        <v>98</v>
      </c>
      <c r="D10" s="70" t="str">
        <f t="shared" si="0"/>
        <v>Pass</v>
      </c>
    </row>
    <row r="11" spans="2:7" ht="16.2" thickBot="1">
      <c r="B11" s="66" t="s">
        <v>268</v>
      </c>
      <c r="C11" s="67">
        <v>94</v>
      </c>
      <c r="D11" s="70" t="str">
        <f t="shared" si="0"/>
        <v>Pass</v>
      </c>
      <c r="F11" s="68" t="s">
        <v>269</v>
      </c>
      <c r="G11" s="69"/>
    </row>
    <row r="12" spans="2:7" ht="16.2" thickBot="1">
      <c r="B12" s="66" t="s">
        <v>270</v>
      </c>
      <c r="C12" s="67">
        <v>60</v>
      </c>
      <c r="D12" s="70" t="str">
        <f t="shared" si="0"/>
        <v>Pass</v>
      </c>
      <c r="F12" s="70">
        <f>COUNTIF(D5:D16,"Pass")</f>
        <v>11</v>
      </c>
    </row>
    <row r="13" spans="2:7" ht="16.2" thickBot="1">
      <c r="B13" s="66" t="s">
        <v>271</v>
      </c>
      <c r="C13" s="67">
        <v>51</v>
      </c>
      <c r="D13" s="70" t="str">
        <f t="shared" si="0"/>
        <v>Pass</v>
      </c>
    </row>
    <row r="14" spans="2:7" ht="16.2" thickBot="1">
      <c r="B14" s="66" t="s">
        <v>272</v>
      </c>
      <c r="C14" s="67">
        <v>45</v>
      </c>
      <c r="D14" s="70" t="str">
        <f t="shared" si="0"/>
        <v>Pass</v>
      </c>
      <c r="F14" s="68" t="s">
        <v>273</v>
      </c>
      <c r="G14" s="69"/>
    </row>
    <row r="15" spans="2:7" ht="16.2" thickBot="1">
      <c r="B15" s="66" t="s">
        <v>274</v>
      </c>
      <c r="C15" s="67">
        <v>47</v>
      </c>
      <c r="D15" s="70" t="str">
        <f t="shared" si="0"/>
        <v>Pass</v>
      </c>
      <c r="F15" s="71">
        <f>F12/F9</f>
        <v>0.91666666666666663</v>
      </c>
    </row>
    <row r="16" spans="2:7" ht="16.2" thickBot="1">
      <c r="B16" s="72" t="s">
        <v>275</v>
      </c>
      <c r="C16" s="73">
        <v>75</v>
      </c>
      <c r="D16" s="70" t="str">
        <f t="shared" si="0"/>
        <v>Pass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F215-873B-4335-B256-6C1EE7D83667}">
  <dimension ref="B1:K16"/>
  <sheetViews>
    <sheetView showGridLines="0" workbookViewId="0">
      <selection activeCell="F17" sqref="F17"/>
    </sheetView>
  </sheetViews>
  <sheetFormatPr defaultColWidth="10" defaultRowHeight="13.2"/>
  <cols>
    <col min="1" max="1" width="2.44140625" style="1" customWidth="1"/>
    <col min="2" max="3" width="9.88671875" style="1" customWidth="1"/>
    <col min="4" max="4" width="2.88671875" style="1" customWidth="1"/>
    <col min="5" max="5" width="15.33203125" style="1" customWidth="1"/>
    <col min="6" max="6" width="15.109375" style="1" customWidth="1"/>
    <col min="7" max="16384" width="10" style="1"/>
  </cols>
  <sheetData>
    <row r="1" spans="2:11" ht="18" customHeight="1">
      <c r="B1" s="10" t="s">
        <v>276</v>
      </c>
      <c r="C1" s="10"/>
      <c r="D1" s="10"/>
      <c r="E1" s="10"/>
      <c r="F1" s="10"/>
      <c r="G1" s="10"/>
      <c r="H1" s="10"/>
      <c r="I1" s="10"/>
      <c r="J1" s="10"/>
      <c r="K1" s="10"/>
    </row>
    <row r="2" spans="2:11" ht="18" customHeight="1" thickBot="1"/>
    <row r="3" spans="2:11" ht="18" customHeight="1">
      <c r="B3" s="74" t="s">
        <v>1</v>
      </c>
      <c r="C3" s="75" t="s">
        <v>253</v>
      </c>
    </row>
    <row r="4" spans="2:11" ht="18" customHeight="1">
      <c r="B4" s="76" t="s">
        <v>261</v>
      </c>
      <c r="C4" s="77">
        <v>35</v>
      </c>
    </row>
    <row r="5" spans="2:11" ht="18" customHeight="1" thickBot="1">
      <c r="B5" s="76" t="s">
        <v>262</v>
      </c>
      <c r="C5" s="77">
        <v>72</v>
      </c>
    </row>
    <row r="6" spans="2:11" ht="18" customHeight="1" thickBot="1">
      <c r="B6" s="76" t="s">
        <v>263</v>
      </c>
      <c r="C6" s="77">
        <v>61</v>
      </c>
      <c r="E6" s="78" t="s">
        <v>277</v>
      </c>
      <c r="F6" s="79">
        <f>SUM(C4:C16)</f>
        <v>857</v>
      </c>
    </row>
    <row r="7" spans="2:11" ht="18" customHeight="1" thickBot="1">
      <c r="B7" s="76" t="s">
        <v>264</v>
      </c>
      <c r="C7" s="77">
        <v>38</v>
      </c>
    </row>
    <row r="8" spans="2:11" ht="18" customHeight="1" thickBot="1">
      <c r="B8" s="76" t="s">
        <v>266</v>
      </c>
      <c r="C8" s="77">
        <v>96</v>
      </c>
      <c r="E8" s="78" t="s">
        <v>278</v>
      </c>
      <c r="F8" s="79">
        <f>AVERAGE(C4:C16)</f>
        <v>65.92307692307692</v>
      </c>
    </row>
    <row r="9" spans="2:11" ht="18" customHeight="1" thickBot="1">
      <c r="B9" s="76" t="s">
        <v>267</v>
      </c>
      <c r="C9" s="77">
        <v>98</v>
      </c>
      <c r="E9" s="80"/>
    </row>
    <row r="10" spans="2:11" ht="18" customHeight="1" thickBot="1">
      <c r="B10" s="76" t="s">
        <v>268</v>
      </c>
      <c r="C10" s="77">
        <v>94</v>
      </c>
      <c r="E10" s="78" t="s">
        <v>279</v>
      </c>
      <c r="F10" s="81">
        <f>MAX(C4:C16)</f>
        <v>98</v>
      </c>
    </row>
    <row r="11" spans="2:11" ht="18" customHeight="1" thickBot="1">
      <c r="B11" s="76" t="s">
        <v>270</v>
      </c>
      <c r="C11" s="77">
        <v>60</v>
      </c>
      <c r="E11" s="80"/>
    </row>
    <row r="12" spans="2:11" ht="18" customHeight="1" thickBot="1">
      <c r="B12" s="76" t="s">
        <v>271</v>
      </c>
      <c r="C12" s="77">
        <v>51</v>
      </c>
      <c r="E12" s="78" t="s">
        <v>280</v>
      </c>
      <c r="F12" s="81">
        <f>MIN(C4:C16)</f>
        <v>35</v>
      </c>
    </row>
    <row r="13" spans="2:11" ht="18" customHeight="1" thickBot="1">
      <c r="B13" s="76" t="s">
        <v>272</v>
      </c>
      <c r="C13" s="77">
        <v>45</v>
      </c>
      <c r="E13" s="80"/>
    </row>
    <row r="14" spans="2:11" ht="18" customHeight="1" thickBot="1">
      <c r="B14" s="76" t="s">
        <v>274</v>
      </c>
      <c r="C14" s="77">
        <v>47</v>
      </c>
      <c r="E14" s="78" t="s">
        <v>281</v>
      </c>
      <c r="F14" s="81">
        <f>COUNTA(C4:C16)</f>
        <v>13</v>
      </c>
    </row>
    <row r="15" spans="2:11" ht="18" customHeight="1">
      <c r="B15" s="76" t="s">
        <v>275</v>
      </c>
      <c r="C15" s="77">
        <v>75</v>
      </c>
    </row>
    <row r="16" spans="2:11" ht="18" customHeight="1" thickBot="1">
      <c r="B16" s="82" t="s">
        <v>282</v>
      </c>
      <c r="C16" s="83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E89-DDFF-4792-BAB5-084260F2E24E}">
  <dimension ref="B1:D12"/>
  <sheetViews>
    <sheetView showGridLines="0" showRowColHeaders="0" zoomScale="108" workbookViewId="0">
      <selection activeCell="C12" sqref="C12"/>
    </sheetView>
  </sheetViews>
  <sheetFormatPr defaultRowHeight="14.4"/>
  <cols>
    <col min="1" max="1" width="2" customWidth="1"/>
    <col min="2" max="2" width="51.44140625" customWidth="1"/>
    <col min="3" max="3" width="58.88671875" customWidth="1"/>
    <col min="4" max="4" width="72" customWidth="1"/>
  </cols>
  <sheetData>
    <row r="1" spans="2:4">
      <c r="B1" s="98" t="s">
        <v>283</v>
      </c>
      <c r="C1" s="98" t="s">
        <v>284</v>
      </c>
      <c r="D1" s="98" t="s">
        <v>285</v>
      </c>
    </row>
    <row r="2" spans="2:4" ht="28.8">
      <c r="B2" s="99" t="s">
        <v>286</v>
      </c>
      <c r="C2" s="99" t="s">
        <v>287</v>
      </c>
      <c r="D2" s="145" t="str">
        <f>TRIM(PROPER(C2))</f>
        <v>Bob Got Engaged Last Week</v>
      </c>
    </row>
    <row r="3" spans="2:4">
      <c r="B3" s="100" t="s">
        <v>288</v>
      </c>
      <c r="C3" s="99" t="s">
        <v>289</v>
      </c>
      <c r="D3" s="100" t="str">
        <f>UPPER(C3)</f>
        <v>KID LIKES TO MAKE GREETING CARDS</v>
      </c>
    </row>
    <row r="4" spans="2:4" ht="28.8">
      <c r="B4" s="99" t="s">
        <v>290</v>
      </c>
      <c r="C4" s="99" t="s">
        <v>291</v>
      </c>
      <c r="D4" s="100" t="str">
        <f>RIGHT(C4,LEN(C4)-FIND(" ",C4))</f>
        <v>Chandini</v>
      </c>
    </row>
    <row r="5" spans="2:4">
      <c r="B5" s="152" t="s">
        <v>292</v>
      </c>
      <c r="C5" s="101" t="s">
        <v>293</v>
      </c>
      <c r="D5" s="100" t="str">
        <f>TRIM(MID(C5,SEARCH("0",C5)+1,3))</f>
        <v>072</v>
      </c>
    </row>
    <row r="6" spans="2:4">
      <c r="B6" s="153"/>
      <c r="C6" s="99" t="s">
        <v>294</v>
      </c>
      <c r="D6" t="str">
        <f>LEFT(MID(C6,SEARCH("AB",C6) +2,LEN(C6)),4)</f>
        <v xml:space="preserve"> 456</v>
      </c>
    </row>
    <row r="7" spans="2:4">
      <c r="B7" s="100" t="s">
        <v>295</v>
      </c>
      <c r="C7" s="99" t="s">
        <v>296</v>
      </c>
      <c r="D7" s="100" t="str">
        <f>PROPER(TRIM(C7))</f>
        <v>I Love My First Job</v>
      </c>
    </row>
    <row r="12" spans="2:4">
      <c r="D12" s="146"/>
    </row>
  </sheetData>
  <mergeCells count="1">
    <mergeCell ref="B5:B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3787F5FA50B46AB12CF2BB8E28412" ma:contentTypeVersion="3" ma:contentTypeDescription="Create a new document." ma:contentTypeScope="" ma:versionID="3b069e946a2e237f424c293cd55fcabe">
  <xsd:schema xmlns:xsd="http://www.w3.org/2001/XMLSchema" xmlns:xs="http://www.w3.org/2001/XMLSchema" xmlns:p="http://schemas.microsoft.com/office/2006/metadata/properties" xmlns:ns2="8fa8b68d-1a10-4214-9bfd-216fe850f9aa" targetNamespace="http://schemas.microsoft.com/office/2006/metadata/properties" ma:root="true" ma:fieldsID="6f84acce5883e9fb02a83ed3412c29b9" ns2:_="">
    <xsd:import namespace="8fa8b68d-1a10-4214-9bfd-216fe850f9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8b68d-1a10-4214-9bfd-216fe850f9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150FB-2820-489A-A7C8-5E8385CA0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FBF7CC-D2B0-40DA-A0C5-004EB3869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a8b68d-1a10-4214-9bfd-216fe850f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Q10-Source 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Bhat, Kishan</dc:creator>
  <cp:keywords/>
  <dc:description/>
  <cp:lastModifiedBy>Jeevan raj</cp:lastModifiedBy>
  <cp:revision/>
  <dcterms:created xsi:type="dcterms:W3CDTF">2022-08-24T08:06:49Z</dcterms:created>
  <dcterms:modified xsi:type="dcterms:W3CDTF">2023-11-26T02:01:43Z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f72598-90ab-4748-9618-88402b5e95d2_Enabled">
    <vt:lpwstr>true</vt:lpwstr>
  </property>
  <property fmtid="{D5CDD505-2E9C-101B-9397-08002B2CF9AE}" pid="3" name="MSIP_Label_68f72598-90ab-4748-9618-88402b5e95d2_SetDate">
    <vt:lpwstr>2023-03-22T14:04:18Z</vt:lpwstr>
  </property>
  <property fmtid="{D5CDD505-2E9C-101B-9397-08002B2CF9AE}" pid="4" name="MSIP_Label_68f72598-90ab-4748-9618-88402b5e95d2_Method">
    <vt:lpwstr>Privileged</vt:lpwstr>
  </property>
  <property fmtid="{D5CDD505-2E9C-101B-9397-08002B2CF9AE}" pid="5" name="MSIP_Label_68f72598-90ab-4748-9618-88402b5e95d2_Name">
    <vt:lpwstr>68f72598-90ab-4748-9618-88402b5e95d2</vt:lpwstr>
  </property>
  <property fmtid="{D5CDD505-2E9C-101B-9397-08002B2CF9AE}" pid="6" name="MSIP_Label_68f72598-90ab-4748-9618-88402b5e95d2_SiteId">
    <vt:lpwstr>7a916015-20ae-4ad1-9170-eefd915e9272</vt:lpwstr>
  </property>
  <property fmtid="{D5CDD505-2E9C-101B-9397-08002B2CF9AE}" pid="7" name="MSIP_Label_68f72598-90ab-4748-9618-88402b5e95d2_ActionId">
    <vt:lpwstr>51ca20e1-503e-4058-add1-6ef96167ba29</vt:lpwstr>
  </property>
  <property fmtid="{D5CDD505-2E9C-101B-9397-08002B2CF9AE}" pid="8" name="MSIP_Label_68f72598-90ab-4748-9618-88402b5e95d2_ContentBits">
    <vt:lpwstr>0</vt:lpwstr>
  </property>
</Properties>
</file>