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Semester 6\SPK\"/>
    </mc:Choice>
  </mc:AlternateContent>
  <xr:revisionPtr revIDLastSave="0" documentId="8_{42B399ED-F253-4A3A-8FB8-F031B9DEF862}" xr6:coauthVersionLast="47" xr6:coauthVersionMax="47" xr10:uidLastSave="{00000000-0000-0000-0000-000000000000}"/>
  <bookViews>
    <workbookView xWindow="9510" yWindow="0" windowWidth="9780" windowHeight="10170" xr2:uid="{FE3D4E3A-3893-4D57-98B1-A00F831F0367}"/>
  </bookViews>
  <sheets>
    <sheet name="U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M39" i="1"/>
  <c r="M40" i="1"/>
  <c r="M37" i="1"/>
  <c r="L38" i="1"/>
  <c r="L39" i="1"/>
  <c r="L40" i="1"/>
  <c r="L37" i="1"/>
  <c r="K38" i="1"/>
  <c r="K39" i="1"/>
  <c r="K40" i="1"/>
  <c r="K37" i="1"/>
  <c r="J38" i="1"/>
  <c r="J39" i="1"/>
  <c r="J40" i="1"/>
  <c r="J37" i="1"/>
  <c r="I38" i="1"/>
  <c r="I39" i="1"/>
  <c r="I40" i="1"/>
  <c r="I37" i="1"/>
  <c r="H39" i="1"/>
  <c r="H37" i="1"/>
  <c r="H38" i="1"/>
  <c r="H40" i="1"/>
  <c r="I31" i="1"/>
  <c r="J31" i="1"/>
  <c r="K31" i="1"/>
  <c r="L31" i="1"/>
  <c r="H31" i="1"/>
  <c r="L30" i="1"/>
  <c r="K30" i="1"/>
  <c r="J30" i="1"/>
  <c r="I30" i="1"/>
  <c r="H30" i="1"/>
  <c r="Q26" i="1"/>
  <c r="Q25" i="1"/>
  <c r="Q24" i="1"/>
  <c r="Q23" i="1"/>
  <c r="N26" i="1"/>
  <c r="N24" i="1"/>
  <c r="N23" i="1"/>
  <c r="K26" i="1"/>
  <c r="H26" i="1"/>
  <c r="H23" i="1"/>
  <c r="N16" i="1" l="1"/>
  <c r="N17" i="1"/>
  <c r="N18" i="1"/>
  <c r="N15" i="1"/>
  <c r="M16" i="1"/>
  <c r="M17" i="1"/>
  <c r="M18" i="1"/>
  <c r="M15" i="1"/>
  <c r="L16" i="1"/>
  <c r="L17" i="1"/>
  <c r="L18" i="1"/>
  <c r="L15" i="1"/>
  <c r="G15" i="1"/>
  <c r="I19" i="1"/>
  <c r="I16" i="1"/>
  <c r="I17" i="1"/>
  <c r="I18" i="1"/>
  <c r="I15" i="1"/>
  <c r="H16" i="1"/>
  <c r="H17" i="1"/>
  <c r="H18" i="1"/>
  <c r="H15" i="1"/>
  <c r="G18" i="1"/>
  <c r="G17" i="1"/>
  <c r="G16" i="1"/>
  <c r="H19" i="1" l="1"/>
  <c r="G19" i="1"/>
</calcChain>
</file>

<file path=xl/sharedStrings.xml><?xml version="1.0" encoding="utf-8"?>
<sst xmlns="http://schemas.openxmlformats.org/spreadsheetml/2006/main" count="123" uniqueCount="67">
  <si>
    <t>C1</t>
  </si>
  <si>
    <t>C2</t>
  </si>
  <si>
    <t>C3</t>
  </si>
  <si>
    <t>C4</t>
  </si>
  <si>
    <t>Matriks  Perbandingan Kriteria :</t>
  </si>
  <si>
    <t>Kriteria</t>
  </si>
  <si>
    <t>Sub Kriteria</t>
  </si>
  <si>
    <t>Skala Nilai</t>
  </si>
  <si>
    <t>Ukuran Tanaman</t>
  </si>
  <si>
    <t>&lt;20 cm</t>
  </si>
  <si>
    <t>61 - 80 cm</t>
  </si>
  <si>
    <t>21 - 40 cm</t>
  </si>
  <si>
    <t>41 - 60 cm</t>
  </si>
  <si>
    <t>&gt; 81 cm</t>
  </si>
  <si>
    <t>Daya Tahan</t>
  </si>
  <si>
    <t xml:space="preserve">Lemah </t>
  </si>
  <si>
    <t>Sedang</t>
  </si>
  <si>
    <t>Kuat</t>
  </si>
  <si>
    <t>Pencahayaan</t>
  </si>
  <si>
    <t>Cahaya Kuat</t>
  </si>
  <si>
    <t>Cahaya Sedang</t>
  </si>
  <si>
    <t>Cahaya Terbatas</t>
  </si>
  <si>
    <t>Harga</t>
  </si>
  <si>
    <t>&lt; Rp.50.000</t>
  </si>
  <si>
    <t>Rp.151.000 - Rp.300.000</t>
  </si>
  <si>
    <t>Rp.51.000 - Rp. 151.000</t>
  </si>
  <si>
    <t>Rp.300.000 - Rp.500.000</t>
  </si>
  <si>
    <t>&gt; Rp.500.000</t>
  </si>
  <si>
    <t>Alternatif</t>
  </si>
  <si>
    <t>A1</t>
  </si>
  <si>
    <t>A2</t>
  </si>
  <si>
    <t>A3</t>
  </si>
  <si>
    <t>A4</t>
  </si>
  <si>
    <t>Tanaman</t>
  </si>
  <si>
    <t>Bambu Cina</t>
  </si>
  <si>
    <t>Bambu Kuning</t>
  </si>
  <si>
    <t>Kaktus Minima Blue</t>
  </si>
  <si>
    <t>Oxalis (Kupu-kupu)</t>
  </si>
  <si>
    <t>Akan diadakan penentuan kualitas tanaman hias terbaik dengan kriteria yaitu:</t>
  </si>
  <si>
    <t xml:space="preserve">Alternatif </t>
  </si>
  <si>
    <t>Matriks Pembobot masing - masing alternatif sbb:</t>
  </si>
  <si>
    <t>Matriks Pairwise Comparison Antar Kriteria</t>
  </si>
  <si>
    <t>l</t>
  </si>
  <si>
    <t>m</t>
  </si>
  <si>
    <t>u</t>
  </si>
  <si>
    <t>Nilai Sintesis fuzzy untuk kriteria</t>
  </si>
  <si>
    <t>fuzzy trigular number</t>
  </si>
  <si>
    <t>menentukan derajat keanggotaan dari masing - masing kriteria:</t>
  </si>
  <si>
    <r>
      <t>C1</t>
    </r>
    <r>
      <rPr>
        <sz val="11"/>
        <color theme="1"/>
        <rFont val="Calibri"/>
        <family val="2"/>
      </rPr>
      <t>≥C2</t>
    </r>
    <r>
      <rPr>
        <sz val="11"/>
        <color theme="1"/>
        <rFont val="Calibri"/>
        <family val="2"/>
        <scheme val="minor"/>
      </rPr>
      <t>=</t>
    </r>
  </si>
  <si>
    <r>
      <t>C1</t>
    </r>
    <r>
      <rPr>
        <sz val="11"/>
        <color theme="1"/>
        <rFont val="Calibri"/>
        <family val="2"/>
      </rPr>
      <t>≥C3</t>
    </r>
    <r>
      <rPr>
        <sz val="11"/>
        <color theme="1"/>
        <rFont val="Calibri"/>
        <family val="2"/>
        <scheme val="minor"/>
      </rPr>
      <t>=</t>
    </r>
  </si>
  <si>
    <r>
      <t>C1</t>
    </r>
    <r>
      <rPr>
        <sz val="11"/>
        <color theme="1"/>
        <rFont val="Calibri"/>
        <family val="2"/>
      </rPr>
      <t>≥C4</t>
    </r>
    <r>
      <rPr>
        <sz val="11"/>
        <color theme="1"/>
        <rFont val="Calibri"/>
        <family val="2"/>
        <scheme val="minor"/>
      </rPr>
      <t>=</t>
    </r>
  </si>
  <si>
    <r>
      <t>C2</t>
    </r>
    <r>
      <rPr>
        <sz val="11"/>
        <color theme="1"/>
        <rFont val="Calibri"/>
        <family val="2"/>
      </rPr>
      <t>≥C1</t>
    </r>
    <r>
      <rPr>
        <sz val="11"/>
        <color theme="1"/>
        <rFont val="Calibri"/>
        <family val="2"/>
        <scheme val="minor"/>
      </rPr>
      <t>=</t>
    </r>
  </si>
  <si>
    <r>
      <t>C2</t>
    </r>
    <r>
      <rPr>
        <sz val="11"/>
        <color theme="1"/>
        <rFont val="Calibri"/>
        <family val="2"/>
      </rPr>
      <t>≥C3</t>
    </r>
    <r>
      <rPr>
        <sz val="11"/>
        <color theme="1"/>
        <rFont val="Calibri"/>
        <family val="2"/>
        <scheme val="minor"/>
      </rPr>
      <t>=</t>
    </r>
  </si>
  <si>
    <r>
      <t>C2</t>
    </r>
    <r>
      <rPr>
        <sz val="11"/>
        <color theme="1"/>
        <rFont val="Calibri"/>
        <family val="2"/>
      </rPr>
      <t>≥C4</t>
    </r>
    <r>
      <rPr>
        <sz val="11"/>
        <color theme="1"/>
        <rFont val="Calibri"/>
        <family val="2"/>
        <scheme val="minor"/>
      </rPr>
      <t>=</t>
    </r>
  </si>
  <si>
    <r>
      <t>C3</t>
    </r>
    <r>
      <rPr>
        <sz val="11"/>
        <color theme="1"/>
        <rFont val="Calibri"/>
        <family val="2"/>
      </rPr>
      <t>≥C1</t>
    </r>
    <r>
      <rPr>
        <sz val="11"/>
        <color theme="1"/>
        <rFont val="Calibri"/>
        <family val="2"/>
        <scheme val="minor"/>
      </rPr>
      <t>=</t>
    </r>
  </si>
  <si>
    <r>
      <t>C3</t>
    </r>
    <r>
      <rPr>
        <sz val="11"/>
        <color theme="1"/>
        <rFont val="Calibri"/>
        <family val="2"/>
      </rPr>
      <t>≥C2</t>
    </r>
    <r>
      <rPr>
        <sz val="11"/>
        <color theme="1"/>
        <rFont val="Calibri"/>
        <family val="2"/>
        <scheme val="minor"/>
      </rPr>
      <t>=</t>
    </r>
  </si>
  <si>
    <r>
      <t>C3</t>
    </r>
    <r>
      <rPr>
        <sz val="11"/>
        <color theme="1"/>
        <rFont val="Calibri"/>
        <family val="2"/>
      </rPr>
      <t>≥C4</t>
    </r>
    <r>
      <rPr>
        <sz val="11"/>
        <color theme="1"/>
        <rFont val="Calibri"/>
        <family val="2"/>
        <scheme val="minor"/>
      </rPr>
      <t>=</t>
    </r>
  </si>
  <si>
    <r>
      <t>C4</t>
    </r>
    <r>
      <rPr>
        <sz val="11"/>
        <color theme="1"/>
        <rFont val="Calibri"/>
        <family val="2"/>
      </rPr>
      <t>≥C1</t>
    </r>
    <r>
      <rPr>
        <sz val="11"/>
        <color theme="1"/>
        <rFont val="Calibri"/>
        <family val="2"/>
        <scheme val="minor"/>
      </rPr>
      <t>=</t>
    </r>
  </si>
  <si>
    <r>
      <t>C4</t>
    </r>
    <r>
      <rPr>
        <sz val="11"/>
        <color theme="1"/>
        <rFont val="Calibri"/>
        <family val="2"/>
      </rPr>
      <t>≥C2</t>
    </r>
    <r>
      <rPr>
        <sz val="11"/>
        <color theme="1"/>
        <rFont val="Calibri"/>
        <family val="2"/>
        <scheme val="minor"/>
      </rPr>
      <t>=</t>
    </r>
  </si>
  <si>
    <r>
      <t>C4</t>
    </r>
    <r>
      <rPr>
        <sz val="11"/>
        <color theme="1"/>
        <rFont val="Calibri"/>
        <family val="2"/>
      </rPr>
      <t>≥C3</t>
    </r>
    <r>
      <rPr>
        <sz val="11"/>
        <color theme="1"/>
        <rFont val="Calibri"/>
        <family val="2"/>
        <scheme val="minor"/>
      </rPr>
      <t>=</t>
    </r>
  </si>
  <si>
    <t>bobot kriteria alternatif perangkingan</t>
  </si>
  <si>
    <t>Total</t>
  </si>
  <si>
    <t>Rank</t>
  </si>
  <si>
    <t>Berdasarkan perhitungan diatas, maka hasil tanaman dengan kualitas terbaik yaitu bambu cina</t>
  </si>
  <si>
    <t>normalisasi bobot vektor untuk kriteria :</t>
  </si>
  <si>
    <t>W</t>
  </si>
  <si>
    <t>W\'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</si>
</sst>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1CD8-732C-47EB-9B5D-45399718D583}">
  <dimension ref="A2:S45"/>
  <sheetViews>
    <sheetView tabSelected="1" topLeftCell="G16" zoomScale="115" zoomScaleNormal="115" workbookViewId="0">
      <selection activeCell="I56" sqref="I56"/>
    </sheetView>
  </sheetViews>
  <sheetFormatPr defaultRowHeight="14.5" x14ac:dyDescent="0.35"/>
  <cols>
    <col min="1" max="1" width="12.54296875" customWidth="1"/>
    <col min="2" max="2" width="18.453125" customWidth="1"/>
    <col min="3" max="3" width="20.90625" customWidth="1"/>
    <col min="4" max="4" width="17.6328125" customWidth="1"/>
    <col min="8" max="8" width="16.36328125" customWidth="1"/>
    <col min="9" max="9" width="10" customWidth="1"/>
    <col min="10" max="10" width="11.26953125" customWidth="1"/>
    <col min="11" max="11" width="8.90625" customWidth="1"/>
    <col min="12" max="12" width="9.453125" customWidth="1"/>
    <col min="13" max="13" width="8.26953125" customWidth="1"/>
  </cols>
  <sheetData>
    <row r="2" spans="1:19" x14ac:dyDescent="0.35">
      <c r="A2" t="s">
        <v>38</v>
      </c>
    </row>
    <row r="4" spans="1:19" x14ac:dyDescent="0.35">
      <c r="A4" t="s">
        <v>4</v>
      </c>
      <c r="G4" s="7"/>
      <c r="H4" t="s">
        <v>41</v>
      </c>
    </row>
    <row r="5" spans="1:19" x14ac:dyDescent="0.35">
      <c r="A5" s="1"/>
      <c r="B5" s="1" t="s">
        <v>0</v>
      </c>
      <c r="C5" s="1" t="s">
        <v>1</v>
      </c>
      <c r="D5" s="1" t="s">
        <v>2</v>
      </c>
      <c r="E5" s="1" t="s">
        <v>3</v>
      </c>
      <c r="G5" s="4"/>
      <c r="H5" s="8" t="s">
        <v>0</v>
      </c>
      <c r="I5" s="8"/>
      <c r="J5" s="8"/>
      <c r="K5" s="8" t="s">
        <v>1</v>
      </c>
      <c r="L5" s="8"/>
      <c r="M5" s="8"/>
      <c r="N5" s="8" t="s">
        <v>2</v>
      </c>
      <c r="O5" s="8"/>
      <c r="P5" s="8"/>
      <c r="Q5" s="8" t="s">
        <v>3</v>
      </c>
      <c r="R5" s="8"/>
      <c r="S5" s="8"/>
    </row>
    <row r="6" spans="1:19" x14ac:dyDescent="0.35">
      <c r="A6" s="1" t="s">
        <v>0</v>
      </c>
      <c r="B6" s="1">
        <v>1</v>
      </c>
      <c r="C6" s="1">
        <v>5</v>
      </c>
      <c r="D6" s="1">
        <v>2</v>
      </c>
      <c r="E6" s="1">
        <v>3</v>
      </c>
      <c r="G6" s="6"/>
      <c r="H6" s="1" t="s">
        <v>42</v>
      </c>
      <c r="I6" s="1" t="s">
        <v>43</v>
      </c>
      <c r="J6" s="1" t="s">
        <v>44</v>
      </c>
      <c r="K6" s="1" t="s">
        <v>42</v>
      </c>
      <c r="L6" s="1" t="s">
        <v>43</v>
      </c>
      <c r="M6" s="1" t="s">
        <v>44</v>
      </c>
      <c r="N6" s="9" t="s">
        <v>42</v>
      </c>
      <c r="O6" s="9" t="s">
        <v>43</v>
      </c>
      <c r="P6" s="9" t="s">
        <v>44</v>
      </c>
      <c r="Q6" s="9" t="s">
        <v>42</v>
      </c>
      <c r="R6" s="9" t="s">
        <v>43</v>
      </c>
      <c r="S6" s="9" t="s">
        <v>44</v>
      </c>
    </row>
    <row r="7" spans="1:19" x14ac:dyDescent="0.35">
      <c r="A7" s="1" t="s">
        <v>1</v>
      </c>
      <c r="B7" s="1">
        <v>0</v>
      </c>
      <c r="C7" s="1">
        <v>1</v>
      </c>
      <c r="D7" s="1">
        <v>3</v>
      </c>
      <c r="E7" s="1">
        <v>7</v>
      </c>
      <c r="G7" s="1" t="s">
        <v>0</v>
      </c>
      <c r="H7" s="1">
        <v>1</v>
      </c>
      <c r="I7" s="1">
        <v>1</v>
      </c>
      <c r="J7" s="1">
        <v>1</v>
      </c>
      <c r="K7" s="1">
        <v>2</v>
      </c>
      <c r="L7" s="1">
        <v>2.5</v>
      </c>
      <c r="M7" s="1">
        <v>3</v>
      </c>
      <c r="N7" s="1">
        <v>0.5</v>
      </c>
      <c r="O7" s="1">
        <v>1</v>
      </c>
      <c r="P7" s="1">
        <v>1.5</v>
      </c>
      <c r="Q7" s="1">
        <v>1</v>
      </c>
      <c r="R7" s="1">
        <v>1.5</v>
      </c>
      <c r="S7" s="1">
        <v>2</v>
      </c>
    </row>
    <row r="8" spans="1:19" x14ac:dyDescent="0.35">
      <c r="A8" s="1" t="s">
        <v>2</v>
      </c>
      <c r="B8" s="1">
        <v>0</v>
      </c>
      <c r="C8" s="1">
        <v>0</v>
      </c>
      <c r="D8" s="1">
        <v>1</v>
      </c>
      <c r="E8" s="1">
        <v>3</v>
      </c>
      <c r="G8" s="1" t="s">
        <v>1</v>
      </c>
      <c r="H8" s="1">
        <v>0.33300000000000002</v>
      </c>
      <c r="I8" s="1">
        <v>0.4</v>
      </c>
      <c r="J8" s="1">
        <v>0.5</v>
      </c>
      <c r="K8" s="1">
        <v>1</v>
      </c>
      <c r="L8" s="1">
        <v>1</v>
      </c>
      <c r="M8" s="1">
        <v>1</v>
      </c>
      <c r="N8" s="1">
        <v>1</v>
      </c>
      <c r="O8" s="1">
        <v>1.5</v>
      </c>
      <c r="P8" s="1">
        <v>2</v>
      </c>
      <c r="Q8" s="1">
        <v>3</v>
      </c>
      <c r="R8" s="1">
        <v>3.5</v>
      </c>
      <c r="S8" s="1">
        <v>4</v>
      </c>
    </row>
    <row r="9" spans="1:19" x14ac:dyDescent="0.35">
      <c r="A9" s="1" t="s">
        <v>3</v>
      </c>
      <c r="B9" s="1">
        <v>0</v>
      </c>
      <c r="C9" s="1">
        <v>0</v>
      </c>
      <c r="D9" s="1">
        <v>0</v>
      </c>
      <c r="E9" s="1">
        <v>1</v>
      </c>
      <c r="G9" s="1" t="s">
        <v>2</v>
      </c>
      <c r="H9" s="1">
        <v>0.66700000000000004</v>
      </c>
      <c r="I9" s="1">
        <v>1</v>
      </c>
      <c r="J9" s="1">
        <v>2</v>
      </c>
      <c r="K9" s="1">
        <v>0.5</v>
      </c>
      <c r="L9" s="1">
        <v>0.66700000000000004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1.5</v>
      </c>
      <c r="S9" s="1">
        <v>2</v>
      </c>
    </row>
    <row r="10" spans="1:19" x14ac:dyDescent="0.35">
      <c r="G10" s="1" t="s">
        <v>3</v>
      </c>
      <c r="H10" s="1">
        <v>0.5</v>
      </c>
      <c r="I10" s="1">
        <v>0.66700000000000004</v>
      </c>
      <c r="J10" s="1">
        <v>1</v>
      </c>
      <c r="K10" s="1">
        <v>0.25</v>
      </c>
      <c r="L10" s="1">
        <v>0.28599999999999998</v>
      </c>
      <c r="M10" s="1">
        <v>0.33300000000000002</v>
      </c>
      <c r="N10" s="1">
        <v>0.5</v>
      </c>
      <c r="O10" s="1">
        <v>0.66700000000000004</v>
      </c>
      <c r="P10" s="1">
        <v>1</v>
      </c>
      <c r="Q10" s="1">
        <v>1</v>
      </c>
      <c r="R10" s="1">
        <v>1</v>
      </c>
      <c r="S10" s="1">
        <v>1</v>
      </c>
    </row>
    <row r="12" spans="1:19" x14ac:dyDescent="0.35">
      <c r="G12" s="7"/>
      <c r="H12" t="s">
        <v>46</v>
      </c>
      <c r="I12" s="7"/>
      <c r="L12" t="s">
        <v>45</v>
      </c>
    </row>
    <row r="14" spans="1:19" x14ac:dyDescent="0.35">
      <c r="G14" s="9" t="s">
        <v>42</v>
      </c>
      <c r="H14" s="1" t="s">
        <v>43</v>
      </c>
      <c r="I14" s="1" t="s">
        <v>44</v>
      </c>
      <c r="K14" s="2"/>
      <c r="L14" s="9" t="s">
        <v>42</v>
      </c>
      <c r="M14" s="1" t="s">
        <v>43</v>
      </c>
      <c r="N14" s="1" t="s">
        <v>44</v>
      </c>
    </row>
    <row r="15" spans="1:19" x14ac:dyDescent="0.35">
      <c r="A15" s="1"/>
      <c r="B15" s="1" t="s">
        <v>5</v>
      </c>
      <c r="C15" s="1" t="s">
        <v>6</v>
      </c>
      <c r="D15" s="1" t="s">
        <v>7</v>
      </c>
      <c r="G15" s="1">
        <f>SUM(H7+K7+N7+Q7)</f>
        <v>4.5</v>
      </c>
      <c r="H15" s="1">
        <f>SUM(I7+L7+O7+R7)</f>
        <v>6</v>
      </c>
      <c r="I15" s="1">
        <f>SUM(J7+M7+P7+S7)</f>
        <v>7.5</v>
      </c>
      <c r="K15" s="1" t="s">
        <v>0</v>
      </c>
      <c r="L15" s="2">
        <f>G15*(1/G$19)</f>
        <v>0.29508196721311475</v>
      </c>
      <c r="M15" s="2">
        <f>H15*(1/H$19)</f>
        <v>0.31271173190180845</v>
      </c>
      <c r="N15" s="2">
        <f>I15*(1/I$19)</f>
        <v>0.3082234003205524</v>
      </c>
    </row>
    <row r="16" spans="1:19" x14ac:dyDescent="0.35">
      <c r="A16" s="4" t="s">
        <v>0</v>
      </c>
      <c r="B16" s="4" t="s">
        <v>8</v>
      </c>
      <c r="C16" s="1" t="s">
        <v>9</v>
      </c>
      <c r="D16" s="1">
        <v>1</v>
      </c>
      <c r="G16" s="1">
        <f>SUM(H8+K8+N8+Q8)</f>
        <v>5.3330000000000002</v>
      </c>
      <c r="H16" s="1">
        <f t="shared" ref="H16:H18" si="0">SUM(I8+L8+O8+R8)</f>
        <v>6.4</v>
      </c>
      <c r="I16" s="1">
        <f t="shared" ref="I16:I18" si="1">SUM(J8+M8+P8+S8)</f>
        <v>7.5</v>
      </c>
      <c r="K16" s="1" t="s">
        <v>1</v>
      </c>
      <c r="L16" s="2">
        <f t="shared" ref="L16:L18" si="2">G16*(1/G$19)</f>
        <v>0.34970491803278692</v>
      </c>
      <c r="M16" s="2">
        <f t="shared" ref="M16:M18" si="3">H16*(1/H$19)</f>
        <v>0.33355918069526241</v>
      </c>
      <c r="N16" s="2">
        <f t="shared" ref="N16:N18" si="4">I16*(1/I$19)</f>
        <v>0.3082234003205524</v>
      </c>
    </row>
    <row r="17" spans="1:17" x14ac:dyDescent="0.35">
      <c r="A17" s="5"/>
      <c r="B17" s="5"/>
      <c r="C17" s="1" t="s">
        <v>11</v>
      </c>
      <c r="D17" s="1">
        <v>2</v>
      </c>
      <c r="G17" s="1">
        <f>SUM(H9+K9+N9+Q9)</f>
        <v>3.1669999999999998</v>
      </c>
      <c r="H17" s="1">
        <f t="shared" si="0"/>
        <v>4.1669999999999998</v>
      </c>
      <c r="I17" s="1">
        <f t="shared" si="1"/>
        <v>6</v>
      </c>
      <c r="K17" s="1" t="s">
        <v>2</v>
      </c>
      <c r="L17" s="2">
        <f t="shared" si="2"/>
        <v>0.20767213114754099</v>
      </c>
      <c r="M17" s="2">
        <f t="shared" si="3"/>
        <v>0.21717829780580597</v>
      </c>
      <c r="N17" s="2">
        <f t="shared" si="4"/>
        <v>0.2465787202564419</v>
      </c>
    </row>
    <row r="18" spans="1:17" x14ac:dyDescent="0.35">
      <c r="A18" s="5"/>
      <c r="B18" s="5"/>
      <c r="C18" s="1" t="s">
        <v>12</v>
      </c>
      <c r="D18" s="1">
        <v>3</v>
      </c>
      <c r="G18" s="1">
        <f>SUM(H10+K10+N10+Q10)</f>
        <v>2.25</v>
      </c>
      <c r="H18" s="1">
        <f t="shared" si="0"/>
        <v>2.62</v>
      </c>
      <c r="I18" s="1">
        <f t="shared" si="1"/>
        <v>3.3330000000000002</v>
      </c>
      <c r="K18" s="1" t="s">
        <v>3</v>
      </c>
      <c r="L18" s="2">
        <f t="shared" si="2"/>
        <v>0.14754098360655737</v>
      </c>
      <c r="M18" s="2">
        <f t="shared" si="3"/>
        <v>0.13655078959712305</v>
      </c>
      <c r="N18" s="2">
        <f t="shared" si="4"/>
        <v>0.13697447910245347</v>
      </c>
    </row>
    <row r="19" spans="1:17" x14ac:dyDescent="0.35">
      <c r="A19" s="5"/>
      <c r="B19" s="5"/>
      <c r="C19" s="1" t="s">
        <v>10</v>
      </c>
      <c r="D19" s="1">
        <v>4</v>
      </c>
      <c r="G19" s="10">
        <f>SUM(G15:G18)</f>
        <v>15.25</v>
      </c>
      <c r="H19" s="10">
        <f>SUM(H15:H18)</f>
        <v>19.187000000000001</v>
      </c>
      <c r="I19" s="10">
        <f>SUM(I15:I18)</f>
        <v>24.332999999999998</v>
      </c>
    </row>
    <row r="20" spans="1:17" x14ac:dyDescent="0.35">
      <c r="A20" s="6"/>
      <c r="B20" s="6"/>
      <c r="C20" s="1" t="s">
        <v>13</v>
      </c>
      <c r="D20" s="1">
        <v>5</v>
      </c>
    </row>
    <row r="21" spans="1:17" x14ac:dyDescent="0.35">
      <c r="A21" s="4" t="s">
        <v>1</v>
      </c>
      <c r="B21" s="4" t="s">
        <v>14</v>
      </c>
      <c r="C21" s="1" t="s">
        <v>15</v>
      </c>
      <c r="D21" s="1">
        <v>1</v>
      </c>
      <c r="H21" t="s">
        <v>47</v>
      </c>
    </row>
    <row r="22" spans="1:17" x14ac:dyDescent="0.35">
      <c r="A22" s="5"/>
      <c r="B22" s="5"/>
      <c r="C22" s="1" t="s">
        <v>16</v>
      </c>
      <c r="D22" s="1">
        <v>2</v>
      </c>
    </row>
    <row r="23" spans="1:17" x14ac:dyDescent="0.35">
      <c r="A23" s="6"/>
      <c r="B23" s="6"/>
      <c r="C23" s="1" t="s">
        <v>17</v>
      </c>
      <c r="D23" s="1">
        <v>3</v>
      </c>
      <c r="G23" s="12" t="s">
        <v>48</v>
      </c>
      <c r="H23" s="12">
        <f>((G16-I15)/(H15-I15)-(H16-G16))</f>
        <v>0.37766666666666637</v>
      </c>
      <c r="I23" s="12"/>
      <c r="J23" s="12" t="s">
        <v>51</v>
      </c>
      <c r="K23" s="12">
        <v>1</v>
      </c>
      <c r="L23" s="12"/>
      <c r="M23" s="12" t="s">
        <v>54</v>
      </c>
      <c r="N23" s="12">
        <f>((G15-I17)/(H17-I17)-(H15-G15))</f>
        <v>-0.68166939443535202</v>
      </c>
      <c r="P23" s="12" t="s">
        <v>57</v>
      </c>
      <c r="Q23" s="12">
        <f>((G15-I18)/(H18-I18)-(H15-G15))</f>
        <v>-3.1367461430575032</v>
      </c>
    </row>
    <row r="24" spans="1:17" x14ac:dyDescent="0.35">
      <c r="A24" s="4" t="s">
        <v>2</v>
      </c>
      <c r="B24" s="4" t="s">
        <v>18</v>
      </c>
      <c r="C24" s="1" t="s">
        <v>19</v>
      </c>
      <c r="D24" s="1">
        <v>1</v>
      </c>
      <c r="G24" s="12" t="s">
        <v>49</v>
      </c>
      <c r="H24" s="12">
        <v>1</v>
      </c>
      <c r="I24" s="12"/>
      <c r="J24" s="12" t="s">
        <v>52</v>
      </c>
      <c r="K24" s="12">
        <v>1</v>
      </c>
      <c r="L24" s="12"/>
      <c r="M24" s="12" t="s">
        <v>55</v>
      </c>
      <c r="N24" s="12">
        <f>((G16-I17)/(H17-I17)-(H16-G16))</f>
        <v>-0.70311565739225346</v>
      </c>
      <c r="P24" s="12" t="s">
        <v>58</v>
      </c>
      <c r="Q24" s="12">
        <f>((G16-I18)/(H18-I18)-(H16-G16))</f>
        <v>-3.8720490883590459</v>
      </c>
    </row>
    <row r="25" spans="1:17" x14ac:dyDescent="0.35">
      <c r="A25" s="5"/>
      <c r="B25" s="5"/>
      <c r="C25" s="1" t="s">
        <v>20</v>
      </c>
      <c r="D25" s="1">
        <v>2</v>
      </c>
      <c r="G25" s="12" t="s">
        <v>50</v>
      </c>
      <c r="H25" s="12">
        <v>1</v>
      </c>
      <c r="I25" s="12"/>
      <c r="J25" s="12" t="s">
        <v>53</v>
      </c>
      <c r="K25" s="12">
        <v>1</v>
      </c>
      <c r="L25" s="12"/>
      <c r="M25" s="12" t="s">
        <v>56</v>
      </c>
      <c r="N25" s="12">
        <v>1</v>
      </c>
      <c r="P25" s="12" t="s">
        <v>59</v>
      </c>
      <c r="Q25" s="12">
        <f>((G17-I18)/(H18-I18)-(H17-G17))</f>
        <v>-0.76718092566619867</v>
      </c>
    </row>
    <row r="26" spans="1:17" x14ac:dyDescent="0.35">
      <c r="A26" s="6"/>
      <c r="B26" s="6"/>
      <c r="C26" s="1" t="s">
        <v>21</v>
      </c>
      <c r="D26" s="1">
        <v>3</v>
      </c>
      <c r="G26" s="12"/>
      <c r="H26" s="13">
        <f>MIN(H23:H25)</f>
        <v>0.37766666666666637</v>
      </c>
      <c r="I26" s="13"/>
      <c r="J26" s="13"/>
      <c r="K26" s="13">
        <f>MIN(K23:K25)</f>
        <v>1</v>
      </c>
      <c r="L26" s="13"/>
      <c r="M26" s="13"/>
      <c r="N26" s="13">
        <f>MIN(N23:N25)</f>
        <v>-0.70311565739225346</v>
      </c>
      <c r="O26" s="11"/>
      <c r="P26" s="13"/>
      <c r="Q26" s="13">
        <f>MIN(Q23:Q25)</f>
        <v>-3.8720490883590459</v>
      </c>
    </row>
    <row r="27" spans="1:17" x14ac:dyDescent="0.35">
      <c r="A27" s="4" t="s">
        <v>3</v>
      </c>
      <c r="B27" s="4" t="s">
        <v>22</v>
      </c>
      <c r="C27" s="1" t="s">
        <v>23</v>
      </c>
      <c r="D27" s="1">
        <v>1</v>
      </c>
      <c r="G27" s="12"/>
      <c r="H27" s="12"/>
      <c r="I27" s="12"/>
      <c r="J27" s="12"/>
      <c r="K27" s="12"/>
      <c r="L27" s="12"/>
      <c r="M27" s="12"/>
      <c r="N27" s="12"/>
    </row>
    <row r="28" spans="1:17" x14ac:dyDescent="0.35">
      <c r="A28" s="5"/>
      <c r="B28" s="5"/>
      <c r="C28" s="1" t="s">
        <v>25</v>
      </c>
      <c r="D28" s="1">
        <v>2</v>
      </c>
      <c r="G28" t="s">
        <v>64</v>
      </c>
    </row>
    <row r="29" spans="1:17" x14ac:dyDescent="0.35">
      <c r="A29" s="5"/>
      <c r="B29" s="5"/>
      <c r="C29" s="1" t="s">
        <v>24</v>
      </c>
      <c r="D29" s="1">
        <v>3</v>
      </c>
      <c r="G29" s="1"/>
      <c r="H29" s="1" t="s">
        <v>0</v>
      </c>
      <c r="I29" s="1" t="s">
        <v>1</v>
      </c>
      <c r="J29" s="1" t="s">
        <v>2</v>
      </c>
      <c r="K29" s="1" t="s">
        <v>3</v>
      </c>
      <c r="L29" s="1" t="s">
        <v>61</v>
      </c>
    </row>
    <row r="30" spans="1:17" x14ac:dyDescent="0.35">
      <c r="A30" s="5"/>
      <c r="B30" s="5"/>
      <c r="C30" s="1" t="s">
        <v>26</v>
      </c>
      <c r="D30" s="1">
        <v>4</v>
      </c>
      <c r="G30" s="1" t="s">
        <v>66</v>
      </c>
      <c r="H30" s="1">
        <f>H26</f>
        <v>0.37766666666666637</v>
      </c>
      <c r="I30" s="1">
        <f>K26</f>
        <v>1</v>
      </c>
      <c r="J30" s="1">
        <f>N26</f>
        <v>-0.70311565739225346</v>
      </c>
      <c r="K30" s="1">
        <f>Q26</f>
        <v>-3.8720490883590459</v>
      </c>
      <c r="L30" s="10">
        <f>SUM(H30:K30)</f>
        <v>-3.197498079084633</v>
      </c>
    </row>
    <row r="31" spans="1:17" x14ac:dyDescent="0.35">
      <c r="A31" s="6"/>
      <c r="B31" s="6"/>
      <c r="C31" s="1" t="s">
        <v>27</v>
      </c>
      <c r="D31" s="1">
        <v>5</v>
      </c>
      <c r="G31" s="1" t="s">
        <v>65</v>
      </c>
      <c r="H31" s="1">
        <f>(H30/$L$30)</f>
        <v>-0.11811318015702554</v>
      </c>
      <c r="I31" s="1">
        <f t="shared" ref="I31:L31" si="5">(I30/$L$30)</f>
        <v>-0.31274451939194786</v>
      </c>
      <c r="J31" s="1">
        <f t="shared" si="5"/>
        <v>0.21989556834809376</v>
      </c>
      <c r="K31" s="1">
        <f t="shared" si="5"/>
        <v>1.2109621312008796</v>
      </c>
      <c r="L31" s="10">
        <f t="shared" si="5"/>
        <v>1</v>
      </c>
    </row>
    <row r="34" spans="1:13" x14ac:dyDescent="0.35">
      <c r="A34" s="1" t="s">
        <v>28</v>
      </c>
      <c r="B34" s="1" t="s">
        <v>33</v>
      </c>
      <c r="G34" t="s">
        <v>60</v>
      </c>
    </row>
    <row r="35" spans="1:13" x14ac:dyDescent="0.35">
      <c r="A35" s="1" t="s">
        <v>29</v>
      </c>
      <c r="B35" s="2" t="s">
        <v>34</v>
      </c>
    </row>
    <row r="36" spans="1:13" x14ac:dyDescent="0.35">
      <c r="A36" s="1" t="s">
        <v>30</v>
      </c>
      <c r="B36" s="2" t="s">
        <v>35</v>
      </c>
      <c r="G36" s="1"/>
      <c r="H36" s="1" t="s">
        <v>0</v>
      </c>
      <c r="I36" s="1" t="s">
        <v>1</v>
      </c>
      <c r="J36" s="1" t="s">
        <v>2</v>
      </c>
      <c r="K36" s="1" t="s">
        <v>3</v>
      </c>
      <c r="L36" s="9" t="s">
        <v>61</v>
      </c>
      <c r="M36" s="9" t="s">
        <v>62</v>
      </c>
    </row>
    <row r="37" spans="1:13" x14ac:dyDescent="0.35">
      <c r="A37" s="1" t="s">
        <v>31</v>
      </c>
      <c r="B37" s="2" t="s">
        <v>36</v>
      </c>
      <c r="G37" s="1" t="s">
        <v>29</v>
      </c>
      <c r="H37" s="1">
        <f>H$31*B42</f>
        <v>-0.35433954047107663</v>
      </c>
      <c r="I37" s="1">
        <f>I$31*C42</f>
        <v>-0.93823355817584364</v>
      </c>
      <c r="J37" s="1">
        <f>J$31*D42</f>
        <v>0.43979113669618752</v>
      </c>
      <c r="K37" s="1">
        <f>K$31*E42</f>
        <v>2.4219242624017592</v>
      </c>
      <c r="L37" s="1">
        <f>SUM(H37:K37)</f>
        <v>1.5691423004510263</v>
      </c>
      <c r="M37" s="1">
        <f>RANK(L37,$L$37:$L$40,0)</f>
        <v>1</v>
      </c>
    </row>
    <row r="38" spans="1:13" x14ac:dyDescent="0.35">
      <c r="A38" s="1" t="s">
        <v>32</v>
      </c>
      <c r="B38" s="2" t="s">
        <v>37</v>
      </c>
      <c r="G38" s="1" t="s">
        <v>30</v>
      </c>
      <c r="H38" s="1">
        <f>H$31*B43</f>
        <v>-0.59056590078512772</v>
      </c>
      <c r="I38" s="1">
        <f t="shared" ref="I38:I40" si="6">I$31*C43</f>
        <v>-0.93823355817584364</v>
      </c>
      <c r="J38" s="1">
        <f t="shared" ref="J38:J40" si="7">J$31*D43</f>
        <v>0.43979113669618752</v>
      </c>
      <c r="K38" s="1">
        <f t="shared" ref="K38:K40" si="8">K$31*E43</f>
        <v>2.4219242624017592</v>
      </c>
      <c r="L38" s="1">
        <f t="shared" ref="L38:L40" si="9">SUM(H38:K38)</f>
        <v>1.3329159401369755</v>
      </c>
      <c r="M38" s="1">
        <f t="shared" ref="M38:M40" si="10">RANK(L38,$L$37:$L$40,0)</f>
        <v>3</v>
      </c>
    </row>
    <row r="39" spans="1:13" x14ac:dyDescent="0.35">
      <c r="G39" s="1" t="s">
        <v>31</v>
      </c>
      <c r="H39" s="1">
        <f>H$31*B44</f>
        <v>-0.11811318015702554</v>
      </c>
      <c r="I39" s="1">
        <f t="shared" si="6"/>
        <v>-0.31274451939194786</v>
      </c>
      <c r="J39" s="1">
        <f t="shared" si="7"/>
        <v>0.65968670504428129</v>
      </c>
      <c r="K39" s="1">
        <f t="shared" si="8"/>
        <v>1.2109621312008796</v>
      </c>
      <c r="L39" s="1">
        <f t="shared" si="9"/>
        <v>1.4397911366961875</v>
      </c>
      <c r="M39" s="1">
        <f t="shared" si="10"/>
        <v>2</v>
      </c>
    </row>
    <row r="40" spans="1:13" x14ac:dyDescent="0.35">
      <c r="A40" t="s">
        <v>40</v>
      </c>
      <c r="G40" s="1" t="s">
        <v>32</v>
      </c>
      <c r="H40" s="1">
        <f>H$31*B45</f>
        <v>-0.23622636031405109</v>
      </c>
      <c r="I40" s="1">
        <f t="shared" si="6"/>
        <v>-0.31274451939194786</v>
      </c>
      <c r="J40" s="1">
        <f t="shared" si="7"/>
        <v>0.65968670504428129</v>
      </c>
      <c r="K40" s="1">
        <f t="shared" si="8"/>
        <v>1.2109621312008796</v>
      </c>
      <c r="L40" s="1">
        <f t="shared" si="9"/>
        <v>1.3216779565391619</v>
      </c>
      <c r="M40" s="1">
        <f t="shared" si="10"/>
        <v>4</v>
      </c>
    </row>
    <row r="41" spans="1:13" x14ac:dyDescent="0.35">
      <c r="A41" s="1" t="s">
        <v>39</v>
      </c>
      <c r="B41" s="3" t="s">
        <v>8</v>
      </c>
      <c r="C41" s="3" t="s">
        <v>14</v>
      </c>
      <c r="D41" s="3" t="s">
        <v>18</v>
      </c>
      <c r="E41" s="3" t="s">
        <v>22</v>
      </c>
    </row>
    <row r="42" spans="1:13" x14ac:dyDescent="0.35">
      <c r="A42" s="1" t="s">
        <v>29</v>
      </c>
      <c r="B42" s="3">
        <v>3</v>
      </c>
      <c r="C42" s="3">
        <v>3</v>
      </c>
      <c r="D42" s="3">
        <v>2</v>
      </c>
      <c r="E42" s="3">
        <v>2</v>
      </c>
    </row>
    <row r="43" spans="1:13" x14ac:dyDescent="0.35">
      <c r="A43" s="1" t="s">
        <v>30</v>
      </c>
      <c r="B43" s="3">
        <v>5</v>
      </c>
      <c r="C43" s="3">
        <v>3</v>
      </c>
      <c r="D43" s="3">
        <v>2</v>
      </c>
      <c r="E43" s="3">
        <v>2</v>
      </c>
      <c r="H43" t="s">
        <v>63</v>
      </c>
    </row>
    <row r="44" spans="1:13" x14ac:dyDescent="0.35">
      <c r="A44" s="1" t="s">
        <v>31</v>
      </c>
      <c r="B44" s="3">
        <v>1</v>
      </c>
      <c r="C44" s="3">
        <v>1</v>
      </c>
      <c r="D44" s="3">
        <v>3</v>
      </c>
      <c r="E44" s="3">
        <v>1</v>
      </c>
    </row>
    <row r="45" spans="1:13" x14ac:dyDescent="0.35">
      <c r="A45" s="1" t="s">
        <v>32</v>
      </c>
      <c r="B45" s="3">
        <v>2</v>
      </c>
      <c r="C45" s="3">
        <v>1</v>
      </c>
      <c r="D45" s="3">
        <v>3</v>
      </c>
      <c r="E45" s="3">
        <v>1</v>
      </c>
    </row>
  </sheetData>
  <mergeCells count="13">
    <mergeCell ref="H5:J5"/>
    <mergeCell ref="K5:M5"/>
    <mergeCell ref="N5:P5"/>
    <mergeCell ref="Q5:S5"/>
    <mergeCell ref="G5:G6"/>
    <mergeCell ref="B16:B20"/>
    <mergeCell ref="B21:B23"/>
    <mergeCell ref="B24:B26"/>
    <mergeCell ref="B27:B31"/>
    <mergeCell ref="A16:A20"/>
    <mergeCell ref="A21:A23"/>
    <mergeCell ref="A24:A26"/>
    <mergeCell ref="A27:A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 OHS 2021</cp:lastModifiedBy>
  <dcterms:created xsi:type="dcterms:W3CDTF">2023-06-20T03:30:44Z</dcterms:created>
  <dcterms:modified xsi:type="dcterms:W3CDTF">2023-06-25T14:45:40Z</dcterms:modified>
</cp:coreProperties>
</file>