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Ítalo Renan\Desktop\Tanques\Equações e Simulink\"/>
    </mc:Choice>
  </mc:AlternateContent>
  <bookViews>
    <workbookView xWindow="0" yWindow="0" windowWidth="15345" windowHeight="490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P4" i="1" l="1"/>
  <c r="H6" i="1"/>
  <c r="G6" i="1"/>
  <c r="G5" i="1"/>
  <c r="L6" i="1"/>
  <c r="J6" i="1"/>
  <c r="J8" i="1" s="1"/>
  <c r="J5" i="1"/>
  <c r="J4" i="1"/>
  <c r="K6" i="1"/>
  <c r="K8" i="1" s="1"/>
  <c r="F6" i="1"/>
  <c r="F5" i="1"/>
  <c r="F4" i="1"/>
  <c r="L8" i="1" l="1"/>
  <c r="G8" i="1"/>
  <c r="F8" i="1"/>
  <c r="H8" i="1"/>
  <c r="N4" i="1"/>
  <c r="O4" i="1"/>
  <c r="K5" i="1"/>
  <c r="O6" i="1" l="1"/>
  <c r="P6" i="1"/>
  <c r="N6" i="1"/>
</calcChain>
</file>

<file path=xl/sharedStrings.xml><?xml version="1.0" encoding="utf-8"?>
<sst xmlns="http://schemas.openxmlformats.org/spreadsheetml/2006/main" count="53" uniqueCount="24">
  <si>
    <t>L</t>
  </si>
  <si>
    <t>T</t>
  </si>
  <si>
    <t>a</t>
  </si>
  <si>
    <t>Controlador</t>
  </si>
  <si>
    <t>P</t>
  </si>
  <si>
    <t>PI</t>
  </si>
  <si>
    <t>PID</t>
  </si>
  <si>
    <t>Step Response</t>
  </si>
  <si>
    <t>Kp</t>
  </si>
  <si>
    <t>Ki</t>
  </si>
  <si>
    <t>Kd</t>
  </si>
  <si>
    <t>Ziegler-Nichols</t>
  </si>
  <si>
    <t>Ti</t>
  </si>
  <si>
    <t>Td</t>
  </si>
  <si>
    <t>CHR Set-point 0% Overshoot</t>
  </si>
  <si>
    <t>Wang-Juang-Chan</t>
  </si>
  <si>
    <t>k</t>
  </si>
  <si>
    <t>Valor Final</t>
  </si>
  <si>
    <t>Valores</t>
  </si>
  <si>
    <t>Acoplado</t>
  </si>
  <si>
    <t>Kcrit</t>
  </si>
  <si>
    <t>T1</t>
  </si>
  <si>
    <t>T2</t>
  </si>
  <si>
    <t>Tdif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</si>
</sst>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C22" sqref="C22"/>
    </sheetView>
  </sheetViews>
  <sheetFormatPr defaultRowHeight="15" x14ac:dyDescent="0.25"/>
  <cols>
    <col min="4" max="5" width="12.140625" bestFit="1" customWidth="1"/>
    <col min="7" max="7" width="9.42578125" customWidth="1"/>
    <col min="8" max="9" width="12.140625" bestFit="1" customWidth="1"/>
    <col min="12" max="12" width="12.140625" bestFit="1" customWidth="1"/>
    <col min="13" max="13" width="17.7109375" customWidth="1"/>
    <col min="17" max="17" width="12.140625" bestFit="1" customWidth="1"/>
  </cols>
  <sheetData>
    <row r="1" spans="1:20" x14ac:dyDescent="0.25">
      <c r="A1" s="5" t="s">
        <v>18</v>
      </c>
      <c r="B1" s="5"/>
      <c r="C1" s="5"/>
      <c r="D1" s="5"/>
      <c r="E1" s="6" t="s">
        <v>11</v>
      </c>
      <c r="F1" s="6"/>
      <c r="G1" s="6"/>
      <c r="H1" s="6"/>
      <c r="I1" s="6" t="s">
        <v>14</v>
      </c>
      <c r="J1" s="6"/>
      <c r="K1" s="6"/>
      <c r="L1" s="6"/>
      <c r="M1" s="6" t="s">
        <v>15</v>
      </c>
      <c r="N1" s="6"/>
      <c r="O1" s="6"/>
      <c r="P1" s="6"/>
      <c r="Q1" s="6"/>
      <c r="R1" s="6"/>
      <c r="S1" s="6"/>
      <c r="T1" s="6"/>
    </row>
    <row r="2" spans="1:20" x14ac:dyDescent="0.25">
      <c r="A2" s="2" t="s">
        <v>0</v>
      </c>
      <c r="B2" s="2" t="s">
        <v>1</v>
      </c>
      <c r="C2" s="2" t="s">
        <v>2</v>
      </c>
      <c r="D2" s="2" t="s">
        <v>16</v>
      </c>
      <c r="E2" s="7" t="s">
        <v>3</v>
      </c>
      <c r="F2" s="6" t="s">
        <v>7</v>
      </c>
      <c r="G2" s="6"/>
      <c r="H2" s="6"/>
      <c r="I2" s="7" t="s">
        <v>3</v>
      </c>
      <c r="J2" s="6" t="s">
        <v>7</v>
      </c>
      <c r="K2" s="6"/>
      <c r="L2" s="6"/>
      <c r="M2" s="7" t="s">
        <v>3</v>
      </c>
      <c r="N2" s="6" t="s">
        <v>7</v>
      </c>
      <c r="O2" s="6"/>
      <c r="P2" s="6"/>
      <c r="Q2" s="7"/>
      <c r="R2" s="6"/>
      <c r="S2" s="6"/>
      <c r="T2" s="6"/>
    </row>
    <row r="3" spans="1:20" x14ac:dyDescent="0.25">
      <c r="A3" s="1">
        <v>2.66</v>
      </c>
      <c r="B3" s="1">
        <v>11.95</v>
      </c>
      <c r="C3" s="1">
        <v>4.8499999999999996</v>
      </c>
      <c r="D3" s="1">
        <v>20</v>
      </c>
      <c r="E3" s="7"/>
      <c r="F3" s="1" t="s">
        <v>8</v>
      </c>
      <c r="G3" s="1" t="s">
        <v>12</v>
      </c>
      <c r="H3" s="1" t="s">
        <v>13</v>
      </c>
      <c r="I3" s="7"/>
      <c r="J3" s="1" t="s">
        <v>8</v>
      </c>
      <c r="K3" s="1" t="s">
        <v>12</v>
      </c>
      <c r="L3" s="1" t="s">
        <v>13</v>
      </c>
      <c r="M3" s="7"/>
      <c r="N3" s="1" t="s">
        <v>8</v>
      </c>
      <c r="O3" s="1" t="s">
        <v>12</v>
      </c>
      <c r="P3" s="1" t="s">
        <v>13</v>
      </c>
      <c r="Q3" s="7"/>
      <c r="R3" s="1"/>
      <c r="S3" s="1"/>
      <c r="T3" s="1"/>
    </row>
    <row r="4" spans="1:20" x14ac:dyDescent="0.25">
      <c r="E4" s="1" t="s">
        <v>4</v>
      </c>
      <c r="F4" s="1">
        <f>1/C3</f>
        <v>0.2061855670103093</v>
      </c>
      <c r="G4" s="1">
        <v>0</v>
      </c>
      <c r="H4" s="1">
        <v>0</v>
      </c>
      <c r="I4" s="1" t="s">
        <v>4</v>
      </c>
      <c r="J4" s="1">
        <f>0.3/C3</f>
        <v>6.1855670103092786E-2</v>
      </c>
      <c r="K4" s="1">
        <v>0</v>
      </c>
      <c r="L4" s="1">
        <v>0</v>
      </c>
      <c r="M4" s="2" t="s">
        <v>6</v>
      </c>
      <c r="N4" s="1">
        <f>((0.7303+0.5307*(B3/A3))*(B3+0.5*A3))/(D3*(B3+A3))</f>
        <v>0.1415469740058565</v>
      </c>
      <c r="O4" s="1">
        <f>B3+0.5*A3</f>
        <v>13.28</v>
      </c>
      <c r="P4" s="1">
        <f>(0.5*B3*A3)/(B3+0.5*A3)</f>
        <v>1.1967996987951808</v>
      </c>
      <c r="Q4" s="1"/>
      <c r="R4" s="1"/>
      <c r="S4" s="1"/>
      <c r="T4" s="1"/>
    </row>
    <row r="5" spans="1:20" x14ac:dyDescent="0.25">
      <c r="E5" s="1" t="s">
        <v>5</v>
      </c>
      <c r="F5" s="1">
        <f>0.9/C3</f>
        <v>0.18556701030927836</v>
      </c>
      <c r="G5" s="1">
        <f>3*A3</f>
        <v>7.98</v>
      </c>
      <c r="H5" s="1">
        <v>0</v>
      </c>
      <c r="I5" s="1" t="s">
        <v>5</v>
      </c>
      <c r="J5" s="1">
        <f>0.35/C3</f>
        <v>7.2164948453608255E-2</v>
      </c>
      <c r="K5" s="1">
        <f>1.2*B3</f>
        <v>14.339999999999998</v>
      </c>
      <c r="L5" s="1">
        <v>0</v>
      </c>
      <c r="M5" s="1" t="s">
        <v>17</v>
      </c>
      <c r="N5" s="1" t="s">
        <v>8</v>
      </c>
      <c r="O5" s="1" t="s">
        <v>9</v>
      </c>
      <c r="P5" s="1" t="s">
        <v>10</v>
      </c>
      <c r="Q5" s="1"/>
      <c r="R5" s="1"/>
      <c r="S5" s="1"/>
      <c r="T5" s="1"/>
    </row>
    <row r="6" spans="1:20" x14ac:dyDescent="0.25">
      <c r="E6" s="2" t="s">
        <v>6</v>
      </c>
      <c r="F6" s="1">
        <f>1.2/C3</f>
        <v>0.24742268041237114</v>
      </c>
      <c r="G6" s="1">
        <f>2*A3</f>
        <v>5.32</v>
      </c>
      <c r="H6" s="1">
        <f>A3/2</f>
        <v>1.33</v>
      </c>
      <c r="I6" s="2" t="s">
        <v>6</v>
      </c>
      <c r="J6" s="1">
        <f>0.6/C3</f>
        <v>0.12371134020618557</v>
      </c>
      <c r="K6" s="1">
        <f>B3</f>
        <v>11.95</v>
      </c>
      <c r="L6" s="1">
        <f>0.5*A3</f>
        <v>1.33</v>
      </c>
      <c r="M6" s="1" t="s">
        <v>6</v>
      </c>
      <c r="N6" s="1">
        <f>N4</f>
        <v>0.1415469740058565</v>
      </c>
      <c r="O6" s="1">
        <f>N4/O4</f>
        <v>1.0658657681163895E-2</v>
      </c>
      <c r="P6" s="1">
        <f>N4*P4</f>
        <v>0.16940337585557835</v>
      </c>
      <c r="Q6" s="2"/>
      <c r="R6" s="1"/>
      <c r="S6" s="1"/>
      <c r="T6" s="1"/>
    </row>
    <row r="7" spans="1:20" x14ac:dyDescent="0.25">
      <c r="D7" s="1"/>
      <c r="E7" s="1" t="s">
        <v>17</v>
      </c>
      <c r="F7" s="1" t="s">
        <v>8</v>
      </c>
      <c r="G7" s="1" t="s">
        <v>9</v>
      </c>
      <c r="H7" s="1" t="s">
        <v>10</v>
      </c>
      <c r="I7" s="1" t="s">
        <v>17</v>
      </c>
      <c r="J7" s="1" t="s">
        <v>8</v>
      </c>
      <c r="K7" s="1" t="s">
        <v>9</v>
      </c>
      <c r="L7" s="1" t="s">
        <v>10</v>
      </c>
      <c r="M7" s="1"/>
      <c r="N7" s="1"/>
      <c r="O7" s="1"/>
    </row>
    <row r="8" spans="1:20" x14ac:dyDescent="0.25">
      <c r="E8" s="1" t="s">
        <v>6</v>
      </c>
      <c r="F8" s="1">
        <f>F6</f>
        <v>0.24742268041237114</v>
      </c>
      <c r="G8" s="1">
        <f>F6/G6</f>
        <v>4.6508022633904349E-2</v>
      </c>
      <c r="H8" s="1">
        <f>F6*H6</f>
        <v>0.32907216494845365</v>
      </c>
      <c r="I8" s="1" t="s">
        <v>6</v>
      </c>
      <c r="J8" s="1">
        <f>J6</f>
        <v>0.12371134020618557</v>
      </c>
      <c r="K8" s="1">
        <f>J6/K6</f>
        <v>1.0352413406375362E-2</v>
      </c>
      <c r="L8" s="1">
        <f>J6*L6</f>
        <v>0.16453608247422682</v>
      </c>
      <c r="M8" s="1"/>
      <c r="N8" s="1"/>
      <c r="O8" s="1"/>
    </row>
    <row r="9" spans="1:20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0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0" x14ac:dyDescent="0.25">
      <c r="A11" s="5" t="s">
        <v>19</v>
      </c>
      <c r="B11" s="5"/>
      <c r="C11" s="5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0" x14ac:dyDescent="0.25">
      <c r="A12" s="2" t="s">
        <v>20</v>
      </c>
      <c r="B12" s="2" t="s">
        <v>21</v>
      </c>
      <c r="C12" s="2" t="s">
        <v>22</v>
      </c>
      <c r="D12" s="2" t="s">
        <v>23</v>
      </c>
      <c r="E12" s="1" t="s">
        <v>8</v>
      </c>
      <c r="F12" s="1" t="s">
        <v>9</v>
      </c>
      <c r="G12" s="1" t="s">
        <v>10</v>
      </c>
      <c r="H12" s="1"/>
      <c r="I12" s="1"/>
      <c r="J12" s="1"/>
      <c r="K12" s="1"/>
      <c r="L12" s="1"/>
      <c r="M12" s="1"/>
      <c r="N12" s="1"/>
      <c r="O12" s="1"/>
    </row>
    <row r="13" spans="1:20" x14ac:dyDescent="0.25">
      <c r="A13" s="1">
        <v>11.4</v>
      </c>
      <c r="B13" s="1">
        <v>11.93</v>
      </c>
      <c r="C13" s="1">
        <v>13.73</v>
      </c>
      <c r="D13" s="4">
        <f>C13-B13</f>
        <v>1.8000000000000007</v>
      </c>
      <c r="E13" s="1">
        <f>0.6*A13/9</f>
        <v>0.76</v>
      </c>
      <c r="F13" s="1">
        <f>(E13/(D13/2))/9</f>
        <v>9.3827160493827125E-2</v>
      </c>
      <c r="G13" s="1">
        <f>((D13/8)*E13)/9</f>
        <v>1.9000000000000006E-2</v>
      </c>
      <c r="H13" s="1"/>
      <c r="I13" s="1"/>
      <c r="J13" s="1"/>
      <c r="K13" s="1"/>
      <c r="L13" s="1"/>
      <c r="M13" s="1"/>
      <c r="N13" s="1"/>
      <c r="O13" s="1"/>
    </row>
    <row r="14" spans="1:20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0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0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3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"/>
      <c r="B19" s="2"/>
      <c r="C19" s="2"/>
      <c r="D19" s="2"/>
    </row>
  </sheetData>
  <mergeCells count="14">
    <mergeCell ref="Q2:Q3"/>
    <mergeCell ref="Q1:T1"/>
    <mergeCell ref="R2:T2"/>
    <mergeCell ref="M1:P1"/>
    <mergeCell ref="J2:L2"/>
    <mergeCell ref="A11:D11"/>
    <mergeCell ref="A1:D1"/>
    <mergeCell ref="F2:H2"/>
    <mergeCell ref="N2:P2"/>
    <mergeCell ref="I1:L1"/>
    <mergeCell ref="I2:I3"/>
    <mergeCell ref="M2:M3"/>
    <mergeCell ref="E2:E3"/>
    <mergeCell ref="E1:H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Ítalo Renan</dc:creator>
  <cp:lastModifiedBy>Ítalo Renan</cp:lastModifiedBy>
  <dcterms:created xsi:type="dcterms:W3CDTF">2017-09-29T15:04:56Z</dcterms:created>
  <dcterms:modified xsi:type="dcterms:W3CDTF">2017-10-05T20:29:52Z</dcterms:modified>
</cp:coreProperties>
</file>