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ysiek\Documents\www\tkk\doc\excelt\zadanie2\"/>
    </mc:Choice>
  </mc:AlternateContent>
  <bookViews>
    <workbookView xWindow="0" yWindow="0" windowWidth="28800" windowHeight="12435"/>
  </bookViews>
  <sheets>
    <sheet name="zadanie 1" sheetId="3" r:id="rId1"/>
    <sheet name="zadanie 2" sheetId="1" r:id="rId2"/>
    <sheet name="zadanie 3" sheetId="2" r:id="rId3"/>
    <sheet name="zadanie 4" sheetId="4" r:id="rId4"/>
    <sheet name="zadanie 5" sheetId="8" r:id="rId5"/>
    <sheet name="zadanie 1 -rozwiązanie" sheetId="12" r:id="rId6"/>
    <sheet name="zadanie 2 -rozwiązanie" sheetId="14" r:id="rId7"/>
    <sheet name="zadanie 3 -rozwiązanie" sheetId="15" r:id="rId8"/>
    <sheet name="zadanie 4 -rozwiązanie" sheetId="16" r:id="rId9"/>
    <sheet name="zadanie 5 - rozwiązane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4" l="1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10" i="14"/>
  <c r="D12" i="9" l="1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7" i="9"/>
  <c r="D8" i="9"/>
  <c r="D9" i="9"/>
  <c r="D10" i="9"/>
  <c r="D11" i="9"/>
  <c r="D6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Q20" i="9"/>
  <c r="P21" i="9"/>
  <c r="Q21" i="9"/>
  <c r="P22" i="9"/>
  <c r="Q22" i="9"/>
  <c r="P23" i="9"/>
  <c r="Q23" i="9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P40" i="9"/>
  <c r="Q40" i="9"/>
  <c r="P41" i="9"/>
  <c r="Q41" i="9"/>
  <c r="P42" i="9"/>
  <c r="Q42" i="9"/>
  <c r="P43" i="9"/>
  <c r="Q43" i="9"/>
  <c r="P44" i="9"/>
  <c r="Q44" i="9"/>
  <c r="P45" i="9"/>
  <c r="Q45" i="9"/>
  <c r="P46" i="9"/>
  <c r="Q46" i="9"/>
  <c r="P47" i="9"/>
  <c r="Q47" i="9"/>
  <c r="P48" i="9"/>
  <c r="Q48" i="9"/>
  <c r="P49" i="9"/>
  <c r="Q49" i="9"/>
  <c r="P50" i="9"/>
  <c r="Q50" i="9"/>
  <c r="P51" i="9"/>
  <c r="Q51" i="9"/>
  <c r="P52" i="9"/>
  <c r="Q52" i="9"/>
  <c r="P53" i="9"/>
  <c r="Q53" i="9"/>
  <c r="P54" i="9"/>
  <c r="Q54" i="9"/>
  <c r="P55" i="9"/>
  <c r="Q55" i="9"/>
  <c r="P56" i="9"/>
  <c r="Q56" i="9"/>
  <c r="P57" i="9"/>
  <c r="Q57" i="9"/>
  <c r="P58" i="9"/>
  <c r="Q58" i="9"/>
  <c r="P59" i="9"/>
  <c r="Q59" i="9"/>
  <c r="P60" i="9"/>
  <c r="Q60" i="9"/>
  <c r="P61" i="9"/>
  <c r="Q61" i="9"/>
  <c r="P62" i="9"/>
  <c r="Q62" i="9"/>
  <c r="P63" i="9"/>
  <c r="Q63" i="9"/>
  <c r="P64" i="9"/>
  <c r="Q64" i="9"/>
  <c r="P65" i="9"/>
  <c r="Q65" i="9"/>
  <c r="P66" i="9"/>
  <c r="Q66" i="9"/>
  <c r="P67" i="9"/>
  <c r="Q67" i="9"/>
  <c r="P68" i="9"/>
  <c r="Q68" i="9"/>
  <c r="P69" i="9"/>
  <c r="Q69" i="9"/>
  <c r="P70" i="9"/>
  <c r="Q70" i="9"/>
  <c r="P71" i="9"/>
  <c r="Q71" i="9"/>
  <c r="P72" i="9"/>
  <c r="Q72" i="9"/>
  <c r="P73" i="9"/>
  <c r="Q73" i="9"/>
  <c r="P74" i="9"/>
  <c r="Q74" i="9"/>
  <c r="P75" i="9"/>
  <c r="Q75" i="9"/>
  <c r="P76" i="9"/>
  <c r="Q76" i="9"/>
  <c r="P77" i="9"/>
  <c r="Q77" i="9"/>
  <c r="P78" i="9"/>
  <c r="Q78" i="9"/>
  <c r="P79" i="9"/>
  <c r="Q79" i="9"/>
  <c r="P80" i="9"/>
  <c r="Q80" i="9"/>
  <c r="P81" i="9"/>
  <c r="Q81" i="9"/>
  <c r="P82" i="9"/>
  <c r="Q82" i="9"/>
  <c r="P83" i="9"/>
  <c r="Q83" i="9"/>
  <c r="P84" i="9"/>
  <c r="Q84" i="9"/>
  <c r="P85" i="9"/>
  <c r="Q85" i="9"/>
  <c r="P86" i="9"/>
  <c r="Q86" i="9"/>
  <c r="P87" i="9"/>
  <c r="Q87" i="9"/>
  <c r="P88" i="9"/>
  <c r="Q88" i="9"/>
  <c r="P89" i="9"/>
  <c r="Q89" i="9"/>
  <c r="P90" i="9"/>
  <c r="Q90" i="9"/>
  <c r="P91" i="9"/>
  <c r="Q91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0" i="9"/>
  <c r="Q100" i="9"/>
  <c r="P101" i="9"/>
  <c r="Q101" i="9"/>
  <c r="P102" i="9"/>
  <c r="Q102" i="9"/>
  <c r="P103" i="9"/>
  <c r="Q103" i="9"/>
  <c r="P104" i="9"/>
  <c r="Q104" i="9"/>
  <c r="P105" i="9"/>
  <c r="Q105" i="9"/>
  <c r="P106" i="9"/>
  <c r="Q106" i="9"/>
  <c r="P107" i="9"/>
  <c r="Q107" i="9"/>
  <c r="P108" i="9"/>
  <c r="Q108" i="9"/>
  <c r="P109" i="9"/>
  <c r="Q109" i="9"/>
  <c r="P110" i="9"/>
  <c r="Q110" i="9"/>
  <c r="P111" i="9"/>
  <c r="Q111" i="9"/>
  <c r="P112" i="9"/>
  <c r="Q112" i="9"/>
  <c r="P113" i="9"/>
  <c r="Q113" i="9"/>
  <c r="P114" i="9"/>
  <c r="Q114" i="9"/>
  <c r="P115" i="9"/>
  <c r="Q115" i="9"/>
  <c r="P116" i="9"/>
  <c r="Q116" i="9"/>
  <c r="P117" i="9"/>
  <c r="Q117" i="9"/>
  <c r="P118" i="9"/>
  <c r="Q118" i="9"/>
  <c r="P119" i="9"/>
  <c r="Q119" i="9"/>
  <c r="P120" i="9"/>
  <c r="Q120" i="9"/>
  <c r="P121" i="9"/>
  <c r="Q121" i="9"/>
  <c r="P122" i="9"/>
  <c r="Q122" i="9"/>
  <c r="P123" i="9"/>
  <c r="Q123" i="9"/>
  <c r="P124" i="9"/>
  <c r="Q124" i="9"/>
  <c r="P125" i="9"/>
  <c r="Q125" i="9"/>
  <c r="P126" i="9"/>
  <c r="Q126" i="9"/>
  <c r="P127" i="9"/>
  <c r="Q127" i="9"/>
  <c r="P128" i="9"/>
  <c r="Q128" i="9"/>
  <c r="P129" i="9"/>
  <c r="Q129" i="9"/>
  <c r="P130" i="9"/>
  <c r="Q130" i="9"/>
  <c r="P131" i="9"/>
  <c r="Q131" i="9"/>
  <c r="P132" i="9"/>
  <c r="Q132" i="9"/>
  <c r="P133" i="9"/>
  <c r="Q133" i="9"/>
  <c r="P134" i="9"/>
  <c r="Q134" i="9"/>
  <c r="P135" i="9"/>
  <c r="Q135" i="9"/>
  <c r="P136" i="9"/>
  <c r="Q136" i="9"/>
  <c r="P137" i="9"/>
  <c r="Q137" i="9"/>
  <c r="P138" i="9"/>
  <c r="Q138" i="9"/>
  <c r="P139" i="9"/>
  <c r="Q139" i="9"/>
  <c r="P140" i="9"/>
  <c r="Q140" i="9"/>
  <c r="P141" i="9"/>
  <c r="Q141" i="9"/>
  <c r="P142" i="9"/>
  <c r="Q142" i="9"/>
  <c r="P143" i="9"/>
  <c r="Q143" i="9"/>
  <c r="P144" i="9"/>
  <c r="Q144" i="9"/>
  <c r="P145" i="9"/>
  <c r="Q145" i="9"/>
  <c r="P146" i="9"/>
  <c r="Q146" i="9"/>
  <c r="P147" i="9"/>
  <c r="Q147" i="9"/>
  <c r="P148" i="9"/>
  <c r="Q148" i="9"/>
  <c r="P149" i="9"/>
  <c r="Q149" i="9"/>
  <c r="P150" i="9"/>
  <c r="Q150" i="9"/>
  <c r="P151" i="9"/>
  <c r="Q151" i="9"/>
  <c r="P152" i="9"/>
  <c r="Q152" i="9"/>
  <c r="P153" i="9"/>
  <c r="Q153" i="9"/>
  <c r="P154" i="9"/>
  <c r="Q154" i="9"/>
  <c r="P155" i="9"/>
  <c r="Q155" i="9"/>
  <c r="P156" i="9"/>
  <c r="Q156" i="9"/>
  <c r="P157" i="9"/>
  <c r="Q157" i="9"/>
  <c r="P158" i="9"/>
  <c r="Q158" i="9"/>
  <c r="P159" i="9"/>
  <c r="Q159" i="9"/>
  <c r="P160" i="9"/>
  <c r="Q160" i="9"/>
  <c r="P161" i="9"/>
  <c r="Q161" i="9"/>
  <c r="P162" i="9"/>
  <c r="Q162" i="9"/>
  <c r="P163" i="9"/>
  <c r="Q163" i="9"/>
  <c r="P164" i="9"/>
  <c r="Q164" i="9"/>
  <c r="P165" i="9"/>
  <c r="Q165" i="9"/>
  <c r="P166" i="9"/>
  <c r="Q166" i="9"/>
  <c r="P167" i="9"/>
  <c r="Q167" i="9"/>
  <c r="P168" i="9"/>
  <c r="Q168" i="9"/>
  <c r="P169" i="9"/>
  <c r="Q169" i="9"/>
  <c r="P170" i="9"/>
  <c r="Q170" i="9"/>
  <c r="P171" i="9"/>
  <c r="Q171" i="9"/>
  <c r="P172" i="9"/>
  <c r="Q172" i="9"/>
  <c r="P173" i="9"/>
  <c r="Q173" i="9"/>
  <c r="P174" i="9"/>
  <c r="Q174" i="9"/>
  <c r="P175" i="9"/>
  <c r="Q175" i="9"/>
  <c r="P176" i="9"/>
  <c r="Q176" i="9"/>
  <c r="P177" i="9"/>
  <c r="Q177" i="9"/>
  <c r="P178" i="9"/>
  <c r="Q178" i="9"/>
  <c r="P179" i="9"/>
  <c r="Q179" i="9"/>
  <c r="P180" i="9"/>
  <c r="Q180" i="9"/>
  <c r="P181" i="9"/>
  <c r="Q181" i="9"/>
  <c r="P182" i="9"/>
  <c r="Q182" i="9"/>
  <c r="P183" i="9"/>
  <c r="Q183" i="9"/>
  <c r="P184" i="9"/>
  <c r="Q184" i="9"/>
  <c r="P185" i="9"/>
  <c r="Q185" i="9"/>
  <c r="P186" i="9"/>
  <c r="Q186" i="9"/>
  <c r="P187" i="9"/>
  <c r="Q187" i="9"/>
  <c r="P188" i="9"/>
  <c r="Q188" i="9"/>
  <c r="P189" i="9"/>
  <c r="Q189" i="9"/>
  <c r="P190" i="9"/>
  <c r="Q190" i="9"/>
  <c r="P191" i="9"/>
  <c r="Q191" i="9"/>
  <c r="P192" i="9"/>
  <c r="Q192" i="9"/>
  <c r="P193" i="9"/>
  <c r="Q193" i="9"/>
  <c r="P194" i="9"/>
  <c r="Q194" i="9"/>
  <c r="P195" i="9"/>
  <c r="Q195" i="9"/>
  <c r="P196" i="9"/>
  <c r="Q196" i="9"/>
  <c r="P197" i="9"/>
  <c r="Q197" i="9"/>
  <c r="P198" i="9"/>
  <c r="Q198" i="9"/>
  <c r="P199" i="9"/>
  <c r="Q199" i="9"/>
  <c r="P200" i="9"/>
  <c r="Q200" i="9"/>
  <c r="P201" i="9"/>
  <c r="Q201" i="9"/>
  <c r="P202" i="9"/>
  <c r="Q202" i="9"/>
  <c r="P203" i="9"/>
  <c r="Q203" i="9"/>
  <c r="P204" i="9"/>
  <c r="Q204" i="9"/>
  <c r="P205" i="9"/>
  <c r="Q205" i="9"/>
  <c r="Q6" i="9"/>
  <c r="P6" i="9"/>
  <c r="F130" i="9"/>
  <c r="G130" i="9"/>
  <c r="H130" i="9"/>
  <c r="I130" i="9"/>
  <c r="J130" i="9"/>
  <c r="L130" i="9"/>
  <c r="N130" i="9"/>
  <c r="F131" i="9"/>
  <c r="G131" i="9"/>
  <c r="H131" i="9"/>
  <c r="I131" i="9"/>
  <c r="J131" i="9"/>
  <c r="L131" i="9"/>
  <c r="N131" i="9"/>
  <c r="F132" i="9"/>
  <c r="G132" i="9"/>
  <c r="H132" i="9"/>
  <c r="I132" i="9"/>
  <c r="J132" i="9"/>
  <c r="L132" i="9"/>
  <c r="N132" i="9"/>
  <c r="F133" i="9"/>
  <c r="G133" i="9"/>
  <c r="H133" i="9"/>
  <c r="I133" i="9"/>
  <c r="J133" i="9"/>
  <c r="L133" i="9"/>
  <c r="N133" i="9"/>
  <c r="F134" i="9"/>
  <c r="G134" i="9"/>
  <c r="H134" i="9"/>
  <c r="I134" i="9"/>
  <c r="J134" i="9"/>
  <c r="L134" i="9"/>
  <c r="N134" i="9"/>
  <c r="F135" i="9"/>
  <c r="G135" i="9"/>
  <c r="H135" i="9"/>
  <c r="I135" i="9"/>
  <c r="J135" i="9"/>
  <c r="L135" i="9"/>
  <c r="N135" i="9"/>
  <c r="F136" i="9"/>
  <c r="G136" i="9"/>
  <c r="H136" i="9"/>
  <c r="I136" i="9"/>
  <c r="J136" i="9"/>
  <c r="L136" i="9"/>
  <c r="N136" i="9"/>
  <c r="F137" i="9"/>
  <c r="G137" i="9"/>
  <c r="H137" i="9"/>
  <c r="I137" i="9"/>
  <c r="J137" i="9"/>
  <c r="L137" i="9"/>
  <c r="N137" i="9"/>
  <c r="F138" i="9"/>
  <c r="G138" i="9"/>
  <c r="H138" i="9"/>
  <c r="I138" i="9"/>
  <c r="J138" i="9"/>
  <c r="L138" i="9"/>
  <c r="N138" i="9"/>
  <c r="F139" i="9"/>
  <c r="G139" i="9"/>
  <c r="H139" i="9"/>
  <c r="I139" i="9"/>
  <c r="J139" i="9"/>
  <c r="L139" i="9"/>
  <c r="N139" i="9"/>
  <c r="F140" i="9"/>
  <c r="G140" i="9"/>
  <c r="H140" i="9"/>
  <c r="I140" i="9"/>
  <c r="J140" i="9"/>
  <c r="L140" i="9"/>
  <c r="N140" i="9"/>
  <c r="F141" i="9"/>
  <c r="G141" i="9"/>
  <c r="H141" i="9"/>
  <c r="I141" i="9"/>
  <c r="J141" i="9"/>
  <c r="L141" i="9"/>
  <c r="N141" i="9"/>
  <c r="F142" i="9"/>
  <c r="G142" i="9"/>
  <c r="H142" i="9"/>
  <c r="I142" i="9"/>
  <c r="J142" i="9"/>
  <c r="L142" i="9"/>
  <c r="N142" i="9"/>
  <c r="F143" i="9"/>
  <c r="G143" i="9"/>
  <c r="H143" i="9"/>
  <c r="I143" i="9"/>
  <c r="J143" i="9"/>
  <c r="L143" i="9"/>
  <c r="N143" i="9"/>
  <c r="F144" i="9"/>
  <c r="G144" i="9"/>
  <c r="H144" i="9"/>
  <c r="I144" i="9"/>
  <c r="J144" i="9"/>
  <c r="L144" i="9"/>
  <c r="N144" i="9"/>
  <c r="F145" i="9"/>
  <c r="G145" i="9"/>
  <c r="H145" i="9"/>
  <c r="I145" i="9"/>
  <c r="J145" i="9"/>
  <c r="L145" i="9"/>
  <c r="N145" i="9"/>
  <c r="F146" i="9"/>
  <c r="G146" i="9"/>
  <c r="H146" i="9"/>
  <c r="I146" i="9"/>
  <c r="J146" i="9"/>
  <c r="L146" i="9"/>
  <c r="N146" i="9"/>
  <c r="F147" i="9"/>
  <c r="G147" i="9"/>
  <c r="H147" i="9"/>
  <c r="I147" i="9"/>
  <c r="J147" i="9"/>
  <c r="L147" i="9"/>
  <c r="N147" i="9"/>
  <c r="F148" i="9"/>
  <c r="G148" i="9"/>
  <c r="H148" i="9"/>
  <c r="I148" i="9"/>
  <c r="J148" i="9"/>
  <c r="L148" i="9"/>
  <c r="N148" i="9"/>
  <c r="F149" i="9"/>
  <c r="G149" i="9"/>
  <c r="H149" i="9"/>
  <c r="I149" i="9"/>
  <c r="J149" i="9"/>
  <c r="L149" i="9"/>
  <c r="N149" i="9"/>
  <c r="F150" i="9"/>
  <c r="G150" i="9"/>
  <c r="H150" i="9"/>
  <c r="I150" i="9"/>
  <c r="J150" i="9"/>
  <c r="L150" i="9"/>
  <c r="N150" i="9"/>
  <c r="F151" i="9"/>
  <c r="G151" i="9"/>
  <c r="H151" i="9"/>
  <c r="I151" i="9"/>
  <c r="J151" i="9"/>
  <c r="L151" i="9"/>
  <c r="N151" i="9"/>
  <c r="F152" i="9"/>
  <c r="G152" i="9"/>
  <c r="H152" i="9"/>
  <c r="I152" i="9"/>
  <c r="J152" i="9"/>
  <c r="L152" i="9"/>
  <c r="N152" i="9"/>
  <c r="F153" i="9"/>
  <c r="G153" i="9"/>
  <c r="H153" i="9"/>
  <c r="I153" i="9"/>
  <c r="J153" i="9"/>
  <c r="L153" i="9"/>
  <c r="N153" i="9"/>
  <c r="F154" i="9"/>
  <c r="G154" i="9"/>
  <c r="H154" i="9"/>
  <c r="I154" i="9"/>
  <c r="J154" i="9"/>
  <c r="L154" i="9"/>
  <c r="N154" i="9"/>
  <c r="F155" i="9"/>
  <c r="G155" i="9"/>
  <c r="H155" i="9"/>
  <c r="I155" i="9"/>
  <c r="J155" i="9"/>
  <c r="L155" i="9"/>
  <c r="N155" i="9"/>
  <c r="F156" i="9"/>
  <c r="G156" i="9"/>
  <c r="H156" i="9"/>
  <c r="I156" i="9"/>
  <c r="J156" i="9"/>
  <c r="L156" i="9"/>
  <c r="N156" i="9"/>
  <c r="F157" i="9"/>
  <c r="G157" i="9"/>
  <c r="H157" i="9"/>
  <c r="I157" i="9"/>
  <c r="J157" i="9"/>
  <c r="L157" i="9"/>
  <c r="N157" i="9"/>
  <c r="F158" i="9"/>
  <c r="G158" i="9"/>
  <c r="H158" i="9"/>
  <c r="I158" i="9"/>
  <c r="J158" i="9"/>
  <c r="L158" i="9"/>
  <c r="N158" i="9"/>
  <c r="F159" i="9"/>
  <c r="G159" i="9"/>
  <c r="H159" i="9"/>
  <c r="I159" i="9"/>
  <c r="J159" i="9"/>
  <c r="L159" i="9"/>
  <c r="N159" i="9"/>
  <c r="F160" i="9"/>
  <c r="G160" i="9"/>
  <c r="H160" i="9"/>
  <c r="I160" i="9"/>
  <c r="J160" i="9"/>
  <c r="L160" i="9"/>
  <c r="N160" i="9"/>
  <c r="F161" i="9"/>
  <c r="G161" i="9"/>
  <c r="H161" i="9"/>
  <c r="I161" i="9"/>
  <c r="J161" i="9"/>
  <c r="L161" i="9"/>
  <c r="N161" i="9"/>
  <c r="F162" i="9"/>
  <c r="G162" i="9"/>
  <c r="H162" i="9"/>
  <c r="I162" i="9"/>
  <c r="J162" i="9"/>
  <c r="L162" i="9"/>
  <c r="N162" i="9"/>
  <c r="F163" i="9"/>
  <c r="G163" i="9"/>
  <c r="H163" i="9"/>
  <c r="I163" i="9"/>
  <c r="J163" i="9"/>
  <c r="L163" i="9"/>
  <c r="N163" i="9"/>
  <c r="F164" i="9"/>
  <c r="G164" i="9"/>
  <c r="H164" i="9"/>
  <c r="I164" i="9"/>
  <c r="J164" i="9"/>
  <c r="L164" i="9"/>
  <c r="N164" i="9"/>
  <c r="F165" i="9"/>
  <c r="G165" i="9"/>
  <c r="H165" i="9"/>
  <c r="I165" i="9"/>
  <c r="J165" i="9"/>
  <c r="L165" i="9"/>
  <c r="N165" i="9"/>
  <c r="F166" i="9"/>
  <c r="G166" i="9"/>
  <c r="H166" i="9"/>
  <c r="I166" i="9"/>
  <c r="J166" i="9"/>
  <c r="L166" i="9"/>
  <c r="N166" i="9"/>
  <c r="F167" i="9"/>
  <c r="G167" i="9"/>
  <c r="H167" i="9"/>
  <c r="I167" i="9"/>
  <c r="J167" i="9"/>
  <c r="L167" i="9"/>
  <c r="N167" i="9"/>
  <c r="F168" i="9"/>
  <c r="G168" i="9"/>
  <c r="H168" i="9"/>
  <c r="I168" i="9"/>
  <c r="J168" i="9"/>
  <c r="L168" i="9"/>
  <c r="N168" i="9"/>
  <c r="F169" i="9"/>
  <c r="G169" i="9"/>
  <c r="H169" i="9"/>
  <c r="I169" i="9"/>
  <c r="J169" i="9"/>
  <c r="L169" i="9"/>
  <c r="N169" i="9"/>
  <c r="F170" i="9"/>
  <c r="G170" i="9"/>
  <c r="H170" i="9"/>
  <c r="I170" i="9"/>
  <c r="J170" i="9"/>
  <c r="L170" i="9"/>
  <c r="N170" i="9"/>
  <c r="F171" i="9"/>
  <c r="G171" i="9"/>
  <c r="H171" i="9"/>
  <c r="I171" i="9"/>
  <c r="J171" i="9"/>
  <c r="L171" i="9"/>
  <c r="N171" i="9"/>
  <c r="F172" i="9"/>
  <c r="G172" i="9"/>
  <c r="H172" i="9"/>
  <c r="I172" i="9"/>
  <c r="J172" i="9"/>
  <c r="L172" i="9"/>
  <c r="N172" i="9"/>
  <c r="F173" i="9"/>
  <c r="G173" i="9"/>
  <c r="H173" i="9"/>
  <c r="I173" i="9"/>
  <c r="J173" i="9"/>
  <c r="L173" i="9"/>
  <c r="N173" i="9"/>
  <c r="F174" i="9"/>
  <c r="G174" i="9"/>
  <c r="H174" i="9"/>
  <c r="I174" i="9"/>
  <c r="J174" i="9"/>
  <c r="L174" i="9"/>
  <c r="N174" i="9"/>
  <c r="F175" i="9"/>
  <c r="G175" i="9"/>
  <c r="H175" i="9"/>
  <c r="I175" i="9"/>
  <c r="J175" i="9"/>
  <c r="L175" i="9"/>
  <c r="N175" i="9"/>
  <c r="F176" i="9"/>
  <c r="G176" i="9"/>
  <c r="H176" i="9"/>
  <c r="I176" i="9"/>
  <c r="J176" i="9"/>
  <c r="L176" i="9"/>
  <c r="N176" i="9"/>
  <c r="F177" i="9"/>
  <c r="G177" i="9"/>
  <c r="H177" i="9"/>
  <c r="I177" i="9"/>
  <c r="J177" i="9"/>
  <c r="L177" i="9"/>
  <c r="N177" i="9"/>
  <c r="F178" i="9"/>
  <c r="G178" i="9"/>
  <c r="H178" i="9"/>
  <c r="I178" i="9"/>
  <c r="J178" i="9"/>
  <c r="L178" i="9"/>
  <c r="N178" i="9"/>
  <c r="F179" i="9"/>
  <c r="G179" i="9"/>
  <c r="H179" i="9"/>
  <c r="I179" i="9"/>
  <c r="J179" i="9"/>
  <c r="L179" i="9"/>
  <c r="N179" i="9"/>
  <c r="F180" i="9"/>
  <c r="G180" i="9"/>
  <c r="H180" i="9"/>
  <c r="I180" i="9"/>
  <c r="J180" i="9"/>
  <c r="L180" i="9"/>
  <c r="N180" i="9"/>
  <c r="F181" i="9"/>
  <c r="G181" i="9"/>
  <c r="H181" i="9"/>
  <c r="I181" i="9"/>
  <c r="J181" i="9"/>
  <c r="L181" i="9"/>
  <c r="N181" i="9"/>
  <c r="F182" i="9"/>
  <c r="G182" i="9"/>
  <c r="H182" i="9"/>
  <c r="I182" i="9"/>
  <c r="J182" i="9"/>
  <c r="L182" i="9"/>
  <c r="N182" i="9"/>
  <c r="F183" i="9"/>
  <c r="G183" i="9"/>
  <c r="H183" i="9"/>
  <c r="I183" i="9"/>
  <c r="J183" i="9"/>
  <c r="L183" i="9"/>
  <c r="N183" i="9"/>
  <c r="F184" i="9"/>
  <c r="G184" i="9"/>
  <c r="H184" i="9"/>
  <c r="I184" i="9"/>
  <c r="J184" i="9"/>
  <c r="L184" i="9"/>
  <c r="N184" i="9"/>
  <c r="F185" i="9"/>
  <c r="G185" i="9"/>
  <c r="H185" i="9"/>
  <c r="I185" i="9"/>
  <c r="J185" i="9"/>
  <c r="L185" i="9"/>
  <c r="N185" i="9"/>
  <c r="F186" i="9"/>
  <c r="G186" i="9"/>
  <c r="H186" i="9"/>
  <c r="I186" i="9"/>
  <c r="J186" i="9"/>
  <c r="L186" i="9"/>
  <c r="O186" i="9" s="1"/>
  <c r="N186" i="9"/>
  <c r="F187" i="9"/>
  <c r="G187" i="9"/>
  <c r="H187" i="9"/>
  <c r="I187" i="9"/>
  <c r="J187" i="9"/>
  <c r="L187" i="9"/>
  <c r="K187" i="9" s="1"/>
  <c r="N187" i="9"/>
  <c r="F188" i="9"/>
  <c r="G188" i="9"/>
  <c r="H188" i="9"/>
  <c r="I188" i="9"/>
  <c r="J188" i="9"/>
  <c r="L188" i="9"/>
  <c r="K188" i="9" s="1"/>
  <c r="N188" i="9"/>
  <c r="F189" i="9"/>
  <c r="G189" i="9"/>
  <c r="H189" i="9"/>
  <c r="I189" i="9"/>
  <c r="J189" i="9"/>
  <c r="L189" i="9"/>
  <c r="K189" i="9" s="1"/>
  <c r="N189" i="9"/>
  <c r="F190" i="9"/>
  <c r="G190" i="9"/>
  <c r="H190" i="9"/>
  <c r="I190" i="9"/>
  <c r="J190" i="9"/>
  <c r="L190" i="9"/>
  <c r="K190" i="9" s="1"/>
  <c r="N190" i="9"/>
  <c r="F191" i="9"/>
  <c r="G191" i="9"/>
  <c r="H191" i="9"/>
  <c r="I191" i="9"/>
  <c r="J191" i="9"/>
  <c r="L191" i="9"/>
  <c r="K191" i="9" s="1"/>
  <c r="N191" i="9"/>
  <c r="F192" i="9"/>
  <c r="G192" i="9"/>
  <c r="H192" i="9"/>
  <c r="I192" i="9"/>
  <c r="J192" i="9"/>
  <c r="L192" i="9"/>
  <c r="K192" i="9" s="1"/>
  <c r="N192" i="9"/>
  <c r="F193" i="9"/>
  <c r="G193" i="9"/>
  <c r="H193" i="9"/>
  <c r="I193" i="9"/>
  <c r="J193" i="9"/>
  <c r="L193" i="9"/>
  <c r="K193" i="9" s="1"/>
  <c r="N193" i="9"/>
  <c r="F194" i="9"/>
  <c r="G194" i="9"/>
  <c r="H194" i="9"/>
  <c r="I194" i="9"/>
  <c r="J194" i="9"/>
  <c r="L194" i="9"/>
  <c r="K194" i="9" s="1"/>
  <c r="N194" i="9"/>
  <c r="F195" i="9"/>
  <c r="G195" i="9"/>
  <c r="H195" i="9"/>
  <c r="I195" i="9"/>
  <c r="J195" i="9"/>
  <c r="L195" i="9"/>
  <c r="K195" i="9" s="1"/>
  <c r="N195" i="9"/>
  <c r="F196" i="9"/>
  <c r="G196" i="9"/>
  <c r="H196" i="9"/>
  <c r="I196" i="9"/>
  <c r="J196" i="9"/>
  <c r="L196" i="9"/>
  <c r="K196" i="9" s="1"/>
  <c r="N196" i="9"/>
  <c r="F197" i="9"/>
  <c r="G197" i="9"/>
  <c r="H197" i="9"/>
  <c r="I197" i="9"/>
  <c r="J197" i="9"/>
  <c r="L197" i="9"/>
  <c r="K197" i="9" s="1"/>
  <c r="N197" i="9"/>
  <c r="F198" i="9"/>
  <c r="G198" i="9"/>
  <c r="H198" i="9"/>
  <c r="I198" i="9"/>
  <c r="J198" i="9"/>
  <c r="L198" i="9"/>
  <c r="K198" i="9" s="1"/>
  <c r="N198" i="9"/>
  <c r="F199" i="9"/>
  <c r="G199" i="9"/>
  <c r="H199" i="9"/>
  <c r="I199" i="9"/>
  <c r="J199" i="9"/>
  <c r="L199" i="9"/>
  <c r="K199" i="9" s="1"/>
  <c r="N199" i="9"/>
  <c r="F200" i="9"/>
  <c r="G200" i="9"/>
  <c r="H200" i="9"/>
  <c r="I200" i="9"/>
  <c r="J200" i="9"/>
  <c r="L200" i="9"/>
  <c r="K200" i="9" s="1"/>
  <c r="N200" i="9"/>
  <c r="F201" i="9"/>
  <c r="G201" i="9"/>
  <c r="H201" i="9"/>
  <c r="I201" i="9"/>
  <c r="J201" i="9"/>
  <c r="L201" i="9"/>
  <c r="K201" i="9" s="1"/>
  <c r="N201" i="9"/>
  <c r="F202" i="9"/>
  <c r="G202" i="9"/>
  <c r="H202" i="9"/>
  <c r="I202" i="9"/>
  <c r="J202" i="9"/>
  <c r="L202" i="9"/>
  <c r="K202" i="9" s="1"/>
  <c r="N202" i="9"/>
  <c r="F203" i="9"/>
  <c r="G203" i="9"/>
  <c r="H203" i="9"/>
  <c r="I203" i="9"/>
  <c r="J203" i="9"/>
  <c r="L203" i="9"/>
  <c r="K203" i="9" s="1"/>
  <c r="N203" i="9"/>
  <c r="F204" i="9"/>
  <c r="G204" i="9"/>
  <c r="H204" i="9"/>
  <c r="I204" i="9"/>
  <c r="J204" i="9"/>
  <c r="L204" i="9"/>
  <c r="K204" i="9" s="1"/>
  <c r="N204" i="9"/>
  <c r="F205" i="9"/>
  <c r="G205" i="9"/>
  <c r="H205" i="9"/>
  <c r="I205" i="9"/>
  <c r="J205" i="9"/>
  <c r="L205" i="9"/>
  <c r="K205" i="9" s="1"/>
  <c r="N205" i="9"/>
  <c r="O205" i="9" l="1"/>
  <c r="M205" i="9"/>
  <c r="O204" i="9"/>
  <c r="M204" i="9"/>
  <c r="O203" i="9"/>
  <c r="M203" i="9"/>
  <c r="O202" i="9"/>
  <c r="M202" i="9"/>
  <c r="O201" i="9"/>
  <c r="M201" i="9"/>
  <c r="O200" i="9"/>
  <c r="M200" i="9"/>
  <c r="O199" i="9"/>
  <c r="M199" i="9"/>
  <c r="O198" i="9"/>
  <c r="M198" i="9"/>
  <c r="O197" i="9"/>
  <c r="M197" i="9"/>
  <c r="O196" i="9"/>
  <c r="M196" i="9"/>
  <c r="O195" i="9"/>
  <c r="M195" i="9"/>
  <c r="O194" i="9"/>
  <c r="M194" i="9"/>
  <c r="O193" i="9"/>
  <c r="M193" i="9"/>
  <c r="O192" i="9"/>
  <c r="M192" i="9"/>
  <c r="O191" i="9"/>
  <c r="M191" i="9"/>
  <c r="O190" i="9"/>
  <c r="M190" i="9"/>
  <c r="O189" i="9"/>
  <c r="M189" i="9"/>
  <c r="O188" i="9"/>
  <c r="M188" i="9"/>
  <c r="O187" i="9"/>
  <c r="M187" i="9"/>
  <c r="K186" i="9"/>
  <c r="M186" i="9"/>
  <c r="K184" i="9"/>
  <c r="M184" i="9"/>
  <c r="O184" i="9"/>
  <c r="K182" i="9"/>
  <c r="M182" i="9"/>
  <c r="O182" i="9"/>
  <c r="K180" i="9"/>
  <c r="M180" i="9"/>
  <c r="O180" i="9"/>
  <c r="K178" i="9"/>
  <c r="M178" i="9"/>
  <c r="O178" i="9"/>
  <c r="K176" i="9"/>
  <c r="M176" i="9"/>
  <c r="O176" i="9"/>
  <c r="K174" i="9"/>
  <c r="M174" i="9"/>
  <c r="O174" i="9"/>
  <c r="K172" i="9"/>
  <c r="M172" i="9"/>
  <c r="O172" i="9"/>
  <c r="K170" i="9"/>
  <c r="M170" i="9"/>
  <c r="O170" i="9"/>
  <c r="K168" i="9"/>
  <c r="M168" i="9"/>
  <c r="O168" i="9"/>
  <c r="K166" i="9"/>
  <c r="M166" i="9"/>
  <c r="O166" i="9"/>
  <c r="K164" i="9"/>
  <c r="M164" i="9"/>
  <c r="O164" i="9"/>
  <c r="K162" i="9"/>
  <c r="M162" i="9"/>
  <c r="O162" i="9"/>
  <c r="K160" i="9"/>
  <c r="M160" i="9"/>
  <c r="O160" i="9"/>
  <c r="K158" i="9"/>
  <c r="M158" i="9"/>
  <c r="O158" i="9"/>
  <c r="K185" i="9"/>
  <c r="M185" i="9"/>
  <c r="O185" i="9"/>
  <c r="K183" i="9"/>
  <c r="M183" i="9"/>
  <c r="O183" i="9"/>
  <c r="K181" i="9"/>
  <c r="M181" i="9"/>
  <c r="O181" i="9"/>
  <c r="K179" i="9"/>
  <c r="M179" i="9"/>
  <c r="O179" i="9"/>
  <c r="K177" i="9"/>
  <c r="M177" i="9"/>
  <c r="O177" i="9"/>
  <c r="K175" i="9"/>
  <c r="M175" i="9"/>
  <c r="O175" i="9"/>
  <c r="K173" i="9"/>
  <c r="M173" i="9"/>
  <c r="O173" i="9"/>
  <c r="K171" i="9"/>
  <c r="M171" i="9"/>
  <c r="O171" i="9"/>
  <c r="K169" i="9"/>
  <c r="M169" i="9"/>
  <c r="O169" i="9"/>
  <c r="K167" i="9"/>
  <c r="M167" i="9"/>
  <c r="O167" i="9"/>
  <c r="K165" i="9"/>
  <c r="M165" i="9"/>
  <c r="O165" i="9"/>
  <c r="K163" i="9"/>
  <c r="M163" i="9"/>
  <c r="O163" i="9"/>
  <c r="K161" i="9"/>
  <c r="M161" i="9"/>
  <c r="O161" i="9"/>
  <c r="K159" i="9"/>
  <c r="M159" i="9"/>
  <c r="O159" i="9"/>
  <c r="K157" i="9"/>
  <c r="M157" i="9"/>
  <c r="O157" i="9"/>
  <c r="K155" i="9"/>
  <c r="M155" i="9"/>
  <c r="O155" i="9"/>
  <c r="K153" i="9"/>
  <c r="M153" i="9"/>
  <c r="O153" i="9"/>
  <c r="K151" i="9"/>
  <c r="M151" i="9"/>
  <c r="O151" i="9"/>
  <c r="K149" i="9"/>
  <c r="M149" i="9"/>
  <c r="O149" i="9"/>
  <c r="K147" i="9"/>
  <c r="M147" i="9"/>
  <c r="O147" i="9"/>
  <c r="K145" i="9"/>
  <c r="M145" i="9"/>
  <c r="O145" i="9"/>
  <c r="K143" i="9"/>
  <c r="M143" i="9"/>
  <c r="O143" i="9"/>
  <c r="K141" i="9"/>
  <c r="M141" i="9"/>
  <c r="O141" i="9"/>
  <c r="K139" i="9"/>
  <c r="M139" i="9"/>
  <c r="O139" i="9"/>
  <c r="K137" i="9"/>
  <c r="M137" i="9"/>
  <c r="O137" i="9"/>
  <c r="K135" i="9"/>
  <c r="M135" i="9"/>
  <c r="O135" i="9"/>
  <c r="K133" i="9"/>
  <c r="M133" i="9"/>
  <c r="O133" i="9"/>
  <c r="K131" i="9"/>
  <c r="M131" i="9"/>
  <c r="O131" i="9"/>
  <c r="K156" i="9"/>
  <c r="M156" i="9"/>
  <c r="O156" i="9"/>
  <c r="K154" i="9"/>
  <c r="M154" i="9"/>
  <c r="O154" i="9"/>
  <c r="K152" i="9"/>
  <c r="M152" i="9"/>
  <c r="O152" i="9"/>
  <c r="K150" i="9"/>
  <c r="M150" i="9"/>
  <c r="O150" i="9"/>
  <c r="K148" i="9"/>
  <c r="M148" i="9"/>
  <c r="O148" i="9"/>
  <c r="K146" i="9"/>
  <c r="M146" i="9"/>
  <c r="O146" i="9"/>
  <c r="K144" i="9"/>
  <c r="M144" i="9"/>
  <c r="O144" i="9"/>
  <c r="K142" i="9"/>
  <c r="M142" i="9"/>
  <c r="O142" i="9"/>
  <c r="K140" i="9"/>
  <c r="M140" i="9"/>
  <c r="O140" i="9"/>
  <c r="K138" i="9"/>
  <c r="M138" i="9"/>
  <c r="O138" i="9"/>
  <c r="K136" i="9"/>
  <c r="M136" i="9"/>
  <c r="O136" i="9"/>
  <c r="K134" i="9"/>
  <c r="M134" i="9"/>
  <c r="O134" i="9"/>
  <c r="K132" i="9"/>
  <c r="M132" i="9"/>
  <c r="O132" i="9"/>
  <c r="K130" i="9"/>
  <c r="M130" i="9"/>
  <c r="O130" i="9"/>
  <c r="H31" i="16"/>
  <c r="I31" i="16" s="1"/>
  <c r="J31" i="16" s="1"/>
  <c r="H30" i="16"/>
  <c r="I30" i="16" s="1"/>
  <c r="J30" i="16" s="1"/>
  <c r="I29" i="16"/>
  <c r="J29" i="16" s="1"/>
  <c r="H29" i="16"/>
  <c r="H28" i="16"/>
  <c r="I28" i="16" s="1"/>
  <c r="J28" i="16" s="1"/>
  <c r="H27" i="16"/>
  <c r="I27" i="16" s="1"/>
  <c r="J27" i="16" s="1"/>
  <c r="H26" i="16"/>
  <c r="I26" i="16" s="1"/>
  <c r="J26" i="16" s="1"/>
  <c r="I25" i="16"/>
  <c r="J25" i="16" s="1"/>
  <c r="H25" i="16"/>
  <c r="H24" i="16"/>
  <c r="I24" i="16" s="1"/>
  <c r="J24" i="16" s="1"/>
  <c r="H23" i="16"/>
  <c r="I23" i="16" s="1"/>
  <c r="J23" i="16" s="1"/>
  <c r="H22" i="16"/>
  <c r="I22" i="16" s="1"/>
  <c r="J22" i="16" s="1"/>
  <c r="I21" i="16"/>
  <c r="J21" i="16" s="1"/>
  <c r="H21" i="16"/>
  <c r="H20" i="16"/>
  <c r="I20" i="16" s="1"/>
  <c r="J20" i="16" s="1"/>
  <c r="H19" i="16"/>
  <c r="I19" i="16" s="1"/>
  <c r="J19" i="16" s="1"/>
  <c r="H18" i="16"/>
  <c r="I18" i="16" s="1"/>
  <c r="J18" i="16" s="1"/>
  <c r="I17" i="16"/>
  <c r="J17" i="16" s="1"/>
  <c r="H17" i="16"/>
  <c r="H16" i="16"/>
  <c r="I16" i="16" s="1"/>
  <c r="J16" i="16" s="1"/>
  <c r="H15" i="16"/>
  <c r="I15" i="16" s="1"/>
  <c r="J15" i="16" s="1"/>
  <c r="H14" i="16"/>
  <c r="I14" i="16" s="1"/>
  <c r="J14" i="16" s="1"/>
  <c r="I13" i="16"/>
  <c r="J13" i="16" s="1"/>
  <c r="H13" i="16"/>
  <c r="H12" i="16"/>
  <c r="I12" i="16" s="1"/>
  <c r="J12" i="16" s="1"/>
  <c r="H11" i="16"/>
  <c r="I11" i="16" s="1"/>
  <c r="J11" i="16" s="1"/>
  <c r="H10" i="16"/>
  <c r="I10" i="16" s="1"/>
  <c r="J10" i="16" s="1"/>
  <c r="I9" i="16"/>
  <c r="J9" i="16" s="1"/>
  <c r="H9" i="16"/>
  <c r="H8" i="16"/>
  <c r="I8" i="16" s="1"/>
  <c r="J8" i="16" s="1"/>
  <c r="H7" i="16"/>
  <c r="I7" i="16" s="1"/>
  <c r="J7" i="16" s="1"/>
  <c r="H6" i="16"/>
  <c r="I6" i="16" s="1"/>
  <c r="J6" i="16" s="1"/>
  <c r="I5" i="16"/>
  <c r="J5" i="16" s="1"/>
  <c r="H5" i="16"/>
  <c r="H4" i="16"/>
  <c r="I4" i="16" s="1"/>
  <c r="J4" i="16" s="1"/>
  <c r="H3" i="16"/>
  <c r="I3" i="16" s="1"/>
  <c r="J3" i="16" s="1"/>
  <c r="H2" i="16"/>
  <c r="I2" i="16" s="1"/>
  <c r="J2" i="16" s="1"/>
  <c r="I11" i="15"/>
  <c r="J11" i="15" s="1"/>
  <c r="H11" i="15"/>
  <c r="I10" i="15"/>
  <c r="H10" i="15"/>
  <c r="I9" i="15"/>
  <c r="J9" i="15" s="1"/>
  <c r="H9" i="15"/>
  <c r="J8" i="15"/>
  <c r="I8" i="15"/>
  <c r="H8" i="15"/>
  <c r="I7" i="15"/>
  <c r="H7" i="15"/>
  <c r="I6" i="15"/>
  <c r="H6" i="15"/>
  <c r="J6" i="15" s="1"/>
  <c r="H16" i="14"/>
  <c r="H17" i="14" s="1"/>
  <c r="H13" i="14"/>
  <c r="H12" i="14"/>
  <c r="H11" i="14"/>
  <c r="H10" i="14"/>
  <c r="E26" i="12"/>
  <c r="F26" i="12"/>
  <c r="G26" i="12"/>
  <c r="H26" i="12"/>
  <c r="D26" i="12"/>
  <c r="E25" i="12"/>
  <c r="F25" i="12"/>
  <c r="G25" i="12"/>
  <c r="H25" i="12"/>
  <c r="D25" i="12"/>
  <c r="E24" i="12"/>
  <c r="F24" i="12"/>
  <c r="G24" i="12"/>
  <c r="H24" i="12"/>
  <c r="D24" i="12"/>
  <c r="H20" i="12"/>
  <c r="E18" i="12"/>
  <c r="F18" i="12"/>
  <c r="G18" i="12"/>
  <c r="H18" i="12"/>
  <c r="D18" i="12"/>
  <c r="I8" i="12"/>
  <c r="I9" i="12"/>
  <c r="I15" i="12" s="1"/>
  <c r="I10" i="12"/>
  <c r="I11" i="12"/>
  <c r="I12" i="12"/>
  <c r="I13" i="12"/>
  <c r="I14" i="12"/>
  <c r="G41" i="12"/>
  <c r="J7" i="15" l="1"/>
  <c r="J10" i="15"/>
  <c r="J129" i="9"/>
  <c r="H129" i="9"/>
  <c r="I129" i="9" s="1"/>
  <c r="G129" i="9"/>
  <c r="F129" i="9"/>
  <c r="J128" i="9"/>
  <c r="H128" i="9"/>
  <c r="N128" i="9" s="1"/>
  <c r="G128" i="9"/>
  <c r="F128" i="9"/>
  <c r="J127" i="9"/>
  <c r="H127" i="9"/>
  <c r="N127" i="9" s="1"/>
  <c r="G127" i="9"/>
  <c r="F127" i="9"/>
  <c r="J126" i="9"/>
  <c r="H126" i="9"/>
  <c r="N126" i="9" s="1"/>
  <c r="G126" i="9"/>
  <c r="F126" i="9"/>
  <c r="J125" i="9"/>
  <c r="I125" i="9"/>
  <c r="H125" i="9"/>
  <c r="N125" i="9" s="1"/>
  <c r="G125" i="9"/>
  <c r="F125" i="9"/>
  <c r="J124" i="9"/>
  <c r="H124" i="9"/>
  <c r="N124" i="9" s="1"/>
  <c r="G124" i="9"/>
  <c r="F124" i="9"/>
  <c r="J123" i="9"/>
  <c r="H123" i="9"/>
  <c r="N123" i="9" s="1"/>
  <c r="G123" i="9"/>
  <c r="F123" i="9"/>
  <c r="J122" i="9"/>
  <c r="H122" i="9"/>
  <c r="N122" i="9" s="1"/>
  <c r="G122" i="9"/>
  <c r="F122" i="9"/>
  <c r="J121" i="9"/>
  <c r="H121" i="9"/>
  <c r="N121" i="9" s="1"/>
  <c r="G121" i="9"/>
  <c r="F121" i="9"/>
  <c r="J120" i="9"/>
  <c r="H120" i="9"/>
  <c r="N120" i="9" s="1"/>
  <c r="G120" i="9"/>
  <c r="F120" i="9"/>
  <c r="J119" i="9"/>
  <c r="H119" i="9"/>
  <c r="N119" i="9" s="1"/>
  <c r="G119" i="9"/>
  <c r="F119" i="9"/>
  <c r="J118" i="9"/>
  <c r="H118" i="9"/>
  <c r="N118" i="9" s="1"/>
  <c r="G118" i="9"/>
  <c r="F118" i="9"/>
  <c r="J117" i="9"/>
  <c r="H117" i="9"/>
  <c r="N117" i="9" s="1"/>
  <c r="G117" i="9"/>
  <c r="F117" i="9"/>
  <c r="J116" i="9"/>
  <c r="H116" i="9"/>
  <c r="N116" i="9" s="1"/>
  <c r="G116" i="9"/>
  <c r="F116" i="9"/>
  <c r="J115" i="9"/>
  <c r="H115" i="9"/>
  <c r="N115" i="9" s="1"/>
  <c r="G115" i="9"/>
  <c r="F115" i="9"/>
  <c r="J114" i="9"/>
  <c r="H114" i="9"/>
  <c r="N114" i="9" s="1"/>
  <c r="G114" i="9"/>
  <c r="F114" i="9"/>
  <c r="J113" i="9"/>
  <c r="H113" i="9"/>
  <c r="N113" i="9" s="1"/>
  <c r="G113" i="9"/>
  <c r="F113" i="9"/>
  <c r="J112" i="9"/>
  <c r="H112" i="9"/>
  <c r="N112" i="9" s="1"/>
  <c r="G112" i="9"/>
  <c r="F112" i="9"/>
  <c r="J111" i="9"/>
  <c r="H111" i="9"/>
  <c r="N111" i="9" s="1"/>
  <c r="G111" i="9"/>
  <c r="F111" i="9"/>
  <c r="J110" i="9"/>
  <c r="H110" i="9"/>
  <c r="N110" i="9" s="1"/>
  <c r="G110" i="9"/>
  <c r="F110" i="9"/>
  <c r="J109" i="9"/>
  <c r="I109" i="9"/>
  <c r="H109" i="9"/>
  <c r="N109" i="9" s="1"/>
  <c r="G109" i="9"/>
  <c r="F109" i="9"/>
  <c r="J108" i="9"/>
  <c r="H108" i="9"/>
  <c r="N108" i="9" s="1"/>
  <c r="G108" i="9"/>
  <c r="F108" i="9"/>
  <c r="J107" i="9"/>
  <c r="H107" i="9"/>
  <c r="N107" i="9" s="1"/>
  <c r="G107" i="9"/>
  <c r="F107" i="9"/>
  <c r="J106" i="9"/>
  <c r="H106" i="9"/>
  <c r="N106" i="9" s="1"/>
  <c r="G106" i="9"/>
  <c r="F106" i="9"/>
  <c r="J105" i="9"/>
  <c r="H105" i="9"/>
  <c r="N105" i="9" s="1"/>
  <c r="G105" i="9"/>
  <c r="F105" i="9"/>
  <c r="J104" i="9"/>
  <c r="H104" i="9"/>
  <c r="I104" i="9" s="1"/>
  <c r="G104" i="9"/>
  <c r="F104" i="9"/>
  <c r="J103" i="9"/>
  <c r="H103" i="9"/>
  <c r="N103" i="9" s="1"/>
  <c r="G103" i="9"/>
  <c r="F103" i="9"/>
  <c r="J102" i="9"/>
  <c r="H102" i="9"/>
  <c r="I102" i="9" s="1"/>
  <c r="G102" i="9"/>
  <c r="F102" i="9"/>
  <c r="J101" i="9"/>
  <c r="H101" i="9"/>
  <c r="N101" i="9" s="1"/>
  <c r="G101" i="9"/>
  <c r="F101" i="9"/>
  <c r="J100" i="9"/>
  <c r="H100" i="9"/>
  <c r="N100" i="9" s="1"/>
  <c r="G100" i="9"/>
  <c r="F100" i="9"/>
  <c r="J99" i="9"/>
  <c r="H99" i="9"/>
  <c r="I99" i="9" s="1"/>
  <c r="G99" i="9"/>
  <c r="F99" i="9"/>
  <c r="J98" i="9"/>
  <c r="H98" i="9"/>
  <c r="N98" i="9" s="1"/>
  <c r="G98" i="9"/>
  <c r="F98" i="9"/>
  <c r="J97" i="9"/>
  <c r="H97" i="9"/>
  <c r="I97" i="9" s="1"/>
  <c r="G97" i="9"/>
  <c r="F97" i="9"/>
  <c r="J96" i="9"/>
  <c r="H96" i="9"/>
  <c r="N96" i="9" s="1"/>
  <c r="G96" i="9"/>
  <c r="F96" i="9"/>
  <c r="J95" i="9"/>
  <c r="H95" i="9"/>
  <c r="I95" i="9" s="1"/>
  <c r="G95" i="9"/>
  <c r="F95" i="9"/>
  <c r="J94" i="9"/>
  <c r="H94" i="9"/>
  <c r="N94" i="9" s="1"/>
  <c r="G94" i="9"/>
  <c r="F94" i="9"/>
  <c r="J93" i="9"/>
  <c r="H93" i="9"/>
  <c r="I93" i="9" s="1"/>
  <c r="G93" i="9"/>
  <c r="F93" i="9"/>
  <c r="J92" i="9"/>
  <c r="H92" i="9"/>
  <c r="N92" i="9" s="1"/>
  <c r="G92" i="9"/>
  <c r="F92" i="9"/>
  <c r="J91" i="9"/>
  <c r="H91" i="9"/>
  <c r="I91" i="9" s="1"/>
  <c r="G91" i="9"/>
  <c r="F91" i="9"/>
  <c r="J90" i="9"/>
  <c r="H90" i="9"/>
  <c r="N90" i="9" s="1"/>
  <c r="G90" i="9"/>
  <c r="F90" i="9"/>
  <c r="J89" i="9"/>
  <c r="H89" i="9"/>
  <c r="I89" i="9" s="1"/>
  <c r="G89" i="9"/>
  <c r="F89" i="9"/>
  <c r="J88" i="9"/>
  <c r="H88" i="9"/>
  <c r="N88" i="9" s="1"/>
  <c r="G88" i="9"/>
  <c r="F88" i="9"/>
  <c r="J87" i="9"/>
  <c r="H87" i="9"/>
  <c r="I87" i="9" s="1"/>
  <c r="G87" i="9"/>
  <c r="F87" i="9"/>
  <c r="J86" i="9"/>
  <c r="I86" i="9"/>
  <c r="H86" i="9"/>
  <c r="N86" i="9" s="1"/>
  <c r="G86" i="9"/>
  <c r="F86" i="9"/>
  <c r="J85" i="9"/>
  <c r="H85" i="9"/>
  <c r="I85" i="9" s="1"/>
  <c r="G85" i="9"/>
  <c r="F85" i="9"/>
  <c r="J84" i="9"/>
  <c r="H84" i="9"/>
  <c r="N84" i="9" s="1"/>
  <c r="G84" i="9"/>
  <c r="F84" i="9"/>
  <c r="J83" i="9"/>
  <c r="H83" i="9"/>
  <c r="I83" i="9" s="1"/>
  <c r="G83" i="9"/>
  <c r="F83" i="9"/>
  <c r="J82" i="9"/>
  <c r="H82" i="9"/>
  <c r="N82" i="9" s="1"/>
  <c r="G82" i="9"/>
  <c r="F82" i="9"/>
  <c r="J81" i="9"/>
  <c r="H81" i="9"/>
  <c r="I81" i="9" s="1"/>
  <c r="G81" i="9"/>
  <c r="F81" i="9"/>
  <c r="J80" i="9"/>
  <c r="H80" i="9"/>
  <c r="N80" i="9" s="1"/>
  <c r="G80" i="9"/>
  <c r="F80" i="9"/>
  <c r="J79" i="9"/>
  <c r="H79" i="9"/>
  <c r="I79" i="9" s="1"/>
  <c r="G79" i="9"/>
  <c r="F79" i="9"/>
  <c r="J78" i="9"/>
  <c r="H78" i="9"/>
  <c r="N78" i="9" s="1"/>
  <c r="G78" i="9"/>
  <c r="F78" i="9"/>
  <c r="J77" i="9"/>
  <c r="H77" i="9"/>
  <c r="I77" i="9" s="1"/>
  <c r="G77" i="9"/>
  <c r="F77" i="9"/>
  <c r="J76" i="9"/>
  <c r="H76" i="9"/>
  <c r="N76" i="9" s="1"/>
  <c r="G76" i="9"/>
  <c r="F76" i="9"/>
  <c r="J75" i="9"/>
  <c r="H75" i="9"/>
  <c r="I75" i="9" s="1"/>
  <c r="G75" i="9"/>
  <c r="F75" i="9"/>
  <c r="J74" i="9"/>
  <c r="H74" i="9"/>
  <c r="N74" i="9" s="1"/>
  <c r="G74" i="9"/>
  <c r="F74" i="9"/>
  <c r="J73" i="9"/>
  <c r="H73" i="9"/>
  <c r="N73" i="9" s="1"/>
  <c r="G73" i="9"/>
  <c r="F73" i="9"/>
  <c r="J72" i="9"/>
  <c r="H72" i="9"/>
  <c r="N72" i="9" s="1"/>
  <c r="G72" i="9"/>
  <c r="F72" i="9"/>
  <c r="J71" i="9"/>
  <c r="H71" i="9"/>
  <c r="N71" i="9" s="1"/>
  <c r="G71" i="9"/>
  <c r="F71" i="9"/>
  <c r="J70" i="9"/>
  <c r="I70" i="9"/>
  <c r="H70" i="9"/>
  <c r="N70" i="9" s="1"/>
  <c r="G70" i="9"/>
  <c r="F70" i="9"/>
  <c r="J69" i="9"/>
  <c r="H69" i="9"/>
  <c r="N69" i="9" s="1"/>
  <c r="G69" i="9"/>
  <c r="F69" i="9"/>
  <c r="J68" i="9"/>
  <c r="H68" i="9"/>
  <c r="N68" i="9" s="1"/>
  <c r="G68" i="9"/>
  <c r="F68" i="9"/>
  <c r="J67" i="9"/>
  <c r="H67" i="9"/>
  <c r="N67" i="9" s="1"/>
  <c r="G67" i="9"/>
  <c r="F67" i="9"/>
  <c r="J66" i="9"/>
  <c r="H66" i="9"/>
  <c r="N66" i="9" s="1"/>
  <c r="G66" i="9"/>
  <c r="F66" i="9"/>
  <c r="J65" i="9"/>
  <c r="H65" i="9"/>
  <c r="N65" i="9" s="1"/>
  <c r="G65" i="9"/>
  <c r="F65" i="9"/>
  <c r="J64" i="9"/>
  <c r="H64" i="9"/>
  <c r="N64" i="9" s="1"/>
  <c r="G64" i="9"/>
  <c r="F64" i="9"/>
  <c r="J63" i="9"/>
  <c r="H63" i="9"/>
  <c r="N63" i="9" s="1"/>
  <c r="G63" i="9"/>
  <c r="F63" i="9"/>
  <c r="J62" i="9"/>
  <c r="H62" i="9"/>
  <c r="N62" i="9" s="1"/>
  <c r="G62" i="9"/>
  <c r="F62" i="9"/>
  <c r="J61" i="9"/>
  <c r="H61" i="9"/>
  <c r="N61" i="9" s="1"/>
  <c r="G61" i="9"/>
  <c r="F61" i="9"/>
  <c r="J60" i="9"/>
  <c r="H60" i="9"/>
  <c r="N60" i="9" s="1"/>
  <c r="G60" i="9"/>
  <c r="F60" i="9"/>
  <c r="J59" i="9"/>
  <c r="H59" i="9"/>
  <c r="N59" i="9" s="1"/>
  <c r="G59" i="9"/>
  <c r="F59" i="9"/>
  <c r="J58" i="9"/>
  <c r="H58" i="9"/>
  <c r="N58" i="9" s="1"/>
  <c r="G58" i="9"/>
  <c r="F58" i="9"/>
  <c r="J57" i="9"/>
  <c r="H57" i="9"/>
  <c r="N57" i="9" s="1"/>
  <c r="G57" i="9"/>
  <c r="F57" i="9"/>
  <c r="J56" i="9"/>
  <c r="H56" i="9"/>
  <c r="N56" i="9" s="1"/>
  <c r="G56" i="9"/>
  <c r="F56" i="9"/>
  <c r="J55" i="9"/>
  <c r="H55" i="9"/>
  <c r="N55" i="9" s="1"/>
  <c r="G55" i="9"/>
  <c r="F55" i="9"/>
  <c r="J54" i="9"/>
  <c r="I54" i="9"/>
  <c r="H54" i="9"/>
  <c r="N54" i="9" s="1"/>
  <c r="G54" i="9"/>
  <c r="F54" i="9"/>
  <c r="J53" i="9"/>
  <c r="H53" i="9"/>
  <c r="N53" i="9" s="1"/>
  <c r="G53" i="9"/>
  <c r="F53" i="9"/>
  <c r="J52" i="9"/>
  <c r="H52" i="9"/>
  <c r="N52" i="9" s="1"/>
  <c r="G52" i="9"/>
  <c r="F52" i="9"/>
  <c r="J51" i="9"/>
  <c r="H51" i="9"/>
  <c r="N51" i="9" s="1"/>
  <c r="G51" i="9"/>
  <c r="F51" i="9"/>
  <c r="J50" i="9"/>
  <c r="H50" i="9"/>
  <c r="N50" i="9" s="1"/>
  <c r="G50" i="9"/>
  <c r="F50" i="9"/>
  <c r="J49" i="9"/>
  <c r="H49" i="9"/>
  <c r="N49" i="9" s="1"/>
  <c r="G49" i="9"/>
  <c r="F49" i="9"/>
  <c r="J48" i="9"/>
  <c r="H48" i="9"/>
  <c r="N48" i="9" s="1"/>
  <c r="G48" i="9"/>
  <c r="F48" i="9"/>
  <c r="J47" i="9"/>
  <c r="H47" i="9"/>
  <c r="N47" i="9" s="1"/>
  <c r="G47" i="9"/>
  <c r="F47" i="9"/>
  <c r="J46" i="9"/>
  <c r="H46" i="9"/>
  <c r="N46" i="9" s="1"/>
  <c r="G46" i="9"/>
  <c r="F46" i="9"/>
  <c r="J45" i="9"/>
  <c r="H45" i="9"/>
  <c r="N45" i="9" s="1"/>
  <c r="G45" i="9"/>
  <c r="F45" i="9"/>
  <c r="J44" i="9"/>
  <c r="H44" i="9"/>
  <c r="N44" i="9" s="1"/>
  <c r="G44" i="9"/>
  <c r="F44" i="9"/>
  <c r="J43" i="9"/>
  <c r="H43" i="9"/>
  <c r="N43" i="9" s="1"/>
  <c r="G43" i="9"/>
  <c r="F43" i="9"/>
  <c r="J42" i="9"/>
  <c r="H42" i="9"/>
  <c r="N42" i="9" s="1"/>
  <c r="G42" i="9"/>
  <c r="F42" i="9"/>
  <c r="J41" i="9"/>
  <c r="H41" i="9"/>
  <c r="N41" i="9" s="1"/>
  <c r="G41" i="9"/>
  <c r="F41" i="9"/>
  <c r="J40" i="9"/>
  <c r="H40" i="9"/>
  <c r="N40" i="9" s="1"/>
  <c r="G40" i="9"/>
  <c r="F40" i="9"/>
  <c r="J39" i="9"/>
  <c r="H39" i="9"/>
  <c r="N39" i="9" s="1"/>
  <c r="G39" i="9"/>
  <c r="F39" i="9"/>
  <c r="J38" i="9"/>
  <c r="I38" i="9"/>
  <c r="H38" i="9"/>
  <c r="N38" i="9" s="1"/>
  <c r="G38" i="9"/>
  <c r="F38" i="9"/>
  <c r="J37" i="9"/>
  <c r="H37" i="9"/>
  <c r="N37" i="9" s="1"/>
  <c r="G37" i="9"/>
  <c r="F37" i="9"/>
  <c r="J36" i="9"/>
  <c r="H36" i="9"/>
  <c r="N36" i="9" s="1"/>
  <c r="G36" i="9"/>
  <c r="F36" i="9"/>
  <c r="J35" i="9"/>
  <c r="H35" i="9"/>
  <c r="N35" i="9" s="1"/>
  <c r="G35" i="9"/>
  <c r="F35" i="9"/>
  <c r="J34" i="9"/>
  <c r="H34" i="9"/>
  <c r="N34" i="9" s="1"/>
  <c r="G34" i="9"/>
  <c r="F34" i="9"/>
  <c r="J33" i="9"/>
  <c r="H33" i="9"/>
  <c r="N33" i="9" s="1"/>
  <c r="G33" i="9"/>
  <c r="F33" i="9"/>
  <c r="J32" i="9"/>
  <c r="H32" i="9"/>
  <c r="N32" i="9" s="1"/>
  <c r="G32" i="9"/>
  <c r="F32" i="9"/>
  <c r="J31" i="9"/>
  <c r="H31" i="9"/>
  <c r="N31" i="9" s="1"/>
  <c r="G31" i="9"/>
  <c r="F31" i="9"/>
  <c r="J30" i="9"/>
  <c r="H30" i="9"/>
  <c r="N30" i="9" s="1"/>
  <c r="G30" i="9"/>
  <c r="F30" i="9"/>
  <c r="J29" i="9"/>
  <c r="H29" i="9"/>
  <c r="N29" i="9" s="1"/>
  <c r="G29" i="9"/>
  <c r="F29" i="9"/>
  <c r="J28" i="9"/>
  <c r="H28" i="9"/>
  <c r="N28" i="9" s="1"/>
  <c r="G28" i="9"/>
  <c r="F28" i="9"/>
  <c r="J27" i="9"/>
  <c r="H27" i="9"/>
  <c r="I27" i="9" s="1"/>
  <c r="G27" i="9"/>
  <c r="F27" i="9"/>
  <c r="J26" i="9"/>
  <c r="H26" i="9"/>
  <c r="N26" i="9" s="1"/>
  <c r="G26" i="9"/>
  <c r="F26" i="9"/>
  <c r="J25" i="9"/>
  <c r="H25" i="9"/>
  <c r="I25" i="9" s="1"/>
  <c r="G25" i="9"/>
  <c r="F25" i="9"/>
  <c r="J24" i="9"/>
  <c r="H24" i="9"/>
  <c r="N24" i="9" s="1"/>
  <c r="G24" i="9"/>
  <c r="F24" i="9"/>
  <c r="J23" i="9"/>
  <c r="H23" i="9"/>
  <c r="I23" i="9" s="1"/>
  <c r="G23" i="9"/>
  <c r="F23" i="9"/>
  <c r="J22" i="9"/>
  <c r="I22" i="9"/>
  <c r="H22" i="9"/>
  <c r="N22" i="9" s="1"/>
  <c r="G22" i="9"/>
  <c r="F22" i="9"/>
  <c r="J21" i="9"/>
  <c r="H21" i="9"/>
  <c r="G21" i="9"/>
  <c r="F21" i="9"/>
  <c r="J20" i="9"/>
  <c r="H20" i="9"/>
  <c r="N20" i="9" s="1"/>
  <c r="G20" i="9"/>
  <c r="F20" i="9"/>
  <c r="J19" i="9"/>
  <c r="H19" i="9"/>
  <c r="N19" i="9" s="1"/>
  <c r="G19" i="9"/>
  <c r="F19" i="9"/>
  <c r="J18" i="9"/>
  <c r="H18" i="9"/>
  <c r="N18" i="9" s="1"/>
  <c r="G18" i="9"/>
  <c r="F18" i="9"/>
  <c r="J17" i="9"/>
  <c r="H17" i="9"/>
  <c r="N17" i="9" s="1"/>
  <c r="G17" i="9"/>
  <c r="F17" i="9"/>
  <c r="J16" i="9"/>
  <c r="H16" i="9"/>
  <c r="N16" i="9" s="1"/>
  <c r="G16" i="9"/>
  <c r="F16" i="9"/>
  <c r="J15" i="9"/>
  <c r="H15" i="9"/>
  <c r="N15" i="9" s="1"/>
  <c r="G15" i="9"/>
  <c r="F15" i="9"/>
  <c r="J14" i="9"/>
  <c r="H14" i="9"/>
  <c r="N14" i="9" s="1"/>
  <c r="G14" i="9"/>
  <c r="F14" i="9"/>
  <c r="J13" i="9"/>
  <c r="H13" i="9"/>
  <c r="N13" i="9" s="1"/>
  <c r="G13" i="9"/>
  <c r="F13" i="9"/>
  <c r="J12" i="9"/>
  <c r="H12" i="9"/>
  <c r="N12" i="9" s="1"/>
  <c r="G12" i="9"/>
  <c r="F12" i="9"/>
  <c r="J11" i="9"/>
  <c r="H11" i="9"/>
  <c r="N11" i="9" s="1"/>
  <c r="G11" i="9"/>
  <c r="F11" i="9"/>
  <c r="J10" i="9"/>
  <c r="H10" i="9"/>
  <c r="N10" i="9" s="1"/>
  <c r="G10" i="9"/>
  <c r="F10" i="9"/>
  <c r="J9" i="9"/>
  <c r="H9" i="9"/>
  <c r="N9" i="9" s="1"/>
  <c r="G9" i="9"/>
  <c r="F9" i="9"/>
  <c r="J8" i="9"/>
  <c r="H8" i="9"/>
  <c r="N8" i="9" s="1"/>
  <c r="G8" i="9"/>
  <c r="F8" i="9"/>
  <c r="J7" i="9"/>
  <c r="H7" i="9"/>
  <c r="N7" i="9" s="1"/>
  <c r="G7" i="9"/>
  <c r="F7" i="9"/>
  <c r="J6" i="9"/>
  <c r="I6" i="9"/>
  <c r="H6" i="9"/>
  <c r="N6" i="9" s="1"/>
  <c r="G6" i="9"/>
  <c r="F6" i="9"/>
  <c r="I14" i="9" l="1"/>
  <c r="L21" i="9"/>
  <c r="M21" i="9" s="1"/>
  <c r="I30" i="9"/>
  <c r="I46" i="9"/>
  <c r="I62" i="9"/>
  <c r="I78" i="9"/>
  <c r="I94" i="9"/>
  <c r="I117" i="9"/>
  <c r="I10" i="9"/>
  <c r="I18" i="9"/>
  <c r="I26" i="9"/>
  <c r="I34" i="9"/>
  <c r="I42" i="9"/>
  <c r="I50" i="9"/>
  <c r="I58" i="9"/>
  <c r="I66" i="9"/>
  <c r="I74" i="9"/>
  <c r="I82" i="9"/>
  <c r="I90" i="9"/>
  <c r="I98" i="9"/>
  <c r="I105" i="9"/>
  <c r="I113" i="9"/>
  <c r="I121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88" i="9"/>
  <c r="I92" i="9"/>
  <c r="I96" i="9"/>
  <c r="I100" i="9"/>
  <c r="I103" i="9"/>
  <c r="I107" i="9"/>
  <c r="I111" i="9"/>
  <c r="I115" i="9"/>
  <c r="I119" i="9"/>
  <c r="I123" i="9"/>
  <c r="I127" i="9"/>
  <c r="L15" i="9"/>
  <c r="L6" i="9"/>
  <c r="I7" i="9"/>
  <c r="L8" i="9"/>
  <c r="I9" i="9"/>
  <c r="L10" i="9"/>
  <c r="I11" i="9"/>
  <c r="L12" i="9"/>
  <c r="I13" i="9"/>
  <c r="L14" i="9"/>
  <c r="I15" i="9"/>
  <c r="L16" i="9"/>
  <c r="I17" i="9"/>
  <c r="L18" i="9"/>
  <c r="I19" i="9"/>
  <c r="L20" i="9"/>
  <c r="I21" i="9"/>
  <c r="N21" i="9"/>
  <c r="N23" i="9"/>
  <c r="N25" i="9"/>
  <c r="N27" i="9"/>
  <c r="L7" i="9"/>
  <c r="L9" i="9"/>
  <c r="L11" i="9"/>
  <c r="L13" i="9"/>
  <c r="L17" i="9"/>
  <c r="L19" i="9"/>
  <c r="L23" i="9"/>
  <c r="L25" i="9"/>
  <c r="L27" i="9"/>
  <c r="L22" i="9"/>
  <c r="L24" i="9"/>
  <c r="L26" i="9"/>
  <c r="L28" i="9"/>
  <c r="I29" i="9"/>
  <c r="L30" i="9"/>
  <c r="I31" i="9"/>
  <c r="L32" i="9"/>
  <c r="I33" i="9"/>
  <c r="L34" i="9"/>
  <c r="I35" i="9"/>
  <c r="L36" i="9"/>
  <c r="I37" i="9"/>
  <c r="L38" i="9"/>
  <c r="I39" i="9"/>
  <c r="L40" i="9"/>
  <c r="I41" i="9"/>
  <c r="L42" i="9"/>
  <c r="I43" i="9"/>
  <c r="L44" i="9"/>
  <c r="I45" i="9"/>
  <c r="L46" i="9"/>
  <c r="I47" i="9"/>
  <c r="L48" i="9"/>
  <c r="I49" i="9"/>
  <c r="L50" i="9"/>
  <c r="I51" i="9"/>
  <c r="L52" i="9"/>
  <c r="I53" i="9"/>
  <c r="L54" i="9"/>
  <c r="I55" i="9"/>
  <c r="L56" i="9"/>
  <c r="I57" i="9"/>
  <c r="L58" i="9"/>
  <c r="I59" i="9"/>
  <c r="L60" i="9"/>
  <c r="I61" i="9"/>
  <c r="L62" i="9"/>
  <c r="I63" i="9"/>
  <c r="L64" i="9"/>
  <c r="I65" i="9"/>
  <c r="L66" i="9"/>
  <c r="I67" i="9"/>
  <c r="L68" i="9"/>
  <c r="I69" i="9"/>
  <c r="L70" i="9"/>
  <c r="I71" i="9"/>
  <c r="L72" i="9"/>
  <c r="I73" i="9"/>
  <c r="L74" i="9"/>
  <c r="N75" i="9"/>
  <c r="N77" i="9"/>
  <c r="N79" i="9"/>
  <c r="N81" i="9"/>
  <c r="N83" i="9"/>
  <c r="L29" i="9"/>
  <c r="L31" i="9"/>
  <c r="L33" i="9"/>
  <c r="L35" i="9"/>
  <c r="L37" i="9"/>
  <c r="L39" i="9"/>
  <c r="L41" i="9"/>
  <c r="L43" i="9"/>
  <c r="L45" i="9"/>
  <c r="L47" i="9"/>
  <c r="L49" i="9"/>
  <c r="L51" i="9"/>
  <c r="L53" i="9"/>
  <c r="L55" i="9"/>
  <c r="L57" i="9"/>
  <c r="L59" i="9"/>
  <c r="L61" i="9"/>
  <c r="L63" i="9"/>
  <c r="L65" i="9"/>
  <c r="L67" i="9"/>
  <c r="L69" i="9"/>
  <c r="L71" i="9"/>
  <c r="L73" i="9"/>
  <c r="L75" i="9"/>
  <c r="L77" i="9"/>
  <c r="L79" i="9"/>
  <c r="L81" i="9"/>
  <c r="L83" i="9"/>
  <c r="L85" i="9"/>
  <c r="N85" i="9"/>
  <c r="L87" i="9"/>
  <c r="N87" i="9"/>
  <c r="L89" i="9"/>
  <c r="N89" i="9"/>
  <c r="L91" i="9"/>
  <c r="N91" i="9"/>
  <c r="L93" i="9"/>
  <c r="N93" i="9"/>
  <c r="L95" i="9"/>
  <c r="N95" i="9"/>
  <c r="L97" i="9"/>
  <c r="N97" i="9"/>
  <c r="L99" i="9"/>
  <c r="N99" i="9"/>
  <c r="L101" i="9"/>
  <c r="L102" i="9"/>
  <c r="L104" i="9"/>
  <c r="L76" i="9"/>
  <c r="L78" i="9"/>
  <c r="L80" i="9"/>
  <c r="L82" i="9"/>
  <c r="L84" i="9"/>
  <c r="L86" i="9"/>
  <c r="L88" i="9"/>
  <c r="L90" i="9"/>
  <c r="L92" i="9"/>
  <c r="L94" i="9"/>
  <c r="L96" i="9"/>
  <c r="L98" i="9"/>
  <c r="L100" i="9"/>
  <c r="I101" i="9"/>
  <c r="N102" i="9"/>
  <c r="N104" i="9"/>
  <c r="L103" i="9"/>
  <c r="L105" i="9"/>
  <c r="I106" i="9"/>
  <c r="L107" i="9"/>
  <c r="I108" i="9"/>
  <c r="L109" i="9"/>
  <c r="I110" i="9"/>
  <c r="L111" i="9"/>
  <c r="I112" i="9"/>
  <c r="L113" i="9"/>
  <c r="I114" i="9"/>
  <c r="L115" i="9"/>
  <c r="I116" i="9"/>
  <c r="L117" i="9"/>
  <c r="I118" i="9"/>
  <c r="L119" i="9"/>
  <c r="I120" i="9"/>
  <c r="L121" i="9"/>
  <c r="I122" i="9"/>
  <c r="L123" i="9"/>
  <c r="I124" i="9"/>
  <c r="L125" i="9"/>
  <c r="I126" i="9"/>
  <c r="L127" i="9"/>
  <c r="I128" i="9"/>
  <c r="L129" i="9"/>
  <c r="N129" i="9"/>
  <c r="L106" i="9"/>
  <c r="L108" i="9"/>
  <c r="L110" i="9"/>
  <c r="L112" i="9"/>
  <c r="L114" i="9"/>
  <c r="L116" i="9"/>
  <c r="L118" i="9"/>
  <c r="L120" i="9"/>
  <c r="L122" i="9"/>
  <c r="L124" i="9"/>
  <c r="L126" i="9"/>
  <c r="L128" i="9"/>
  <c r="O21" i="9" l="1"/>
  <c r="K21" i="9"/>
  <c r="O128" i="9"/>
  <c r="M128" i="9"/>
  <c r="K128" i="9"/>
  <c r="O124" i="9"/>
  <c r="M124" i="9"/>
  <c r="K124" i="9"/>
  <c r="O120" i="9"/>
  <c r="M120" i="9"/>
  <c r="K120" i="9"/>
  <c r="O116" i="9"/>
  <c r="M116" i="9"/>
  <c r="K116" i="9"/>
  <c r="O112" i="9"/>
  <c r="M112" i="9"/>
  <c r="K112" i="9"/>
  <c r="O108" i="9"/>
  <c r="M108" i="9"/>
  <c r="K108" i="9"/>
  <c r="M103" i="9"/>
  <c r="O103" i="9"/>
  <c r="K103" i="9"/>
  <c r="O100" i="9"/>
  <c r="M100" i="9"/>
  <c r="K100" i="9"/>
  <c r="O96" i="9"/>
  <c r="M96" i="9"/>
  <c r="K96" i="9"/>
  <c r="O92" i="9"/>
  <c r="M92" i="9"/>
  <c r="K92" i="9"/>
  <c r="O88" i="9"/>
  <c r="M88" i="9"/>
  <c r="K88" i="9"/>
  <c r="O84" i="9"/>
  <c r="K84" i="9"/>
  <c r="M84" i="9"/>
  <c r="O80" i="9"/>
  <c r="K80" i="9"/>
  <c r="M80" i="9"/>
  <c r="O76" i="9"/>
  <c r="K76" i="9"/>
  <c r="M76" i="9"/>
  <c r="O102" i="9"/>
  <c r="M102" i="9"/>
  <c r="K102" i="9"/>
  <c r="O83" i="9"/>
  <c r="M83" i="9"/>
  <c r="K83" i="9"/>
  <c r="O79" i="9"/>
  <c r="M79" i="9"/>
  <c r="K79" i="9"/>
  <c r="O75" i="9"/>
  <c r="M75" i="9"/>
  <c r="K75" i="9"/>
  <c r="O71" i="9"/>
  <c r="M71" i="9"/>
  <c r="K71" i="9"/>
  <c r="O67" i="9"/>
  <c r="M67" i="9"/>
  <c r="K67" i="9"/>
  <c r="O63" i="9"/>
  <c r="M63" i="9"/>
  <c r="K63" i="9"/>
  <c r="O59" i="9"/>
  <c r="M59" i="9"/>
  <c r="K59" i="9"/>
  <c r="O55" i="9"/>
  <c r="M55" i="9"/>
  <c r="K55" i="9"/>
  <c r="O51" i="9"/>
  <c r="M51" i="9"/>
  <c r="K51" i="9"/>
  <c r="O47" i="9"/>
  <c r="M47" i="9"/>
  <c r="K47" i="9"/>
  <c r="O43" i="9"/>
  <c r="M43" i="9"/>
  <c r="K43" i="9"/>
  <c r="O39" i="9"/>
  <c r="M39" i="9"/>
  <c r="K39" i="9"/>
  <c r="O35" i="9"/>
  <c r="M35" i="9"/>
  <c r="K35" i="9"/>
  <c r="O31" i="9"/>
  <c r="M31" i="9"/>
  <c r="K31" i="9"/>
  <c r="O26" i="9"/>
  <c r="K26" i="9"/>
  <c r="M26" i="9"/>
  <c r="O22" i="9"/>
  <c r="K22" i="9"/>
  <c r="M22" i="9"/>
  <c r="O25" i="9"/>
  <c r="M25" i="9"/>
  <c r="K25" i="9"/>
  <c r="O19" i="9"/>
  <c r="M19" i="9"/>
  <c r="K19" i="9"/>
  <c r="O15" i="9"/>
  <c r="M15" i="9"/>
  <c r="K15" i="9"/>
  <c r="O11" i="9"/>
  <c r="M11" i="9"/>
  <c r="K11" i="9"/>
  <c r="O7" i="9"/>
  <c r="M7" i="9"/>
  <c r="K7" i="9"/>
  <c r="O20" i="9"/>
  <c r="M20" i="9"/>
  <c r="K20" i="9"/>
  <c r="O18" i="9"/>
  <c r="M18" i="9"/>
  <c r="K18" i="9"/>
  <c r="O16" i="9"/>
  <c r="M16" i="9"/>
  <c r="K16" i="9"/>
  <c r="O14" i="9"/>
  <c r="M14" i="9"/>
  <c r="K14" i="9"/>
  <c r="O12" i="9"/>
  <c r="M12" i="9"/>
  <c r="K12" i="9"/>
  <c r="O10" i="9"/>
  <c r="M10" i="9"/>
  <c r="K10" i="9"/>
  <c r="O8" i="9"/>
  <c r="M8" i="9"/>
  <c r="K8" i="9"/>
  <c r="O6" i="9"/>
  <c r="M6" i="9"/>
  <c r="K6" i="9"/>
  <c r="O126" i="9"/>
  <c r="M126" i="9"/>
  <c r="K126" i="9"/>
  <c r="O122" i="9"/>
  <c r="M122" i="9"/>
  <c r="K122" i="9"/>
  <c r="O118" i="9"/>
  <c r="M118" i="9"/>
  <c r="K118" i="9"/>
  <c r="O114" i="9"/>
  <c r="M114" i="9"/>
  <c r="K114" i="9"/>
  <c r="O110" i="9"/>
  <c r="M110" i="9"/>
  <c r="K110" i="9"/>
  <c r="O106" i="9"/>
  <c r="M106" i="9"/>
  <c r="K106" i="9"/>
  <c r="O129" i="9"/>
  <c r="M129" i="9"/>
  <c r="K129" i="9"/>
  <c r="O127" i="9"/>
  <c r="M127" i="9"/>
  <c r="K127" i="9"/>
  <c r="O125" i="9"/>
  <c r="M125" i="9"/>
  <c r="K125" i="9"/>
  <c r="O123" i="9"/>
  <c r="M123" i="9"/>
  <c r="K123" i="9"/>
  <c r="O121" i="9"/>
  <c r="M121" i="9"/>
  <c r="K121" i="9"/>
  <c r="O119" i="9"/>
  <c r="M119" i="9"/>
  <c r="K119" i="9"/>
  <c r="O117" i="9"/>
  <c r="M117" i="9"/>
  <c r="K117" i="9"/>
  <c r="O115" i="9"/>
  <c r="M115" i="9"/>
  <c r="K115" i="9"/>
  <c r="O113" i="9"/>
  <c r="M113" i="9"/>
  <c r="K113" i="9"/>
  <c r="O111" i="9"/>
  <c r="M111" i="9"/>
  <c r="K111" i="9"/>
  <c r="O109" i="9"/>
  <c r="M109" i="9"/>
  <c r="K109" i="9"/>
  <c r="O107" i="9"/>
  <c r="M107" i="9"/>
  <c r="K107" i="9"/>
  <c r="M105" i="9"/>
  <c r="O105" i="9"/>
  <c r="K105" i="9"/>
  <c r="O98" i="9"/>
  <c r="M98" i="9"/>
  <c r="K98" i="9"/>
  <c r="O94" i="9"/>
  <c r="M94" i="9"/>
  <c r="K94" i="9"/>
  <c r="O90" i="9"/>
  <c r="M90" i="9"/>
  <c r="K90" i="9"/>
  <c r="O86" i="9"/>
  <c r="M86" i="9"/>
  <c r="K86" i="9"/>
  <c r="O82" i="9"/>
  <c r="K82" i="9"/>
  <c r="M82" i="9"/>
  <c r="O78" i="9"/>
  <c r="K78" i="9"/>
  <c r="M78" i="9"/>
  <c r="O104" i="9"/>
  <c r="M104" i="9"/>
  <c r="K104" i="9"/>
  <c r="M101" i="9"/>
  <c r="K101" i="9"/>
  <c r="O101" i="9"/>
  <c r="O99" i="9"/>
  <c r="M99" i="9"/>
  <c r="K99" i="9"/>
  <c r="O97" i="9"/>
  <c r="M97" i="9"/>
  <c r="K97" i="9"/>
  <c r="O95" i="9"/>
  <c r="M95" i="9"/>
  <c r="K95" i="9"/>
  <c r="O93" i="9"/>
  <c r="M93" i="9"/>
  <c r="K93" i="9"/>
  <c r="O91" i="9"/>
  <c r="M91" i="9"/>
  <c r="K91" i="9"/>
  <c r="O89" i="9"/>
  <c r="M89" i="9"/>
  <c r="K89" i="9"/>
  <c r="O87" i="9"/>
  <c r="M87" i="9"/>
  <c r="K87" i="9"/>
  <c r="O85" i="9"/>
  <c r="M85" i="9"/>
  <c r="K85" i="9"/>
  <c r="O81" i="9"/>
  <c r="M81" i="9"/>
  <c r="K81" i="9"/>
  <c r="O77" i="9"/>
  <c r="M77" i="9"/>
  <c r="K77" i="9"/>
  <c r="O73" i="9"/>
  <c r="M73" i="9"/>
  <c r="K73" i="9"/>
  <c r="O69" i="9"/>
  <c r="M69" i="9"/>
  <c r="K69" i="9"/>
  <c r="O65" i="9"/>
  <c r="M65" i="9"/>
  <c r="K65" i="9"/>
  <c r="O61" i="9"/>
  <c r="M61" i="9"/>
  <c r="K61" i="9"/>
  <c r="O57" i="9"/>
  <c r="M57" i="9"/>
  <c r="K57" i="9"/>
  <c r="O53" i="9"/>
  <c r="M53" i="9"/>
  <c r="K53" i="9"/>
  <c r="O49" i="9"/>
  <c r="M49" i="9"/>
  <c r="K49" i="9"/>
  <c r="O45" i="9"/>
  <c r="M45" i="9"/>
  <c r="K45" i="9"/>
  <c r="O41" i="9"/>
  <c r="M41" i="9"/>
  <c r="K41" i="9"/>
  <c r="O37" i="9"/>
  <c r="M37" i="9"/>
  <c r="K37" i="9"/>
  <c r="O33" i="9"/>
  <c r="M33" i="9"/>
  <c r="K33" i="9"/>
  <c r="O29" i="9"/>
  <c r="M29" i="9"/>
  <c r="K29" i="9"/>
  <c r="O74" i="9"/>
  <c r="M74" i="9"/>
  <c r="K74" i="9"/>
  <c r="O72" i="9"/>
  <c r="M72" i="9"/>
  <c r="K72" i="9"/>
  <c r="O70" i="9"/>
  <c r="M70" i="9"/>
  <c r="K70" i="9"/>
  <c r="O68" i="9"/>
  <c r="M68" i="9"/>
  <c r="K68" i="9"/>
  <c r="O66" i="9"/>
  <c r="M66" i="9"/>
  <c r="K66" i="9"/>
  <c r="O64" i="9"/>
  <c r="M64" i="9"/>
  <c r="K64" i="9"/>
  <c r="O62" i="9"/>
  <c r="M62" i="9"/>
  <c r="K62" i="9"/>
  <c r="O60" i="9"/>
  <c r="M60" i="9"/>
  <c r="K60" i="9"/>
  <c r="O58" i="9"/>
  <c r="M58" i="9"/>
  <c r="K58" i="9"/>
  <c r="O56" i="9"/>
  <c r="M56" i="9"/>
  <c r="K56" i="9"/>
  <c r="O54" i="9"/>
  <c r="M54" i="9"/>
  <c r="K54" i="9"/>
  <c r="O52" i="9"/>
  <c r="M52" i="9"/>
  <c r="K52" i="9"/>
  <c r="O50" i="9"/>
  <c r="M50" i="9"/>
  <c r="K50" i="9"/>
  <c r="O48" i="9"/>
  <c r="M48" i="9"/>
  <c r="K48" i="9"/>
  <c r="O46" i="9"/>
  <c r="M46" i="9"/>
  <c r="K46" i="9"/>
  <c r="O44" i="9"/>
  <c r="M44" i="9"/>
  <c r="K44" i="9"/>
  <c r="O42" i="9"/>
  <c r="M42" i="9"/>
  <c r="K42" i="9"/>
  <c r="O40" i="9"/>
  <c r="M40" i="9"/>
  <c r="K40" i="9"/>
  <c r="O38" i="9"/>
  <c r="M38" i="9"/>
  <c r="K38" i="9"/>
  <c r="O36" i="9"/>
  <c r="M36" i="9"/>
  <c r="K36" i="9"/>
  <c r="O34" i="9"/>
  <c r="M34" i="9"/>
  <c r="K34" i="9"/>
  <c r="O32" i="9"/>
  <c r="M32" i="9"/>
  <c r="K32" i="9"/>
  <c r="O30" i="9"/>
  <c r="M30" i="9"/>
  <c r="K30" i="9"/>
  <c r="O28" i="9"/>
  <c r="K28" i="9"/>
  <c r="M28" i="9"/>
  <c r="O24" i="9"/>
  <c r="K24" i="9"/>
  <c r="M24" i="9"/>
  <c r="O27" i="9"/>
  <c r="M27" i="9"/>
  <c r="K27" i="9"/>
  <c r="O23" i="9"/>
  <c r="M23" i="9"/>
  <c r="K23" i="9"/>
  <c r="O17" i="9"/>
  <c r="M17" i="9"/>
  <c r="K17" i="9"/>
  <c r="O13" i="9"/>
  <c r="M13" i="9"/>
  <c r="K13" i="9"/>
  <c r="O9" i="9"/>
  <c r="M9" i="9"/>
  <c r="K9" i="9"/>
  <c r="G39" i="3"/>
</calcChain>
</file>

<file path=xl/sharedStrings.xml><?xml version="1.0" encoding="utf-8"?>
<sst xmlns="http://schemas.openxmlformats.org/spreadsheetml/2006/main" count="2007" uniqueCount="351">
  <si>
    <t>Lp</t>
  </si>
  <si>
    <t>nazwisko</t>
  </si>
  <si>
    <t>należność</t>
  </si>
  <si>
    <t>wysokość wpłaty</t>
  </si>
  <si>
    <t>do zapłaty</t>
  </si>
  <si>
    <t>zestawienie</t>
  </si>
  <si>
    <t>Asiński</t>
  </si>
  <si>
    <t xml:space="preserve">suma wpłat </t>
  </si>
  <si>
    <t>Besiński</t>
  </si>
  <si>
    <t>średnia wpłata</t>
  </si>
  <si>
    <t>Cesiński</t>
  </si>
  <si>
    <t>najwyższa wpłata</t>
  </si>
  <si>
    <t>Desiński</t>
  </si>
  <si>
    <t>najniższa wpłata</t>
  </si>
  <si>
    <t>Esiński</t>
  </si>
  <si>
    <t>Fesiński</t>
  </si>
  <si>
    <t>ilość osób, które wpłat:</t>
  </si>
  <si>
    <t>Gesiński</t>
  </si>
  <si>
    <t>dokonały</t>
  </si>
  <si>
    <t>Hasiński</t>
  </si>
  <si>
    <t>nie dokonały</t>
  </si>
  <si>
    <t>Iwiński</t>
  </si>
  <si>
    <t>Jasiński</t>
  </si>
  <si>
    <t>Kasiński</t>
  </si>
  <si>
    <t>Lasiński</t>
  </si>
  <si>
    <t>Łasiński</t>
  </si>
  <si>
    <t>Masiński</t>
  </si>
  <si>
    <t>Nasiński</t>
  </si>
  <si>
    <t>Osiński</t>
  </si>
  <si>
    <t>Pesiński</t>
  </si>
  <si>
    <t>Rasiński</t>
  </si>
  <si>
    <t>Stasiński</t>
  </si>
  <si>
    <t>Tasiński</t>
  </si>
  <si>
    <t>Usiński</t>
  </si>
  <si>
    <t>Wusiński</t>
  </si>
  <si>
    <t>Zesiński</t>
  </si>
  <si>
    <r>
      <t xml:space="preserve">   1. Do komórki </t>
    </r>
    <r>
      <rPr>
        <b/>
        <sz val="11"/>
        <rFont val="Arial"/>
        <family val="2"/>
        <charset val="238"/>
      </rPr>
      <t>F10</t>
    </r>
    <r>
      <rPr>
        <sz val="11"/>
        <rFont val="Arial"/>
        <family val="2"/>
        <charset val="238"/>
      </rPr>
      <t xml:space="preserve"> wstaw odpowiednią funkcję tak, aby po jej skopiowaniu zostały wypisane kwoty do zapłaty.</t>
    </r>
  </si>
  <si>
    <t xml:space="preserve">   2. Jeżeli została dokonana pełna wpłata należności, spowoduj wypisywanie tekstu "zapłacono".
       Dodaj formatowanie warunkowe dla tych komórek.</t>
  </si>
  <si>
    <t xml:space="preserve">   3. Oblicz: sumę wszystkich wpłat, średnią wysokość wpłaty, wysokość wpłaty najwyższej i wysokość wpłaty najniżej,</t>
  </si>
  <si>
    <t xml:space="preserve">   4. Spowoduj wyliczanie ilości osób, które dokonały wpłat i ilości osób które nie dokonały żadnej wpłaty.</t>
  </si>
  <si>
    <t>Zestawienie wpłat</t>
  </si>
  <si>
    <t>Nazwisko ucznia</t>
  </si>
  <si>
    <t>Suma wpłat</t>
  </si>
  <si>
    <t>Ilość wpłat</t>
  </si>
  <si>
    <t>Średnia wpłata</t>
  </si>
  <si>
    <t>Adamska</t>
  </si>
  <si>
    <t>Barańska</t>
  </si>
  <si>
    <t>Cedzyński</t>
  </si>
  <si>
    <t>Kowalski</t>
  </si>
  <si>
    <t>Iwińska</t>
  </si>
  <si>
    <t>Wpłaty uczniów</t>
  </si>
  <si>
    <t>Wpłata</t>
  </si>
  <si>
    <t>Uzupełnij poniższą tabelkę "Zestawienie wpłat"</t>
  </si>
  <si>
    <t>TABELA 1</t>
  </si>
  <si>
    <t>jedzenie</t>
  </si>
  <si>
    <t>mieszkanie</t>
  </si>
  <si>
    <t>dojazdy</t>
  </si>
  <si>
    <t>opłaty</t>
  </si>
  <si>
    <t>inne</t>
  </si>
  <si>
    <t>poniedziałek</t>
  </si>
  <si>
    <t>wtorek</t>
  </si>
  <si>
    <t>środa</t>
  </si>
  <si>
    <t>czwartek</t>
  </si>
  <si>
    <t>piątek</t>
  </si>
  <si>
    <t>sobota</t>
  </si>
  <si>
    <t>niedziela</t>
  </si>
  <si>
    <t>TABELA 3</t>
  </si>
  <si>
    <t>TABELA 4</t>
  </si>
  <si>
    <t>RAZEM</t>
  </si>
  <si>
    <t>RAZEM:</t>
  </si>
  <si>
    <t>średnia kwota</t>
  </si>
  <si>
    <t>maksymalna kwota</t>
  </si>
  <si>
    <t>minimalna kwota</t>
  </si>
  <si>
    <t>Uzupełnij dane w tabelach, dodaj formatowanie walutowe.</t>
  </si>
  <si>
    <t>Powyliczaj dane, których brakuje.</t>
  </si>
  <si>
    <t>Imię i nazwisko ucznia</t>
  </si>
  <si>
    <t>ocena 1</t>
  </si>
  <si>
    <t>ocena 2</t>
  </si>
  <si>
    <t>ocena 3</t>
  </si>
  <si>
    <t>ocena 4</t>
  </si>
  <si>
    <t>ocena 5</t>
  </si>
  <si>
    <t>ocena 6</t>
  </si>
  <si>
    <t>ocena średnia</t>
  </si>
  <si>
    <t>słownie</t>
  </si>
  <si>
    <t>uczeń 01</t>
  </si>
  <si>
    <t>uczeń 02</t>
  </si>
  <si>
    <t>uczeń 03</t>
  </si>
  <si>
    <t>uczeń 04</t>
  </si>
  <si>
    <t>nieob.</t>
  </si>
  <si>
    <t>uczeń 05</t>
  </si>
  <si>
    <t>uczeń 06</t>
  </si>
  <si>
    <t>uczeń 07</t>
  </si>
  <si>
    <t>zwoln</t>
  </si>
  <si>
    <t>uczeń 08</t>
  </si>
  <si>
    <t>uczeń 09</t>
  </si>
  <si>
    <t>uczeń 10</t>
  </si>
  <si>
    <t>uczeń 11</t>
  </si>
  <si>
    <t>uczeń 12</t>
  </si>
  <si>
    <t>uczeń 13</t>
  </si>
  <si>
    <t>uczeń 14</t>
  </si>
  <si>
    <t>uczeń 15</t>
  </si>
  <si>
    <t>uczeń 16</t>
  </si>
  <si>
    <t>uczeń 17</t>
  </si>
  <si>
    <t>uczeń 18</t>
  </si>
  <si>
    <t>uczeń 19</t>
  </si>
  <si>
    <t>uczeń 20</t>
  </si>
  <si>
    <t>uczeń 21</t>
  </si>
  <si>
    <t>uczeń 22</t>
  </si>
  <si>
    <t>uczeń 23</t>
  </si>
  <si>
    <t>uczeń 24</t>
  </si>
  <si>
    <t>uczeń 25</t>
  </si>
  <si>
    <t>uczeń 26</t>
  </si>
  <si>
    <t>uczeń 27</t>
  </si>
  <si>
    <t>uczeń 28</t>
  </si>
  <si>
    <t>uczeń 29</t>
  </si>
  <si>
    <t>uczeń 30</t>
  </si>
  <si>
    <t>ocena całkowita</t>
  </si>
  <si>
    <t xml:space="preserve">celujący </t>
  </si>
  <si>
    <t>bardzo dobry</t>
  </si>
  <si>
    <t>dobry</t>
  </si>
  <si>
    <t>dostateczny</t>
  </si>
  <si>
    <t>dopuszczający</t>
  </si>
  <si>
    <t>niedostateczny</t>
  </si>
  <si>
    <t>Lp.</t>
  </si>
  <si>
    <t>Nazwisko</t>
  </si>
  <si>
    <t>Imię</t>
  </si>
  <si>
    <t>rok</t>
  </si>
  <si>
    <t>miesiąc</t>
  </si>
  <si>
    <t>dzień</t>
  </si>
  <si>
    <t>data ur.</t>
  </si>
  <si>
    <t>dni</t>
  </si>
  <si>
    <t>Marta</t>
  </si>
  <si>
    <t>Dawid</t>
  </si>
  <si>
    <t>Aleksandra</t>
  </si>
  <si>
    <t>Barbara</t>
  </si>
  <si>
    <t>Karolina</t>
  </si>
  <si>
    <t>Kwiatkowska</t>
  </si>
  <si>
    <t>Adam</t>
  </si>
  <si>
    <t>Magdalena</t>
  </si>
  <si>
    <t>Michał</t>
  </si>
  <si>
    <t>Agata</t>
  </si>
  <si>
    <t>Cieślak</t>
  </si>
  <si>
    <t>Rafał</t>
  </si>
  <si>
    <t>Piotr</t>
  </si>
  <si>
    <t>Michalski</t>
  </si>
  <si>
    <t>Joanna</t>
  </si>
  <si>
    <t>Paweł</t>
  </si>
  <si>
    <t>Agnieszka</t>
  </si>
  <si>
    <t>Sylwia</t>
  </si>
  <si>
    <t>Dorota</t>
  </si>
  <si>
    <t>Pawlak</t>
  </si>
  <si>
    <t>Zakrzewska</t>
  </si>
  <si>
    <t>Zawadzki</t>
  </si>
  <si>
    <t>Grzegorz</t>
  </si>
  <si>
    <t>Anna</t>
  </si>
  <si>
    <t>Daniel</t>
  </si>
  <si>
    <t>Maria</t>
  </si>
  <si>
    <t>Kowalczyk</t>
  </si>
  <si>
    <t>Marek</t>
  </si>
  <si>
    <t>Józef</t>
  </si>
  <si>
    <t>Jakub</t>
  </si>
  <si>
    <t>Sebastian</t>
  </si>
  <si>
    <t>Nowakowski</t>
  </si>
  <si>
    <t>Maciej</t>
  </si>
  <si>
    <t>Jabłońska</t>
  </si>
  <si>
    <t>Ewa</t>
  </si>
  <si>
    <t>Katarzyna</t>
  </si>
  <si>
    <t>Marcin</t>
  </si>
  <si>
    <t>Ryszard</t>
  </si>
  <si>
    <t>Paulina</t>
  </si>
  <si>
    <t>urodziny w tym miesiącu</t>
  </si>
  <si>
    <t>urodziny dziś</t>
  </si>
  <si>
    <r>
      <t xml:space="preserve">płeć </t>
    </r>
    <r>
      <rPr>
        <sz val="11"/>
        <color rgb="FFFF0000"/>
        <rFont val="Czcionka tekstu podstawowego"/>
        <charset val="238"/>
      </rPr>
      <t>(*)</t>
    </r>
  </si>
  <si>
    <t>najstarszy(a)</t>
  </si>
  <si>
    <t>najmłodszy(a)</t>
  </si>
  <si>
    <t>do urodzin</t>
  </si>
  <si>
    <t>TAK lub ----</t>
  </si>
  <si>
    <t>od urodzenia</t>
  </si>
  <si>
    <r>
      <t xml:space="preserve">M </t>
    </r>
    <r>
      <rPr>
        <sz val="8"/>
        <color theme="1"/>
        <rFont val="Calibri"/>
        <family val="2"/>
        <charset val="238"/>
        <scheme val="minor"/>
      </rPr>
      <t>lub</t>
    </r>
    <r>
      <rPr>
        <sz val="11"/>
        <color theme="1"/>
        <rFont val="Calibri"/>
        <family val="2"/>
        <charset val="238"/>
        <scheme val="minor"/>
      </rPr>
      <t xml:space="preserve"> K</t>
    </r>
  </si>
  <si>
    <r>
      <t xml:space="preserve">ilość dni </t>
    </r>
    <r>
      <rPr>
        <sz val="8"/>
        <color theme="1"/>
        <rFont val="Calibri"/>
        <family val="2"/>
        <charset val="238"/>
        <scheme val="minor"/>
      </rPr>
      <t>lub</t>
    </r>
    <r>
      <rPr>
        <sz val="11"/>
        <color theme="1"/>
        <rFont val="Calibri"/>
        <family val="2"/>
        <charset val="238"/>
        <scheme val="minor"/>
      </rPr>
      <t xml:space="preserve"> BYŁY</t>
    </r>
  </si>
  <si>
    <t>urodziny</t>
  </si>
  <si>
    <t>w tym roku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</si>
  <si>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</si>
  <si>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</si>
  <si>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</si>
  <si>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</si>
  <si>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</si>
  <si>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</si>
  <si>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</si>
  <si>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</si>
  <si>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</si>
  <si>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</si>
  <si>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</si>
  <si>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</si>
  <si>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ile lat</t>
  </si>
  <si>
    <t>Dąbrowska</t>
  </si>
  <si>
    <t>Makowski</t>
  </si>
  <si>
    <t>Piotrowski</t>
  </si>
  <si>
    <t>Adamski</t>
  </si>
  <si>
    <t>Kalinowski</t>
  </si>
  <si>
    <t>Wilk</t>
  </si>
  <si>
    <t>Szewczyk</t>
  </si>
  <si>
    <t>Grabowska</t>
  </si>
  <si>
    <t>Chmielewska</t>
  </si>
  <si>
    <t>Kozłowska</t>
  </si>
  <si>
    <t>Pietrzak</t>
  </si>
  <si>
    <t>Wróblewska</t>
  </si>
  <si>
    <t>Duda</t>
  </si>
  <si>
    <t>Wysocki</t>
  </si>
  <si>
    <t>Malinowski</t>
  </si>
  <si>
    <t>Chmielewski</t>
  </si>
  <si>
    <t>Czerwińska</t>
  </si>
  <si>
    <t>Maciejewska</t>
  </si>
  <si>
    <t>Włodarczyk</t>
  </si>
  <si>
    <t>Wasilewski</t>
  </si>
  <si>
    <t>Lis</t>
  </si>
  <si>
    <t>Kozłowski</t>
  </si>
  <si>
    <t>Wójcik</t>
  </si>
  <si>
    <t>Sokołowska</t>
  </si>
  <si>
    <t>Bąk</t>
  </si>
  <si>
    <t>Kamińska</t>
  </si>
  <si>
    <t>Andrzejewski</t>
  </si>
  <si>
    <t>Czerwiński</t>
  </si>
  <si>
    <t>Walczak</t>
  </si>
  <si>
    <t>Zielińska</t>
  </si>
  <si>
    <t>Gajewska</t>
  </si>
  <si>
    <t>Laskowski</t>
  </si>
  <si>
    <t>Sadowski</t>
  </si>
  <si>
    <t>Sadowska</t>
  </si>
  <si>
    <t>Sawicki</t>
  </si>
  <si>
    <t>Urbańska</t>
  </si>
  <si>
    <t>Przybylska</t>
  </si>
  <si>
    <t>Wysocka</t>
  </si>
  <si>
    <t>Sikora</t>
  </si>
  <si>
    <t>Majewska</t>
  </si>
  <si>
    <t>Szulc</t>
  </si>
  <si>
    <t>Lewandowski</t>
  </si>
  <si>
    <t>Król</t>
  </si>
  <si>
    <t>Rutkowska</t>
  </si>
  <si>
    <t>Marciniak</t>
  </si>
  <si>
    <t>Jabłoński</t>
  </si>
  <si>
    <t>Szymczak</t>
  </si>
  <si>
    <t>Tomaszewska</t>
  </si>
  <si>
    <t>Sobczak</t>
  </si>
  <si>
    <t>Pawłowska</t>
  </si>
  <si>
    <t>Zalewski</t>
  </si>
  <si>
    <t>Kaźmierczak</t>
  </si>
  <si>
    <t>Górska</t>
  </si>
  <si>
    <t>Rutkowski</t>
  </si>
  <si>
    <t>Sokołowski</t>
  </si>
  <si>
    <t>Adamczyk</t>
  </si>
  <si>
    <t>Jankowski</t>
  </si>
  <si>
    <t>Szczepański</t>
  </si>
  <si>
    <t>Ziółkowski</t>
  </si>
  <si>
    <t>Makowska</t>
  </si>
  <si>
    <t>Jakubowski</t>
  </si>
  <si>
    <t>Wróbel</t>
  </si>
  <si>
    <t>Borkowska</t>
  </si>
  <si>
    <t>Zalewska</t>
  </si>
  <si>
    <t>Maciejewski</t>
  </si>
  <si>
    <t>Wiśniewski</t>
  </si>
  <si>
    <t>Baranowski</t>
  </si>
  <si>
    <t>Wieczorek</t>
  </si>
  <si>
    <t>Zawadzka</t>
  </si>
  <si>
    <t>Kowalska</t>
  </si>
  <si>
    <t>Kucharska</t>
  </si>
  <si>
    <t>Ziółkowska</t>
  </si>
  <si>
    <t>Gajewski</t>
  </si>
  <si>
    <t>Dudek</t>
  </si>
  <si>
    <t>Jaworska</t>
  </si>
  <si>
    <t>Zakrzewski</t>
  </si>
  <si>
    <t>Ostrowski</t>
  </si>
  <si>
    <t>Brzezińska</t>
  </si>
  <si>
    <t>Witkowska</t>
  </si>
  <si>
    <t>Nowicki</t>
  </si>
  <si>
    <t>Sikorski</t>
  </si>
  <si>
    <t>Zając</t>
  </si>
  <si>
    <t>Laskowska</t>
  </si>
  <si>
    <t>Kamiński</t>
  </si>
  <si>
    <t>Borkowski</t>
  </si>
  <si>
    <t>Kubiak</t>
  </si>
  <si>
    <t>Michalak</t>
  </si>
  <si>
    <t>Baran</t>
  </si>
  <si>
    <t>Czarnecki</t>
  </si>
  <si>
    <t>Kalinowska</t>
  </si>
  <si>
    <t>Olszewski</t>
  </si>
  <si>
    <t>Marian</t>
  </si>
  <si>
    <t>Zbigniew</t>
  </si>
  <si>
    <t>Wojciech</t>
  </si>
  <si>
    <t>Marianna</t>
  </si>
  <si>
    <t>Urszula</t>
  </si>
  <si>
    <t>Janina</t>
  </si>
  <si>
    <t>Krystyna</t>
  </si>
  <si>
    <t>Natalia</t>
  </si>
  <si>
    <t>Bożena</t>
  </si>
  <si>
    <t>Czesław</t>
  </si>
  <si>
    <t>Kamil</t>
  </si>
  <si>
    <t>Teresa</t>
  </si>
  <si>
    <t>Artur</t>
  </si>
  <si>
    <t>Kazimierz</t>
  </si>
  <si>
    <t>Jadwiga</t>
  </si>
  <si>
    <t>Justyna</t>
  </si>
  <si>
    <t>Mirosław</t>
  </si>
  <si>
    <t>Władysław</t>
  </si>
  <si>
    <t>Waldemar</t>
  </si>
  <si>
    <t>Henryk</t>
  </si>
  <si>
    <t>Sławomir</t>
  </si>
  <si>
    <t>Monika</t>
  </si>
  <si>
    <t>Aneta</t>
  </si>
  <si>
    <t>Jarosław</t>
  </si>
  <si>
    <t>Patrycja</t>
  </si>
  <si>
    <t>Krzysztof</t>
  </si>
  <si>
    <t>Edyta</t>
  </si>
  <si>
    <t>Kazimiera</t>
  </si>
  <si>
    <t>Ewelina</t>
  </si>
  <si>
    <t>Wiesława</t>
  </si>
  <si>
    <t>Stefania</t>
  </si>
  <si>
    <t>Halina</t>
  </si>
  <si>
    <t>Roman</t>
  </si>
  <si>
    <t>Mariusz</t>
  </si>
  <si>
    <t>Mieczysław</t>
  </si>
  <si>
    <t>Alicja</t>
  </si>
  <si>
    <t>Edward</t>
  </si>
  <si>
    <t>Stanisława</t>
  </si>
  <si>
    <t>Elżbieta</t>
  </si>
  <si>
    <t>Janusz</t>
  </si>
  <si>
    <t>Jerzy</t>
  </si>
  <si>
    <t>Irena</t>
  </si>
  <si>
    <t>Małgorzata</t>
  </si>
  <si>
    <t>Jacek</t>
  </si>
  <si>
    <t>Tadeusz</t>
  </si>
  <si>
    <t>Wanda</t>
  </si>
  <si>
    <t>Damian</t>
  </si>
  <si>
    <t>Łukasz</t>
  </si>
  <si>
    <t>Jolanta</t>
  </si>
  <si>
    <t>Genowefa</t>
  </si>
  <si>
    <t>Jan</t>
  </si>
  <si>
    <t>Iwona</t>
  </si>
  <si>
    <t>Leszek</t>
  </si>
  <si>
    <t>Wiesław</t>
  </si>
  <si>
    <t>Beata</t>
  </si>
  <si>
    <t>Przemysław</t>
  </si>
  <si>
    <t>Danuta</t>
  </si>
  <si>
    <t>Helena</t>
  </si>
  <si>
    <r>
      <t xml:space="preserve">   1. Do komórki E</t>
    </r>
    <r>
      <rPr>
        <b/>
        <sz val="11"/>
        <rFont val="Arial"/>
        <family val="2"/>
        <charset val="238"/>
      </rPr>
      <t>10</t>
    </r>
    <r>
      <rPr>
        <sz val="11"/>
        <rFont val="Arial"/>
        <family val="2"/>
        <charset val="238"/>
      </rPr>
      <t xml:space="preserve"> wstaw odpowiednią funkcję tak, aby po jej skopiowaniu zostały wypisane kwoty do zapłaty.</t>
    </r>
  </si>
  <si>
    <t>wskazówki</t>
  </si>
  <si>
    <r>
      <t xml:space="preserve">1. Wykonaj obliczenia w kolorowych polach, dodaj formatowanie walutowe.
2. Na karcie [Formuły] wykorzystaj funkcje: </t>
    </r>
    <r>
      <rPr>
        <b/>
        <sz val="11"/>
        <color theme="1"/>
        <rFont val="Calibri"/>
        <family val="2"/>
        <charset val="238"/>
        <scheme val="minor"/>
      </rPr>
      <t>Suma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b/>
        <sz val="11"/>
        <color theme="1"/>
        <rFont val="Calibri"/>
        <family val="2"/>
        <charset val="238"/>
        <scheme val="minor"/>
      </rPr>
      <t>Średnia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b/>
        <sz val="11"/>
        <color theme="1"/>
        <rFont val="Calibri"/>
        <family val="2"/>
        <charset val="238"/>
        <scheme val="minor"/>
      </rPr>
      <t>Minimum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b/>
        <sz val="11"/>
        <color theme="1"/>
        <rFont val="Calibri"/>
        <family val="2"/>
        <charset val="238"/>
        <scheme val="minor"/>
      </rPr>
      <t>Maksimum</t>
    </r>
  </si>
  <si>
    <r>
      <t xml:space="preserve">Na karcie [Formuły] wykorzystaj funkcje: </t>
    </r>
    <r>
      <rPr>
        <b/>
        <sz val="11"/>
        <color theme="1"/>
        <rFont val="Calibri"/>
        <family val="2"/>
        <charset val="238"/>
        <scheme val="minor"/>
      </rPr>
      <t>ILE.NIEPUSTYCH</t>
    </r>
    <r>
      <rPr>
        <sz val="11"/>
        <color theme="1"/>
        <rFont val="Calibri"/>
        <family val="2"/>
        <charset val="238"/>
        <scheme val="minor"/>
      </rPr>
      <t xml:space="preserve"> z kategorii </t>
    </r>
    <r>
      <rPr>
        <b/>
        <sz val="11"/>
        <color theme="1"/>
        <rFont val="Calibri"/>
        <family val="2"/>
        <charset val="238"/>
        <scheme val="minor"/>
      </rPr>
      <t>Statystyczne</t>
    </r>
  </si>
  <si>
    <r>
      <t xml:space="preserve">Na karcie [Formuły] wykorzystaj funkcje: 
    </t>
    </r>
    <r>
      <rPr>
        <b/>
        <sz val="11"/>
        <color theme="1"/>
        <rFont val="Calibri"/>
        <family val="2"/>
        <charset val="238"/>
        <scheme val="minor"/>
      </rPr>
      <t>SUMA.JEŻELI</t>
    </r>
    <r>
      <rPr>
        <sz val="11"/>
        <color theme="1"/>
        <rFont val="Calibri"/>
        <family val="2"/>
        <charset val="238"/>
        <scheme val="minor"/>
      </rPr>
      <t xml:space="preserve"> z kategorii </t>
    </r>
    <r>
      <rPr>
        <b/>
        <sz val="11"/>
        <color theme="1"/>
        <rFont val="Calibri"/>
        <family val="2"/>
        <charset val="238"/>
        <scheme val="minor"/>
      </rPr>
      <t xml:space="preserve">Matematyczne
    LICZ.JEŻELI </t>
    </r>
    <r>
      <rPr>
        <sz val="11"/>
        <color theme="1"/>
        <rFont val="Calibri"/>
        <family val="2"/>
        <charset val="238"/>
        <scheme val="minor"/>
      </rPr>
      <t>z kategorii</t>
    </r>
    <r>
      <rPr>
        <b/>
        <sz val="11"/>
        <color theme="1"/>
        <rFont val="Calibri"/>
        <family val="2"/>
        <charset val="238"/>
        <scheme val="minor"/>
      </rPr>
      <t xml:space="preserve"> Statystyczne</t>
    </r>
  </si>
  <si>
    <r>
      <t xml:space="preserve">Na karcie [Formuły] wykorzystaj funkcje: 
    </t>
    </r>
    <r>
      <rPr>
        <b/>
        <sz val="11"/>
        <color theme="1"/>
        <rFont val="Calibri"/>
        <family val="2"/>
        <charset val="238"/>
        <scheme val="minor"/>
      </rPr>
      <t>ZAOKR</t>
    </r>
    <r>
      <rPr>
        <sz val="11"/>
        <color theme="1"/>
        <rFont val="Calibri"/>
        <family val="2"/>
        <charset val="238"/>
        <scheme val="minor"/>
      </rPr>
      <t xml:space="preserve"> z kategorii </t>
    </r>
    <r>
      <rPr>
        <b/>
        <sz val="11"/>
        <color theme="1"/>
        <rFont val="Calibri"/>
        <family val="2"/>
        <charset val="238"/>
        <scheme val="minor"/>
      </rPr>
      <t xml:space="preserve">Matematyczne
    WYSZUKAJ </t>
    </r>
    <r>
      <rPr>
        <sz val="11"/>
        <color theme="1"/>
        <rFont val="Calibri"/>
        <family val="2"/>
        <charset val="238"/>
        <scheme val="minor"/>
      </rPr>
      <t>z kategorii</t>
    </r>
    <r>
      <rPr>
        <b/>
        <sz val="11"/>
        <color theme="1"/>
        <rFont val="Calibri"/>
        <family val="2"/>
        <charset val="238"/>
        <scheme val="minor"/>
      </rPr>
      <t xml:space="preserve"> Wyszukanie i odwołanie
</t>
    </r>
    <r>
      <rPr>
        <sz val="11"/>
        <color theme="1"/>
        <rFont val="Calibri"/>
        <family val="2"/>
        <charset val="238"/>
        <scheme val="minor"/>
      </rPr>
      <t xml:space="preserve">Wykorzystaj tabelę ocen umieszczoną w komórkach </t>
    </r>
    <r>
      <rPr>
        <b/>
        <sz val="11"/>
        <color theme="1"/>
        <rFont val="Calibri"/>
        <family val="2"/>
        <charset val="238"/>
        <scheme val="minor"/>
      </rPr>
      <t>K2:L7</t>
    </r>
  </si>
  <si>
    <r>
      <t xml:space="preserve">  Na karcie [Formuły] wykorzystaj funkcje z kategorii </t>
    </r>
    <r>
      <rPr>
        <b/>
        <sz val="11"/>
        <color theme="1"/>
        <rFont val="Calibri"/>
        <family val="2"/>
        <charset val="238"/>
        <scheme val="minor"/>
      </rPr>
      <t>Data i godzina</t>
    </r>
    <r>
      <rPr>
        <sz val="11"/>
        <color theme="1"/>
        <rFont val="Calibri"/>
        <family val="2"/>
        <charset val="238"/>
        <scheme val="minor"/>
      </rPr>
      <t xml:space="preserve">: 
        </t>
    </r>
    <r>
      <rPr>
        <b/>
        <sz val="11"/>
        <color theme="1"/>
        <rFont val="Calibri"/>
        <family val="2"/>
        <charset val="238"/>
        <scheme val="minor"/>
      </rPr>
      <t>ROK, MIESIĄC, DZIEŃ, DZIŚ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</si>
</sst>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zł&quot;_-;\-* #,##0.00\ &quot;zł&quot;_-;_-* &quot;-&quot;??\ &quot;zł&quot;_-;_-@_-"/>
    <numFmt numFmtId="164" formatCode="#,##0.00\ &quot;zł&quot;"/>
    <numFmt numFmtId="165" formatCode="_-* #,##0.00&quot; zł&quot;_-;\-* #,##0.00&quot; zł&quot;_-;_-* \-??&quot; zł&quot;_-;_-@_-"/>
  </numFmts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Arial CE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indexed="44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color indexed="9"/>
      <name val="Arial CE"/>
      <family val="2"/>
      <charset val="238"/>
    </font>
    <font>
      <b/>
      <sz val="11"/>
      <color rgb="FF3F3F3F"/>
      <name val="Arial"/>
      <family val="2"/>
      <charset val="238"/>
    </font>
    <font>
      <sz val="11"/>
      <color rgb="FF3F3F3F"/>
      <name val="Arial"/>
      <family val="2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sz val="12"/>
      <color rgb="FF3F3F3F"/>
      <name val="Arial"/>
      <family val="2"/>
      <charset val="238"/>
    </font>
    <font>
      <sz val="11"/>
      <name val="Czcionka tekstu podstawowego"/>
      <charset val="238"/>
    </font>
    <font>
      <sz val="10"/>
      <color theme="1"/>
      <name val="Arial Unicode MS"/>
      <family val="2"/>
      <charset val="238"/>
    </font>
    <font>
      <sz val="11"/>
      <color rgb="FFFF0000"/>
      <name val="Czcionka tekstu podstawowego"/>
      <charset val="238"/>
    </font>
    <font>
      <sz val="8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91">
    <xf numFmtId="0" fontId="0" fillId="0" borderId="0" xfId="0"/>
    <xf numFmtId="0" fontId="3" fillId="0" borderId="0" xfId="0" applyFont="1"/>
    <xf numFmtId="0" fontId="5" fillId="0" borderId="0" xfId="0" applyFont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3" borderId="2" xfId="0" applyFont="1" applyFill="1" applyBorder="1" applyAlignment="1">
      <alignment horizontal="left" vertical="center" wrapText="1"/>
    </xf>
    <xf numFmtId="0" fontId="6" fillId="0" borderId="4" xfId="0" applyFont="1" applyBorder="1"/>
    <xf numFmtId="0" fontId="6" fillId="3" borderId="6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0" borderId="10" xfId="0" applyFont="1" applyBorder="1"/>
    <xf numFmtId="0" fontId="6" fillId="0" borderId="9" xfId="0" applyFont="1" applyBorder="1"/>
    <xf numFmtId="0" fontId="6" fillId="0" borderId="11" xfId="0" applyFont="1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6" fillId="0" borderId="4" xfId="0" applyNumberFormat="1" applyFont="1" applyBorder="1"/>
    <xf numFmtId="164" fontId="6" fillId="0" borderId="8" xfId="0" applyNumberFormat="1" applyFont="1" applyBorder="1"/>
    <xf numFmtId="164" fontId="6" fillId="0" borderId="10" xfId="0" applyNumberFormat="1" applyFont="1" applyBorder="1"/>
    <xf numFmtId="164" fontId="6" fillId="0" borderId="7" xfId="0" applyNumberFormat="1" applyFont="1" applyBorder="1"/>
    <xf numFmtId="164" fontId="6" fillId="0" borderId="11" xfId="0" applyNumberFormat="1" applyFont="1" applyBorder="1"/>
    <xf numFmtId="0" fontId="5" fillId="4" borderId="0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164" fontId="6" fillId="0" borderId="18" xfId="0" applyNumberFormat="1" applyFont="1" applyBorder="1"/>
    <xf numFmtId="0" fontId="0" fillId="0" borderId="0" xfId="0" applyBorder="1"/>
    <xf numFmtId="44" fontId="0" fillId="0" borderId="0" xfId="1" applyFont="1" applyFill="1" applyBorder="1" applyAlignment="1" applyProtection="1"/>
    <xf numFmtId="0" fontId="8" fillId="0" borderId="0" xfId="0" applyFont="1"/>
    <xf numFmtId="44" fontId="3" fillId="0" borderId="0" xfId="1" applyFont="1" applyFill="1" applyBorder="1" applyAlignment="1" applyProtection="1"/>
    <xf numFmtId="165" fontId="11" fillId="0" borderId="0" xfId="0" applyNumberFormat="1" applyFont="1"/>
    <xf numFmtId="0" fontId="13" fillId="2" borderId="1" xfId="2" applyFont="1" applyAlignment="1">
      <alignment horizontal="center"/>
    </xf>
    <xf numFmtId="0" fontId="13" fillId="2" borderId="1" xfId="2" applyFont="1" applyAlignment="1"/>
    <xf numFmtId="0" fontId="13" fillId="2" borderId="1" xfId="2" applyNumberFormat="1" applyFont="1" applyAlignment="1" applyProtection="1"/>
    <xf numFmtId="0" fontId="12" fillId="5" borderId="1" xfId="2" applyNumberFormat="1" applyFont="1" applyFill="1" applyAlignment="1" applyProtection="1"/>
    <xf numFmtId="0" fontId="12" fillId="7" borderId="1" xfId="2" applyNumberFormat="1" applyFont="1" applyFill="1" applyAlignment="1" applyProtection="1"/>
    <xf numFmtId="0" fontId="13" fillId="2" borderId="0" xfId="2" applyNumberFormat="1" applyFont="1" applyBorder="1" applyAlignment="1"/>
    <xf numFmtId="0" fontId="12" fillId="5" borderId="1" xfId="2" applyNumberFormat="1" applyFont="1" applyFill="1"/>
    <xf numFmtId="0" fontId="3" fillId="0" borderId="0" xfId="0" applyNumberFormat="1" applyFont="1"/>
    <xf numFmtId="0" fontId="12" fillId="7" borderId="1" xfId="2" applyNumberFormat="1" applyFont="1" applyFill="1"/>
    <xf numFmtId="0" fontId="10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18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/>
    <xf numFmtId="0" fontId="0" fillId="10" borderId="24" xfId="0" applyFill="1" applyBorder="1"/>
    <xf numFmtId="0" fontId="0" fillId="10" borderId="25" xfId="0" applyFill="1" applyBorder="1" applyAlignment="1">
      <alignment horizontal="center"/>
    </xf>
    <xf numFmtId="0" fontId="17" fillId="10" borderId="27" xfId="0" applyNumberFormat="1" applyFont="1" applyFill="1" applyBorder="1" applyAlignment="1">
      <alignment vertical="center"/>
    </xf>
    <xf numFmtId="0" fontId="17" fillId="10" borderId="27" xfId="0" applyFont="1" applyFill="1" applyBorder="1" applyAlignment="1">
      <alignment horizontal="center" vertical="center"/>
    </xf>
    <xf numFmtId="0" fontId="17" fillId="10" borderId="27" xfId="0" applyFont="1" applyFill="1" applyBorder="1" applyAlignment="1">
      <alignment vertical="center"/>
    </xf>
    <xf numFmtId="0" fontId="17" fillId="10" borderId="27" xfId="0" applyFont="1" applyFill="1" applyBorder="1" applyAlignment="1">
      <alignment horizontal="center" vertical="center" wrapText="1"/>
    </xf>
    <xf numFmtId="0" fontId="0" fillId="10" borderId="26" xfId="0" applyFill="1" applyBorder="1"/>
    <xf numFmtId="0" fontId="0" fillId="10" borderId="25" xfId="0" applyFill="1" applyBorder="1"/>
    <xf numFmtId="0" fontId="0" fillId="10" borderId="25" xfId="0" applyFont="1" applyFill="1" applyBorder="1" applyAlignment="1">
      <alignment horizontal="center" vertical="center"/>
    </xf>
    <xf numFmtId="1" fontId="0" fillId="0" borderId="0" xfId="0" applyNumberFormat="1"/>
    <xf numFmtId="14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Protection="1">
      <protection hidden="1"/>
    </xf>
    <xf numFmtId="0" fontId="17" fillId="10" borderId="27" xfId="0" applyNumberFormat="1" applyFont="1" applyFill="1" applyBorder="1" applyAlignment="1" applyProtection="1">
      <alignment horizontal="center" vertical="center"/>
      <protection hidden="1"/>
    </xf>
    <xf numFmtId="0" fontId="17" fillId="10" borderId="27" xfId="0" applyFont="1" applyFill="1" applyBorder="1" applyAlignment="1" applyProtection="1">
      <alignment horizontal="center" vertical="center"/>
      <protection hidden="1"/>
    </xf>
    <xf numFmtId="0" fontId="17" fillId="10" borderId="27" xfId="0" applyFont="1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Protection="1">
      <protection hidden="1"/>
    </xf>
    <xf numFmtId="0" fontId="0" fillId="10" borderId="25" xfId="0" applyFill="1" applyBorder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4" xfId="0" applyFill="1" applyBorder="1" applyProtection="1">
      <protection hidden="1"/>
    </xf>
    <xf numFmtId="0" fontId="0" fillId="10" borderId="25" xfId="0" applyFont="1" applyFill="1" applyBorder="1" applyAlignment="1" applyProtection="1">
      <alignment horizontal="center" vertical="center"/>
      <protection hidden="1"/>
    </xf>
    <xf numFmtId="0" fontId="18" fillId="0" borderId="0" xfId="0" applyNumberFormat="1" applyFont="1" applyFill="1" applyBorder="1" applyAlignment="1" applyProtection="1">
      <alignment horizontal="right"/>
      <protection hidden="1"/>
    </xf>
    <xf numFmtId="1" fontId="0" fillId="0" borderId="0" xfId="0" applyNumberFormat="1" applyProtection="1">
      <protection hidden="1"/>
    </xf>
    <xf numFmtId="0" fontId="0" fillId="0" borderId="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1" fillId="0" borderId="0" xfId="0" applyFont="1" applyProtection="1">
      <protection hidden="1"/>
    </xf>
    <xf numFmtId="0" fontId="0" fillId="0" borderId="0" xfId="0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4" borderId="0" xfId="0" applyFont="1" applyFill="1" applyAlignment="1" applyProtection="1">
      <alignment vertical="center"/>
      <protection hidden="1"/>
    </xf>
    <xf numFmtId="0" fontId="5" fillId="4" borderId="0" xfId="0" applyFont="1" applyFill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13" fillId="2" borderId="1" xfId="2" applyFont="1" applyAlignment="1" applyProtection="1">
      <alignment horizontal="center"/>
      <protection hidden="1"/>
    </xf>
    <xf numFmtId="0" fontId="13" fillId="2" borderId="1" xfId="2" applyFont="1" applyAlignment="1" applyProtection="1">
      <protection hidden="1"/>
    </xf>
    <xf numFmtId="164" fontId="12" fillId="5" borderId="1" xfId="2" applyNumberFormat="1" applyFont="1" applyFill="1" applyAlignment="1" applyProtection="1">
      <protection hidden="1"/>
    </xf>
    <xf numFmtId="44" fontId="3" fillId="0" borderId="0" xfId="1" applyFont="1" applyFill="1" applyBorder="1" applyAlignment="1" applyProtection="1">
      <protection hidden="1"/>
    </xf>
    <xf numFmtId="164" fontId="12" fillId="7" borderId="1" xfId="2" applyNumberFormat="1" applyFont="1" applyFill="1" applyAlignment="1" applyProtection="1">
      <protection hidden="1"/>
    </xf>
    <xf numFmtId="164" fontId="3" fillId="0" borderId="0" xfId="0" applyNumberFormat="1" applyFont="1" applyProtection="1">
      <protection hidden="1"/>
    </xf>
    <xf numFmtId="0" fontId="13" fillId="2" borderId="0" xfId="2" applyNumberFormat="1" applyFont="1" applyBorder="1" applyAlignment="1" applyProtection="1">
      <protection hidden="1"/>
    </xf>
    <xf numFmtId="164" fontId="12" fillId="5" borderId="1" xfId="2" applyNumberFormat="1" applyFont="1" applyFill="1" applyProtection="1">
      <protection hidden="1"/>
    </xf>
    <xf numFmtId="0" fontId="3" fillId="0" borderId="0" xfId="0" applyNumberFormat="1" applyFont="1" applyProtection="1">
      <protection hidden="1"/>
    </xf>
    <xf numFmtId="164" fontId="12" fillId="7" borderId="1" xfId="2" applyNumberFormat="1" applyFont="1" applyFill="1" applyProtection="1">
      <protection hidden="1"/>
    </xf>
    <xf numFmtId="0" fontId="10" fillId="0" borderId="0" xfId="0" applyNumberFormat="1" applyFont="1" applyAlignment="1" applyProtection="1">
      <alignment horizontal="right"/>
      <protection hidden="1"/>
    </xf>
    <xf numFmtId="0" fontId="0" fillId="0" borderId="0" xfId="0" applyBorder="1" applyProtection="1">
      <protection hidden="1"/>
    </xf>
    <xf numFmtId="44" fontId="0" fillId="0" borderId="0" xfId="1" applyFont="1" applyFill="1" applyBorder="1" applyAlignment="1" applyProtection="1">
      <protection hidden="1"/>
    </xf>
    <xf numFmtId="165" fontId="11" fillId="0" borderId="0" xfId="0" applyNumberFormat="1" applyFont="1" applyProtection="1">
      <protection hidden="1"/>
    </xf>
    <xf numFmtId="164" fontId="13" fillId="2" borderId="1" xfId="2" applyNumberFormat="1" applyFont="1" applyAlignment="1" applyProtection="1">
      <protection locked="0"/>
    </xf>
    <xf numFmtId="0" fontId="5" fillId="4" borderId="13" xfId="0" applyFont="1" applyFill="1" applyBorder="1" applyAlignment="1" applyProtection="1">
      <alignment vertical="center"/>
      <protection hidden="1"/>
    </xf>
    <xf numFmtId="0" fontId="3" fillId="4" borderId="13" xfId="0" applyFont="1" applyFill="1" applyBorder="1" applyAlignment="1" applyProtection="1">
      <alignment vertical="center"/>
      <protection hidden="1"/>
    </xf>
    <xf numFmtId="0" fontId="3" fillId="4" borderId="15" xfId="0" applyFont="1" applyFill="1" applyBorder="1" applyAlignment="1" applyProtection="1">
      <alignment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3" fillId="4" borderId="16" xfId="0" applyFont="1" applyFill="1" applyBorder="1" applyAlignment="1" applyProtection="1">
      <alignment vertical="center"/>
      <protection hidden="1"/>
    </xf>
    <xf numFmtId="0" fontId="5" fillId="4" borderId="12" xfId="0" applyFont="1" applyFill="1" applyBorder="1" applyAlignment="1" applyProtection="1">
      <alignment vertical="center"/>
      <protection hidden="1"/>
    </xf>
    <xf numFmtId="0" fontId="3" fillId="4" borderId="12" xfId="0" applyFont="1" applyFill="1" applyBorder="1" applyAlignment="1" applyProtection="1">
      <alignment vertical="center"/>
      <protection hidden="1"/>
    </xf>
    <xf numFmtId="0" fontId="3" fillId="4" borderId="17" xfId="0" applyFont="1" applyFill="1" applyBorder="1" applyAlignment="1" applyProtection="1">
      <alignment vertical="center"/>
      <protection hidden="1"/>
    </xf>
    <xf numFmtId="0" fontId="5" fillId="0" borderId="0" xfId="0" applyFont="1" applyProtection="1">
      <protection hidden="1"/>
    </xf>
    <xf numFmtId="0" fontId="6" fillId="3" borderId="2" xfId="0" applyFont="1" applyFill="1" applyBorder="1" applyAlignment="1" applyProtection="1">
      <alignment horizontal="center" vertical="center" wrapText="1"/>
      <protection hidden="1"/>
    </xf>
    <xf numFmtId="0" fontId="6" fillId="3" borderId="3" xfId="0" applyFont="1" applyFill="1" applyBorder="1" applyAlignment="1" applyProtection="1">
      <alignment horizontal="center" vertical="center" wrapText="1"/>
      <protection hidden="1"/>
    </xf>
    <xf numFmtId="0" fontId="6" fillId="3" borderId="4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Protection="1">
      <protection hidden="1"/>
    </xf>
    <xf numFmtId="0" fontId="6" fillId="0" borderId="6" xfId="0" applyFont="1" applyBorder="1" applyProtection="1">
      <protection hidden="1"/>
    </xf>
    <xf numFmtId="0" fontId="6" fillId="0" borderId="7" xfId="0" applyFont="1" applyBorder="1" applyProtection="1">
      <protection hidden="1"/>
    </xf>
    <xf numFmtId="164" fontId="6" fillId="0" borderId="7" xfId="0" applyNumberFormat="1" applyFont="1" applyBorder="1" applyProtection="1">
      <protection hidden="1"/>
    </xf>
    <xf numFmtId="164" fontId="6" fillId="0" borderId="8" xfId="0" applyNumberFormat="1" applyFont="1" applyBorder="1" applyProtection="1">
      <protection hidden="1"/>
    </xf>
    <xf numFmtId="0" fontId="6" fillId="3" borderId="2" xfId="0" applyFont="1" applyFill="1" applyBorder="1" applyAlignment="1" applyProtection="1">
      <alignment horizontal="left" vertical="center" wrapText="1"/>
      <protection hidden="1"/>
    </xf>
    <xf numFmtId="164" fontId="6" fillId="0" borderId="4" xfId="0" applyNumberFormat="1" applyFont="1" applyBorder="1" applyProtection="1">
      <protection hidden="1"/>
    </xf>
    <xf numFmtId="0" fontId="6" fillId="3" borderId="6" xfId="0" applyFont="1" applyFill="1" applyBorder="1" applyAlignment="1" applyProtection="1">
      <alignment horizontal="left" vertical="center" wrapText="1"/>
      <protection hidden="1"/>
    </xf>
    <xf numFmtId="0" fontId="6" fillId="3" borderId="9" xfId="0" applyFont="1" applyFill="1" applyBorder="1" applyAlignment="1" applyProtection="1">
      <alignment horizontal="left" vertical="center" wrapText="1"/>
      <protection hidden="1"/>
    </xf>
    <xf numFmtId="164" fontId="6" fillId="0" borderId="10" xfId="0" applyNumberFormat="1" applyFont="1" applyBorder="1" applyProtection="1">
      <protection hidden="1"/>
    </xf>
    <xf numFmtId="0" fontId="6" fillId="0" borderId="4" xfId="0" applyFont="1" applyBorder="1" applyProtection="1">
      <protection hidden="1"/>
    </xf>
    <xf numFmtId="0" fontId="6" fillId="0" borderId="10" xfId="0" applyNumberFormat="1" applyFont="1" applyBorder="1" applyProtection="1">
      <protection hidden="1"/>
    </xf>
    <xf numFmtId="0" fontId="6" fillId="0" borderId="9" xfId="0" applyFont="1" applyBorder="1" applyProtection="1">
      <protection hidden="1"/>
    </xf>
    <xf numFmtId="0" fontId="6" fillId="0" borderId="11" xfId="0" applyFont="1" applyBorder="1" applyProtection="1">
      <protection hidden="1"/>
    </xf>
    <xf numFmtId="164" fontId="6" fillId="0" borderId="11" xfId="0" applyNumberFormat="1" applyFont="1" applyBorder="1" applyProtection="1">
      <protection hidden="1"/>
    </xf>
    <xf numFmtId="164" fontId="6" fillId="0" borderId="7" xfId="0" applyNumberFormat="1" applyFont="1" applyBorder="1" applyProtection="1">
      <protection locked="0"/>
    </xf>
    <xf numFmtId="164" fontId="6" fillId="0" borderId="11" xfId="0" applyNumberFormat="1" applyFont="1" applyBorder="1" applyProtection="1">
      <protection locked="0"/>
    </xf>
    <xf numFmtId="0" fontId="9" fillId="6" borderId="0" xfId="0" applyFont="1" applyFill="1" applyAlignment="1" applyProtection="1">
      <protection hidden="1"/>
    </xf>
    <xf numFmtId="0" fontId="8" fillId="3" borderId="19" xfId="0" applyFont="1" applyFill="1" applyBorder="1" applyAlignment="1" applyProtection="1">
      <alignment horizontal="center"/>
      <protection hidden="1"/>
    </xf>
    <xf numFmtId="0" fontId="8" fillId="3" borderId="0" xfId="0" applyFont="1" applyFill="1" applyAlignment="1" applyProtection="1">
      <alignment horizontal="center"/>
      <protection hidden="1"/>
    </xf>
    <xf numFmtId="0" fontId="3" fillId="0" borderId="19" xfId="0" applyFont="1" applyBorder="1" applyProtection="1">
      <protection hidden="1"/>
    </xf>
    <xf numFmtId="164" fontId="3" fillId="0" borderId="7" xfId="0" applyNumberFormat="1" applyFont="1" applyBorder="1" applyProtection="1">
      <protection hidden="1"/>
    </xf>
    <xf numFmtId="0" fontId="3" fillId="0" borderId="7" xfId="0" applyNumberFormat="1" applyFont="1" applyBorder="1" applyProtection="1">
      <protection hidden="1"/>
    </xf>
    <xf numFmtId="44" fontId="3" fillId="0" borderId="19" xfId="1" applyFont="1" applyFill="1" applyBorder="1" applyAlignment="1" applyProtection="1">
      <protection locked="0"/>
    </xf>
    <xf numFmtId="0" fontId="15" fillId="0" borderId="0" xfId="0" applyFont="1" applyProtection="1">
      <protection locked="0"/>
    </xf>
    <xf numFmtId="0" fontId="14" fillId="0" borderId="0" xfId="0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/>
      <protection hidden="1"/>
    </xf>
    <xf numFmtId="0" fontId="16" fillId="8" borderId="1" xfId="2" applyFont="1" applyFill="1" applyProtection="1">
      <protection hidden="1"/>
    </xf>
    <xf numFmtId="0" fontId="16" fillId="9" borderId="1" xfId="2" applyFont="1" applyFill="1" applyProtection="1">
      <protection hidden="1"/>
    </xf>
    <xf numFmtId="0" fontId="16" fillId="11" borderId="1" xfId="2" applyFont="1" applyFill="1" applyProtection="1">
      <protection hidden="1"/>
    </xf>
    <xf numFmtId="0" fontId="0" fillId="0" borderId="0" xfId="0" applyProtection="1">
      <protection locked="0"/>
    </xf>
    <xf numFmtId="14" fontId="0" fillId="0" borderId="0" xfId="0" applyNumberFormat="1" applyFill="1" applyBorder="1"/>
    <xf numFmtId="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10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2" borderId="1" xfId="2" applyFont="1" applyAlignment="1">
      <alignment horizontal="center"/>
    </xf>
    <xf numFmtId="0" fontId="12" fillId="2" borderId="21" xfId="2" applyNumberFormat="1" applyFont="1" applyBorder="1" applyAlignment="1">
      <alignment horizontal="center"/>
    </xf>
    <xf numFmtId="0" fontId="12" fillId="2" borderId="22" xfId="2" applyNumberFormat="1" applyFont="1" applyBorder="1" applyAlignment="1">
      <alignment horizontal="center"/>
    </xf>
    <xf numFmtId="0" fontId="12" fillId="2" borderId="23" xfId="2" applyNumberFormat="1" applyFont="1" applyBorder="1" applyAlignment="1">
      <alignment horizontal="center"/>
    </xf>
    <xf numFmtId="0" fontId="12" fillId="2" borderId="21" xfId="2" applyFont="1" applyBorder="1" applyAlignment="1">
      <alignment horizontal="center"/>
    </xf>
    <xf numFmtId="0" fontId="12" fillId="2" borderId="22" xfId="2" applyFont="1" applyBorder="1" applyAlignment="1">
      <alignment horizontal="center"/>
    </xf>
    <xf numFmtId="0" fontId="12" fillId="2" borderId="23" xfId="2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 applyProtection="1">
      <alignment horizontal="center"/>
      <protection hidden="1"/>
    </xf>
    <xf numFmtId="0" fontId="9" fillId="6" borderId="14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12" fillId="2" borderId="1" xfId="2" applyFont="1" applyAlignment="1" applyProtection="1">
      <alignment horizontal="center"/>
      <protection hidden="1"/>
    </xf>
    <xf numFmtId="0" fontId="12" fillId="2" borderId="21" xfId="2" applyFont="1" applyBorder="1" applyAlignment="1" applyProtection="1">
      <alignment horizontal="center"/>
      <protection hidden="1"/>
    </xf>
    <xf numFmtId="0" fontId="12" fillId="2" borderId="22" xfId="2" applyFont="1" applyBorder="1" applyAlignment="1" applyProtection="1">
      <alignment horizontal="center"/>
      <protection hidden="1"/>
    </xf>
    <xf numFmtId="0" fontId="12" fillId="2" borderId="23" xfId="2" applyFont="1" applyBorder="1" applyAlignment="1" applyProtection="1">
      <alignment horizontal="center"/>
      <protection hidden="1"/>
    </xf>
    <xf numFmtId="0" fontId="12" fillId="2" borderId="21" xfId="2" applyNumberFormat="1" applyFont="1" applyBorder="1" applyAlignment="1" applyProtection="1">
      <alignment horizontal="center"/>
      <protection hidden="1"/>
    </xf>
    <xf numFmtId="0" fontId="12" fillId="2" borderId="22" xfId="2" applyNumberFormat="1" applyFont="1" applyBorder="1" applyAlignment="1" applyProtection="1">
      <alignment horizontal="center"/>
      <protection hidden="1"/>
    </xf>
    <xf numFmtId="0" fontId="12" fillId="2" borderId="23" xfId="2" applyNumberFormat="1" applyFont="1" applyBorder="1" applyAlignment="1" applyProtection="1">
      <alignment horizontal="center"/>
      <protection hidden="1"/>
    </xf>
    <xf numFmtId="0" fontId="5" fillId="4" borderId="0" xfId="0" applyFont="1" applyFill="1" applyBorder="1" applyAlignment="1" applyProtection="1">
      <alignment horizontal="left" vertical="center" wrapText="1"/>
      <protection hidden="1"/>
    </xf>
    <xf numFmtId="0" fontId="5" fillId="4" borderId="16" xfId="0" applyFont="1" applyFill="1" applyBorder="1" applyAlignment="1" applyProtection="1">
      <alignment horizontal="left" vertical="center" wrapText="1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0" fillId="10" borderId="28" xfId="0" applyFill="1" applyBorder="1" applyAlignment="1" applyProtection="1">
      <alignment horizontal="center"/>
      <protection hidden="1"/>
    </xf>
    <xf numFmtId="0" fontId="0" fillId="10" borderId="29" xfId="0" applyFill="1" applyBorder="1" applyAlignment="1" applyProtection="1">
      <alignment horizontal="center"/>
      <protection hidden="1"/>
    </xf>
    <xf numFmtId="0" fontId="0" fillId="10" borderId="30" xfId="0" applyFill="1" applyBorder="1" applyAlignment="1" applyProtection="1">
      <alignment horizontal="center"/>
      <protection hidden="1"/>
    </xf>
    <xf numFmtId="0" fontId="5" fillId="4" borderId="0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vertical="center" wrapText="1"/>
    </xf>
  </cellXfs>
  <cellStyles count="3">
    <cellStyle name="Dane wyjściowe" xfId="2" builtinId="21"/>
    <cellStyle name="Normalny" xfId="0" builtinId="0"/>
    <cellStyle name="Walutowy" xfId="1" builtinId="4"/>
  </cellStyles>
  <dxfs count="1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18</xdr:col>
      <xdr:colOff>561286</xdr:colOff>
      <xdr:row>17</xdr:row>
      <xdr:rowOff>66405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5950" y="1143000"/>
          <a:ext cx="5514286" cy="2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19</xdr:col>
      <xdr:colOff>218286</xdr:colOff>
      <xdr:row>24</xdr:row>
      <xdr:rowOff>104319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1550" y="1466850"/>
          <a:ext cx="6314286" cy="36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0</xdr:rowOff>
    </xdr:from>
    <xdr:to>
      <xdr:col>9</xdr:col>
      <xdr:colOff>999582</xdr:colOff>
      <xdr:row>34</xdr:row>
      <xdr:rowOff>66282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3267075"/>
          <a:ext cx="4342857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13</xdr:row>
      <xdr:rowOff>19050</xdr:rowOff>
    </xdr:from>
    <xdr:to>
      <xdr:col>19</xdr:col>
      <xdr:colOff>304231</xdr:colOff>
      <xdr:row>28</xdr:row>
      <xdr:rowOff>66330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82225" y="2562225"/>
          <a:ext cx="4552381" cy="27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11</xdr:col>
      <xdr:colOff>285073</xdr:colOff>
      <xdr:row>50</xdr:row>
      <xdr:rowOff>123470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0" y="6524625"/>
          <a:ext cx="5419048" cy="28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21</xdr:col>
      <xdr:colOff>265981</xdr:colOff>
      <xdr:row>46</xdr:row>
      <xdr:rowOff>123425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3175" y="5438775"/>
          <a:ext cx="5752381" cy="3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1009650</xdr:colOff>
      <xdr:row>7</xdr:row>
      <xdr:rowOff>19050</xdr:rowOff>
    </xdr:from>
    <xdr:to>
      <xdr:col>18</xdr:col>
      <xdr:colOff>37634</xdr:colOff>
      <xdr:row>13</xdr:row>
      <xdr:rowOff>199852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1619250"/>
          <a:ext cx="3723809" cy="1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14</xdr:row>
      <xdr:rowOff>152400</xdr:rowOff>
    </xdr:from>
    <xdr:to>
      <xdr:col>19</xdr:col>
      <xdr:colOff>37431</xdr:colOff>
      <xdr:row>28</xdr:row>
      <xdr:rowOff>190145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91675" y="3152775"/>
          <a:ext cx="5352381" cy="28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7</xdr:row>
      <xdr:rowOff>28575</xdr:rowOff>
    </xdr:from>
    <xdr:to>
      <xdr:col>25</xdr:col>
      <xdr:colOff>570980</xdr:colOff>
      <xdr:row>38</xdr:row>
      <xdr:rowOff>142094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73300" y="1628775"/>
          <a:ext cx="4161905" cy="62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39</xdr:row>
      <xdr:rowOff>0</xdr:rowOff>
    </xdr:from>
    <xdr:to>
      <xdr:col>24</xdr:col>
      <xdr:colOff>285333</xdr:colOff>
      <xdr:row>46</xdr:row>
      <xdr:rowOff>123643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7924800"/>
          <a:ext cx="3333333" cy="14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47</xdr:row>
      <xdr:rowOff>28575</xdr:rowOff>
    </xdr:from>
    <xdr:to>
      <xdr:col>24</xdr:col>
      <xdr:colOff>303915</xdr:colOff>
      <xdr:row>64</xdr:row>
      <xdr:rowOff>142456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82350" y="9477375"/>
          <a:ext cx="7076190" cy="3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</xdr:row>
      <xdr:rowOff>0</xdr:rowOff>
    </xdr:from>
    <xdr:to>
      <xdr:col>20</xdr:col>
      <xdr:colOff>599831</xdr:colOff>
      <xdr:row>42</xdr:row>
      <xdr:rowOff>170643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7525" y="2066925"/>
          <a:ext cx="1952381" cy="6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I6" sqref="I6"/>
    </sheetView>
  </sheetViews>
  <sheetFormatPr defaultRowHeight="15"/>
  <cols>
    <col min="3" max="3" width="14.5703125" customWidth="1"/>
    <col min="4" max="8" width="15" customWidth="1"/>
    <col min="9" max="9" width="20.7109375" customWidth="1"/>
    <col min="10" max="10" width="14" customWidth="1"/>
    <col min="11" max="18" width="9.28515625" customWidth="1"/>
    <col min="19" max="19" width="8.7109375" customWidth="1"/>
  </cols>
  <sheetData>
    <row r="1" spans="1:19">
      <c r="A1" s="1"/>
      <c r="B1" s="1"/>
      <c r="C1" s="33"/>
      <c r="D1" s="1"/>
      <c r="E1" s="1"/>
      <c r="F1" s="1"/>
      <c r="G1" s="1"/>
      <c r="H1" s="1"/>
      <c r="I1" s="1"/>
    </row>
    <row r="2" spans="1:19">
      <c r="A2" s="1"/>
      <c r="B2" s="1"/>
      <c r="C2" s="33"/>
      <c r="D2" s="1"/>
      <c r="E2" s="1"/>
      <c r="F2" s="1"/>
      <c r="G2" s="1"/>
      <c r="H2" s="1"/>
      <c r="I2" s="1"/>
      <c r="K2" s="154" t="s">
        <v>345</v>
      </c>
      <c r="L2" s="154"/>
      <c r="M2" s="154"/>
      <c r="N2" s="154"/>
      <c r="O2" s="154"/>
      <c r="P2" s="154"/>
      <c r="Q2" s="154"/>
      <c r="R2" s="154"/>
      <c r="S2" s="154"/>
    </row>
    <row r="3" spans="1:19">
      <c r="A3" s="1"/>
      <c r="B3" s="1"/>
      <c r="C3" s="1"/>
      <c r="D3" s="1"/>
      <c r="E3" s="1"/>
      <c r="F3" s="1"/>
      <c r="G3" s="1"/>
      <c r="H3" s="1"/>
      <c r="I3" s="1"/>
      <c r="K3" s="154"/>
      <c r="L3" s="154"/>
      <c r="M3" s="154"/>
      <c r="N3" s="154"/>
      <c r="O3" s="154"/>
      <c r="P3" s="154"/>
      <c r="Q3" s="154"/>
      <c r="R3" s="154"/>
      <c r="S3" s="154"/>
    </row>
    <row r="4" spans="1:19">
      <c r="A4" s="1"/>
      <c r="B4" s="1"/>
      <c r="C4" s="157" t="s">
        <v>53</v>
      </c>
      <c r="D4" s="157"/>
      <c r="E4" s="157"/>
      <c r="F4" s="157"/>
      <c r="G4" s="157"/>
      <c r="H4" s="157"/>
      <c r="I4" s="1"/>
      <c r="K4" s="155" t="s">
        <v>346</v>
      </c>
      <c r="L4" s="156"/>
      <c r="M4" s="156"/>
      <c r="N4" s="156"/>
      <c r="O4" s="156"/>
      <c r="P4" s="156"/>
      <c r="Q4" s="156"/>
      <c r="R4" s="156"/>
      <c r="S4" s="156"/>
    </row>
    <row r="5" spans="1:19">
      <c r="A5" s="1"/>
      <c r="B5" s="1"/>
      <c r="C5" s="36"/>
      <c r="D5" s="36" t="s">
        <v>54</v>
      </c>
      <c r="E5" s="36" t="s">
        <v>55</v>
      </c>
      <c r="F5" s="36" t="s">
        <v>56</v>
      </c>
      <c r="G5" s="36" t="s">
        <v>57</v>
      </c>
      <c r="H5" s="36" t="s">
        <v>58</v>
      </c>
      <c r="I5" s="1"/>
      <c r="K5" s="156"/>
      <c r="L5" s="156"/>
      <c r="M5" s="156"/>
      <c r="N5" s="156"/>
      <c r="O5" s="156"/>
      <c r="P5" s="156"/>
      <c r="Q5" s="156"/>
      <c r="R5" s="156"/>
      <c r="S5" s="156"/>
    </row>
    <row r="6" spans="1:19">
      <c r="A6" s="1"/>
      <c r="B6" s="1"/>
      <c r="C6" s="37" t="s">
        <v>59</v>
      </c>
      <c r="D6" s="38">
        <v>230</v>
      </c>
      <c r="E6" s="38">
        <v>34</v>
      </c>
      <c r="F6" s="38">
        <v>55</v>
      </c>
      <c r="G6" s="38">
        <v>334</v>
      </c>
      <c r="H6" s="38">
        <v>120</v>
      </c>
      <c r="I6" s="39"/>
      <c r="K6" s="156"/>
      <c r="L6" s="156"/>
      <c r="M6" s="156"/>
      <c r="N6" s="156"/>
      <c r="O6" s="156"/>
      <c r="P6" s="156"/>
      <c r="Q6" s="156"/>
      <c r="R6" s="156"/>
      <c r="S6" s="156"/>
    </row>
    <row r="7" spans="1:19">
      <c r="A7" s="1"/>
      <c r="B7" s="1"/>
      <c r="C7" s="37" t="s">
        <v>60</v>
      </c>
      <c r="D7" s="38">
        <v>120</v>
      </c>
      <c r="E7" s="38">
        <v>35</v>
      </c>
      <c r="F7" s="38">
        <v>65</v>
      </c>
      <c r="G7" s="38">
        <v>564</v>
      </c>
      <c r="H7" s="38">
        <v>230</v>
      </c>
      <c r="I7" s="39"/>
    </row>
    <row r="8" spans="1:19">
      <c r="A8" s="1"/>
      <c r="B8" s="1"/>
      <c r="C8" s="37" t="s">
        <v>61</v>
      </c>
      <c r="D8" s="38">
        <v>170</v>
      </c>
      <c r="E8" s="38">
        <v>34</v>
      </c>
      <c r="F8" s="38">
        <v>55</v>
      </c>
      <c r="G8" s="38">
        <v>456</v>
      </c>
      <c r="H8" s="38">
        <v>340</v>
      </c>
      <c r="I8" s="39"/>
    </row>
    <row r="9" spans="1:19">
      <c r="A9" s="1"/>
      <c r="B9" s="1"/>
      <c r="C9" s="37" t="s">
        <v>62</v>
      </c>
      <c r="D9" s="38">
        <v>135</v>
      </c>
      <c r="E9" s="38">
        <v>39</v>
      </c>
      <c r="F9" s="38">
        <v>45</v>
      </c>
      <c r="G9" s="38">
        <v>543</v>
      </c>
      <c r="H9" s="38">
        <v>230</v>
      </c>
      <c r="I9" s="39"/>
    </row>
    <row r="10" spans="1:19">
      <c r="A10" s="1"/>
      <c r="B10" s="1"/>
      <c r="C10" s="37" t="s">
        <v>63</v>
      </c>
      <c r="D10" s="38">
        <v>150</v>
      </c>
      <c r="E10" s="38">
        <v>43</v>
      </c>
      <c r="F10" s="38">
        <v>35</v>
      </c>
      <c r="G10" s="38">
        <v>235</v>
      </c>
      <c r="H10" s="38">
        <v>220</v>
      </c>
      <c r="I10" s="39"/>
    </row>
    <row r="11" spans="1:19">
      <c r="A11" s="1"/>
      <c r="B11" s="1"/>
      <c r="C11" s="37" t="s">
        <v>64</v>
      </c>
      <c r="D11" s="38">
        <v>220</v>
      </c>
      <c r="E11" s="38">
        <v>35</v>
      </c>
      <c r="F11" s="38">
        <v>54</v>
      </c>
      <c r="G11" s="38">
        <v>331</v>
      </c>
      <c r="H11" s="38">
        <v>220</v>
      </c>
      <c r="I11" s="39"/>
    </row>
    <row r="12" spans="1:19">
      <c r="A12" s="1"/>
      <c r="B12" s="1"/>
      <c r="C12" s="37" t="s">
        <v>65</v>
      </c>
      <c r="D12" s="38">
        <v>210</v>
      </c>
      <c r="E12" s="38">
        <v>23</v>
      </c>
      <c r="F12" s="38">
        <v>35</v>
      </c>
      <c r="G12" s="38">
        <v>230</v>
      </c>
      <c r="H12" s="38">
        <v>125</v>
      </c>
      <c r="I12" s="39"/>
    </row>
    <row r="13" spans="1:19">
      <c r="A13" s="1"/>
      <c r="B13" s="1"/>
      <c r="C13" s="1"/>
      <c r="D13" s="34"/>
      <c r="E13" s="34"/>
      <c r="F13" s="34"/>
      <c r="G13" s="34"/>
      <c r="H13" s="34"/>
      <c r="I13" s="40"/>
    </row>
    <row r="14" spans="1:19">
      <c r="A14" s="1"/>
      <c r="B14" s="1"/>
      <c r="C14" s="1"/>
      <c r="D14" s="1"/>
      <c r="E14" s="1"/>
      <c r="F14" s="1"/>
      <c r="G14" s="1"/>
      <c r="H14" s="1"/>
      <c r="I14" s="1"/>
    </row>
    <row r="15" spans="1:19">
      <c r="A15" s="1"/>
      <c r="B15" s="1"/>
      <c r="C15" s="161" t="s">
        <v>66</v>
      </c>
      <c r="D15" s="162"/>
      <c r="E15" s="162"/>
      <c r="F15" s="162"/>
      <c r="G15" s="162"/>
      <c r="H15" s="163"/>
      <c r="I15" s="1"/>
    </row>
    <row r="16" spans="1:19">
      <c r="A16" s="1"/>
      <c r="B16" s="1"/>
      <c r="C16" s="41" t="s">
        <v>68</v>
      </c>
      <c r="D16" s="42"/>
      <c r="E16" s="42"/>
      <c r="F16" s="42"/>
      <c r="G16" s="42"/>
      <c r="H16" s="42"/>
      <c r="I16" s="1"/>
    </row>
    <row r="17" spans="1:9">
      <c r="A17" s="1"/>
      <c r="B17" s="1"/>
      <c r="C17" s="43"/>
      <c r="D17" s="43"/>
      <c r="E17" s="43"/>
      <c r="F17" s="43"/>
      <c r="G17" s="43"/>
      <c r="H17" s="43"/>
      <c r="I17" s="1"/>
    </row>
    <row r="18" spans="1:9">
      <c r="A18" s="1"/>
      <c r="B18" s="1"/>
      <c r="C18" s="43"/>
      <c r="D18" s="43"/>
      <c r="E18" s="43"/>
      <c r="F18" s="43"/>
      <c r="G18" s="43" t="s">
        <v>69</v>
      </c>
      <c r="H18" s="44"/>
      <c r="I18" s="1"/>
    </row>
    <row r="19" spans="1:9">
      <c r="A19" s="1"/>
      <c r="B19" s="1"/>
      <c r="C19" s="43"/>
      <c r="D19" s="43"/>
      <c r="E19" s="43"/>
      <c r="F19" s="43"/>
      <c r="G19" s="43"/>
      <c r="H19" s="43"/>
      <c r="I19" s="1"/>
    </row>
    <row r="20" spans="1:9">
      <c r="A20" s="1"/>
      <c r="B20" s="1"/>
      <c r="C20" s="43"/>
      <c r="D20" s="43"/>
      <c r="E20" s="43"/>
      <c r="F20" s="43"/>
      <c r="G20" s="43"/>
      <c r="H20" s="43"/>
      <c r="I20" s="1"/>
    </row>
    <row r="21" spans="1:9">
      <c r="A21" s="1"/>
      <c r="B21" s="1"/>
      <c r="C21" s="158" t="s">
        <v>67</v>
      </c>
      <c r="D21" s="159"/>
      <c r="E21" s="159"/>
      <c r="F21" s="159"/>
      <c r="G21" s="159"/>
      <c r="H21" s="160"/>
      <c r="I21" s="1"/>
    </row>
    <row r="22" spans="1:9">
      <c r="A22" s="1"/>
      <c r="B22" s="1"/>
      <c r="C22" s="45" t="s">
        <v>70</v>
      </c>
      <c r="D22" s="44"/>
      <c r="E22" s="44"/>
      <c r="F22" s="44"/>
      <c r="G22" s="44"/>
      <c r="H22" s="44"/>
      <c r="I22" s="1"/>
    </row>
    <row r="23" spans="1:9">
      <c r="A23" s="1"/>
      <c r="B23" s="1"/>
      <c r="C23" s="45" t="s">
        <v>71</v>
      </c>
      <c r="D23" s="44"/>
      <c r="E23" s="44"/>
      <c r="F23" s="44"/>
      <c r="G23" s="44"/>
      <c r="H23" s="44"/>
      <c r="I23" s="1"/>
    </row>
    <row r="24" spans="1:9">
      <c r="A24" s="1"/>
      <c r="B24" s="1"/>
      <c r="C24" s="45" t="s">
        <v>72</v>
      </c>
      <c r="D24" s="44"/>
      <c r="E24" s="44"/>
      <c r="F24" s="44"/>
      <c r="G24" s="44"/>
      <c r="H24" s="44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8" spans="1:9">
      <c r="C28" s="31"/>
      <c r="D28" s="32"/>
    </row>
    <row r="39" spans="7:7">
      <c r="G39" s="35">
        <f>SUM(N33:N40)</f>
        <v>0</v>
      </c>
    </row>
  </sheetData>
  <mergeCells count="5">
    <mergeCell ref="C4:H4"/>
    <mergeCell ref="C21:H21"/>
    <mergeCell ref="C15:H15"/>
    <mergeCell ref="K2:S3"/>
    <mergeCell ref="K4:S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05"/>
  <sheetViews>
    <sheetView workbookViewId="0">
      <selection activeCell="M24" sqref="M24"/>
    </sheetView>
  </sheetViews>
  <sheetFormatPr defaultRowHeight="15"/>
  <cols>
    <col min="1" max="1" width="9.140625" style="67"/>
    <col min="2" max="2" width="15" style="67" bestFit="1" customWidth="1"/>
    <col min="3" max="4" width="13.5703125" style="67" customWidth="1"/>
    <col min="5" max="5" width="12.42578125" style="67" customWidth="1"/>
    <col min="6" max="6" width="13.140625" style="67" customWidth="1"/>
    <col min="7" max="8" width="12" style="67" customWidth="1"/>
    <col min="9" max="9" width="11.140625" style="67" customWidth="1"/>
    <col min="10" max="11" width="9.42578125" style="67" customWidth="1"/>
    <col min="12" max="12" width="12" style="67" customWidth="1"/>
    <col min="13" max="13" width="16" style="67" customWidth="1"/>
    <col min="14" max="14" width="10.42578125" style="67" customWidth="1"/>
    <col min="15" max="15" width="9.42578125" style="67" customWidth="1"/>
    <col min="16" max="16" width="14.5703125" style="67" customWidth="1"/>
    <col min="17" max="17" width="14.85546875" style="67" customWidth="1"/>
    <col min="18" max="19" width="9.140625" style="67"/>
    <col min="20" max="20" width="11.140625" style="67" bestFit="1" customWidth="1"/>
    <col min="21" max="16384" width="9.140625" style="67"/>
  </cols>
  <sheetData>
    <row r="4" spans="1:20" ht="42.75">
      <c r="A4" s="68" t="s">
        <v>123</v>
      </c>
      <c r="B4" s="69" t="s">
        <v>124</v>
      </c>
      <c r="C4" s="69" t="s">
        <v>125</v>
      </c>
      <c r="D4" s="69" t="s">
        <v>172</v>
      </c>
      <c r="E4" s="69" t="s">
        <v>129</v>
      </c>
      <c r="F4" s="69" t="s">
        <v>130</v>
      </c>
      <c r="G4" s="69" t="s">
        <v>126</v>
      </c>
      <c r="H4" s="69" t="s">
        <v>127</v>
      </c>
      <c r="I4" s="69" t="s">
        <v>127</v>
      </c>
      <c r="J4" s="69" t="s">
        <v>128</v>
      </c>
      <c r="K4" s="69" t="s">
        <v>194</v>
      </c>
      <c r="L4" s="69" t="s">
        <v>180</v>
      </c>
      <c r="M4" s="70" t="s">
        <v>175</v>
      </c>
      <c r="N4" s="70" t="s">
        <v>170</v>
      </c>
      <c r="O4" s="70" t="s">
        <v>171</v>
      </c>
      <c r="P4" s="70" t="s">
        <v>174</v>
      </c>
      <c r="Q4" s="70" t="s">
        <v>173</v>
      </c>
    </row>
    <row r="5" spans="1:20">
      <c r="A5" s="71"/>
      <c r="B5" s="72"/>
      <c r="C5" s="72"/>
      <c r="D5" s="73" t="s">
        <v>178</v>
      </c>
      <c r="E5" s="74"/>
      <c r="F5" s="73" t="s">
        <v>177</v>
      </c>
      <c r="G5" s="72"/>
      <c r="H5" s="72"/>
      <c r="I5" s="75" t="s">
        <v>83</v>
      </c>
      <c r="J5" s="72"/>
      <c r="K5" s="72"/>
      <c r="L5" s="73" t="s">
        <v>181</v>
      </c>
      <c r="M5" s="73" t="s">
        <v>179</v>
      </c>
      <c r="N5" s="186" t="s">
        <v>176</v>
      </c>
      <c r="O5" s="187"/>
      <c r="P5" s="187"/>
      <c r="Q5" s="188"/>
    </row>
    <row r="6" spans="1:20">
      <c r="A6" s="76">
        <v>1</v>
      </c>
      <c r="B6" s="149" t="s">
        <v>196</v>
      </c>
      <c r="C6" s="149" t="s">
        <v>286</v>
      </c>
      <c r="D6" s="48" t="str">
        <f>IF(RIGHT(C6)="a","K","M")</f>
        <v>M</v>
      </c>
      <c r="E6" s="53">
        <v>36967</v>
      </c>
      <c r="F6" s="77">
        <f ca="1">TODAY()-E6</f>
        <v>6750</v>
      </c>
      <c r="G6" s="78">
        <f>YEAR(E6)</f>
        <v>2001</v>
      </c>
      <c r="H6" s="78">
        <f>MONTH(E6)</f>
        <v>3</v>
      </c>
      <c r="I6" s="78" t="str">
        <f>LOOKUP(H6,S$6:S$17,T$6:T$17)</f>
        <v>marzec</v>
      </c>
      <c r="J6" s="78">
        <f>DAY(E6)</f>
        <v>17</v>
      </c>
      <c r="K6" s="78">
        <f ca="1">IF(TODAY()&gt;=L6,YEAR(TODAY())-G6,YEAR(TODAY())-G6-1)</f>
        <v>18</v>
      </c>
      <c r="L6" s="79">
        <f ca="1">DATE(YEAR(TODAY()),H6,J6)</f>
        <v>43541</v>
      </c>
      <c r="M6" s="78" t="str">
        <f ca="1">IF(L6-TODAY()&lt;0,"BYŁY",IF(L6-TODAY()=0,"DZIŚ",L6-TODAY()))</f>
        <v>BYŁY</v>
      </c>
      <c r="N6" s="80" t="str">
        <f ca="1">IF(H6=MONTH(NOW()),"TAK","----")</f>
        <v>----</v>
      </c>
      <c r="O6" s="81" t="str">
        <f ca="1">IF(L6=TODAY(),"TAK","----")</f>
        <v>----</v>
      </c>
      <c r="P6" s="82" t="str">
        <f>IF(E6=MAX(E$6:E$205),"TAK","----")</f>
        <v>----</v>
      </c>
      <c r="Q6" s="82" t="str">
        <f>IF(E6=MIN(E$6:E$205),"TAK","----")</f>
        <v>----</v>
      </c>
      <c r="S6" s="83">
        <v>1</v>
      </c>
      <c r="T6" s="83" t="s">
        <v>182</v>
      </c>
    </row>
    <row r="7" spans="1:20">
      <c r="A7" s="76">
        <v>2</v>
      </c>
      <c r="B7" s="149" t="s">
        <v>197</v>
      </c>
      <c r="C7" s="149" t="s">
        <v>142</v>
      </c>
      <c r="D7" s="48" t="str">
        <f t="shared" ref="D7:D70" si="0">IF(RIGHT(C7)="a","K","M")</f>
        <v>M</v>
      </c>
      <c r="E7" s="53">
        <v>37533</v>
      </c>
      <c r="F7" s="77">
        <f t="shared" ref="F7:F70" ca="1" si="1">TODAY()-E7</f>
        <v>6184</v>
      </c>
      <c r="G7" s="78">
        <f t="shared" ref="G7:G70" si="2">YEAR(E7)</f>
        <v>2002</v>
      </c>
      <c r="H7" s="78">
        <f t="shared" ref="H7:H70" si="3">MONTH(E7)</f>
        <v>10</v>
      </c>
      <c r="I7" s="78" t="str">
        <f t="shared" ref="I7:I70" si="4">LOOKUP(H7,S$6:S$17,T$6:T$17)</f>
        <v>październik</v>
      </c>
      <c r="J7" s="78">
        <f t="shared" ref="J7:J70" si="5">DAY(E7)</f>
        <v>4</v>
      </c>
      <c r="K7" s="78">
        <f t="shared" ref="K7:K70" ca="1" si="6">IF(TODAY()&gt;=L7,YEAR(TODAY())-G7,YEAR(TODAY())-G7-1)</f>
        <v>16</v>
      </c>
      <c r="L7" s="79">
        <f t="shared" ref="L7:L70" ca="1" si="7">DATE(YEAR(TODAY()),H7,J7)</f>
        <v>43742</v>
      </c>
      <c r="M7" s="78">
        <f t="shared" ref="M7:M70" ca="1" si="8">IF(L7-TODAY()&lt;0,"BYŁY",IF(L7-TODAY()=0,"DZIŚ",L7-TODAY()))</f>
        <v>25</v>
      </c>
      <c r="N7" s="80" t="str">
        <f t="shared" ref="N7:N70" ca="1" si="9">IF(H7=MONTH(NOW()),"TAK","----")</f>
        <v>----</v>
      </c>
      <c r="O7" s="81" t="str">
        <f t="shared" ref="O7:O70" ca="1" si="10">IF(L7=TODAY(),"TAK","----")</f>
        <v>----</v>
      </c>
      <c r="P7" s="82" t="str">
        <f t="shared" ref="P7:P70" si="11">IF(E7=MAX(E$6:E$205),"TAK","----")</f>
        <v>----</v>
      </c>
      <c r="Q7" s="82" t="str">
        <f t="shared" ref="Q7:Q70" si="12">IF(E7=MIN(E$6:E$205),"TAK","----")</f>
        <v>----</v>
      </c>
      <c r="S7" s="83">
        <v>2</v>
      </c>
      <c r="T7" s="83" t="s">
        <v>183</v>
      </c>
    </row>
    <row r="8" spans="1:20">
      <c r="A8" s="76">
        <v>3</v>
      </c>
      <c r="B8" s="149" t="s">
        <v>198</v>
      </c>
      <c r="C8" s="149" t="s">
        <v>287</v>
      </c>
      <c r="D8" s="48" t="str">
        <f t="shared" si="0"/>
        <v>M</v>
      </c>
      <c r="E8" s="53">
        <v>37455</v>
      </c>
      <c r="F8" s="77">
        <f t="shared" ca="1" si="1"/>
        <v>6262</v>
      </c>
      <c r="G8" s="78">
        <f t="shared" si="2"/>
        <v>2002</v>
      </c>
      <c r="H8" s="78">
        <f t="shared" si="3"/>
        <v>7</v>
      </c>
      <c r="I8" s="78" t="str">
        <f t="shared" si="4"/>
        <v>lipiec</v>
      </c>
      <c r="J8" s="78">
        <f t="shared" si="5"/>
        <v>18</v>
      </c>
      <c r="K8" s="78">
        <f t="shared" ca="1" si="6"/>
        <v>17</v>
      </c>
      <c r="L8" s="79">
        <f t="shared" ca="1" si="7"/>
        <v>43664</v>
      </c>
      <c r="M8" s="78" t="str">
        <f t="shared" ca="1" si="8"/>
        <v>BYŁY</v>
      </c>
      <c r="N8" s="80" t="str">
        <f t="shared" ca="1" si="9"/>
        <v>----</v>
      </c>
      <c r="O8" s="81" t="str">
        <f t="shared" ca="1" si="10"/>
        <v>----</v>
      </c>
      <c r="P8" s="82" t="str">
        <f t="shared" si="11"/>
        <v>----</v>
      </c>
      <c r="Q8" s="82" t="str">
        <f t="shared" si="12"/>
        <v>----</v>
      </c>
      <c r="S8" s="83">
        <v>3</v>
      </c>
      <c r="T8" s="83" t="s">
        <v>184</v>
      </c>
    </row>
    <row r="9" spans="1:20">
      <c r="A9" s="76">
        <v>4</v>
      </c>
      <c r="B9" s="149" t="s">
        <v>199</v>
      </c>
      <c r="C9" s="149" t="s">
        <v>288</v>
      </c>
      <c r="D9" s="48" t="str">
        <f t="shared" si="0"/>
        <v>M</v>
      </c>
      <c r="E9" s="53">
        <v>37419</v>
      </c>
      <c r="F9" s="77">
        <f t="shared" ca="1" si="1"/>
        <v>6298</v>
      </c>
      <c r="G9" s="78">
        <f t="shared" si="2"/>
        <v>2002</v>
      </c>
      <c r="H9" s="78">
        <f t="shared" si="3"/>
        <v>6</v>
      </c>
      <c r="I9" s="78" t="str">
        <f t="shared" si="4"/>
        <v>czerwiec</v>
      </c>
      <c r="J9" s="78">
        <f t="shared" si="5"/>
        <v>12</v>
      </c>
      <c r="K9" s="78">
        <f t="shared" ca="1" si="6"/>
        <v>17</v>
      </c>
      <c r="L9" s="79">
        <f t="shared" ca="1" si="7"/>
        <v>43628</v>
      </c>
      <c r="M9" s="78" t="str">
        <f t="shared" ca="1" si="8"/>
        <v>BYŁY</v>
      </c>
      <c r="N9" s="80" t="str">
        <f t="shared" ca="1" si="9"/>
        <v>----</v>
      </c>
      <c r="O9" s="81" t="str">
        <f t="shared" ca="1" si="10"/>
        <v>----</v>
      </c>
      <c r="P9" s="82" t="str">
        <f t="shared" si="11"/>
        <v>----</v>
      </c>
      <c r="Q9" s="82" t="str">
        <f t="shared" si="12"/>
        <v>----</v>
      </c>
      <c r="S9" s="83">
        <v>4</v>
      </c>
      <c r="T9" s="83" t="s">
        <v>185</v>
      </c>
    </row>
    <row r="10" spans="1:20">
      <c r="A10" s="76">
        <v>5</v>
      </c>
      <c r="B10" s="149" t="s">
        <v>200</v>
      </c>
      <c r="C10" s="149" t="s">
        <v>158</v>
      </c>
      <c r="D10" s="48" t="str">
        <f t="shared" si="0"/>
        <v>M</v>
      </c>
      <c r="E10" s="53">
        <v>37472</v>
      </c>
      <c r="F10" s="77">
        <f t="shared" ca="1" si="1"/>
        <v>6245</v>
      </c>
      <c r="G10" s="78">
        <f t="shared" si="2"/>
        <v>2002</v>
      </c>
      <c r="H10" s="78">
        <f t="shared" si="3"/>
        <v>8</v>
      </c>
      <c r="I10" s="78" t="str">
        <f t="shared" si="4"/>
        <v>sierpień</v>
      </c>
      <c r="J10" s="78">
        <f t="shared" si="5"/>
        <v>4</v>
      </c>
      <c r="K10" s="78">
        <f t="shared" ca="1" si="6"/>
        <v>17</v>
      </c>
      <c r="L10" s="79">
        <f t="shared" ca="1" si="7"/>
        <v>43681</v>
      </c>
      <c r="M10" s="78" t="str">
        <f t="shared" ca="1" si="8"/>
        <v>BYŁY</v>
      </c>
      <c r="N10" s="80" t="str">
        <f t="shared" ca="1" si="9"/>
        <v>----</v>
      </c>
      <c r="O10" s="81" t="str">
        <f t="shared" ca="1" si="10"/>
        <v>----</v>
      </c>
      <c r="P10" s="82" t="str">
        <f t="shared" si="11"/>
        <v>----</v>
      </c>
      <c r="Q10" s="82" t="str">
        <f t="shared" si="12"/>
        <v>----</v>
      </c>
      <c r="S10" s="83">
        <v>5</v>
      </c>
      <c r="T10" s="83" t="s">
        <v>186</v>
      </c>
    </row>
    <row r="11" spans="1:20">
      <c r="A11" s="76">
        <v>6</v>
      </c>
      <c r="B11" s="149" t="s">
        <v>201</v>
      </c>
      <c r="C11" s="149" t="s">
        <v>165</v>
      </c>
      <c r="D11" s="48" t="str">
        <f t="shared" si="0"/>
        <v>K</v>
      </c>
      <c r="E11" s="53">
        <v>37333</v>
      </c>
      <c r="F11" s="77">
        <f t="shared" ca="1" si="1"/>
        <v>6384</v>
      </c>
      <c r="G11" s="78">
        <f t="shared" si="2"/>
        <v>2002</v>
      </c>
      <c r="H11" s="78">
        <f t="shared" si="3"/>
        <v>3</v>
      </c>
      <c r="I11" s="78" t="str">
        <f t="shared" si="4"/>
        <v>marzec</v>
      </c>
      <c r="J11" s="78">
        <f t="shared" si="5"/>
        <v>18</v>
      </c>
      <c r="K11" s="78">
        <f t="shared" ca="1" si="6"/>
        <v>17</v>
      </c>
      <c r="L11" s="79">
        <f t="shared" ca="1" si="7"/>
        <v>43542</v>
      </c>
      <c r="M11" s="78" t="str">
        <f t="shared" ca="1" si="8"/>
        <v>BYŁY</v>
      </c>
      <c r="N11" s="80" t="str">
        <f t="shared" ca="1" si="9"/>
        <v>----</v>
      </c>
      <c r="O11" s="81" t="str">
        <f t="shared" ca="1" si="10"/>
        <v>----</v>
      </c>
      <c r="P11" s="82" t="str">
        <f t="shared" si="11"/>
        <v>----</v>
      </c>
      <c r="Q11" s="82" t="str">
        <f t="shared" si="12"/>
        <v>----</v>
      </c>
      <c r="S11" s="83">
        <v>6</v>
      </c>
      <c r="T11" s="83" t="s">
        <v>187</v>
      </c>
    </row>
    <row r="12" spans="1:20">
      <c r="A12" s="76">
        <v>7</v>
      </c>
      <c r="B12" s="149" t="s">
        <v>202</v>
      </c>
      <c r="C12" s="149" t="s">
        <v>145</v>
      </c>
      <c r="D12" s="48" t="str">
        <f t="shared" si="0"/>
        <v>K</v>
      </c>
      <c r="E12" s="53">
        <v>37372</v>
      </c>
      <c r="F12" s="77">
        <f t="shared" ca="1" si="1"/>
        <v>6345</v>
      </c>
      <c r="G12" s="78">
        <f t="shared" si="2"/>
        <v>2002</v>
      </c>
      <c r="H12" s="78">
        <f t="shared" si="3"/>
        <v>4</v>
      </c>
      <c r="I12" s="78" t="str">
        <f t="shared" si="4"/>
        <v>kwiecień</v>
      </c>
      <c r="J12" s="78">
        <f t="shared" si="5"/>
        <v>26</v>
      </c>
      <c r="K12" s="78">
        <f t="shared" ca="1" si="6"/>
        <v>17</v>
      </c>
      <c r="L12" s="79">
        <f t="shared" ca="1" si="7"/>
        <v>43581</v>
      </c>
      <c r="M12" s="78" t="str">
        <f t="shared" ca="1" si="8"/>
        <v>BYŁY</v>
      </c>
      <c r="N12" s="80" t="str">
        <f t="shared" ca="1" si="9"/>
        <v>----</v>
      </c>
      <c r="O12" s="81" t="str">
        <f t="shared" ca="1" si="10"/>
        <v>----</v>
      </c>
      <c r="P12" s="82" t="str">
        <f t="shared" si="11"/>
        <v>----</v>
      </c>
      <c r="Q12" s="82" t="str">
        <f t="shared" si="12"/>
        <v>----</v>
      </c>
      <c r="S12" s="83">
        <v>7</v>
      </c>
      <c r="T12" s="83" t="s">
        <v>188</v>
      </c>
    </row>
    <row r="13" spans="1:20">
      <c r="A13" s="76">
        <v>8</v>
      </c>
      <c r="B13" s="149" t="s">
        <v>203</v>
      </c>
      <c r="C13" s="149" t="s">
        <v>289</v>
      </c>
      <c r="D13" s="48" t="str">
        <f t="shared" si="0"/>
        <v>K</v>
      </c>
      <c r="E13" s="53">
        <v>37545</v>
      </c>
      <c r="F13" s="77">
        <f t="shared" ca="1" si="1"/>
        <v>6172</v>
      </c>
      <c r="G13" s="78">
        <f t="shared" si="2"/>
        <v>2002</v>
      </c>
      <c r="H13" s="78">
        <f t="shared" si="3"/>
        <v>10</v>
      </c>
      <c r="I13" s="78" t="str">
        <f t="shared" si="4"/>
        <v>październik</v>
      </c>
      <c r="J13" s="78">
        <f t="shared" si="5"/>
        <v>16</v>
      </c>
      <c r="K13" s="78">
        <f t="shared" ca="1" si="6"/>
        <v>16</v>
      </c>
      <c r="L13" s="79">
        <f t="shared" ca="1" si="7"/>
        <v>43754</v>
      </c>
      <c r="M13" s="78">
        <f t="shared" ca="1" si="8"/>
        <v>37</v>
      </c>
      <c r="N13" s="80" t="str">
        <f t="shared" ca="1" si="9"/>
        <v>----</v>
      </c>
      <c r="O13" s="81" t="str">
        <f t="shared" ca="1" si="10"/>
        <v>----</v>
      </c>
      <c r="P13" s="82" t="str">
        <f t="shared" si="11"/>
        <v>----</v>
      </c>
      <c r="Q13" s="82" t="str">
        <f t="shared" si="12"/>
        <v>----</v>
      </c>
      <c r="S13" s="83">
        <v>8</v>
      </c>
      <c r="T13" s="83" t="s">
        <v>189</v>
      </c>
    </row>
    <row r="14" spans="1:20">
      <c r="A14" s="76">
        <v>9</v>
      </c>
      <c r="B14" s="149" t="s">
        <v>204</v>
      </c>
      <c r="C14" s="149" t="s">
        <v>145</v>
      </c>
      <c r="D14" s="48" t="str">
        <f t="shared" si="0"/>
        <v>K</v>
      </c>
      <c r="E14" s="53">
        <v>37392</v>
      </c>
      <c r="F14" s="77">
        <f t="shared" ca="1" si="1"/>
        <v>6325</v>
      </c>
      <c r="G14" s="78">
        <f t="shared" si="2"/>
        <v>2002</v>
      </c>
      <c r="H14" s="78">
        <f t="shared" si="3"/>
        <v>5</v>
      </c>
      <c r="I14" s="78" t="str">
        <f t="shared" si="4"/>
        <v>maj</v>
      </c>
      <c r="J14" s="78">
        <f t="shared" si="5"/>
        <v>16</v>
      </c>
      <c r="K14" s="78">
        <f t="shared" ca="1" si="6"/>
        <v>17</v>
      </c>
      <c r="L14" s="79">
        <f t="shared" ca="1" si="7"/>
        <v>43601</v>
      </c>
      <c r="M14" s="78" t="str">
        <f t="shared" ca="1" si="8"/>
        <v>BYŁY</v>
      </c>
      <c r="N14" s="80" t="str">
        <f t="shared" ca="1" si="9"/>
        <v>----</v>
      </c>
      <c r="O14" s="81" t="str">
        <f t="shared" ca="1" si="10"/>
        <v>----</v>
      </c>
      <c r="P14" s="82" t="str">
        <f t="shared" si="11"/>
        <v>----</v>
      </c>
      <c r="Q14" s="82" t="str">
        <f t="shared" si="12"/>
        <v>----</v>
      </c>
      <c r="S14" s="83">
        <v>9</v>
      </c>
      <c r="T14" s="83" t="s">
        <v>190</v>
      </c>
    </row>
    <row r="15" spans="1:20">
      <c r="A15" s="76">
        <v>10</v>
      </c>
      <c r="B15" s="149" t="s">
        <v>205</v>
      </c>
      <c r="C15" s="149" t="s">
        <v>290</v>
      </c>
      <c r="D15" s="48" t="str">
        <f t="shared" si="0"/>
        <v>K</v>
      </c>
      <c r="E15" s="53">
        <v>37315</v>
      </c>
      <c r="F15" s="77">
        <f t="shared" ca="1" si="1"/>
        <v>6402</v>
      </c>
      <c r="G15" s="78">
        <f t="shared" si="2"/>
        <v>2002</v>
      </c>
      <c r="H15" s="78">
        <f t="shared" si="3"/>
        <v>2</v>
      </c>
      <c r="I15" s="78" t="str">
        <f t="shared" si="4"/>
        <v>luty</v>
      </c>
      <c r="J15" s="78">
        <f t="shared" si="5"/>
        <v>28</v>
      </c>
      <c r="K15" s="78">
        <f t="shared" ca="1" si="6"/>
        <v>17</v>
      </c>
      <c r="L15" s="79">
        <f t="shared" ca="1" si="7"/>
        <v>43524</v>
      </c>
      <c r="M15" s="78" t="str">
        <f t="shared" ca="1" si="8"/>
        <v>BYŁY</v>
      </c>
      <c r="N15" s="80" t="str">
        <f t="shared" ca="1" si="9"/>
        <v>----</v>
      </c>
      <c r="O15" s="81" t="str">
        <f t="shared" ca="1" si="10"/>
        <v>----</v>
      </c>
      <c r="P15" s="82" t="str">
        <f t="shared" si="11"/>
        <v>----</v>
      </c>
      <c r="Q15" s="82" t="str">
        <f t="shared" si="12"/>
        <v>----</v>
      </c>
      <c r="S15" s="83">
        <v>10</v>
      </c>
      <c r="T15" s="83" t="s">
        <v>191</v>
      </c>
    </row>
    <row r="16" spans="1:20">
      <c r="A16" s="76">
        <v>11</v>
      </c>
      <c r="B16" s="149" t="s">
        <v>206</v>
      </c>
      <c r="C16" s="149" t="s">
        <v>291</v>
      </c>
      <c r="D16" s="48" t="str">
        <f t="shared" si="0"/>
        <v>K</v>
      </c>
      <c r="E16" s="53">
        <v>37433</v>
      </c>
      <c r="F16" s="77">
        <f t="shared" ca="1" si="1"/>
        <v>6284</v>
      </c>
      <c r="G16" s="78">
        <f t="shared" si="2"/>
        <v>2002</v>
      </c>
      <c r="H16" s="78">
        <f t="shared" si="3"/>
        <v>6</v>
      </c>
      <c r="I16" s="78" t="str">
        <f t="shared" si="4"/>
        <v>czerwiec</v>
      </c>
      <c r="J16" s="78">
        <f t="shared" si="5"/>
        <v>26</v>
      </c>
      <c r="K16" s="78">
        <f t="shared" ca="1" si="6"/>
        <v>17</v>
      </c>
      <c r="L16" s="79">
        <f t="shared" ca="1" si="7"/>
        <v>43642</v>
      </c>
      <c r="M16" s="78" t="str">
        <f t="shared" ca="1" si="8"/>
        <v>BYŁY</v>
      </c>
      <c r="N16" s="80" t="str">
        <f t="shared" ca="1" si="9"/>
        <v>----</v>
      </c>
      <c r="O16" s="81" t="str">
        <f t="shared" ca="1" si="10"/>
        <v>----</v>
      </c>
      <c r="P16" s="82" t="str">
        <f t="shared" si="11"/>
        <v>----</v>
      </c>
      <c r="Q16" s="82" t="str">
        <f t="shared" si="12"/>
        <v>----</v>
      </c>
      <c r="S16" s="83">
        <v>11</v>
      </c>
      <c r="T16" s="83" t="s">
        <v>192</v>
      </c>
    </row>
    <row r="17" spans="1:20">
      <c r="A17" s="76">
        <v>12</v>
      </c>
      <c r="B17" s="149" t="s">
        <v>202</v>
      </c>
      <c r="C17" s="149" t="s">
        <v>292</v>
      </c>
      <c r="D17" s="48" t="str">
        <f t="shared" si="0"/>
        <v>K</v>
      </c>
      <c r="E17" s="53">
        <v>37260</v>
      </c>
      <c r="F17" s="77">
        <f t="shared" ca="1" si="1"/>
        <v>6457</v>
      </c>
      <c r="G17" s="78">
        <f t="shared" si="2"/>
        <v>2002</v>
      </c>
      <c r="H17" s="78">
        <f t="shared" si="3"/>
        <v>1</v>
      </c>
      <c r="I17" s="78" t="str">
        <f t="shared" si="4"/>
        <v>styczeń</v>
      </c>
      <c r="J17" s="78">
        <f t="shared" si="5"/>
        <v>4</v>
      </c>
      <c r="K17" s="78">
        <f t="shared" ca="1" si="6"/>
        <v>17</v>
      </c>
      <c r="L17" s="79">
        <f t="shared" ca="1" si="7"/>
        <v>43469</v>
      </c>
      <c r="M17" s="78" t="str">
        <f t="shared" ca="1" si="8"/>
        <v>BYŁY</v>
      </c>
      <c r="N17" s="80" t="str">
        <f t="shared" ca="1" si="9"/>
        <v>----</v>
      </c>
      <c r="O17" s="81" t="str">
        <f t="shared" ca="1" si="10"/>
        <v>----</v>
      </c>
      <c r="P17" s="82" t="str">
        <f t="shared" si="11"/>
        <v>----</v>
      </c>
      <c r="Q17" s="82" t="str">
        <f t="shared" si="12"/>
        <v>----</v>
      </c>
      <c r="S17" s="83">
        <v>12</v>
      </c>
      <c r="T17" s="83" t="s">
        <v>193</v>
      </c>
    </row>
    <row r="18" spans="1:20">
      <c r="A18" s="76">
        <v>13</v>
      </c>
      <c r="B18" s="149" t="s">
        <v>207</v>
      </c>
      <c r="C18" s="149" t="s">
        <v>293</v>
      </c>
      <c r="D18" s="48" t="str">
        <f t="shared" si="0"/>
        <v>K</v>
      </c>
      <c r="E18" s="53">
        <v>37278</v>
      </c>
      <c r="F18" s="77">
        <f t="shared" ca="1" si="1"/>
        <v>6439</v>
      </c>
      <c r="G18" s="78">
        <f t="shared" si="2"/>
        <v>2002</v>
      </c>
      <c r="H18" s="78">
        <f t="shared" si="3"/>
        <v>1</v>
      </c>
      <c r="I18" s="78" t="str">
        <f t="shared" si="4"/>
        <v>styczeń</v>
      </c>
      <c r="J18" s="78">
        <f t="shared" si="5"/>
        <v>22</v>
      </c>
      <c r="K18" s="78">
        <f t="shared" ca="1" si="6"/>
        <v>17</v>
      </c>
      <c r="L18" s="79">
        <f t="shared" ca="1" si="7"/>
        <v>43487</v>
      </c>
      <c r="M18" s="78" t="str">
        <f t="shared" ca="1" si="8"/>
        <v>BYŁY</v>
      </c>
      <c r="N18" s="80" t="str">
        <f t="shared" ca="1" si="9"/>
        <v>----</v>
      </c>
      <c r="O18" s="81" t="str">
        <f t="shared" ca="1" si="10"/>
        <v>----</v>
      </c>
      <c r="P18" s="82" t="str">
        <f t="shared" si="11"/>
        <v>----</v>
      </c>
      <c r="Q18" s="82" t="str">
        <f t="shared" si="12"/>
        <v>----</v>
      </c>
    </row>
    <row r="19" spans="1:20">
      <c r="A19" s="76">
        <v>14</v>
      </c>
      <c r="B19" s="149" t="s">
        <v>151</v>
      </c>
      <c r="C19" s="149" t="s">
        <v>294</v>
      </c>
      <c r="D19" s="48" t="str">
        <f t="shared" si="0"/>
        <v>K</v>
      </c>
      <c r="E19" s="53">
        <v>37604</v>
      </c>
      <c r="F19" s="77">
        <f t="shared" ca="1" si="1"/>
        <v>6113</v>
      </c>
      <c r="G19" s="78">
        <f t="shared" si="2"/>
        <v>2002</v>
      </c>
      <c r="H19" s="78">
        <f t="shared" si="3"/>
        <v>12</v>
      </c>
      <c r="I19" s="78" t="str">
        <f t="shared" si="4"/>
        <v>grudzień</v>
      </c>
      <c r="J19" s="78">
        <f t="shared" si="5"/>
        <v>14</v>
      </c>
      <c r="K19" s="78">
        <f t="shared" ca="1" si="6"/>
        <v>16</v>
      </c>
      <c r="L19" s="79">
        <f t="shared" ca="1" si="7"/>
        <v>43813</v>
      </c>
      <c r="M19" s="78">
        <f t="shared" ca="1" si="8"/>
        <v>96</v>
      </c>
      <c r="N19" s="80" t="str">
        <f t="shared" ca="1" si="9"/>
        <v>----</v>
      </c>
      <c r="O19" s="81" t="str">
        <f t="shared" ca="1" si="10"/>
        <v>----</v>
      </c>
      <c r="P19" s="82" t="str">
        <f t="shared" si="11"/>
        <v>----</v>
      </c>
      <c r="Q19" s="82" t="str">
        <f t="shared" si="12"/>
        <v>----</v>
      </c>
    </row>
    <row r="20" spans="1:20">
      <c r="A20" s="76">
        <v>15</v>
      </c>
      <c r="B20" s="149" t="s">
        <v>208</v>
      </c>
      <c r="C20" s="149" t="s">
        <v>155</v>
      </c>
      <c r="D20" s="48" t="str">
        <f t="shared" si="0"/>
        <v>M</v>
      </c>
      <c r="E20" s="53">
        <v>37470</v>
      </c>
      <c r="F20" s="77">
        <f t="shared" ca="1" si="1"/>
        <v>6247</v>
      </c>
      <c r="G20" s="78">
        <f t="shared" si="2"/>
        <v>2002</v>
      </c>
      <c r="H20" s="78">
        <f t="shared" si="3"/>
        <v>8</v>
      </c>
      <c r="I20" s="78" t="str">
        <f t="shared" si="4"/>
        <v>sierpień</v>
      </c>
      <c r="J20" s="78">
        <f t="shared" si="5"/>
        <v>2</v>
      </c>
      <c r="K20" s="78">
        <f t="shared" ca="1" si="6"/>
        <v>17</v>
      </c>
      <c r="L20" s="79">
        <f t="shared" ca="1" si="7"/>
        <v>43679</v>
      </c>
      <c r="M20" s="78" t="str">
        <f t="shared" ca="1" si="8"/>
        <v>BYŁY</v>
      </c>
      <c r="N20" s="80" t="str">
        <f t="shared" ca="1" si="9"/>
        <v>----</v>
      </c>
      <c r="O20" s="81" t="str">
        <f t="shared" ca="1" si="10"/>
        <v>----</v>
      </c>
      <c r="P20" s="82" t="str">
        <f t="shared" si="11"/>
        <v>----</v>
      </c>
      <c r="Q20" s="82" t="str">
        <f t="shared" si="12"/>
        <v>----</v>
      </c>
    </row>
    <row r="21" spans="1:20">
      <c r="A21" s="76">
        <v>16</v>
      </c>
      <c r="B21" s="149" t="s">
        <v>209</v>
      </c>
      <c r="C21" s="149" t="s">
        <v>295</v>
      </c>
      <c r="D21" s="48" t="str">
        <f t="shared" si="0"/>
        <v>M</v>
      </c>
      <c r="E21" s="53">
        <v>37205</v>
      </c>
      <c r="F21" s="77">
        <f t="shared" ca="1" si="1"/>
        <v>6512</v>
      </c>
      <c r="G21" s="78">
        <f t="shared" si="2"/>
        <v>2001</v>
      </c>
      <c r="H21" s="78">
        <f t="shared" si="3"/>
        <v>11</v>
      </c>
      <c r="I21" s="78" t="str">
        <f t="shared" si="4"/>
        <v>listopad</v>
      </c>
      <c r="J21" s="78">
        <f t="shared" si="5"/>
        <v>10</v>
      </c>
      <c r="K21" s="78">
        <f t="shared" ca="1" si="6"/>
        <v>17</v>
      </c>
      <c r="L21" s="79">
        <f t="shared" ca="1" si="7"/>
        <v>43779</v>
      </c>
      <c r="M21" s="78">
        <f t="shared" ca="1" si="8"/>
        <v>62</v>
      </c>
      <c r="N21" s="80" t="str">
        <f t="shared" ca="1" si="9"/>
        <v>----</v>
      </c>
      <c r="O21" s="81" t="str">
        <f t="shared" ca="1" si="10"/>
        <v>----</v>
      </c>
      <c r="P21" s="82" t="str">
        <f t="shared" si="11"/>
        <v>----</v>
      </c>
      <c r="Q21" s="82" t="str">
        <f t="shared" si="12"/>
        <v>----</v>
      </c>
    </row>
    <row r="22" spans="1:20">
      <c r="A22" s="76">
        <v>17</v>
      </c>
      <c r="B22" s="149" t="s">
        <v>210</v>
      </c>
      <c r="C22" s="149" t="s">
        <v>296</v>
      </c>
      <c r="D22" s="48" t="str">
        <f t="shared" si="0"/>
        <v>M</v>
      </c>
      <c r="E22" s="53">
        <v>37372</v>
      </c>
      <c r="F22" s="77">
        <f t="shared" ca="1" si="1"/>
        <v>6345</v>
      </c>
      <c r="G22" s="78">
        <f t="shared" si="2"/>
        <v>2002</v>
      </c>
      <c r="H22" s="78">
        <f t="shared" si="3"/>
        <v>4</v>
      </c>
      <c r="I22" s="78" t="str">
        <f t="shared" si="4"/>
        <v>kwiecień</v>
      </c>
      <c r="J22" s="78">
        <f t="shared" si="5"/>
        <v>26</v>
      </c>
      <c r="K22" s="78">
        <f t="shared" ca="1" si="6"/>
        <v>17</v>
      </c>
      <c r="L22" s="79">
        <f t="shared" ca="1" si="7"/>
        <v>43581</v>
      </c>
      <c r="M22" s="78" t="str">
        <f t="shared" ca="1" si="8"/>
        <v>BYŁY</v>
      </c>
      <c r="N22" s="80" t="str">
        <f t="shared" ca="1" si="9"/>
        <v>----</v>
      </c>
      <c r="O22" s="81" t="str">
        <f t="shared" ca="1" si="10"/>
        <v>----</v>
      </c>
      <c r="P22" s="82" t="str">
        <f t="shared" si="11"/>
        <v>----</v>
      </c>
      <c r="Q22" s="82" t="str">
        <f t="shared" si="12"/>
        <v>----</v>
      </c>
    </row>
    <row r="23" spans="1:20">
      <c r="A23" s="76">
        <v>18</v>
      </c>
      <c r="B23" s="149" t="s">
        <v>211</v>
      </c>
      <c r="C23" s="149" t="s">
        <v>297</v>
      </c>
      <c r="D23" s="48" t="str">
        <f t="shared" si="0"/>
        <v>K</v>
      </c>
      <c r="E23" s="53">
        <v>37490</v>
      </c>
      <c r="F23" s="77">
        <f t="shared" ca="1" si="1"/>
        <v>6227</v>
      </c>
      <c r="G23" s="78">
        <f t="shared" si="2"/>
        <v>2002</v>
      </c>
      <c r="H23" s="78">
        <f t="shared" si="3"/>
        <v>8</v>
      </c>
      <c r="I23" s="78" t="str">
        <f t="shared" si="4"/>
        <v>sierpień</v>
      </c>
      <c r="J23" s="78">
        <f t="shared" si="5"/>
        <v>22</v>
      </c>
      <c r="K23" s="78">
        <f t="shared" ca="1" si="6"/>
        <v>17</v>
      </c>
      <c r="L23" s="79">
        <f t="shared" ca="1" si="7"/>
        <v>43699</v>
      </c>
      <c r="M23" s="78" t="str">
        <f t="shared" ca="1" si="8"/>
        <v>BYŁY</v>
      </c>
      <c r="N23" s="80" t="str">
        <f t="shared" ca="1" si="9"/>
        <v>----</v>
      </c>
      <c r="O23" s="81" t="str">
        <f t="shared" ca="1" si="10"/>
        <v>----</v>
      </c>
      <c r="P23" s="82" t="str">
        <f t="shared" si="11"/>
        <v>----</v>
      </c>
      <c r="Q23" s="82" t="str">
        <f t="shared" si="12"/>
        <v>----</v>
      </c>
    </row>
    <row r="24" spans="1:20">
      <c r="A24" s="76">
        <v>19</v>
      </c>
      <c r="B24" s="149" t="s">
        <v>212</v>
      </c>
      <c r="C24" s="149" t="s">
        <v>165</v>
      </c>
      <c r="D24" s="48" t="str">
        <f t="shared" si="0"/>
        <v>K</v>
      </c>
      <c r="E24" s="53">
        <v>37533</v>
      </c>
      <c r="F24" s="77">
        <f t="shared" ca="1" si="1"/>
        <v>6184</v>
      </c>
      <c r="G24" s="78">
        <f t="shared" si="2"/>
        <v>2002</v>
      </c>
      <c r="H24" s="78">
        <f t="shared" si="3"/>
        <v>10</v>
      </c>
      <c r="I24" s="78" t="str">
        <f t="shared" si="4"/>
        <v>październik</v>
      </c>
      <c r="J24" s="78">
        <f t="shared" si="5"/>
        <v>4</v>
      </c>
      <c r="K24" s="78">
        <f t="shared" ca="1" si="6"/>
        <v>16</v>
      </c>
      <c r="L24" s="79">
        <f t="shared" ca="1" si="7"/>
        <v>43742</v>
      </c>
      <c r="M24" s="78">
        <f t="shared" ca="1" si="8"/>
        <v>25</v>
      </c>
      <c r="N24" s="80" t="str">
        <f t="shared" ca="1" si="9"/>
        <v>----</v>
      </c>
      <c r="O24" s="81" t="str">
        <f t="shared" ca="1" si="10"/>
        <v>----</v>
      </c>
      <c r="P24" s="82" t="str">
        <f t="shared" si="11"/>
        <v>----</v>
      </c>
      <c r="Q24" s="82" t="str">
        <f t="shared" si="12"/>
        <v>----</v>
      </c>
    </row>
    <row r="25" spans="1:20">
      <c r="A25" s="76">
        <v>20</v>
      </c>
      <c r="B25" s="149" t="s">
        <v>213</v>
      </c>
      <c r="C25" s="149" t="s">
        <v>167</v>
      </c>
      <c r="D25" s="48" t="str">
        <f t="shared" si="0"/>
        <v>M</v>
      </c>
      <c r="E25" s="53">
        <v>37592</v>
      </c>
      <c r="F25" s="77">
        <f t="shared" ca="1" si="1"/>
        <v>6125</v>
      </c>
      <c r="G25" s="78">
        <f t="shared" si="2"/>
        <v>2002</v>
      </c>
      <c r="H25" s="78">
        <f t="shared" si="3"/>
        <v>12</v>
      </c>
      <c r="I25" s="78" t="str">
        <f t="shared" si="4"/>
        <v>grudzień</v>
      </c>
      <c r="J25" s="78">
        <f t="shared" si="5"/>
        <v>2</v>
      </c>
      <c r="K25" s="78">
        <f t="shared" ca="1" si="6"/>
        <v>16</v>
      </c>
      <c r="L25" s="79">
        <f t="shared" ca="1" si="7"/>
        <v>43801</v>
      </c>
      <c r="M25" s="78">
        <f t="shared" ca="1" si="8"/>
        <v>84</v>
      </c>
      <c r="N25" s="80" t="str">
        <f t="shared" ca="1" si="9"/>
        <v>----</v>
      </c>
      <c r="O25" s="81" t="str">
        <f t="shared" ca="1" si="10"/>
        <v>----</v>
      </c>
      <c r="P25" s="82" t="str">
        <f t="shared" si="11"/>
        <v>----</v>
      </c>
      <c r="Q25" s="82" t="str">
        <f t="shared" si="12"/>
        <v>----</v>
      </c>
    </row>
    <row r="26" spans="1:20">
      <c r="A26" s="76">
        <v>21</v>
      </c>
      <c r="B26" s="149" t="s">
        <v>214</v>
      </c>
      <c r="C26" s="149" t="s">
        <v>298</v>
      </c>
      <c r="D26" s="48" t="str">
        <f t="shared" si="0"/>
        <v>M</v>
      </c>
      <c r="E26" s="53">
        <v>37515</v>
      </c>
      <c r="F26" s="77">
        <f t="shared" ca="1" si="1"/>
        <v>6202</v>
      </c>
      <c r="G26" s="78">
        <f t="shared" si="2"/>
        <v>2002</v>
      </c>
      <c r="H26" s="78">
        <f t="shared" si="3"/>
        <v>9</v>
      </c>
      <c r="I26" s="78" t="str">
        <f t="shared" si="4"/>
        <v>wrzesień</v>
      </c>
      <c r="J26" s="78">
        <f t="shared" si="5"/>
        <v>16</v>
      </c>
      <c r="K26" s="78">
        <f t="shared" ca="1" si="6"/>
        <v>16</v>
      </c>
      <c r="L26" s="79">
        <f t="shared" ca="1" si="7"/>
        <v>43724</v>
      </c>
      <c r="M26" s="78">
        <f t="shared" ca="1" si="8"/>
        <v>7</v>
      </c>
      <c r="N26" s="80" t="str">
        <f t="shared" ca="1" si="9"/>
        <v>TAK</v>
      </c>
      <c r="O26" s="81" t="str">
        <f t="shared" ca="1" si="10"/>
        <v>----</v>
      </c>
      <c r="P26" s="82" t="str">
        <f t="shared" si="11"/>
        <v>----</v>
      </c>
      <c r="Q26" s="82" t="str">
        <f t="shared" si="12"/>
        <v>----</v>
      </c>
    </row>
    <row r="27" spans="1:20">
      <c r="A27" s="76">
        <v>22</v>
      </c>
      <c r="B27" s="149" t="s">
        <v>215</v>
      </c>
      <c r="C27" s="149" t="s">
        <v>294</v>
      </c>
      <c r="D27" s="48" t="str">
        <f t="shared" si="0"/>
        <v>K</v>
      </c>
      <c r="E27" s="53">
        <v>37273</v>
      </c>
      <c r="F27" s="77">
        <f t="shared" ca="1" si="1"/>
        <v>6444</v>
      </c>
      <c r="G27" s="78">
        <f t="shared" si="2"/>
        <v>2002</v>
      </c>
      <c r="H27" s="78">
        <f t="shared" si="3"/>
        <v>1</v>
      </c>
      <c r="I27" s="78" t="str">
        <f t="shared" si="4"/>
        <v>styczeń</v>
      </c>
      <c r="J27" s="78">
        <f t="shared" si="5"/>
        <v>17</v>
      </c>
      <c r="K27" s="78">
        <f t="shared" ca="1" si="6"/>
        <v>17</v>
      </c>
      <c r="L27" s="79">
        <f t="shared" ca="1" si="7"/>
        <v>43482</v>
      </c>
      <c r="M27" s="78" t="str">
        <f t="shared" ca="1" si="8"/>
        <v>BYŁY</v>
      </c>
      <c r="N27" s="80" t="str">
        <f t="shared" ca="1" si="9"/>
        <v>----</v>
      </c>
      <c r="O27" s="81" t="str">
        <f t="shared" ca="1" si="10"/>
        <v>----</v>
      </c>
      <c r="P27" s="82" t="str">
        <f t="shared" si="11"/>
        <v>----</v>
      </c>
      <c r="Q27" s="82" t="str">
        <f t="shared" si="12"/>
        <v>----</v>
      </c>
    </row>
    <row r="28" spans="1:20">
      <c r="A28" s="76">
        <v>23</v>
      </c>
      <c r="B28" s="149" t="s">
        <v>216</v>
      </c>
      <c r="C28" s="149" t="s">
        <v>299</v>
      </c>
      <c r="D28" s="48" t="str">
        <f t="shared" si="0"/>
        <v>M</v>
      </c>
      <c r="E28" s="53">
        <v>37302</v>
      </c>
      <c r="F28" s="77">
        <f t="shared" ca="1" si="1"/>
        <v>6415</v>
      </c>
      <c r="G28" s="78">
        <f t="shared" si="2"/>
        <v>2002</v>
      </c>
      <c r="H28" s="78">
        <f t="shared" si="3"/>
        <v>2</v>
      </c>
      <c r="I28" s="78" t="str">
        <f t="shared" si="4"/>
        <v>luty</v>
      </c>
      <c r="J28" s="78">
        <f t="shared" si="5"/>
        <v>15</v>
      </c>
      <c r="K28" s="78">
        <f t="shared" ca="1" si="6"/>
        <v>17</v>
      </c>
      <c r="L28" s="79">
        <f t="shared" ca="1" si="7"/>
        <v>43511</v>
      </c>
      <c r="M28" s="78" t="str">
        <f t="shared" ca="1" si="8"/>
        <v>BYŁY</v>
      </c>
      <c r="N28" s="80" t="str">
        <f t="shared" ca="1" si="9"/>
        <v>----</v>
      </c>
      <c r="O28" s="81" t="str">
        <f t="shared" ca="1" si="10"/>
        <v>----</v>
      </c>
      <c r="P28" s="82" t="str">
        <f t="shared" si="11"/>
        <v>----</v>
      </c>
      <c r="Q28" s="82" t="str">
        <f t="shared" si="12"/>
        <v>----</v>
      </c>
    </row>
    <row r="29" spans="1:20">
      <c r="A29" s="76">
        <v>24</v>
      </c>
      <c r="B29" s="149" t="s">
        <v>217</v>
      </c>
      <c r="C29" s="149" t="s">
        <v>134</v>
      </c>
      <c r="D29" s="48" t="str">
        <f t="shared" si="0"/>
        <v>K</v>
      </c>
      <c r="E29" s="53">
        <v>37409</v>
      </c>
      <c r="F29" s="77">
        <f t="shared" ca="1" si="1"/>
        <v>6308</v>
      </c>
      <c r="G29" s="78">
        <f t="shared" si="2"/>
        <v>2002</v>
      </c>
      <c r="H29" s="78">
        <f t="shared" si="3"/>
        <v>6</v>
      </c>
      <c r="I29" s="78" t="str">
        <f t="shared" si="4"/>
        <v>czerwiec</v>
      </c>
      <c r="J29" s="78">
        <f t="shared" si="5"/>
        <v>2</v>
      </c>
      <c r="K29" s="78">
        <f t="shared" ca="1" si="6"/>
        <v>17</v>
      </c>
      <c r="L29" s="79">
        <f t="shared" ca="1" si="7"/>
        <v>43618</v>
      </c>
      <c r="M29" s="78" t="str">
        <f t="shared" ca="1" si="8"/>
        <v>BYŁY</v>
      </c>
      <c r="N29" s="80" t="str">
        <f t="shared" ca="1" si="9"/>
        <v>----</v>
      </c>
      <c r="O29" s="81" t="str">
        <f t="shared" ca="1" si="10"/>
        <v>----</v>
      </c>
      <c r="P29" s="82" t="str">
        <f t="shared" si="11"/>
        <v>----</v>
      </c>
      <c r="Q29" s="82" t="str">
        <f t="shared" si="12"/>
        <v>----</v>
      </c>
    </row>
    <row r="30" spans="1:20">
      <c r="A30" s="76">
        <v>25</v>
      </c>
      <c r="B30" s="149" t="s">
        <v>212</v>
      </c>
      <c r="C30" s="149" t="s">
        <v>300</v>
      </c>
      <c r="D30" s="48" t="str">
        <f t="shared" si="0"/>
        <v>K</v>
      </c>
      <c r="E30" s="53">
        <v>37290</v>
      </c>
      <c r="F30" s="77">
        <f t="shared" ca="1" si="1"/>
        <v>6427</v>
      </c>
      <c r="G30" s="78">
        <f t="shared" si="2"/>
        <v>2002</v>
      </c>
      <c r="H30" s="78">
        <f t="shared" si="3"/>
        <v>2</v>
      </c>
      <c r="I30" s="78" t="str">
        <f t="shared" si="4"/>
        <v>luty</v>
      </c>
      <c r="J30" s="78">
        <f t="shared" si="5"/>
        <v>3</v>
      </c>
      <c r="K30" s="78">
        <f t="shared" ca="1" si="6"/>
        <v>17</v>
      </c>
      <c r="L30" s="79">
        <f t="shared" ca="1" si="7"/>
        <v>43499</v>
      </c>
      <c r="M30" s="78" t="str">
        <f t="shared" ca="1" si="8"/>
        <v>BYŁY</v>
      </c>
      <c r="N30" s="80" t="str">
        <f t="shared" ca="1" si="9"/>
        <v>----</v>
      </c>
      <c r="O30" s="81" t="str">
        <f t="shared" ca="1" si="10"/>
        <v>----</v>
      </c>
      <c r="P30" s="82" t="str">
        <f t="shared" si="11"/>
        <v>----</v>
      </c>
      <c r="Q30" s="82" t="str">
        <f t="shared" si="12"/>
        <v>----</v>
      </c>
    </row>
    <row r="31" spans="1:20">
      <c r="A31" s="76">
        <v>26</v>
      </c>
      <c r="B31" s="149" t="s">
        <v>218</v>
      </c>
      <c r="C31" s="149" t="s">
        <v>301</v>
      </c>
      <c r="D31" s="48" t="str">
        <f t="shared" si="0"/>
        <v>K</v>
      </c>
      <c r="E31" s="53">
        <v>37544</v>
      </c>
      <c r="F31" s="77">
        <f t="shared" ca="1" si="1"/>
        <v>6173</v>
      </c>
      <c r="G31" s="78">
        <f t="shared" si="2"/>
        <v>2002</v>
      </c>
      <c r="H31" s="78">
        <f t="shared" si="3"/>
        <v>10</v>
      </c>
      <c r="I31" s="78" t="str">
        <f t="shared" si="4"/>
        <v>październik</v>
      </c>
      <c r="J31" s="78">
        <f t="shared" si="5"/>
        <v>15</v>
      </c>
      <c r="K31" s="78">
        <f t="shared" ca="1" si="6"/>
        <v>16</v>
      </c>
      <c r="L31" s="79">
        <f t="shared" ca="1" si="7"/>
        <v>43753</v>
      </c>
      <c r="M31" s="78">
        <f t="shared" ca="1" si="8"/>
        <v>36</v>
      </c>
      <c r="N31" s="80" t="str">
        <f t="shared" ca="1" si="9"/>
        <v>----</v>
      </c>
      <c r="O31" s="81" t="str">
        <f t="shared" ca="1" si="10"/>
        <v>----</v>
      </c>
      <c r="P31" s="82" t="str">
        <f t="shared" si="11"/>
        <v>----</v>
      </c>
      <c r="Q31" s="82" t="str">
        <f t="shared" si="12"/>
        <v>----</v>
      </c>
    </row>
    <row r="32" spans="1:20">
      <c r="A32" s="76">
        <v>27</v>
      </c>
      <c r="B32" s="149" t="s">
        <v>196</v>
      </c>
      <c r="C32" s="149" t="s">
        <v>146</v>
      </c>
      <c r="D32" s="48" t="str">
        <f t="shared" si="0"/>
        <v>M</v>
      </c>
      <c r="E32" s="53">
        <v>37568</v>
      </c>
      <c r="F32" s="77">
        <f t="shared" ca="1" si="1"/>
        <v>6149</v>
      </c>
      <c r="G32" s="78">
        <f t="shared" si="2"/>
        <v>2002</v>
      </c>
      <c r="H32" s="78">
        <f t="shared" si="3"/>
        <v>11</v>
      </c>
      <c r="I32" s="78" t="str">
        <f t="shared" si="4"/>
        <v>listopad</v>
      </c>
      <c r="J32" s="78">
        <f t="shared" si="5"/>
        <v>8</v>
      </c>
      <c r="K32" s="78">
        <f t="shared" ca="1" si="6"/>
        <v>16</v>
      </c>
      <c r="L32" s="79">
        <f t="shared" ca="1" si="7"/>
        <v>43777</v>
      </c>
      <c r="M32" s="78">
        <f t="shared" ca="1" si="8"/>
        <v>60</v>
      </c>
      <c r="N32" s="80" t="str">
        <f t="shared" ca="1" si="9"/>
        <v>----</v>
      </c>
      <c r="O32" s="81" t="str">
        <f t="shared" ca="1" si="10"/>
        <v>----</v>
      </c>
      <c r="P32" s="82" t="str">
        <f t="shared" si="11"/>
        <v>----</v>
      </c>
      <c r="Q32" s="82" t="str">
        <f t="shared" si="12"/>
        <v>----</v>
      </c>
    </row>
    <row r="33" spans="1:17">
      <c r="A33" s="76">
        <v>28</v>
      </c>
      <c r="B33" s="149" t="s">
        <v>219</v>
      </c>
      <c r="C33" s="149" t="s">
        <v>137</v>
      </c>
      <c r="D33" s="48" t="str">
        <f t="shared" si="0"/>
        <v>M</v>
      </c>
      <c r="E33" s="53">
        <v>37305</v>
      </c>
      <c r="F33" s="77">
        <f t="shared" ca="1" si="1"/>
        <v>6412</v>
      </c>
      <c r="G33" s="78">
        <f t="shared" si="2"/>
        <v>2002</v>
      </c>
      <c r="H33" s="78">
        <f t="shared" si="3"/>
        <v>2</v>
      </c>
      <c r="I33" s="78" t="str">
        <f t="shared" si="4"/>
        <v>luty</v>
      </c>
      <c r="J33" s="78">
        <f t="shared" si="5"/>
        <v>18</v>
      </c>
      <c r="K33" s="78">
        <f t="shared" ca="1" si="6"/>
        <v>17</v>
      </c>
      <c r="L33" s="79">
        <f t="shared" ca="1" si="7"/>
        <v>43514</v>
      </c>
      <c r="M33" s="78" t="str">
        <f t="shared" ca="1" si="8"/>
        <v>BYŁY</v>
      </c>
      <c r="N33" s="80" t="str">
        <f t="shared" ca="1" si="9"/>
        <v>----</v>
      </c>
      <c r="O33" s="81" t="str">
        <f t="shared" ca="1" si="10"/>
        <v>----</v>
      </c>
      <c r="P33" s="82" t="str">
        <f t="shared" si="11"/>
        <v>----</v>
      </c>
      <c r="Q33" s="82" t="str">
        <f t="shared" si="12"/>
        <v>----</v>
      </c>
    </row>
    <row r="34" spans="1:17">
      <c r="A34" s="76">
        <v>29</v>
      </c>
      <c r="B34" s="149" t="s">
        <v>220</v>
      </c>
      <c r="C34" s="149" t="s">
        <v>290</v>
      </c>
      <c r="D34" s="48" t="str">
        <f t="shared" si="0"/>
        <v>K</v>
      </c>
      <c r="E34" s="53">
        <v>37341</v>
      </c>
      <c r="F34" s="77">
        <f t="shared" ca="1" si="1"/>
        <v>6376</v>
      </c>
      <c r="G34" s="78">
        <f t="shared" si="2"/>
        <v>2002</v>
      </c>
      <c r="H34" s="78">
        <f t="shared" si="3"/>
        <v>3</v>
      </c>
      <c r="I34" s="78" t="str">
        <f t="shared" si="4"/>
        <v>marzec</v>
      </c>
      <c r="J34" s="78">
        <f t="shared" si="5"/>
        <v>26</v>
      </c>
      <c r="K34" s="78">
        <f t="shared" ca="1" si="6"/>
        <v>17</v>
      </c>
      <c r="L34" s="79">
        <f t="shared" ca="1" si="7"/>
        <v>43550</v>
      </c>
      <c r="M34" s="78" t="str">
        <f t="shared" ca="1" si="8"/>
        <v>BYŁY</v>
      </c>
      <c r="N34" s="80" t="str">
        <f t="shared" ca="1" si="9"/>
        <v>----</v>
      </c>
      <c r="O34" s="81" t="str">
        <f t="shared" ca="1" si="10"/>
        <v>----</v>
      </c>
      <c r="P34" s="82" t="str">
        <f t="shared" si="11"/>
        <v>----</v>
      </c>
      <c r="Q34" s="82" t="str">
        <f t="shared" si="12"/>
        <v>----</v>
      </c>
    </row>
    <row r="35" spans="1:17">
      <c r="A35" s="76">
        <v>30</v>
      </c>
      <c r="B35" s="149" t="s">
        <v>221</v>
      </c>
      <c r="C35" s="149" t="s">
        <v>302</v>
      </c>
      <c r="D35" s="48" t="str">
        <f t="shared" si="0"/>
        <v>M</v>
      </c>
      <c r="E35" s="53">
        <v>37460</v>
      </c>
      <c r="F35" s="77">
        <f t="shared" ca="1" si="1"/>
        <v>6257</v>
      </c>
      <c r="G35" s="78">
        <f t="shared" si="2"/>
        <v>2002</v>
      </c>
      <c r="H35" s="78">
        <f t="shared" si="3"/>
        <v>7</v>
      </c>
      <c r="I35" s="78" t="str">
        <f t="shared" si="4"/>
        <v>lipiec</v>
      </c>
      <c r="J35" s="78">
        <f t="shared" si="5"/>
        <v>23</v>
      </c>
      <c r="K35" s="78">
        <f t="shared" ca="1" si="6"/>
        <v>17</v>
      </c>
      <c r="L35" s="79">
        <f t="shared" ca="1" si="7"/>
        <v>43669</v>
      </c>
      <c r="M35" s="78" t="str">
        <f t="shared" ca="1" si="8"/>
        <v>BYŁY</v>
      </c>
      <c r="N35" s="80" t="str">
        <f t="shared" ca="1" si="9"/>
        <v>----</v>
      </c>
      <c r="O35" s="81" t="str">
        <f t="shared" ca="1" si="10"/>
        <v>----</v>
      </c>
      <c r="P35" s="82" t="str">
        <f t="shared" si="11"/>
        <v>----</v>
      </c>
      <c r="Q35" s="82" t="str">
        <f t="shared" si="12"/>
        <v>----</v>
      </c>
    </row>
    <row r="36" spans="1:17">
      <c r="A36" s="76">
        <v>31</v>
      </c>
      <c r="B36" s="149" t="s">
        <v>198</v>
      </c>
      <c r="C36" s="149" t="s">
        <v>153</v>
      </c>
      <c r="D36" s="48" t="str">
        <f t="shared" si="0"/>
        <v>M</v>
      </c>
      <c r="E36" s="53">
        <v>37424</v>
      </c>
      <c r="F36" s="77">
        <f t="shared" ca="1" si="1"/>
        <v>6293</v>
      </c>
      <c r="G36" s="78">
        <f t="shared" si="2"/>
        <v>2002</v>
      </c>
      <c r="H36" s="78">
        <f t="shared" si="3"/>
        <v>6</v>
      </c>
      <c r="I36" s="78" t="str">
        <f t="shared" si="4"/>
        <v>czerwiec</v>
      </c>
      <c r="J36" s="78">
        <f t="shared" si="5"/>
        <v>17</v>
      </c>
      <c r="K36" s="78">
        <f t="shared" ca="1" si="6"/>
        <v>17</v>
      </c>
      <c r="L36" s="79">
        <f t="shared" ca="1" si="7"/>
        <v>43633</v>
      </c>
      <c r="M36" s="78" t="str">
        <f t="shared" ca="1" si="8"/>
        <v>BYŁY</v>
      </c>
      <c r="N36" s="80" t="str">
        <f t="shared" ca="1" si="9"/>
        <v>----</v>
      </c>
      <c r="O36" s="81" t="str">
        <f t="shared" ca="1" si="10"/>
        <v>----</v>
      </c>
      <c r="P36" s="82" t="str">
        <f t="shared" si="11"/>
        <v>----</v>
      </c>
      <c r="Q36" s="82" t="str">
        <f t="shared" si="12"/>
        <v>----</v>
      </c>
    </row>
    <row r="37" spans="1:17">
      <c r="A37" s="76">
        <v>32</v>
      </c>
      <c r="B37" s="149" t="s">
        <v>222</v>
      </c>
      <c r="C37" s="149" t="s">
        <v>303</v>
      </c>
      <c r="D37" s="48" t="str">
        <f t="shared" si="0"/>
        <v>M</v>
      </c>
      <c r="E37" s="53">
        <v>37300</v>
      </c>
      <c r="F37" s="77">
        <f t="shared" ca="1" si="1"/>
        <v>6417</v>
      </c>
      <c r="G37" s="78">
        <f t="shared" si="2"/>
        <v>2002</v>
      </c>
      <c r="H37" s="78">
        <f t="shared" si="3"/>
        <v>2</v>
      </c>
      <c r="I37" s="78" t="str">
        <f t="shared" si="4"/>
        <v>luty</v>
      </c>
      <c r="J37" s="78">
        <f t="shared" si="5"/>
        <v>13</v>
      </c>
      <c r="K37" s="78">
        <f t="shared" ca="1" si="6"/>
        <v>17</v>
      </c>
      <c r="L37" s="79">
        <f t="shared" ca="1" si="7"/>
        <v>43509</v>
      </c>
      <c r="M37" s="78" t="str">
        <f t="shared" ca="1" si="8"/>
        <v>BYŁY</v>
      </c>
      <c r="N37" s="80" t="str">
        <f t="shared" ca="1" si="9"/>
        <v>----</v>
      </c>
      <c r="O37" s="81" t="str">
        <f t="shared" ca="1" si="10"/>
        <v>----</v>
      </c>
      <c r="P37" s="82" t="str">
        <f t="shared" si="11"/>
        <v>----</v>
      </c>
      <c r="Q37" s="82" t="str">
        <f t="shared" si="12"/>
        <v>----</v>
      </c>
    </row>
    <row r="38" spans="1:17">
      <c r="A38" s="76">
        <v>33</v>
      </c>
      <c r="B38" s="149" t="s">
        <v>223</v>
      </c>
      <c r="C38" s="149" t="s">
        <v>304</v>
      </c>
      <c r="D38" s="48" t="str">
        <f t="shared" si="0"/>
        <v>M</v>
      </c>
      <c r="E38" s="53">
        <v>37388</v>
      </c>
      <c r="F38" s="77">
        <f t="shared" ca="1" si="1"/>
        <v>6329</v>
      </c>
      <c r="G38" s="78">
        <f t="shared" si="2"/>
        <v>2002</v>
      </c>
      <c r="H38" s="78">
        <f t="shared" si="3"/>
        <v>5</v>
      </c>
      <c r="I38" s="78" t="str">
        <f t="shared" si="4"/>
        <v>maj</v>
      </c>
      <c r="J38" s="78">
        <f t="shared" si="5"/>
        <v>12</v>
      </c>
      <c r="K38" s="78">
        <f t="shared" ca="1" si="6"/>
        <v>17</v>
      </c>
      <c r="L38" s="79">
        <f t="shared" ca="1" si="7"/>
        <v>43597</v>
      </c>
      <c r="M38" s="78" t="str">
        <f t="shared" ca="1" si="8"/>
        <v>BYŁY</v>
      </c>
      <c r="N38" s="80" t="str">
        <f t="shared" ca="1" si="9"/>
        <v>----</v>
      </c>
      <c r="O38" s="81" t="str">
        <f t="shared" ca="1" si="10"/>
        <v>----</v>
      </c>
      <c r="P38" s="82" t="str">
        <f t="shared" si="11"/>
        <v>----</v>
      </c>
      <c r="Q38" s="82" t="str">
        <f t="shared" si="12"/>
        <v>----</v>
      </c>
    </row>
    <row r="39" spans="1:17">
      <c r="A39" s="76">
        <v>34</v>
      </c>
      <c r="B39" s="149" t="s">
        <v>224</v>
      </c>
      <c r="C39" s="149" t="s">
        <v>138</v>
      </c>
      <c r="D39" s="48" t="str">
        <f t="shared" si="0"/>
        <v>K</v>
      </c>
      <c r="E39" s="53">
        <v>37577</v>
      </c>
      <c r="F39" s="77">
        <f t="shared" ca="1" si="1"/>
        <v>6140</v>
      </c>
      <c r="G39" s="78">
        <f t="shared" si="2"/>
        <v>2002</v>
      </c>
      <c r="H39" s="78">
        <f t="shared" si="3"/>
        <v>11</v>
      </c>
      <c r="I39" s="78" t="str">
        <f t="shared" si="4"/>
        <v>listopad</v>
      </c>
      <c r="J39" s="78">
        <f t="shared" si="5"/>
        <v>17</v>
      </c>
      <c r="K39" s="78">
        <f t="shared" ca="1" si="6"/>
        <v>16</v>
      </c>
      <c r="L39" s="79">
        <f t="shared" ca="1" si="7"/>
        <v>43786</v>
      </c>
      <c r="M39" s="78">
        <f t="shared" ca="1" si="8"/>
        <v>69</v>
      </c>
      <c r="N39" s="80" t="str">
        <f t="shared" ca="1" si="9"/>
        <v>----</v>
      </c>
      <c r="O39" s="81" t="str">
        <f t="shared" ca="1" si="10"/>
        <v>----</v>
      </c>
      <c r="P39" s="82" t="str">
        <f t="shared" si="11"/>
        <v>----</v>
      </c>
      <c r="Q39" s="82" t="str">
        <f t="shared" si="12"/>
        <v>----</v>
      </c>
    </row>
    <row r="40" spans="1:17">
      <c r="A40" s="76">
        <v>35</v>
      </c>
      <c r="B40" s="149" t="s">
        <v>225</v>
      </c>
      <c r="C40" s="149" t="s">
        <v>149</v>
      </c>
      <c r="D40" s="48" t="str">
        <f t="shared" si="0"/>
        <v>K</v>
      </c>
      <c r="E40" s="53">
        <v>37397</v>
      </c>
      <c r="F40" s="77">
        <f t="shared" ca="1" si="1"/>
        <v>6320</v>
      </c>
      <c r="G40" s="78">
        <f t="shared" si="2"/>
        <v>2002</v>
      </c>
      <c r="H40" s="78">
        <f t="shared" si="3"/>
        <v>5</v>
      </c>
      <c r="I40" s="78" t="str">
        <f t="shared" si="4"/>
        <v>maj</v>
      </c>
      <c r="J40" s="78">
        <f t="shared" si="5"/>
        <v>21</v>
      </c>
      <c r="K40" s="78">
        <f t="shared" ca="1" si="6"/>
        <v>17</v>
      </c>
      <c r="L40" s="79">
        <f t="shared" ca="1" si="7"/>
        <v>43606</v>
      </c>
      <c r="M40" s="78" t="str">
        <f t="shared" ca="1" si="8"/>
        <v>BYŁY</v>
      </c>
      <c r="N40" s="80" t="str">
        <f t="shared" ca="1" si="9"/>
        <v>----</v>
      </c>
      <c r="O40" s="81" t="str">
        <f t="shared" ca="1" si="10"/>
        <v>----</v>
      </c>
      <c r="P40" s="82" t="str">
        <f t="shared" si="11"/>
        <v>----</v>
      </c>
      <c r="Q40" s="82" t="str">
        <f t="shared" si="12"/>
        <v>----</v>
      </c>
    </row>
    <row r="41" spans="1:17">
      <c r="A41" s="76">
        <v>36</v>
      </c>
      <c r="B41" s="149" t="s">
        <v>196</v>
      </c>
      <c r="C41" s="149" t="s">
        <v>305</v>
      </c>
      <c r="D41" s="48" t="str">
        <f t="shared" si="0"/>
        <v>M</v>
      </c>
      <c r="E41" s="53">
        <v>37597</v>
      </c>
      <c r="F41" s="77">
        <f t="shared" ca="1" si="1"/>
        <v>6120</v>
      </c>
      <c r="G41" s="78">
        <f t="shared" si="2"/>
        <v>2002</v>
      </c>
      <c r="H41" s="78">
        <f t="shared" si="3"/>
        <v>12</v>
      </c>
      <c r="I41" s="78" t="str">
        <f t="shared" si="4"/>
        <v>grudzień</v>
      </c>
      <c r="J41" s="78">
        <f t="shared" si="5"/>
        <v>7</v>
      </c>
      <c r="K41" s="78">
        <f t="shared" ca="1" si="6"/>
        <v>16</v>
      </c>
      <c r="L41" s="79">
        <f t="shared" ca="1" si="7"/>
        <v>43806</v>
      </c>
      <c r="M41" s="78">
        <f t="shared" ca="1" si="8"/>
        <v>89</v>
      </c>
      <c r="N41" s="80" t="str">
        <f t="shared" ca="1" si="9"/>
        <v>----</v>
      </c>
      <c r="O41" s="81" t="str">
        <f t="shared" ca="1" si="10"/>
        <v>----</v>
      </c>
      <c r="P41" s="82" t="str">
        <f t="shared" si="11"/>
        <v>----</v>
      </c>
      <c r="Q41" s="82" t="str">
        <f t="shared" si="12"/>
        <v>----</v>
      </c>
    </row>
    <row r="42" spans="1:17">
      <c r="A42" s="76">
        <v>37</v>
      </c>
      <c r="B42" s="149" t="s">
        <v>226</v>
      </c>
      <c r="C42" s="149" t="s">
        <v>132</v>
      </c>
      <c r="D42" s="48" t="str">
        <f t="shared" si="0"/>
        <v>M</v>
      </c>
      <c r="E42" s="53">
        <v>37518</v>
      </c>
      <c r="F42" s="77">
        <f t="shared" ca="1" si="1"/>
        <v>6199</v>
      </c>
      <c r="G42" s="78">
        <f t="shared" si="2"/>
        <v>2002</v>
      </c>
      <c r="H42" s="78">
        <f t="shared" si="3"/>
        <v>9</v>
      </c>
      <c r="I42" s="78" t="str">
        <f t="shared" si="4"/>
        <v>wrzesień</v>
      </c>
      <c r="J42" s="78">
        <f t="shared" si="5"/>
        <v>19</v>
      </c>
      <c r="K42" s="78">
        <f t="shared" ca="1" si="6"/>
        <v>16</v>
      </c>
      <c r="L42" s="79">
        <f t="shared" ca="1" si="7"/>
        <v>43727</v>
      </c>
      <c r="M42" s="78">
        <f t="shared" ca="1" si="8"/>
        <v>10</v>
      </c>
      <c r="N42" s="80" t="str">
        <f t="shared" ca="1" si="9"/>
        <v>TAK</v>
      </c>
      <c r="O42" s="81" t="str">
        <f t="shared" ca="1" si="10"/>
        <v>----</v>
      </c>
      <c r="P42" s="82" t="str">
        <f t="shared" si="11"/>
        <v>----</v>
      </c>
      <c r="Q42" s="82" t="str">
        <f t="shared" si="12"/>
        <v>----</v>
      </c>
    </row>
    <row r="43" spans="1:17">
      <c r="A43" s="76">
        <v>38</v>
      </c>
      <c r="B43" s="149" t="s">
        <v>227</v>
      </c>
      <c r="C43" s="149" t="s">
        <v>306</v>
      </c>
      <c r="D43" s="48" t="str">
        <f t="shared" si="0"/>
        <v>M</v>
      </c>
      <c r="E43" s="53">
        <v>37324</v>
      </c>
      <c r="F43" s="77">
        <f t="shared" ca="1" si="1"/>
        <v>6393</v>
      </c>
      <c r="G43" s="78">
        <f t="shared" si="2"/>
        <v>2002</v>
      </c>
      <c r="H43" s="78">
        <f t="shared" si="3"/>
        <v>3</v>
      </c>
      <c r="I43" s="78" t="str">
        <f t="shared" si="4"/>
        <v>marzec</v>
      </c>
      <c r="J43" s="78">
        <f t="shared" si="5"/>
        <v>9</v>
      </c>
      <c r="K43" s="78">
        <f t="shared" ca="1" si="6"/>
        <v>17</v>
      </c>
      <c r="L43" s="79">
        <f t="shared" ca="1" si="7"/>
        <v>43533</v>
      </c>
      <c r="M43" s="78" t="str">
        <f t="shared" ca="1" si="8"/>
        <v>BYŁY</v>
      </c>
      <c r="N43" s="80" t="str">
        <f t="shared" ca="1" si="9"/>
        <v>----</v>
      </c>
      <c r="O43" s="81" t="str">
        <f t="shared" ca="1" si="10"/>
        <v>----</v>
      </c>
      <c r="P43" s="82" t="str">
        <f t="shared" si="11"/>
        <v>----</v>
      </c>
      <c r="Q43" s="82" t="str">
        <f t="shared" si="12"/>
        <v>----</v>
      </c>
    </row>
    <row r="44" spans="1:17">
      <c r="A44" s="76">
        <v>39</v>
      </c>
      <c r="B44" s="149" t="s">
        <v>228</v>
      </c>
      <c r="C44" s="149" t="s">
        <v>290</v>
      </c>
      <c r="D44" s="48" t="str">
        <f t="shared" si="0"/>
        <v>K</v>
      </c>
      <c r="E44" s="53">
        <v>37509</v>
      </c>
      <c r="F44" s="77">
        <f t="shared" ca="1" si="1"/>
        <v>6208</v>
      </c>
      <c r="G44" s="78">
        <f t="shared" si="2"/>
        <v>2002</v>
      </c>
      <c r="H44" s="78">
        <f t="shared" si="3"/>
        <v>9</v>
      </c>
      <c r="I44" s="78" t="str">
        <f t="shared" si="4"/>
        <v>wrzesień</v>
      </c>
      <c r="J44" s="78">
        <f t="shared" si="5"/>
        <v>10</v>
      </c>
      <c r="K44" s="78">
        <f t="shared" ca="1" si="6"/>
        <v>16</v>
      </c>
      <c r="L44" s="79">
        <f t="shared" ca="1" si="7"/>
        <v>43718</v>
      </c>
      <c r="M44" s="78">
        <f t="shared" ca="1" si="8"/>
        <v>1</v>
      </c>
      <c r="N44" s="80" t="str">
        <f t="shared" ca="1" si="9"/>
        <v>TAK</v>
      </c>
      <c r="O44" s="81" t="str">
        <f t="shared" ca="1" si="10"/>
        <v>----</v>
      </c>
      <c r="P44" s="82" t="str">
        <f t="shared" si="11"/>
        <v>----</v>
      </c>
      <c r="Q44" s="82" t="str">
        <f t="shared" si="12"/>
        <v>----</v>
      </c>
    </row>
    <row r="45" spans="1:17">
      <c r="A45" s="76">
        <v>40</v>
      </c>
      <c r="B45" s="149" t="s">
        <v>229</v>
      </c>
      <c r="C45" s="149" t="s">
        <v>139</v>
      </c>
      <c r="D45" s="48" t="str">
        <f t="shared" si="0"/>
        <v>M</v>
      </c>
      <c r="E45" s="53">
        <v>37498</v>
      </c>
      <c r="F45" s="77">
        <f t="shared" ca="1" si="1"/>
        <v>6219</v>
      </c>
      <c r="G45" s="78">
        <f t="shared" si="2"/>
        <v>2002</v>
      </c>
      <c r="H45" s="78">
        <f t="shared" si="3"/>
        <v>8</v>
      </c>
      <c r="I45" s="78" t="str">
        <f t="shared" si="4"/>
        <v>sierpień</v>
      </c>
      <c r="J45" s="78">
        <f t="shared" si="5"/>
        <v>30</v>
      </c>
      <c r="K45" s="78">
        <f t="shared" ca="1" si="6"/>
        <v>17</v>
      </c>
      <c r="L45" s="79">
        <f t="shared" ca="1" si="7"/>
        <v>43707</v>
      </c>
      <c r="M45" s="78" t="str">
        <f t="shared" ca="1" si="8"/>
        <v>BYŁY</v>
      </c>
      <c r="N45" s="80" t="str">
        <f t="shared" ca="1" si="9"/>
        <v>----</v>
      </c>
      <c r="O45" s="81" t="str">
        <f t="shared" ca="1" si="10"/>
        <v>----</v>
      </c>
      <c r="P45" s="82" t="str">
        <f t="shared" si="11"/>
        <v>----</v>
      </c>
      <c r="Q45" s="82" t="str">
        <f t="shared" si="12"/>
        <v>----</v>
      </c>
    </row>
    <row r="46" spans="1:17">
      <c r="A46" s="76">
        <v>41</v>
      </c>
      <c r="B46" s="149" t="s">
        <v>230</v>
      </c>
      <c r="C46" s="149" t="s">
        <v>307</v>
      </c>
      <c r="D46" s="48" t="str">
        <f t="shared" si="0"/>
        <v>K</v>
      </c>
      <c r="E46" s="53">
        <v>37344</v>
      </c>
      <c r="F46" s="77">
        <f t="shared" ca="1" si="1"/>
        <v>6373</v>
      </c>
      <c r="G46" s="78">
        <f t="shared" si="2"/>
        <v>2002</v>
      </c>
      <c r="H46" s="78">
        <f t="shared" si="3"/>
        <v>3</v>
      </c>
      <c r="I46" s="78" t="str">
        <f t="shared" si="4"/>
        <v>marzec</v>
      </c>
      <c r="J46" s="78">
        <f t="shared" si="5"/>
        <v>29</v>
      </c>
      <c r="K46" s="78">
        <f t="shared" ca="1" si="6"/>
        <v>17</v>
      </c>
      <c r="L46" s="79">
        <f t="shared" ca="1" si="7"/>
        <v>43553</v>
      </c>
      <c r="M46" s="78" t="str">
        <f t="shared" ca="1" si="8"/>
        <v>BYŁY</v>
      </c>
      <c r="N46" s="80" t="str">
        <f t="shared" ca="1" si="9"/>
        <v>----</v>
      </c>
      <c r="O46" s="81" t="str">
        <f t="shared" ca="1" si="10"/>
        <v>----</v>
      </c>
      <c r="P46" s="82" t="str">
        <f t="shared" si="11"/>
        <v>----</v>
      </c>
      <c r="Q46" s="82" t="str">
        <f t="shared" si="12"/>
        <v>----</v>
      </c>
    </row>
    <row r="47" spans="1:17">
      <c r="A47" s="76">
        <v>42</v>
      </c>
      <c r="B47" s="149" t="s">
        <v>231</v>
      </c>
      <c r="C47" s="149" t="s">
        <v>289</v>
      </c>
      <c r="D47" s="48" t="str">
        <f t="shared" si="0"/>
        <v>K</v>
      </c>
      <c r="E47" s="53">
        <v>37462</v>
      </c>
      <c r="F47" s="77">
        <f t="shared" ca="1" si="1"/>
        <v>6255</v>
      </c>
      <c r="G47" s="78">
        <f t="shared" si="2"/>
        <v>2002</v>
      </c>
      <c r="H47" s="78">
        <f t="shared" si="3"/>
        <v>7</v>
      </c>
      <c r="I47" s="78" t="str">
        <f t="shared" si="4"/>
        <v>lipiec</v>
      </c>
      <c r="J47" s="78">
        <f t="shared" si="5"/>
        <v>25</v>
      </c>
      <c r="K47" s="78">
        <f t="shared" ca="1" si="6"/>
        <v>17</v>
      </c>
      <c r="L47" s="79">
        <f t="shared" ca="1" si="7"/>
        <v>43671</v>
      </c>
      <c r="M47" s="78" t="str">
        <f t="shared" ca="1" si="8"/>
        <v>BYŁY</v>
      </c>
      <c r="N47" s="80" t="str">
        <f t="shared" ca="1" si="9"/>
        <v>----</v>
      </c>
      <c r="O47" s="81" t="str">
        <f t="shared" ca="1" si="10"/>
        <v>----</v>
      </c>
      <c r="P47" s="82" t="str">
        <f t="shared" si="11"/>
        <v>----</v>
      </c>
      <c r="Q47" s="82" t="str">
        <f t="shared" si="12"/>
        <v>----</v>
      </c>
    </row>
    <row r="48" spans="1:17">
      <c r="A48" s="76">
        <v>43</v>
      </c>
      <c r="B48" s="149" t="s">
        <v>232</v>
      </c>
      <c r="C48" s="149" t="s">
        <v>131</v>
      </c>
      <c r="D48" s="48" t="str">
        <f t="shared" si="0"/>
        <v>K</v>
      </c>
      <c r="E48" s="53">
        <v>37512</v>
      </c>
      <c r="F48" s="77">
        <f t="shared" ca="1" si="1"/>
        <v>6205</v>
      </c>
      <c r="G48" s="78">
        <f t="shared" si="2"/>
        <v>2002</v>
      </c>
      <c r="H48" s="78">
        <f t="shared" si="3"/>
        <v>9</v>
      </c>
      <c r="I48" s="78" t="str">
        <f t="shared" si="4"/>
        <v>wrzesień</v>
      </c>
      <c r="J48" s="78">
        <f t="shared" si="5"/>
        <v>13</v>
      </c>
      <c r="K48" s="78">
        <f t="shared" ca="1" si="6"/>
        <v>16</v>
      </c>
      <c r="L48" s="79">
        <f t="shared" ca="1" si="7"/>
        <v>43721</v>
      </c>
      <c r="M48" s="78">
        <f t="shared" ca="1" si="8"/>
        <v>4</v>
      </c>
      <c r="N48" s="80" t="str">
        <f t="shared" ca="1" si="9"/>
        <v>TAK</v>
      </c>
      <c r="O48" s="81" t="str">
        <f t="shared" ca="1" si="10"/>
        <v>----</v>
      </c>
      <c r="P48" s="82" t="str">
        <f t="shared" si="11"/>
        <v>----</v>
      </c>
      <c r="Q48" s="82" t="str">
        <f t="shared" si="12"/>
        <v>----</v>
      </c>
    </row>
    <row r="49" spans="1:17">
      <c r="A49" s="76">
        <v>44</v>
      </c>
      <c r="B49" s="149" t="s">
        <v>233</v>
      </c>
      <c r="C49" s="149" t="s">
        <v>132</v>
      </c>
      <c r="D49" s="48" t="str">
        <f t="shared" si="0"/>
        <v>M</v>
      </c>
      <c r="E49" s="53">
        <v>37576</v>
      </c>
      <c r="F49" s="77">
        <f t="shared" ca="1" si="1"/>
        <v>6141</v>
      </c>
      <c r="G49" s="78">
        <f t="shared" si="2"/>
        <v>2002</v>
      </c>
      <c r="H49" s="78">
        <f t="shared" si="3"/>
        <v>11</v>
      </c>
      <c r="I49" s="78" t="str">
        <f t="shared" si="4"/>
        <v>listopad</v>
      </c>
      <c r="J49" s="78">
        <f t="shared" si="5"/>
        <v>16</v>
      </c>
      <c r="K49" s="78">
        <f t="shared" ca="1" si="6"/>
        <v>16</v>
      </c>
      <c r="L49" s="79">
        <f t="shared" ca="1" si="7"/>
        <v>43785</v>
      </c>
      <c r="M49" s="78">
        <f t="shared" ca="1" si="8"/>
        <v>68</v>
      </c>
      <c r="N49" s="80" t="str">
        <f t="shared" ca="1" si="9"/>
        <v>----</v>
      </c>
      <c r="O49" s="81" t="str">
        <f t="shared" ca="1" si="10"/>
        <v>----</v>
      </c>
      <c r="P49" s="82" t="str">
        <f t="shared" si="11"/>
        <v>----</v>
      </c>
      <c r="Q49" s="82" t="str">
        <f t="shared" si="12"/>
        <v>----</v>
      </c>
    </row>
    <row r="50" spans="1:17">
      <c r="A50" s="76">
        <v>45</v>
      </c>
      <c r="B50" s="149" t="s">
        <v>234</v>
      </c>
      <c r="C50" s="149" t="s">
        <v>308</v>
      </c>
      <c r="D50" s="48" t="str">
        <f t="shared" si="0"/>
        <v>K</v>
      </c>
      <c r="E50" s="53">
        <v>37519</v>
      </c>
      <c r="F50" s="77">
        <f t="shared" ca="1" si="1"/>
        <v>6198</v>
      </c>
      <c r="G50" s="78">
        <f t="shared" si="2"/>
        <v>2002</v>
      </c>
      <c r="H50" s="78">
        <f t="shared" si="3"/>
        <v>9</v>
      </c>
      <c r="I50" s="78" t="str">
        <f t="shared" si="4"/>
        <v>wrzesień</v>
      </c>
      <c r="J50" s="78">
        <f t="shared" si="5"/>
        <v>20</v>
      </c>
      <c r="K50" s="78">
        <f t="shared" ca="1" si="6"/>
        <v>16</v>
      </c>
      <c r="L50" s="79">
        <f t="shared" ca="1" si="7"/>
        <v>43728</v>
      </c>
      <c r="M50" s="78">
        <f t="shared" ca="1" si="8"/>
        <v>11</v>
      </c>
      <c r="N50" s="80" t="str">
        <f t="shared" ca="1" si="9"/>
        <v>TAK</v>
      </c>
      <c r="O50" s="81" t="str">
        <f t="shared" ca="1" si="10"/>
        <v>----</v>
      </c>
      <c r="P50" s="82" t="str">
        <f t="shared" si="11"/>
        <v>----</v>
      </c>
      <c r="Q50" s="82" t="str">
        <f t="shared" si="12"/>
        <v>----</v>
      </c>
    </row>
    <row r="51" spans="1:17">
      <c r="A51" s="76">
        <v>46</v>
      </c>
      <c r="B51" s="149" t="s">
        <v>235</v>
      </c>
      <c r="C51" s="149" t="s">
        <v>143</v>
      </c>
      <c r="D51" s="48" t="str">
        <f t="shared" si="0"/>
        <v>M</v>
      </c>
      <c r="E51" s="53">
        <v>37534</v>
      </c>
      <c r="F51" s="77">
        <f t="shared" ca="1" si="1"/>
        <v>6183</v>
      </c>
      <c r="G51" s="78">
        <f t="shared" si="2"/>
        <v>2002</v>
      </c>
      <c r="H51" s="78">
        <f t="shared" si="3"/>
        <v>10</v>
      </c>
      <c r="I51" s="78" t="str">
        <f t="shared" si="4"/>
        <v>październik</v>
      </c>
      <c r="J51" s="78">
        <f t="shared" si="5"/>
        <v>5</v>
      </c>
      <c r="K51" s="78">
        <f t="shared" ca="1" si="6"/>
        <v>16</v>
      </c>
      <c r="L51" s="79">
        <f t="shared" ca="1" si="7"/>
        <v>43743</v>
      </c>
      <c r="M51" s="78">
        <f t="shared" ca="1" si="8"/>
        <v>26</v>
      </c>
      <c r="N51" s="80" t="str">
        <f t="shared" ca="1" si="9"/>
        <v>----</v>
      </c>
      <c r="O51" s="81" t="str">
        <f t="shared" ca="1" si="10"/>
        <v>----</v>
      </c>
      <c r="P51" s="82" t="str">
        <f t="shared" si="11"/>
        <v>----</v>
      </c>
      <c r="Q51" s="82" t="str">
        <f t="shared" si="12"/>
        <v>----</v>
      </c>
    </row>
    <row r="52" spans="1:17">
      <c r="A52" s="76">
        <v>47</v>
      </c>
      <c r="B52" s="149" t="s">
        <v>236</v>
      </c>
      <c r="C52" s="149" t="s">
        <v>309</v>
      </c>
      <c r="D52" s="48" t="str">
        <f t="shared" si="0"/>
        <v>M</v>
      </c>
      <c r="E52" s="53">
        <v>37534</v>
      </c>
      <c r="F52" s="77">
        <f t="shared" ca="1" si="1"/>
        <v>6183</v>
      </c>
      <c r="G52" s="78">
        <f t="shared" si="2"/>
        <v>2002</v>
      </c>
      <c r="H52" s="78">
        <f t="shared" si="3"/>
        <v>10</v>
      </c>
      <c r="I52" s="78" t="str">
        <f t="shared" si="4"/>
        <v>październik</v>
      </c>
      <c r="J52" s="78">
        <f t="shared" si="5"/>
        <v>5</v>
      </c>
      <c r="K52" s="78">
        <f t="shared" ca="1" si="6"/>
        <v>16</v>
      </c>
      <c r="L52" s="79">
        <f t="shared" ca="1" si="7"/>
        <v>43743</v>
      </c>
      <c r="M52" s="78">
        <f t="shared" ca="1" si="8"/>
        <v>26</v>
      </c>
      <c r="N52" s="80" t="str">
        <f t="shared" ca="1" si="9"/>
        <v>----</v>
      </c>
      <c r="O52" s="81" t="str">
        <f t="shared" ca="1" si="10"/>
        <v>----</v>
      </c>
      <c r="P52" s="82" t="str">
        <f t="shared" si="11"/>
        <v>----</v>
      </c>
      <c r="Q52" s="82" t="str">
        <f t="shared" si="12"/>
        <v>----</v>
      </c>
    </row>
    <row r="53" spans="1:17">
      <c r="A53" s="76">
        <v>48</v>
      </c>
      <c r="B53" s="149" t="s">
        <v>213</v>
      </c>
      <c r="C53" s="149" t="s">
        <v>310</v>
      </c>
      <c r="D53" s="48" t="str">
        <f t="shared" si="0"/>
        <v>K</v>
      </c>
      <c r="E53" s="53">
        <v>37609</v>
      </c>
      <c r="F53" s="77">
        <f t="shared" ca="1" si="1"/>
        <v>6108</v>
      </c>
      <c r="G53" s="78">
        <f t="shared" si="2"/>
        <v>2002</v>
      </c>
      <c r="H53" s="78">
        <f t="shared" si="3"/>
        <v>12</v>
      </c>
      <c r="I53" s="78" t="str">
        <f t="shared" si="4"/>
        <v>grudzień</v>
      </c>
      <c r="J53" s="78">
        <f t="shared" si="5"/>
        <v>19</v>
      </c>
      <c r="K53" s="78">
        <f t="shared" ca="1" si="6"/>
        <v>16</v>
      </c>
      <c r="L53" s="79">
        <f t="shared" ca="1" si="7"/>
        <v>43818</v>
      </c>
      <c r="M53" s="78">
        <f t="shared" ca="1" si="8"/>
        <v>101</v>
      </c>
      <c r="N53" s="80" t="str">
        <f t="shared" ca="1" si="9"/>
        <v>----</v>
      </c>
      <c r="O53" s="81" t="str">
        <f t="shared" ca="1" si="10"/>
        <v>----</v>
      </c>
      <c r="P53" s="82" t="str">
        <f t="shared" si="11"/>
        <v>----</v>
      </c>
      <c r="Q53" s="82" t="str">
        <f t="shared" si="12"/>
        <v>----</v>
      </c>
    </row>
    <row r="54" spans="1:17">
      <c r="A54" s="76">
        <v>49</v>
      </c>
      <c r="B54" s="149" t="s">
        <v>230</v>
      </c>
      <c r="C54" s="149" t="s">
        <v>135</v>
      </c>
      <c r="D54" s="48" t="str">
        <f t="shared" si="0"/>
        <v>K</v>
      </c>
      <c r="E54" s="53">
        <v>37602</v>
      </c>
      <c r="F54" s="77">
        <f t="shared" ca="1" si="1"/>
        <v>6115</v>
      </c>
      <c r="G54" s="78">
        <f t="shared" si="2"/>
        <v>2002</v>
      </c>
      <c r="H54" s="78">
        <f t="shared" si="3"/>
        <v>12</v>
      </c>
      <c r="I54" s="78" t="str">
        <f t="shared" si="4"/>
        <v>grudzień</v>
      </c>
      <c r="J54" s="78">
        <f t="shared" si="5"/>
        <v>12</v>
      </c>
      <c r="K54" s="78">
        <f t="shared" ca="1" si="6"/>
        <v>16</v>
      </c>
      <c r="L54" s="79">
        <f t="shared" ca="1" si="7"/>
        <v>43811</v>
      </c>
      <c r="M54" s="78">
        <f t="shared" ca="1" si="8"/>
        <v>94</v>
      </c>
      <c r="N54" s="80" t="str">
        <f t="shared" ca="1" si="9"/>
        <v>----</v>
      </c>
      <c r="O54" s="81" t="str">
        <f t="shared" ca="1" si="10"/>
        <v>----</v>
      </c>
      <c r="P54" s="82" t="str">
        <f t="shared" si="11"/>
        <v>----</v>
      </c>
      <c r="Q54" s="82" t="str">
        <f t="shared" si="12"/>
        <v>----</v>
      </c>
    </row>
    <row r="55" spans="1:17">
      <c r="A55" s="76">
        <v>50</v>
      </c>
      <c r="B55" s="149" t="s">
        <v>213</v>
      </c>
      <c r="C55" s="149" t="s">
        <v>311</v>
      </c>
      <c r="D55" s="48" t="str">
        <f t="shared" si="0"/>
        <v>M</v>
      </c>
      <c r="E55" s="53">
        <v>37280</v>
      </c>
      <c r="F55" s="77">
        <f t="shared" ca="1" si="1"/>
        <v>6437</v>
      </c>
      <c r="G55" s="78">
        <f t="shared" si="2"/>
        <v>2002</v>
      </c>
      <c r="H55" s="78">
        <f t="shared" si="3"/>
        <v>1</v>
      </c>
      <c r="I55" s="78" t="str">
        <f t="shared" si="4"/>
        <v>styczeń</v>
      </c>
      <c r="J55" s="78">
        <f t="shared" si="5"/>
        <v>24</v>
      </c>
      <c r="K55" s="78">
        <f t="shared" ca="1" si="6"/>
        <v>17</v>
      </c>
      <c r="L55" s="79">
        <f t="shared" ca="1" si="7"/>
        <v>43489</v>
      </c>
      <c r="M55" s="78" t="str">
        <f t="shared" ca="1" si="8"/>
        <v>BYŁY</v>
      </c>
      <c r="N55" s="80" t="str">
        <f t="shared" ca="1" si="9"/>
        <v>----</v>
      </c>
      <c r="O55" s="81" t="str">
        <f t="shared" ca="1" si="10"/>
        <v>----</v>
      </c>
      <c r="P55" s="82" t="str">
        <f t="shared" si="11"/>
        <v>----</v>
      </c>
      <c r="Q55" s="82" t="str">
        <f t="shared" si="12"/>
        <v>----</v>
      </c>
    </row>
    <row r="56" spans="1:17">
      <c r="A56" s="76">
        <v>51</v>
      </c>
      <c r="B56" s="149" t="s">
        <v>237</v>
      </c>
      <c r="C56" s="149" t="s">
        <v>161</v>
      </c>
      <c r="D56" s="48" t="str">
        <f t="shared" si="0"/>
        <v>M</v>
      </c>
      <c r="E56" s="53">
        <v>37542</v>
      </c>
      <c r="F56" s="77">
        <f t="shared" ca="1" si="1"/>
        <v>6175</v>
      </c>
      <c r="G56" s="78">
        <f t="shared" si="2"/>
        <v>2002</v>
      </c>
      <c r="H56" s="78">
        <f t="shared" si="3"/>
        <v>10</v>
      </c>
      <c r="I56" s="78" t="str">
        <f t="shared" si="4"/>
        <v>październik</v>
      </c>
      <c r="J56" s="78">
        <f t="shared" si="5"/>
        <v>13</v>
      </c>
      <c r="K56" s="78">
        <f t="shared" ca="1" si="6"/>
        <v>16</v>
      </c>
      <c r="L56" s="79">
        <f t="shared" ca="1" si="7"/>
        <v>43751</v>
      </c>
      <c r="M56" s="78">
        <f t="shared" ca="1" si="8"/>
        <v>34</v>
      </c>
      <c r="N56" s="80" t="str">
        <f t="shared" ca="1" si="9"/>
        <v>----</v>
      </c>
      <c r="O56" s="81" t="str">
        <f t="shared" ca="1" si="10"/>
        <v>----</v>
      </c>
      <c r="P56" s="82" t="str">
        <f t="shared" si="11"/>
        <v>----</v>
      </c>
      <c r="Q56" s="82" t="str">
        <f t="shared" si="12"/>
        <v>----</v>
      </c>
    </row>
    <row r="57" spans="1:17">
      <c r="A57" s="76">
        <v>52</v>
      </c>
      <c r="B57" s="149" t="s">
        <v>238</v>
      </c>
      <c r="C57" s="149" t="s">
        <v>312</v>
      </c>
      <c r="D57" s="48" t="str">
        <f t="shared" si="0"/>
        <v>K</v>
      </c>
      <c r="E57" s="53">
        <v>37597</v>
      </c>
      <c r="F57" s="77">
        <f t="shared" ca="1" si="1"/>
        <v>6120</v>
      </c>
      <c r="G57" s="78">
        <f t="shared" si="2"/>
        <v>2002</v>
      </c>
      <c r="H57" s="78">
        <f t="shared" si="3"/>
        <v>12</v>
      </c>
      <c r="I57" s="78" t="str">
        <f t="shared" si="4"/>
        <v>grudzień</v>
      </c>
      <c r="J57" s="78">
        <f t="shared" si="5"/>
        <v>7</v>
      </c>
      <c r="K57" s="78">
        <f t="shared" ca="1" si="6"/>
        <v>16</v>
      </c>
      <c r="L57" s="79">
        <f t="shared" ca="1" si="7"/>
        <v>43806</v>
      </c>
      <c r="M57" s="78">
        <f t="shared" ca="1" si="8"/>
        <v>89</v>
      </c>
      <c r="N57" s="80" t="str">
        <f t="shared" ca="1" si="9"/>
        <v>----</v>
      </c>
      <c r="O57" s="81" t="str">
        <f t="shared" ca="1" si="10"/>
        <v>----</v>
      </c>
      <c r="P57" s="82" t="str">
        <f t="shared" si="11"/>
        <v>----</v>
      </c>
      <c r="Q57" s="82" t="str">
        <f t="shared" si="12"/>
        <v>----</v>
      </c>
    </row>
    <row r="58" spans="1:17">
      <c r="A58" s="76">
        <v>53</v>
      </c>
      <c r="B58" s="149" t="s">
        <v>195</v>
      </c>
      <c r="C58" s="149" t="s">
        <v>313</v>
      </c>
      <c r="D58" s="48" t="str">
        <f t="shared" si="0"/>
        <v>K</v>
      </c>
      <c r="E58" s="53">
        <v>37277</v>
      </c>
      <c r="F58" s="77">
        <f t="shared" ca="1" si="1"/>
        <v>6440</v>
      </c>
      <c r="G58" s="78">
        <f t="shared" si="2"/>
        <v>2002</v>
      </c>
      <c r="H58" s="78">
        <f t="shared" si="3"/>
        <v>1</v>
      </c>
      <c r="I58" s="78" t="str">
        <f t="shared" si="4"/>
        <v>styczeń</v>
      </c>
      <c r="J58" s="78">
        <f t="shared" si="5"/>
        <v>21</v>
      </c>
      <c r="K58" s="78">
        <f t="shared" ca="1" si="6"/>
        <v>17</v>
      </c>
      <c r="L58" s="79">
        <f t="shared" ca="1" si="7"/>
        <v>43486</v>
      </c>
      <c r="M58" s="78" t="str">
        <f t="shared" ca="1" si="8"/>
        <v>BYŁY</v>
      </c>
      <c r="N58" s="80" t="str">
        <f t="shared" ca="1" si="9"/>
        <v>----</v>
      </c>
      <c r="O58" s="81" t="str">
        <f t="shared" ca="1" si="10"/>
        <v>----</v>
      </c>
      <c r="P58" s="82" t="str">
        <f t="shared" si="11"/>
        <v>----</v>
      </c>
      <c r="Q58" s="82" t="str">
        <f t="shared" si="12"/>
        <v>----</v>
      </c>
    </row>
    <row r="59" spans="1:17">
      <c r="A59" s="76">
        <v>54</v>
      </c>
      <c r="B59" s="149" t="s">
        <v>239</v>
      </c>
      <c r="C59" s="149" t="s">
        <v>301</v>
      </c>
      <c r="D59" s="48" t="str">
        <f t="shared" si="0"/>
        <v>K</v>
      </c>
      <c r="E59" s="53">
        <v>37320</v>
      </c>
      <c r="F59" s="77">
        <f t="shared" ca="1" si="1"/>
        <v>6397</v>
      </c>
      <c r="G59" s="78">
        <f t="shared" si="2"/>
        <v>2002</v>
      </c>
      <c r="H59" s="78">
        <f t="shared" si="3"/>
        <v>3</v>
      </c>
      <c r="I59" s="78" t="str">
        <f t="shared" si="4"/>
        <v>marzec</v>
      </c>
      <c r="J59" s="78">
        <f t="shared" si="5"/>
        <v>5</v>
      </c>
      <c r="K59" s="78">
        <f t="shared" ca="1" si="6"/>
        <v>17</v>
      </c>
      <c r="L59" s="79">
        <f t="shared" ca="1" si="7"/>
        <v>43529</v>
      </c>
      <c r="M59" s="78" t="str">
        <f t="shared" ca="1" si="8"/>
        <v>BYŁY</v>
      </c>
      <c r="N59" s="80" t="str">
        <f t="shared" ca="1" si="9"/>
        <v>----</v>
      </c>
      <c r="O59" s="81" t="str">
        <f t="shared" ca="1" si="10"/>
        <v>----</v>
      </c>
      <c r="P59" s="82" t="str">
        <f t="shared" si="11"/>
        <v>----</v>
      </c>
      <c r="Q59" s="82" t="str">
        <f t="shared" si="12"/>
        <v>----</v>
      </c>
    </row>
    <row r="60" spans="1:17">
      <c r="A60" s="76">
        <v>55</v>
      </c>
      <c r="B60" s="149" t="s">
        <v>164</v>
      </c>
      <c r="C60" s="149" t="s">
        <v>314</v>
      </c>
      <c r="D60" s="48" t="str">
        <f t="shared" si="0"/>
        <v>K</v>
      </c>
      <c r="E60" s="53">
        <v>37467</v>
      </c>
      <c r="F60" s="77">
        <f t="shared" ca="1" si="1"/>
        <v>6250</v>
      </c>
      <c r="G60" s="78">
        <f t="shared" si="2"/>
        <v>2002</v>
      </c>
      <c r="H60" s="78">
        <f t="shared" si="3"/>
        <v>7</v>
      </c>
      <c r="I60" s="78" t="str">
        <f t="shared" si="4"/>
        <v>lipiec</v>
      </c>
      <c r="J60" s="78">
        <f t="shared" si="5"/>
        <v>30</v>
      </c>
      <c r="K60" s="78">
        <f t="shared" ca="1" si="6"/>
        <v>17</v>
      </c>
      <c r="L60" s="79">
        <f t="shared" ca="1" si="7"/>
        <v>43676</v>
      </c>
      <c r="M60" s="78" t="str">
        <f t="shared" ca="1" si="8"/>
        <v>BYŁY</v>
      </c>
      <c r="N60" s="80" t="str">
        <f t="shared" ca="1" si="9"/>
        <v>----</v>
      </c>
      <c r="O60" s="81" t="str">
        <f t="shared" ca="1" si="10"/>
        <v>----</v>
      </c>
      <c r="P60" s="82" t="str">
        <f t="shared" si="11"/>
        <v>----</v>
      </c>
      <c r="Q60" s="82" t="str">
        <f t="shared" si="12"/>
        <v>----</v>
      </c>
    </row>
    <row r="61" spans="1:17">
      <c r="A61" s="76">
        <v>56</v>
      </c>
      <c r="B61" s="149" t="s">
        <v>240</v>
      </c>
      <c r="C61" s="149" t="s">
        <v>143</v>
      </c>
      <c r="D61" s="48" t="str">
        <f t="shared" si="0"/>
        <v>M</v>
      </c>
      <c r="E61" s="53">
        <v>37494</v>
      </c>
      <c r="F61" s="77">
        <f t="shared" ca="1" si="1"/>
        <v>6223</v>
      </c>
      <c r="G61" s="78">
        <f t="shared" si="2"/>
        <v>2002</v>
      </c>
      <c r="H61" s="78">
        <f t="shared" si="3"/>
        <v>8</v>
      </c>
      <c r="I61" s="78" t="str">
        <f t="shared" si="4"/>
        <v>sierpień</v>
      </c>
      <c r="J61" s="78">
        <f t="shared" si="5"/>
        <v>26</v>
      </c>
      <c r="K61" s="78">
        <f t="shared" ca="1" si="6"/>
        <v>17</v>
      </c>
      <c r="L61" s="79">
        <f t="shared" ca="1" si="7"/>
        <v>43703</v>
      </c>
      <c r="M61" s="78" t="str">
        <f t="shared" ca="1" si="8"/>
        <v>BYŁY</v>
      </c>
      <c r="N61" s="80" t="str">
        <f t="shared" ca="1" si="9"/>
        <v>----</v>
      </c>
      <c r="O61" s="81" t="str">
        <f t="shared" ca="1" si="10"/>
        <v>----</v>
      </c>
      <c r="P61" s="82" t="str">
        <f t="shared" si="11"/>
        <v>----</v>
      </c>
      <c r="Q61" s="82" t="str">
        <f t="shared" si="12"/>
        <v>----</v>
      </c>
    </row>
    <row r="62" spans="1:17">
      <c r="A62" s="76">
        <v>57</v>
      </c>
      <c r="B62" s="149" t="s">
        <v>200</v>
      </c>
      <c r="C62" s="149" t="s">
        <v>300</v>
      </c>
      <c r="D62" s="48" t="str">
        <f t="shared" si="0"/>
        <v>K</v>
      </c>
      <c r="E62" s="53">
        <v>37505</v>
      </c>
      <c r="F62" s="77">
        <f t="shared" ca="1" si="1"/>
        <v>6212</v>
      </c>
      <c r="G62" s="78">
        <f t="shared" si="2"/>
        <v>2002</v>
      </c>
      <c r="H62" s="78">
        <f t="shared" si="3"/>
        <v>9</v>
      </c>
      <c r="I62" s="78" t="str">
        <f t="shared" si="4"/>
        <v>wrzesień</v>
      </c>
      <c r="J62" s="78">
        <f t="shared" si="5"/>
        <v>6</v>
      </c>
      <c r="K62" s="78">
        <f t="shared" ca="1" si="6"/>
        <v>17</v>
      </c>
      <c r="L62" s="79">
        <f t="shared" ca="1" si="7"/>
        <v>43714</v>
      </c>
      <c r="M62" s="78" t="str">
        <f t="shared" ca="1" si="8"/>
        <v>BYŁY</v>
      </c>
      <c r="N62" s="80" t="str">
        <f t="shared" ca="1" si="9"/>
        <v>TAK</v>
      </c>
      <c r="O62" s="81" t="str">
        <f t="shared" ca="1" si="10"/>
        <v>----</v>
      </c>
      <c r="P62" s="82" t="str">
        <f t="shared" si="11"/>
        <v>----</v>
      </c>
      <c r="Q62" s="82" t="str">
        <f t="shared" si="12"/>
        <v>----</v>
      </c>
    </row>
    <row r="63" spans="1:17">
      <c r="A63" s="76">
        <v>58</v>
      </c>
      <c r="B63" s="149" t="s">
        <v>136</v>
      </c>
      <c r="C63" s="149" t="s">
        <v>315</v>
      </c>
      <c r="D63" s="48" t="str">
        <f t="shared" si="0"/>
        <v>K</v>
      </c>
      <c r="E63" s="53">
        <v>36927</v>
      </c>
      <c r="F63" s="77">
        <f t="shared" ca="1" si="1"/>
        <v>6790</v>
      </c>
      <c r="G63" s="78">
        <f t="shared" si="2"/>
        <v>2001</v>
      </c>
      <c r="H63" s="78">
        <f t="shared" si="3"/>
        <v>2</v>
      </c>
      <c r="I63" s="78" t="str">
        <f t="shared" si="4"/>
        <v>luty</v>
      </c>
      <c r="J63" s="78">
        <f t="shared" si="5"/>
        <v>5</v>
      </c>
      <c r="K63" s="78">
        <f t="shared" ca="1" si="6"/>
        <v>18</v>
      </c>
      <c r="L63" s="79">
        <f t="shared" ca="1" si="7"/>
        <v>43501</v>
      </c>
      <c r="M63" s="78" t="str">
        <f t="shared" ca="1" si="8"/>
        <v>BYŁY</v>
      </c>
      <c r="N63" s="80" t="str">
        <f t="shared" ca="1" si="9"/>
        <v>----</v>
      </c>
      <c r="O63" s="81" t="str">
        <f t="shared" ca="1" si="10"/>
        <v>----</v>
      </c>
      <c r="P63" s="82" t="str">
        <f t="shared" si="11"/>
        <v>----</v>
      </c>
      <c r="Q63" s="82" t="str">
        <f t="shared" si="12"/>
        <v>----</v>
      </c>
    </row>
    <row r="64" spans="1:17">
      <c r="A64" s="76">
        <v>59</v>
      </c>
      <c r="B64" s="149" t="s">
        <v>205</v>
      </c>
      <c r="C64" s="149" t="s">
        <v>291</v>
      </c>
      <c r="D64" s="48" t="str">
        <f t="shared" si="0"/>
        <v>K</v>
      </c>
      <c r="E64" s="53">
        <v>37327</v>
      </c>
      <c r="F64" s="77">
        <f t="shared" ca="1" si="1"/>
        <v>6390</v>
      </c>
      <c r="G64" s="78">
        <f t="shared" si="2"/>
        <v>2002</v>
      </c>
      <c r="H64" s="78">
        <f t="shared" si="3"/>
        <v>3</v>
      </c>
      <c r="I64" s="78" t="str">
        <f t="shared" si="4"/>
        <v>marzec</v>
      </c>
      <c r="J64" s="78">
        <f t="shared" si="5"/>
        <v>12</v>
      </c>
      <c r="K64" s="78">
        <f t="shared" ca="1" si="6"/>
        <v>17</v>
      </c>
      <c r="L64" s="79">
        <f t="shared" ca="1" si="7"/>
        <v>43536</v>
      </c>
      <c r="M64" s="78" t="str">
        <f t="shared" ca="1" si="8"/>
        <v>BYŁY</v>
      </c>
      <c r="N64" s="80" t="str">
        <f t="shared" ca="1" si="9"/>
        <v>----</v>
      </c>
      <c r="O64" s="81" t="str">
        <f t="shared" ca="1" si="10"/>
        <v>----</v>
      </c>
      <c r="P64" s="82" t="str">
        <f t="shared" si="11"/>
        <v>----</v>
      </c>
      <c r="Q64" s="82" t="str">
        <f t="shared" si="12"/>
        <v>----</v>
      </c>
    </row>
    <row r="65" spans="1:17">
      <c r="A65" s="76">
        <v>60</v>
      </c>
      <c r="B65" s="149" t="s">
        <v>241</v>
      </c>
      <c r="C65" s="149" t="s">
        <v>316</v>
      </c>
      <c r="D65" s="48" t="str">
        <f t="shared" si="0"/>
        <v>K</v>
      </c>
      <c r="E65" s="53">
        <v>37420</v>
      </c>
      <c r="F65" s="77">
        <f t="shared" ca="1" si="1"/>
        <v>6297</v>
      </c>
      <c r="G65" s="78">
        <f t="shared" si="2"/>
        <v>2002</v>
      </c>
      <c r="H65" s="78">
        <f t="shared" si="3"/>
        <v>6</v>
      </c>
      <c r="I65" s="78" t="str">
        <f t="shared" si="4"/>
        <v>czerwiec</v>
      </c>
      <c r="J65" s="78">
        <f t="shared" si="5"/>
        <v>13</v>
      </c>
      <c r="K65" s="78">
        <f t="shared" ca="1" si="6"/>
        <v>17</v>
      </c>
      <c r="L65" s="79">
        <f t="shared" ca="1" si="7"/>
        <v>43629</v>
      </c>
      <c r="M65" s="78" t="str">
        <f t="shared" ca="1" si="8"/>
        <v>BYŁY</v>
      </c>
      <c r="N65" s="80" t="str">
        <f t="shared" ca="1" si="9"/>
        <v>----</v>
      </c>
      <c r="O65" s="81" t="str">
        <f t="shared" ca="1" si="10"/>
        <v>----</v>
      </c>
      <c r="P65" s="82" t="str">
        <f t="shared" si="11"/>
        <v>----</v>
      </c>
      <c r="Q65" s="82" t="str">
        <f t="shared" si="12"/>
        <v>----</v>
      </c>
    </row>
    <row r="66" spans="1:17">
      <c r="A66" s="76">
        <v>61</v>
      </c>
      <c r="B66" s="149" t="s">
        <v>242</v>
      </c>
      <c r="C66" s="149" t="s">
        <v>169</v>
      </c>
      <c r="D66" s="48" t="str">
        <f t="shared" si="0"/>
        <v>K</v>
      </c>
      <c r="E66" s="53">
        <v>37257</v>
      </c>
      <c r="F66" s="77">
        <f t="shared" ca="1" si="1"/>
        <v>6460</v>
      </c>
      <c r="G66" s="78">
        <f t="shared" si="2"/>
        <v>2002</v>
      </c>
      <c r="H66" s="78">
        <f t="shared" si="3"/>
        <v>1</v>
      </c>
      <c r="I66" s="78" t="str">
        <f t="shared" si="4"/>
        <v>styczeń</v>
      </c>
      <c r="J66" s="78">
        <f t="shared" si="5"/>
        <v>1</v>
      </c>
      <c r="K66" s="78">
        <f t="shared" ca="1" si="6"/>
        <v>17</v>
      </c>
      <c r="L66" s="79">
        <f t="shared" ca="1" si="7"/>
        <v>43466</v>
      </c>
      <c r="M66" s="78" t="str">
        <f t="shared" ca="1" si="8"/>
        <v>BYŁY</v>
      </c>
      <c r="N66" s="80" t="str">
        <f t="shared" ca="1" si="9"/>
        <v>----</v>
      </c>
      <c r="O66" s="81" t="str">
        <f t="shared" ca="1" si="10"/>
        <v>----</v>
      </c>
      <c r="P66" s="82" t="str">
        <f t="shared" si="11"/>
        <v>----</v>
      </c>
      <c r="Q66" s="82" t="str">
        <f t="shared" si="12"/>
        <v>----</v>
      </c>
    </row>
    <row r="67" spans="1:17">
      <c r="A67" s="76">
        <v>62</v>
      </c>
      <c r="B67" s="149" t="s">
        <v>243</v>
      </c>
      <c r="C67" s="149" t="s">
        <v>167</v>
      </c>
      <c r="D67" s="48" t="str">
        <f t="shared" si="0"/>
        <v>M</v>
      </c>
      <c r="E67" s="53">
        <v>37306</v>
      </c>
      <c r="F67" s="77">
        <f t="shared" ca="1" si="1"/>
        <v>6411</v>
      </c>
      <c r="G67" s="78">
        <f t="shared" si="2"/>
        <v>2002</v>
      </c>
      <c r="H67" s="78">
        <f t="shared" si="3"/>
        <v>2</v>
      </c>
      <c r="I67" s="78" t="str">
        <f t="shared" si="4"/>
        <v>luty</v>
      </c>
      <c r="J67" s="78">
        <f t="shared" si="5"/>
        <v>19</v>
      </c>
      <c r="K67" s="78">
        <f t="shared" ca="1" si="6"/>
        <v>17</v>
      </c>
      <c r="L67" s="79">
        <f t="shared" ca="1" si="7"/>
        <v>43515</v>
      </c>
      <c r="M67" s="78" t="str">
        <f t="shared" ca="1" si="8"/>
        <v>BYŁY</v>
      </c>
      <c r="N67" s="80" t="str">
        <f t="shared" ca="1" si="9"/>
        <v>----</v>
      </c>
      <c r="O67" s="81" t="str">
        <f t="shared" ca="1" si="10"/>
        <v>----</v>
      </c>
      <c r="P67" s="82" t="str">
        <f t="shared" si="11"/>
        <v>----</v>
      </c>
      <c r="Q67" s="82" t="str">
        <f t="shared" si="12"/>
        <v>----</v>
      </c>
    </row>
    <row r="68" spans="1:17">
      <c r="A68" s="76">
        <v>63</v>
      </c>
      <c r="B68" s="149" t="s">
        <v>141</v>
      </c>
      <c r="C68" s="149" t="s">
        <v>156</v>
      </c>
      <c r="D68" s="48" t="str">
        <f t="shared" si="0"/>
        <v>K</v>
      </c>
      <c r="E68" s="53">
        <v>37423</v>
      </c>
      <c r="F68" s="77">
        <f t="shared" ca="1" si="1"/>
        <v>6294</v>
      </c>
      <c r="G68" s="78">
        <f t="shared" si="2"/>
        <v>2002</v>
      </c>
      <c r="H68" s="78">
        <f t="shared" si="3"/>
        <v>6</v>
      </c>
      <c r="I68" s="78" t="str">
        <f t="shared" si="4"/>
        <v>czerwiec</v>
      </c>
      <c r="J68" s="78">
        <f t="shared" si="5"/>
        <v>16</v>
      </c>
      <c r="K68" s="78">
        <f t="shared" ca="1" si="6"/>
        <v>17</v>
      </c>
      <c r="L68" s="79">
        <f t="shared" ca="1" si="7"/>
        <v>43632</v>
      </c>
      <c r="M68" s="78" t="str">
        <f t="shared" ca="1" si="8"/>
        <v>BYŁY</v>
      </c>
      <c r="N68" s="80" t="str">
        <f t="shared" ca="1" si="9"/>
        <v>----</v>
      </c>
      <c r="O68" s="81" t="str">
        <f t="shared" ca="1" si="10"/>
        <v>----</v>
      </c>
      <c r="P68" s="82" t="str">
        <f t="shared" si="11"/>
        <v>----</v>
      </c>
      <c r="Q68" s="82" t="str">
        <f t="shared" si="12"/>
        <v>----</v>
      </c>
    </row>
    <row r="69" spans="1:17">
      <c r="A69" s="76">
        <v>64</v>
      </c>
      <c r="B69" s="149" t="s">
        <v>48</v>
      </c>
      <c r="C69" s="149" t="s">
        <v>295</v>
      </c>
      <c r="D69" s="48" t="str">
        <f t="shared" si="0"/>
        <v>M</v>
      </c>
      <c r="E69" s="53">
        <v>37324</v>
      </c>
      <c r="F69" s="77">
        <f t="shared" ca="1" si="1"/>
        <v>6393</v>
      </c>
      <c r="G69" s="78">
        <f t="shared" si="2"/>
        <v>2002</v>
      </c>
      <c r="H69" s="78">
        <f t="shared" si="3"/>
        <v>3</v>
      </c>
      <c r="I69" s="78" t="str">
        <f t="shared" si="4"/>
        <v>marzec</v>
      </c>
      <c r="J69" s="78">
        <f t="shared" si="5"/>
        <v>9</v>
      </c>
      <c r="K69" s="78">
        <f t="shared" ca="1" si="6"/>
        <v>17</v>
      </c>
      <c r="L69" s="79">
        <f t="shared" ca="1" si="7"/>
        <v>43533</v>
      </c>
      <c r="M69" s="78" t="str">
        <f t="shared" ca="1" si="8"/>
        <v>BYŁY</v>
      </c>
      <c r="N69" s="80" t="str">
        <f t="shared" ca="1" si="9"/>
        <v>----</v>
      </c>
      <c r="O69" s="81" t="str">
        <f t="shared" ca="1" si="10"/>
        <v>----</v>
      </c>
      <c r="P69" s="82" t="str">
        <f t="shared" si="11"/>
        <v>----</v>
      </c>
      <c r="Q69" s="82" t="str">
        <f t="shared" si="12"/>
        <v>----</v>
      </c>
    </row>
    <row r="70" spans="1:17">
      <c r="A70" s="76">
        <v>65</v>
      </c>
      <c r="B70" s="149" t="s">
        <v>213</v>
      </c>
      <c r="C70" s="149" t="s">
        <v>148</v>
      </c>
      <c r="D70" s="48" t="str">
        <f t="shared" si="0"/>
        <v>K</v>
      </c>
      <c r="E70" s="53">
        <v>37189</v>
      </c>
      <c r="F70" s="77">
        <f t="shared" ca="1" si="1"/>
        <v>6528</v>
      </c>
      <c r="G70" s="78">
        <f t="shared" si="2"/>
        <v>2001</v>
      </c>
      <c r="H70" s="78">
        <f t="shared" si="3"/>
        <v>10</v>
      </c>
      <c r="I70" s="78" t="str">
        <f t="shared" si="4"/>
        <v>październik</v>
      </c>
      <c r="J70" s="78">
        <f t="shared" si="5"/>
        <v>25</v>
      </c>
      <c r="K70" s="78">
        <f t="shared" ca="1" si="6"/>
        <v>17</v>
      </c>
      <c r="L70" s="79">
        <f t="shared" ca="1" si="7"/>
        <v>43763</v>
      </c>
      <c r="M70" s="78">
        <f t="shared" ca="1" si="8"/>
        <v>46</v>
      </c>
      <c r="N70" s="80" t="str">
        <f t="shared" ca="1" si="9"/>
        <v>----</v>
      </c>
      <c r="O70" s="81" t="str">
        <f t="shared" ca="1" si="10"/>
        <v>----</v>
      </c>
      <c r="P70" s="82" t="str">
        <f t="shared" si="11"/>
        <v>----</v>
      </c>
      <c r="Q70" s="82" t="str">
        <f t="shared" si="12"/>
        <v>----</v>
      </c>
    </row>
    <row r="71" spans="1:17">
      <c r="A71" s="76">
        <v>66</v>
      </c>
      <c r="B71" s="149" t="s">
        <v>225</v>
      </c>
      <c r="C71" s="149" t="s">
        <v>147</v>
      </c>
      <c r="D71" s="48" t="str">
        <f t="shared" ref="D71:D134" si="13">IF(RIGHT(C71)="a","K","M")</f>
        <v>K</v>
      </c>
      <c r="E71" s="53">
        <v>37526</v>
      </c>
      <c r="F71" s="77">
        <f t="shared" ref="F71:F129" ca="1" si="14">TODAY()-E71</f>
        <v>6191</v>
      </c>
      <c r="G71" s="78">
        <f t="shared" ref="G71:G129" si="15">YEAR(E71)</f>
        <v>2002</v>
      </c>
      <c r="H71" s="78">
        <f t="shared" ref="H71:H129" si="16">MONTH(E71)</f>
        <v>9</v>
      </c>
      <c r="I71" s="78" t="str">
        <f t="shared" ref="I71:I129" si="17">LOOKUP(H71,S$6:S$17,T$6:T$17)</f>
        <v>wrzesień</v>
      </c>
      <c r="J71" s="78">
        <f t="shared" ref="J71:J129" si="18">DAY(E71)</f>
        <v>27</v>
      </c>
      <c r="K71" s="78">
        <f t="shared" ref="K71:K129" ca="1" si="19">IF(TODAY()&gt;=L71,YEAR(TODAY())-G71,YEAR(TODAY())-G71-1)</f>
        <v>16</v>
      </c>
      <c r="L71" s="79">
        <f t="shared" ref="L71:L129" ca="1" si="20">DATE(YEAR(TODAY()),H71,J71)</f>
        <v>43735</v>
      </c>
      <c r="M71" s="78">
        <f t="shared" ref="M71:M129" ca="1" si="21">IF(L71-TODAY()&lt;0,"BYŁY",IF(L71-TODAY()=0,"DZIŚ",L71-TODAY()))</f>
        <v>18</v>
      </c>
      <c r="N71" s="80" t="str">
        <f t="shared" ref="N71:N129" ca="1" si="22">IF(H71=MONTH(NOW()),"TAK","----")</f>
        <v>TAK</v>
      </c>
      <c r="O71" s="81" t="str">
        <f t="shared" ref="O71:O129" ca="1" si="23">IF(L71=TODAY(),"TAK","----")</f>
        <v>----</v>
      </c>
      <c r="P71" s="82" t="str">
        <f t="shared" ref="P71:P134" si="24">IF(E71=MAX(E$6:E$205),"TAK","----")</f>
        <v>----</v>
      </c>
      <c r="Q71" s="82" t="str">
        <f t="shared" ref="Q71:Q134" si="25">IF(E71=MIN(E$6:E$205),"TAK","----")</f>
        <v>----</v>
      </c>
    </row>
    <row r="72" spans="1:17">
      <c r="A72" s="76">
        <v>67</v>
      </c>
      <c r="B72" s="149" t="s">
        <v>240</v>
      </c>
      <c r="C72" s="149" t="s">
        <v>302</v>
      </c>
      <c r="D72" s="48" t="str">
        <f t="shared" si="13"/>
        <v>M</v>
      </c>
      <c r="E72" s="53">
        <v>37382</v>
      </c>
      <c r="F72" s="77">
        <f t="shared" ca="1" si="14"/>
        <v>6335</v>
      </c>
      <c r="G72" s="78">
        <f t="shared" si="15"/>
        <v>2002</v>
      </c>
      <c r="H72" s="78">
        <f t="shared" si="16"/>
        <v>5</v>
      </c>
      <c r="I72" s="78" t="str">
        <f t="shared" si="17"/>
        <v>maj</v>
      </c>
      <c r="J72" s="78">
        <f t="shared" si="18"/>
        <v>6</v>
      </c>
      <c r="K72" s="78">
        <f t="shared" ca="1" si="19"/>
        <v>17</v>
      </c>
      <c r="L72" s="79">
        <f t="shared" ca="1" si="20"/>
        <v>43591</v>
      </c>
      <c r="M72" s="78" t="str">
        <f t="shared" ca="1" si="21"/>
        <v>BYŁY</v>
      </c>
      <c r="N72" s="80" t="str">
        <f t="shared" ca="1" si="22"/>
        <v>----</v>
      </c>
      <c r="O72" s="81" t="str">
        <f t="shared" ca="1" si="23"/>
        <v>----</v>
      </c>
      <c r="P72" s="82" t="str">
        <f t="shared" si="24"/>
        <v>----</v>
      </c>
      <c r="Q72" s="82" t="str">
        <f t="shared" si="25"/>
        <v>----</v>
      </c>
    </row>
    <row r="73" spans="1:17">
      <c r="A73" s="76">
        <v>68</v>
      </c>
      <c r="B73" s="149" t="s">
        <v>244</v>
      </c>
      <c r="C73" s="149" t="s">
        <v>290</v>
      </c>
      <c r="D73" s="48" t="str">
        <f t="shared" si="13"/>
        <v>K</v>
      </c>
      <c r="E73" s="53">
        <v>37596</v>
      </c>
      <c r="F73" s="77">
        <f t="shared" ca="1" si="14"/>
        <v>6121</v>
      </c>
      <c r="G73" s="78">
        <f t="shared" si="15"/>
        <v>2002</v>
      </c>
      <c r="H73" s="78">
        <f t="shared" si="16"/>
        <v>12</v>
      </c>
      <c r="I73" s="78" t="str">
        <f t="shared" si="17"/>
        <v>grudzień</v>
      </c>
      <c r="J73" s="78">
        <f t="shared" si="18"/>
        <v>6</v>
      </c>
      <c r="K73" s="78">
        <f t="shared" ca="1" si="19"/>
        <v>16</v>
      </c>
      <c r="L73" s="79">
        <f t="shared" ca="1" si="20"/>
        <v>43805</v>
      </c>
      <c r="M73" s="78">
        <f t="shared" ca="1" si="21"/>
        <v>88</v>
      </c>
      <c r="N73" s="80" t="str">
        <f t="shared" ca="1" si="22"/>
        <v>----</v>
      </c>
      <c r="O73" s="81" t="str">
        <f t="shared" ca="1" si="23"/>
        <v>----</v>
      </c>
      <c r="P73" s="82" t="str">
        <f t="shared" si="24"/>
        <v>----</v>
      </c>
      <c r="Q73" s="82" t="str">
        <f t="shared" si="25"/>
        <v>----</v>
      </c>
    </row>
    <row r="74" spans="1:17">
      <c r="A74" s="76">
        <v>69</v>
      </c>
      <c r="B74" s="149" t="s">
        <v>202</v>
      </c>
      <c r="C74" s="149" t="s">
        <v>297</v>
      </c>
      <c r="D74" s="48" t="str">
        <f t="shared" si="13"/>
        <v>K</v>
      </c>
      <c r="E74" s="53">
        <v>37324</v>
      </c>
      <c r="F74" s="77">
        <f t="shared" ca="1" si="14"/>
        <v>6393</v>
      </c>
      <c r="G74" s="78">
        <f t="shared" si="15"/>
        <v>2002</v>
      </c>
      <c r="H74" s="78">
        <f t="shared" si="16"/>
        <v>3</v>
      </c>
      <c r="I74" s="78" t="str">
        <f t="shared" si="17"/>
        <v>marzec</v>
      </c>
      <c r="J74" s="78">
        <f t="shared" si="18"/>
        <v>9</v>
      </c>
      <c r="K74" s="78">
        <f t="shared" ca="1" si="19"/>
        <v>17</v>
      </c>
      <c r="L74" s="79">
        <f t="shared" ca="1" si="20"/>
        <v>43533</v>
      </c>
      <c r="M74" s="78" t="str">
        <f t="shared" ca="1" si="21"/>
        <v>BYŁY</v>
      </c>
      <c r="N74" s="80" t="str">
        <f t="shared" ca="1" si="22"/>
        <v>----</v>
      </c>
      <c r="O74" s="81" t="str">
        <f t="shared" ca="1" si="23"/>
        <v>----</v>
      </c>
      <c r="P74" s="82" t="str">
        <f t="shared" si="24"/>
        <v>----</v>
      </c>
      <c r="Q74" s="82" t="str">
        <f t="shared" si="25"/>
        <v>----</v>
      </c>
    </row>
    <row r="75" spans="1:17">
      <c r="A75" s="76">
        <v>70</v>
      </c>
      <c r="B75" s="149" t="s">
        <v>150</v>
      </c>
      <c r="C75" s="149" t="s">
        <v>299</v>
      </c>
      <c r="D75" s="48" t="str">
        <f t="shared" si="13"/>
        <v>M</v>
      </c>
      <c r="E75" s="53">
        <v>37605</v>
      </c>
      <c r="F75" s="77">
        <f t="shared" ca="1" si="14"/>
        <v>6112</v>
      </c>
      <c r="G75" s="78">
        <f t="shared" si="15"/>
        <v>2002</v>
      </c>
      <c r="H75" s="78">
        <f t="shared" si="16"/>
        <v>12</v>
      </c>
      <c r="I75" s="78" t="str">
        <f t="shared" si="17"/>
        <v>grudzień</v>
      </c>
      <c r="J75" s="78">
        <f t="shared" si="18"/>
        <v>15</v>
      </c>
      <c r="K75" s="78">
        <f t="shared" ca="1" si="19"/>
        <v>16</v>
      </c>
      <c r="L75" s="79">
        <f t="shared" ca="1" si="20"/>
        <v>43814</v>
      </c>
      <c r="M75" s="78">
        <f t="shared" ca="1" si="21"/>
        <v>97</v>
      </c>
      <c r="N75" s="80" t="str">
        <f t="shared" ca="1" si="22"/>
        <v>----</v>
      </c>
      <c r="O75" s="81" t="str">
        <f t="shared" ca="1" si="23"/>
        <v>----</v>
      </c>
      <c r="P75" s="82" t="str">
        <f t="shared" si="24"/>
        <v>----</v>
      </c>
      <c r="Q75" s="82" t="str">
        <f t="shared" si="25"/>
        <v>----</v>
      </c>
    </row>
    <row r="76" spans="1:17">
      <c r="A76" s="76">
        <v>71</v>
      </c>
      <c r="B76" s="149" t="s">
        <v>245</v>
      </c>
      <c r="C76" s="149" t="s">
        <v>137</v>
      </c>
      <c r="D76" s="48" t="str">
        <f t="shared" si="13"/>
        <v>M</v>
      </c>
      <c r="E76" s="53">
        <v>37503</v>
      </c>
      <c r="F76" s="77">
        <f t="shared" ca="1" si="14"/>
        <v>6214</v>
      </c>
      <c r="G76" s="78">
        <f t="shared" si="15"/>
        <v>2002</v>
      </c>
      <c r="H76" s="78">
        <f t="shared" si="16"/>
        <v>9</v>
      </c>
      <c r="I76" s="78" t="str">
        <f t="shared" si="17"/>
        <v>wrzesień</v>
      </c>
      <c r="J76" s="78">
        <f t="shared" si="18"/>
        <v>4</v>
      </c>
      <c r="K76" s="78">
        <f t="shared" ca="1" si="19"/>
        <v>17</v>
      </c>
      <c r="L76" s="79">
        <f t="shared" ca="1" si="20"/>
        <v>43712</v>
      </c>
      <c r="M76" s="78" t="str">
        <f t="shared" ca="1" si="21"/>
        <v>BYŁY</v>
      </c>
      <c r="N76" s="80" t="str">
        <f t="shared" ca="1" si="22"/>
        <v>TAK</v>
      </c>
      <c r="O76" s="81" t="str">
        <f t="shared" ca="1" si="23"/>
        <v>----</v>
      </c>
      <c r="P76" s="82" t="str">
        <f t="shared" si="24"/>
        <v>----</v>
      </c>
      <c r="Q76" s="82" t="str">
        <f t="shared" si="25"/>
        <v>----</v>
      </c>
    </row>
    <row r="77" spans="1:17">
      <c r="A77" s="76">
        <v>72</v>
      </c>
      <c r="B77" s="149" t="s">
        <v>246</v>
      </c>
      <c r="C77" s="149" t="s">
        <v>289</v>
      </c>
      <c r="D77" s="48" t="str">
        <f t="shared" si="13"/>
        <v>K</v>
      </c>
      <c r="E77" s="53">
        <v>36982</v>
      </c>
      <c r="F77" s="77">
        <f t="shared" ca="1" si="14"/>
        <v>6735</v>
      </c>
      <c r="G77" s="78">
        <f t="shared" si="15"/>
        <v>2001</v>
      </c>
      <c r="H77" s="78">
        <f t="shared" si="16"/>
        <v>4</v>
      </c>
      <c r="I77" s="78" t="str">
        <f t="shared" si="17"/>
        <v>kwiecień</v>
      </c>
      <c r="J77" s="78">
        <f t="shared" si="18"/>
        <v>1</v>
      </c>
      <c r="K77" s="78">
        <f t="shared" ca="1" si="19"/>
        <v>18</v>
      </c>
      <c r="L77" s="79">
        <f t="shared" ca="1" si="20"/>
        <v>43556</v>
      </c>
      <c r="M77" s="78" t="str">
        <f t="shared" ca="1" si="21"/>
        <v>BYŁY</v>
      </c>
      <c r="N77" s="80" t="str">
        <f t="shared" ca="1" si="22"/>
        <v>----</v>
      </c>
      <c r="O77" s="81" t="str">
        <f t="shared" ca="1" si="23"/>
        <v>----</v>
      </c>
      <c r="P77" s="82" t="str">
        <f t="shared" si="24"/>
        <v>----</v>
      </c>
      <c r="Q77" s="82" t="str">
        <f t="shared" si="25"/>
        <v>----</v>
      </c>
    </row>
    <row r="78" spans="1:17">
      <c r="A78" s="76">
        <v>73</v>
      </c>
      <c r="B78" s="149" t="s">
        <v>247</v>
      </c>
      <c r="C78" s="149" t="s">
        <v>290</v>
      </c>
      <c r="D78" s="48" t="str">
        <f t="shared" si="13"/>
        <v>K</v>
      </c>
      <c r="E78" s="53">
        <v>37424</v>
      </c>
      <c r="F78" s="77">
        <f t="shared" ca="1" si="14"/>
        <v>6293</v>
      </c>
      <c r="G78" s="78">
        <f t="shared" si="15"/>
        <v>2002</v>
      </c>
      <c r="H78" s="78">
        <f t="shared" si="16"/>
        <v>6</v>
      </c>
      <c r="I78" s="78" t="str">
        <f t="shared" si="17"/>
        <v>czerwiec</v>
      </c>
      <c r="J78" s="78">
        <f t="shared" si="18"/>
        <v>17</v>
      </c>
      <c r="K78" s="78">
        <f t="shared" ca="1" si="19"/>
        <v>17</v>
      </c>
      <c r="L78" s="79">
        <f t="shared" ca="1" si="20"/>
        <v>43633</v>
      </c>
      <c r="M78" s="78" t="str">
        <f t="shared" ca="1" si="21"/>
        <v>BYŁY</v>
      </c>
      <c r="N78" s="80" t="str">
        <f t="shared" ca="1" si="22"/>
        <v>----</v>
      </c>
      <c r="O78" s="81" t="str">
        <f t="shared" ca="1" si="23"/>
        <v>----</v>
      </c>
      <c r="P78" s="82" t="str">
        <f t="shared" si="24"/>
        <v>----</v>
      </c>
      <c r="Q78" s="82" t="str">
        <f t="shared" si="25"/>
        <v>----</v>
      </c>
    </row>
    <row r="79" spans="1:17">
      <c r="A79" s="76">
        <v>74</v>
      </c>
      <c r="B79" s="149" t="s">
        <v>248</v>
      </c>
      <c r="C79" s="149" t="s">
        <v>305</v>
      </c>
      <c r="D79" s="48" t="str">
        <f t="shared" si="13"/>
        <v>M</v>
      </c>
      <c r="E79" s="53">
        <v>37493</v>
      </c>
      <c r="F79" s="77">
        <f t="shared" ca="1" si="14"/>
        <v>6224</v>
      </c>
      <c r="G79" s="78">
        <f t="shared" si="15"/>
        <v>2002</v>
      </c>
      <c r="H79" s="78">
        <f t="shared" si="16"/>
        <v>8</v>
      </c>
      <c r="I79" s="78" t="str">
        <f t="shared" si="17"/>
        <v>sierpień</v>
      </c>
      <c r="J79" s="78">
        <f t="shared" si="18"/>
        <v>25</v>
      </c>
      <c r="K79" s="78">
        <f t="shared" ca="1" si="19"/>
        <v>17</v>
      </c>
      <c r="L79" s="79">
        <f t="shared" ca="1" si="20"/>
        <v>43702</v>
      </c>
      <c r="M79" s="78" t="str">
        <f t="shared" ca="1" si="21"/>
        <v>BYŁY</v>
      </c>
      <c r="N79" s="80" t="str">
        <f t="shared" ca="1" si="22"/>
        <v>----</v>
      </c>
      <c r="O79" s="81" t="str">
        <f t="shared" ca="1" si="23"/>
        <v>----</v>
      </c>
      <c r="P79" s="82" t="str">
        <f t="shared" si="24"/>
        <v>----</v>
      </c>
      <c r="Q79" s="82" t="str">
        <f t="shared" si="25"/>
        <v>----</v>
      </c>
    </row>
    <row r="80" spans="1:17">
      <c r="A80" s="76">
        <v>75</v>
      </c>
      <c r="B80" s="149" t="s">
        <v>249</v>
      </c>
      <c r="C80" s="149" t="s">
        <v>146</v>
      </c>
      <c r="D80" s="48" t="str">
        <f t="shared" si="13"/>
        <v>M</v>
      </c>
      <c r="E80" s="53">
        <v>37422</v>
      </c>
      <c r="F80" s="77">
        <f t="shared" ca="1" si="14"/>
        <v>6295</v>
      </c>
      <c r="G80" s="78">
        <f t="shared" si="15"/>
        <v>2002</v>
      </c>
      <c r="H80" s="78">
        <f t="shared" si="16"/>
        <v>6</v>
      </c>
      <c r="I80" s="78" t="str">
        <f t="shared" si="17"/>
        <v>czerwiec</v>
      </c>
      <c r="J80" s="78">
        <f t="shared" si="18"/>
        <v>15</v>
      </c>
      <c r="K80" s="78">
        <f t="shared" ca="1" si="19"/>
        <v>17</v>
      </c>
      <c r="L80" s="79">
        <f t="shared" ca="1" si="20"/>
        <v>43631</v>
      </c>
      <c r="M80" s="78" t="str">
        <f t="shared" ca="1" si="21"/>
        <v>BYŁY</v>
      </c>
      <c r="N80" s="80" t="str">
        <f t="shared" ca="1" si="22"/>
        <v>----</v>
      </c>
      <c r="O80" s="81" t="str">
        <f t="shared" ca="1" si="23"/>
        <v>----</v>
      </c>
      <c r="P80" s="82" t="str">
        <f t="shared" si="24"/>
        <v>----</v>
      </c>
      <c r="Q80" s="82" t="str">
        <f t="shared" si="25"/>
        <v>----</v>
      </c>
    </row>
    <row r="81" spans="1:17">
      <c r="A81" s="76">
        <v>76</v>
      </c>
      <c r="B81" s="149" t="s">
        <v>230</v>
      </c>
      <c r="C81" s="149" t="s">
        <v>317</v>
      </c>
      <c r="D81" s="48" t="str">
        <f t="shared" si="13"/>
        <v>K</v>
      </c>
      <c r="E81" s="53">
        <v>37597</v>
      </c>
      <c r="F81" s="77">
        <f t="shared" ca="1" si="14"/>
        <v>6120</v>
      </c>
      <c r="G81" s="78">
        <f t="shared" si="15"/>
        <v>2002</v>
      </c>
      <c r="H81" s="78">
        <f t="shared" si="16"/>
        <v>12</v>
      </c>
      <c r="I81" s="78" t="str">
        <f t="shared" si="17"/>
        <v>grudzień</v>
      </c>
      <c r="J81" s="78">
        <f t="shared" si="18"/>
        <v>7</v>
      </c>
      <c r="K81" s="78">
        <f t="shared" ca="1" si="19"/>
        <v>16</v>
      </c>
      <c r="L81" s="79">
        <f t="shared" ca="1" si="20"/>
        <v>43806</v>
      </c>
      <c r="M81" s="78">
        <f t="shared" ca="1" si="21"/>
        <v>89</v>
      </c>
      <c r="N81" s="80" t="str">
        <f t="shared" ca="1" si="22"/>
        <v>----</v>
      </c>
      <c r="O81" s="81" t="str">
        <f t="shared" ca="1" si="23"/>
        <v>----</v>
      </c>
      <c r="P81" s="82" t="str">
        <f t="shared" si="24"/>
        <v>----</v>
      </c>
      <c r="Q81" s="82" t="str">
        <f t="shared" si="25"/>
        <v>----</v>
      </c>
    </row>
    <row r="82" spans="1:17">
      <c r="A82" s="76">
        <v>77</v>
      </c>
      <c r="B82" s="149" t="s">
        <v>250</v>
      </c>
      <c r="C82" s="149" t="s">
        <v>160</v>
      </c>
      <c r="D82" s="48" t="str">
        <f t="shared" si="13"/>
        <v>M</v>
      </c>
      <c r="E82" s="53">
        <v>37593</v>
      </c>
      <c r="F82" s="77">
        <f t="shared" ca="1" si="14"/>
        <v>6124</v>
      </c>
      <c r="G82" s="78">
        <f t="shared" si="15"/>
        <v>2002</v>
      </c>
      <c r="H82" s="78">
        <f t="shared" si="16"/>
        <v>12</v>
      </c>
      <c r="I82" s="78" t="str">
        <f t="shared" si="17"/>
        <v>grudzień</v>
      </c>
      <c r="J82" s="78">
        <f t="shared" si="18"/>
        <v>3</v>
      </c>
      <c r="K82" s="78">
        <f t="shared" ca="1" si="19"/>
        <v>16</v>
      </c>
      <c r="L82" s="79">
        <f t="shared" ca="1" si="20"/>
        <v>43802</v>
      </c>
      <c r="M82" s="78">
        <f t="shared" ca="1" si="21"/>
        <v>85</v>
      </c>
      <c r="N82" s="80" t="str">
        <f t="shared" ca="1" si="22"/>
        <v>----</v>
      </c>
      <c r="O82" s="81" t="str">
        <f t="shared" ca="1" si="23"/>
        <v>----</v>
      </c>
      <c r="P82" s="82" t="str">
        <f t="shared" si="24"/>
        <v>----</v>
      </c>
      <c r="Q82" s="82" t="str">
        <f t="shared" si="25"/>
        <v>----</v>
      </c>
    </row>
    <row r="83" spans="1:17">
      <c r="A83" s="76">
        <v>78</v>
      </c>
      <c r="B83" s="149" t="s">
        <v>251</v>
      </c>
      <c r="C83" s="149" t="s">
        <v>318</v>
      </c>
      <c r="D83" s="48" t="str">
        <f t="shared" si="13"/>
        <v>M</v>
      </c>
      <c r="E83" s="53">
        <v>37442</v>
      </c>
      <c r="F83" s="77">
        <f t="shared" ca="1" si="14"/>
        <v>6275</v>
      </c>
      <c r="G83" s="78">
        <f t="shared" si="15"/>
        <v>2002</v>
      </c>
      <c r="H83" s="78">
        <f t="shared" si="16"/>
        <v>7</v>
      </c>
      <c r="I83" s="78" t="str">
        <f t="shared" si="17"/>
        <v>lipiec</v>
      </c>
      <c r="J83" s="78">
        <f t="shared" si="18"/>
        <v>5</v>
      </c>
      <c r="K83" s="78">
        <f t="shared" ca="1" si="19"/>
        <v>17</v>
      </c>
      <c r="L83" s="79">
        <f t="shared" ca="1" si="20"/>
        <v>43651</v>
      </c>
      <c r="M83" s="78" t="str">
        <f t="shared" ca="1" si="21"/>
        <v>BYŁY</v>
      </c>
      <c r="N83" s="80" t="str">
        <f t="shared" ca="1" si="22"/>
        <v>----</v>
      </c>
      <c r="O83" s="81" t="str">
        <f t="shared" ca="1" si="23"/>
        <v>----</v>
      </c>
      <c r="P83" s="82" t="str">
        <f t="shared" si="24"/>
        <v>----</v>
      </c>
      <c r="Q83" s="82" t="str">
        <f t="shared" si="25"/>
        <v>----</v>
      </c>
    </row>
    <row r="84" spans="1:17">
      <c r="A84" s="76">
        <v>79</v>
      </c>
      <c r="B84" s="149" t="s">
        <v>239</v>
      </c>
      <c r="C84" s="149" t="s">
        <v>308</v>
      </c>
      <c r="D84" s="48" t="str">
        <f t="shared" si="13"/>
        <v>K</v>
      </c>
      <c r="E84" s="53">
        <v>37280</v>
      </c>
      <c r="F84" s="77">
        <f t="shared" ca="1" si="14"/>
        <v>6437</v>
      </c>
      <c r="G84" s="78">
        <f t="shared" si="15"/>
        <v>2002</v>
      </c>
      <c r="H84" s="78">
        <f t="shared" si="16"/>
        <v>1</v>
      </c>
      <c r="I84" s="78" t="str">
        <f t="shared" si="17"/>
        <v>styczeń</v>
      </c>
      <c r="J84" s="78">
        <f t="shared" si="18"/>
        <v>24</v>
      </c>
      <c r="K84" s="78">
        <f t="shared" ca="1" si="19"/>
        <v>17</v>
      </c>
      <c r="L84" s="79">
        <f t="shared" ca="1" si="20"/>
        <v>43489</v>
      </c>
      <c r="M84" s="78" t="str">
        <f t="shared" ca="1" si="21"/>
        <v>BYŁY</v>
      </c>
      <c r="N84" s="80" t="str">
        <f t="shared" ca="1" si="22"/>
        <v>----</v>
      </c>
      <c r="O84" s="81" t="str">
        <f t="shared" ca="1" si="23"/>
        <v>----</v>
      </c>
      <c r="P84" s="82" t="str">
        <f t="shared" si="24"/>
        <v>----</v>
      </c>
      <c r="Q84" s="82" t="str">
        <f t="shared" si="25"/>
        <v>----</v>
      </c>
    </row>
    <row r="85" spans="1:17">
      <c r="A85" s="76">
        <v>80</v>
      </c>
      <c r="B85" s="149" t="s">
        <v>227</v>
      </c>
      <c r="C85" s="149" t="s">
        <v>319</v>
      </c>
      <c r="D85" s="48" t="str">
        <f t="shared" si="13"/>
        <v>M</v>
      </c>
      <c r="E85" s="53">
        <v>37456</v>
      </c>
      <c r="F85" s="77">
        <f t="shared" ca="1" si="14"/>
        <v>6261</v>
      </c>
      <c r="G85" s="78">
        <f t="shared" si="15"/>
        <v>2002</v>
      </c>
      <c r="H85" s="78">
        <f t="shared" si="16"/>
        <v>7</v>
      </c>
      <c r="I85" s="78" t="str">
        <f t="shared" si="17"/>
        <v>lipiec</v>
      </c>
      <c r="J85" s="78">
        <f t="shared" si="18"/>
        <v>19</v>
      </c>
      <c r="K85" s="78">
        <f t="shared" ca="1" si="19"/>
        <v>17</v>
      </c>
      <c r="L85" s="79">
        <f t="shared" ca="1" si="20"/>
        <v>43665</v>
      </c>
      <c r="M85" s="78" t="str">
        <f t="shared" ca="1" si="21"/>
        <v>BYŁY</v>
      </c>
      <c r="N85" s="80" t="str">
        <f t="shared" ca="1" si="22"/>
        <v>----</v>
      </c>
      <c r="O85" s="81" t="str">
        <f t="shared" ca="1" si="23"/>
        <v>----</v>
      </c>
      <c r="P85" s="82" t="str">
        <f t="shared" si="24"/>
        <v>----</v>
      </c>
      <c r="Q85" s="82" t="str">
        <f t="shared" si="25"/>
        <v>----</v>
      </c>
    </row>
    <row r="86" spans="1:17">
      <c r="A86" s="76">
        <v>81</v>
      </c>
      <c r="B86" s="149" t="s">
        <v>150</v>
      </c>
      <c r="C86" s="149" t="s">
        <v>159</v>
      </c>
      <c r="D86" s="48" t="str">
        <f t="shared" si="13"/>
        <v>M</v>
      </c>
      <c r="E86" s="53">
        <v>37349</v>
      </c>
      <c r="F86" s="77">
        <f t="shared" ca="1" si="14"/>
        <v>6368</v>
      </c>
      <c r="G86" s="78">
        <f t="shared" si="15"/>
        <v>2002</v>
      </c>
      <c r="H86" s="78">
        <f t="shared" si="16"/>
        <v>4</v>
      </c>
      <c r="I86" s="78" t="str">
        <f t="shared" si="17"/>
        <v>kwiecień</v>
      </c>
      <c r="J86" s="78">
        <f t="shared" si="18"/>
        <v>3</v>
      </c>
      <c r="K86" s="78">
        <f t="shared" ca="1" si="19"/>
        <v>17</v>
      </c>
      <c r="L86" s="79">
        <f t="shared" ca="1" si="20"/>
        <v>43558</v>
      </c>
      <c r="M86" s="78" t="str">
        <f t="shared" ca="1" si="21"/>
        <v>BYŁY</v>
      </c>
      <c r="N86" s="80" t="str">
        <f t="shared" ca="1" si="22"/>
        <v>----</v>
      </c>
      <c r="O86" s="81" t="str">
        <f t="shared" ca="1" si="23"/>
        <v>----</v>
      </c>
      <c r="P86" s="82" t="str">
        <f t="shared" si="24"/>
        <v>----</v>
      </c>
      <c r="Q86" s="82" t="str">
        <f t="shared" si="25"/>
        <v>----</v>
      </c>
    </row>
    <row r="87" spans="1:17">
      <c r="A87" s="76">
        <v>82</v>
      </c>
      <c r="B87" s="149" t="s">
        <v>226</v>
      </c>
      <c r="C87" s="149" t="s">
        <v>303</v>
      </c>
      <c r="D87" s="48" t="str">
        <f t="shared" si="13"/>
        <v>M</v>
      </c>
      <c r="E87" s="53">
        <v>37442</v>
      </c>
      <c r="F87" s="77">
        <f t="shared" ca="1" si="14"/>
        <v>6275</v>
      </c>
      <c r="G87" s="78">
        <f t="shared" si="15"/>
        <v>2002</v>
      </c>
      <c r="H87" s="78">
        <f t="shared" si="16"/>
        <v>7</v>
      </c>
      <c r="I87" s="78" t="str">
        <f t="shared" si="17"/>
        <v>lipiec</v>
      </c>
      <c r="J87" s="78">
        <f t="shared" si="18"/>
        <v>5</v>
      </c>
      <c r="K87" s="78">
        <f t="shared" ca="1" si="19"/>
        <v>17</v>
      </c>
      <c r="L87" s="79">
        <f t="shared" ca="1" si="20"/>
        <v>43651</v>
      </c>
      <c r="M87" s="78" t="str">
        <f t="shared" ca="1" si="21"/>
        <v>BYŁY</v>
      </c>
      <c r="N87" s="80" t="str">
        <f t="shared" ca="1" si="22"/>
        <v>----</v>
      </c>
      <c r="O87" s="81" t="str">
        <f t="shared" ca="1" si="23"/>
        <v>----</v>
      </c>
      <c r="P87" s="82" t="str">
        <f t="shared" si="24"/>
        <v>----</v>
      </c>
      <c r="Q87" s="82" t="str">
        <f t="shared" si="25"/>
        <v>----</v>
      </c>
    </row>
    <row r="88" spans="1:17">
      <c r="A88" s="76">
        <v>83</v>
      </c>
      <c r="B88" s="149" t="s">
        <v>216</v>
      </c>
      <c r="C88" s="149" t="s">
        <v>167</v>
      </c>
      <c r="D88" s="48" t="str">
        <f t="shared" si="13"/>
        <v>M</v>
      </c>
      <c r="E88" s="53">
        <v>37212</v>
      </c>
      <c r="F88" s="77">
        <f t="shared" ca="1" si="14"/>
        <v>6505</v>
      </c>
      <c r="G88" s="78">
        <f t="shared" si="15"/>
        <v>2001</v>
      </c>
      <c r="H88" s="78">
        <f t="shared" si="16"/>
        <v>11</v>
      </c>
      <c r="I88" s="78" t="str">
        <f t="shared" si="17"/>
        <v>listopad</v>
      </c>
      <c r="J88" s="78">
        <f t="shared" si="18"/>
        <v>17</v>
      </c>
      <c r="K88" s="78">
        <f t="shared" ca="1" si="19"/>
        <v>17</v>
      </c>
      <c r="L88" s="79">
        <f t="shared" ca="1" si="20"/>
        <v>43786</v>
      </c>
      <c r="M88" s="78">
        <f t="shared" ca="1" si="21"/>
        <v>69</v>
      </c>
      <c r="N88" s="80" t="str">
        <f t="shared" ca="1" si="22"/>
        <v>----</v>
      </c>
      <c r="O88" s="81" t="str">
        <f t="shared" ca="1" si="23"/>
        <v>----</v>
      </c>
      <c r="P88" s="82" t="str">
        <f t="shared" si="24"/>
        <v>----</v>
      </c>
      <c r="Q88" s="82" t="str">
        <f t="shared" si="25"/>
        <v>----</v>
      </c>
    </row>
    <row r="89" spans="1:17">
      <c r="A89" s="76">
        <v>84</v>
      </c>
      <c r="B89" s="149" t="s">
        <v>150</v>
      </c>
      <c r="C89" s="149" t="s">
        <v>320</v>
      </c>
      <c r="D89" s="48" t="str">
        <f t="shared" si="13"/>
        <v>M</v>
      </c>
      <c r="E89" s="53">
        <v>37375</v>
      </c>
      <c r="F89" s="77">
        <f t="shared" ca="1" si="14"/>
        <v>6342</v>
      </c>
      <c r="G89" s="78">
        <f t="shared" si="15"/>
        <v>2002</v>
      </c>
      <c r="H89" s="78">
        <f t="shared" si="16"/>
        <v>4</v>
      </c>
      <c r="I89" s="78" t="str">
        <f t="shared" si="17"/>
        <v>kwiecień</v>
      </c>
      <c r="J89" s="78">
        <f t="shared" si="18"/>
        <v>29</v>
      </c>
      <c r="K89" s="78">
        <f t="shared" ca="1" si="19"/>
        <v>17</v>
      </c>
      <c r="L89" s="79">
        <f t="shared" ca="1" si="20"/>
        <v>43584</v>
      </c>
      <c r="M89" s="78" t="str">
        <f t="shared" ca="1" si="21"/>
        <v>BYŁY</v>
      </c>
      <c r="N89" s="80" t="str">
        <f t="shared" ca="1" si="22"/>
        <v>----</v>
      </c>
      <c r="O89" s="81" t="str">
        <f t="shared" ca="1" si="23"/>
        <v>----</v>
      </c>
      <c r="P89" s="82" t="str">
        <f t="shared" si="24"/>
        <v>----</v>
      </c>
      <c r="Q89" s="82" t="str">
        <f t="shared" si="25"/>
        <v>----</v>
      </c>
    </row>
    <row r="90" spans="1:17">
      <c r="A90" s="76">
        <v>85</v>
      </c>
      <c r="B90" s="149" t="s">
        <v>217</v>
      </c>
      <c r="C90" s="149" t="s">
        <v>289</v>
      </c>
      <c r="D90" s="48" t="str">
        <f t="shared" si="13"/>
        <v>K</v>
      </c>
      <c r="E90" s="53">
        <v>37183</v>
      </c>
      <c r="F90" s="77">
        <f t="shared" ca="1" si="14"/>
        <v>6534</v>
      </c>
      <c r="G90" s="78">
        <f t="shared" si="15"/>
        <v>2001</v>
      </c>
      <c r="H90" s="78">
        <f t="shared" si="16"/>
        <v>10</v>
      </c>
      <c r="I90" s="78" t="str">
        <f t="shared" si="17"/>
        <v>październik</v>
      </c>
      <c r="J90" s="78">
        <f t="shared" si="18"/>
        <v>19</v>
      </c>
      <c r="K90" s="78">
        <f t="shared" ca="1" si="19"/>
        <v>17</v>
      </c>
      <c r="L90" s="79">
        <f t="shared" ca="1" si="20"/>
        <v>43757</v>
      </c>
      <c r="M90" s="78">
        <f t="shared" ca="1" si="21"/>
        <v>40</v>
      </c>
      <c r="N90" s="80" t="str">
        <f t="shared" ca="1" si="22"/>
        <v>----</v>
      </c>
      <c r="O90" s="81" t="str">
        <f t="shared" ca="1" si="23"/>
        <v>----</v>
      </c>
      <c r="P90" s="82" t="str">
        <f t="shared" si="24"/>
        <v>----</v>
      </c>
      <c r="Q90" s="82" t="str">
        <f t="shared" si="25"/>
        <v>----</v>
      </c>
    </row>
    <row r="91" spans="1:17">
      <c r="A91" s="76">
        <v>86</v>
      </c>
      <c r="B91" s="149" t="s">
        <v>250</v>
      </c>
      <c r="C91" s="149" t="s">
        <v>318</v>
      </c>
      <c r="D91" s="48" t="str">
        <f t="shared" si="13"/>
        <v>M</v>
      </c>
      <c r="E91" s="53">
        <v>37151</v>
      </c>
      <c r="F91" s="77">
        <f t="shared" ca="1" si="14"/>
        <v>6566</v>
      </c>
      <c r="G91" s="78">
        <f t="shared" si="15"/>
        <v>2001</v>
      </c>
      <c r="H91" s="78">
        <f t="shared" si="16"/>
        <v>9</v>
      </c>
      <c r="I91" s="78" t="str">
        <f t="shared" si="17"/>
        <v>wrzesień</v>
      </c>
      <c r="J91" s="78">
        <f t="shared" si="18"/>
        <v>17</v>
      </c>
      <c r="K91" s="78">
        <f t="shared" ca="1" si="19"/>
        <v>17</v>
      </c>
      <c r="L91" s="79">
        <f t="shared" ca="1" si="20"/>
        <v>43725</v>
      </c>
      <c r="M91" s="78">
        <f t="shared" ca="1" si="21"/>
        <v>8</v>
      </c>
      <c r="N91" s="80" t="str">
        <f t="shared" ca="1" si="22"/>
        <v>TAK</v>
      </c>
      <c r="O91" s="81" t="str">
        <f t="shared" ca="1" si="23"/>
        <v>----</v>
      </c>
      <c r="P91" s="82" t="str">
        <f t="shared" si="24"/>
        <v>----</v>
      </c>
      <c r="Q91" s="82" t="str">
        <f t="shared" si="25"/>
        <v>----</v>
      </c>
    </row>
    <row r="92" spans="1:17">
      <c r="A92" s="76">
        <v>87</v>
      </c>
      <c r="B92" s="149" t="s">
        <v>252</v>
      </c>
      <c r="C92" s="149" t="s">
        <v>153</v>
      </c>
      <c r="D92" s="48" t="str">
        <f t="shared" si="13"/>
        <v>M</v>
      </c>
      <c r="E92" s="53">
        <v>37092</v>
      </c>
      <c r="F92" s="77">
        <f t="shared" ca="1" si="14"/>
        <v>6625</v>
      </c>
      <c r="G92" s="78">
        <f t="shared" si="15"/>
        <v>2001</v>
      </c>
      <c r="H92" s="78">
        <f t="shared" si="16"/>
        <v>7</v>
      </c>
      <c r="I92" s="78" t="str">
        <f t="shared" si="17"/>
        <v>lipiec</v>
      </c>
      <c r="J92" s="78">
        <f t="shared" si="18"/>
        <v>20</v>
      </c>
      <c r="K92" s="78">
        <f t="shared" ca="1" si="19"/>
        <v>18</v>
      </c>
      <c r="L92" s="79">
        <f t="shared" ca="1" si="20"/>
        <v>43666</v>
      </c>
      <c r="M92" s="78" t="str">
        <f t="shared" ca="1" si="21"/>
        <v>BYŁY</v>
      </c>
      <c r="N92" s="80" t="str">
        <f t="shared" ca="1" si="22"/>
        <v>----</v>
      </c>
      <c r="O92" s="81" t="str">
        <f t="shared" ca="1" si="23"/>
        <v>----</v>
      </c>
      <c r="P92" s="82" t="str">
        <f t="shared" si="24"/>
        <v>----</v>
      </c>
      <c r="Q92" s="82" t="str">
        <f t="shared" si="25"/>
        <v>----</v>
      </c>
    </row>
    <row r="93" spans="1:17">
      <c r="A93" s="76">
        <v>88</v>
      </c>
      <c r="B93" s="149" t="s">
        <v>204</v>
      </c>
      <c r="C93" s="149" t="s">
        <v>321</v>
      </c>
      <c r="D93" s="48" t="str">
        <f t="shared" si="13"/>
        <v>K</v>
      </c>
      <c r="E93" s="53">
        <v>37265</v>
      </c>
      <c r="F93" s="77">
        <f t="shared" ca="1" si="14"/>
        <v>6452</v>
      </c>
      <c r="G93" s="78">
        <f t="shared" si="15"/>
        <v>2002</v>
      </c>
      <c r="H93" s="78">
        <f t="shared" si="16"/>
        <v>1</v>
      </c>
      <c r="I93" s="78" t="str">
        <f t="shared" si="17"/>
        <v>styczeń</v>
      </c>
      <c r="J93" s="78">
        <f t="shared" si="18"/>
        <v>9</v>
      </c>
      <c r="K93" s="78">
        <f t="shared" ca="1" si="19"/>
        <v>17</v>
      </c>
      <c r="L93" s="79">
        <f t="shared" ca="1" si="20"/>
        <v>43474</v>
      </c>
      <c r="M93" s="78" t="str">
        <f t="shared" ca="1" si="21"/>
        <v>BYŁY</v>
      </c>
      <c r="N93" s="80" t="str">
        <f t="shared" ca="1" si="22"/>
        <v>----</v>
      </c>
      <c r="O93" s="81" t="str">
        <f t="shared" ca="1" si="23"/>
        <v>----</v>
      </c>
      <c r="P93" s="82" t="str">
        <f t="shared" si="24"/>
        <v>----</v>
      </c>
      <c r="Q93" s="82" t="str">
        <f t="shared" si="25"/>
        <v>----</v>
      </c>
    </row>
    <row r="94" spans="1:17">
      <c r="A94" s="76">
        <v>89</v>
      </c>
      <c r="B94" s="149" t="s">
        <v>241</v>
      </c>
      <c r="C94" s="149" t="s">
        <v>158</v>
      </c>
      <c r="D94" s="48" t="str">
        <f t="shared" si="13"/>
        <v>M</v>
      </c>
      <c r="E94" s="53">
        <v>37225</v>
      </c>
      <c r="F94" s="77">
        <f t="shared" ca="1" si="14"/>
        <v>6492</v>
      </c>
      <c r="G94" s="78">
        <f t="shared" si="15"/>
        <v>2001</v>
      </c>
      <c r="H94" s="78">
        <f t="shared" si="16"/>
        <v>11</v>
      </c>
      <c r="I94" s="78" t="str">
        <f t="shared" si="17"/>
        <v>listopad</v>
      </c>
      <c r="J94" s="78">
        <f t="shared" si="18"/>
        <v>30</v>
      </c>
      <c r="K94" s="78">
        <f t="shared" ca="1" si="19"/>
        <v>17</v>
      </c>
      <c r="L94" s="79">
        <f t="shared" ca="1" si="20"/>
        <v>43799</v>
      </c>
      <c r="M94" s="78">
        <f t="shared" ca="1" si="21"/>
        <v>82</v>
      </c>
      <c r="N94" s="80" t="str">
        <f t="shared" ca="1" si="22"/>
        <v>----</v>
      </c>
      <c r="O94" s="81" t="str">
        <f t="shared" ca="1" si="23"/>
        <v>----</v>
      </c>
      <c r="P94" s="82" t="str">
        <f t="shared" si="24"/>
        <v>----</v>
      </c>
      <c r="Q94" s="82" t="str">
        <f t="shared" si="25"/>
        <v>----</v>
      </c>
    </row>
    <row r="95" spans="1:17">
      <c r="A95" s="76">
        <v>90</v>
      </c>
      <c r="B95" s="149" t="s">
        <v>214</v>
      </c>
      <c r="C95" s="149" t="s">
        <v>159</v>
      </c>
      <c r="D95" s="48" t="str">
        <f t="shared" si="13"/>
        <v>M</v>
      </c>
      <c r="E95" s="53">
        <v>37225</v>
      </c>
      <c r="F95" s="77">
        <f t="shared" ca="1" si="14"/>
        <v>6492</v>
      </c>
      <c r="G95" s="78">
        <f t="shared" si="15"/>
        <v>2001</v>
      </c>
      <c r="H95" s="78">
        <f t="shared" si="16"/>
        <v>11</v>
      </c>
      <c r="I95" s="78" t="str">
        <f t="shared" si="17"/>
        <v>listopad</v>
      </c>
      <c r="J95" s="78">
        <f t="shared" si="18"/>
        <v>30</v>
      </c>
      <c r="K95" s="78">
        <f t="shared" ca="1" si="19"/>
        <v>17</v>
      </c>
      <c r="L95" s="79">
        <f t="shared" ca="1" si="20"/>
        <v>43799</v>
      </c>
      <c r="M95" s="78">
        <f t="shared" ca="1" si="21"/>
        <v>82</v>
      </c>
      <c r="N95" s="80" t="str">
        <f t="shared" ca="1" si="22"/>
        <v>----</v>
      </c>
      <c r="O95" s="81" t="str">
        <f t="shared" ca="1" si="23"/>
        <v>----</v>
      </c>
      <c r="P95" s="82" t="str">
        <f t="shared" si="24"/>
        <v>----</v>
      </c>
      <c r="Q95" s="82" t="str">
        <f t="shared" si="25"/>
        <v>----</v>
      </c>
    </row>
    <row r="96" spans="1:17">
      <c r="A96" s="76">
        <v>91</v>
      </c>
      <c r="B96" s="149" t="s">
        <v>237</v>
      </c>
      <c r="C96" s="149" t="s">
        <v>149</v>
      </c>
      <c r="D96" s="48" t="str">
        <f t="shared" si="13"/>
        <v>K</v>
      </c>
      <c r="E96" s="53">
        <v>37357</v>
      </c>
      <c r="F96" s="77">
        <f t="shared" ca="1" si="14"/>
        <v>6360</v>
      </c>
      <c r="G96" s="78">
        <f t="shared" si="15"/>
        <v>2002</v>
      </c>
      <c r="H96" s="78">
        <f t="shared" si="16"/>
        <v>4</v>
      </c>
      <c r="I96" s="78" t="str">
        <f t="shared" si="17"/>
        <v>kwiecień</v>
      </c>
      <c r="J96" s="78">
        <f t="shared" si="18"/>
        <v>11</v>
      </c>
      <c r="K96" s="78">
        <f t="shared" ca="1" si="19"/>
        <v>17</v>
      </c>
      <c r="L96" s="79">
        <f t="shared" ca="1" si="20"/>
        <v>43566</v>
      </c>
      <c r="M96" s="78" t="str">
        <f t="shared" ca="1" si="21"/>
        <v>BYŁY</v>
      </c>
      <c r="N96" s="80" t="str">
        <f t="shared" ca="1" si="22"/>
        <v>----</v>
      </c>
      <c r="O96" s="81" t="str">
        <f t="shared" ca="1" si="23"/>
        <v>----</v>
      </c>
      <c r="P96" s="82" t="str">
        <f t="shared" si="24"/>
        <v>----</v>
      </c>
      <c r="Q96" s="82" t="str">
        <f t="shared" si="25"/>
        <v>----</v>
      </c>
    </row>
    <row r="97" spans="1:17">
      <c r="A97" s="76">
        <v>92</v>
      </c>
      <c r="B97" s="149" t="s">
        <v>48</v>
      </c>
      <c r="C97" s="149" t="s">
        <v>163</v>
      </c>
      <c r="D97" s="48" t="str">
        <f t="shared" si="13"/>
        <v>M</v>
      </c>
      <c r="E97" s="53">
        <v>37203</v>
      </c>
      <c r="F97" s="77">
        <f t="shared" ca="1" si="14"/>
        <v>6514</v>
      </c>
      <c r="G97" s="78">
        <f t="shared" si="15"/>
        <v>2001</v>
      </c>
      <c r="H97" s="78">
        <f t="shared" si="16"/>
        <v>11</v>
      </c>
      <c r="I97" s="78" t="str">
        <f t="shared" si="17"/>
        <v>listopad</v>
      </c>
      <c r="J97" s="78">
        <f t="shared" si="18"/>
        <v>8</v>
      </c>
      <c r="K97" s="78">
        <f t="shared" ca="1" si="19"/>
        <v>17</v>
      </c>
      <c r="L97" s="79">
        <f t="shared" ca="1" si="20"/>
        <v>43777</v>
      </c>
      <c r="M97" s="78">
        <f t="shared" ca="1" si="21"/>
        <v>60</v>
      </c>
      <c r="N97" s="80" t="str">
        <f t="shared" ca="1" si="22"/>
        <v>----</v>
      </c>
      <c r="O97" s="81" t="str">
        <f t="shared" ca="1" si="23"/>
        <v>----</v>
      </c>
      <c r="P97" s="82" t="str">
        <f t="shared" si="24"/>
        <v>----</v>
      </c>
      <c r="Q97" s="82" t="str">
        <f t="shared" si="25"/>
        <v>----</v>
      </c>
    </row>
    <row r="98" spans="1:17">
      <c r="A98" s="76">
        <v>93</v>
      </c>
      <c r="B98" s="149" t="s">
        <v>253</v>
      </c>
      <c r="C98" s="149" t="s">
        <v>146</v>
      </c>
      <c r="D98" s="48" t="str">
        <f t="shared" si="13"/>
        <v>M</v>
      </c>
      <c r="E98" s="53">
        <v>36926</v>
      </c>
      <c r="F98" s="77">
        <f t="shared" ca="1" si="14"/>
        <v>6791</v>
      </c>
      <c r="G98" s="78">
        <f t="shared" si="15"/>
        <v>2001</v>
      </c>
      <c r="H98" s="78">
        <f t="shared" si="16"/>
        <v>2</v>
      </c>
      <c r="I98" s="78" t="str">
        <f t="shared" si="17"/>
        <v>luty</v>
      </c>
      <c r="J98" s="78">
        <f t="shared" si="18"/>
        <v>4</v>
      </c>
      <c r="K98" s="78">
        <f t="shared" ca="1" si="19"/>
        <v>18</v>
      </c>
      <c r="L98" s="79">
        <f t="shared" ca="1" si="20"/>
        <v>43500</v>
      </c>
      <c r="M98" s="78" t="str">
        <f t="shared" ca="1" si="21"/>
        <v>BYŁY</v>
      </c>
      <c r="N98" s="80" t="str">
        <f t="shared" ca="1" si="22"/>
        <v>----</v>
      </c>
      <c r="O98" s="81" t="str">
        <f t="shared" ca="1" si="23"/>
        <v>----</v>
      </c>
      <c r="P98" s="82" t="str">
        <f t="shared" si="24"/>
        <v>----</v>
      </c>
      <c r="Q98" s="82" t="str">
        <f t="shared" si="25"/>
        <v>----</v>
      </c>
    </row>
    <row r="99" spans="1:17">
      <c r="A99" s="76">
        <v>94</v>
      </c>
      <c r="B99" s="149" t="s">
        <v>254</v>
      </c>
      <c r="C99" s="149" t="s">
        <v>147</v>
      </c>
      <c r="D99" s="48" t="str">
        <f t="shared" si="13"/>
        <v>K</v>
      </c>
      <c r="E99" s="53">
        <v>37043</v>
      </c>
      <c r="F99" s="77">
        <f t="shared" ca="1" si="14"/>
        <v>6674</v>
      </c>
      <c r="G99" s="78">
        <f t="shared" si="15"/>
        <v>2001</v>
      </c>
      <c r="H99" s="78">
        <f t="shared" si="16"/>
        <v>6</v>
      </c>
      <c r="I99" s="78" t="str">
        <f t="shared" si="17"/>
        <v>czerwiec</v>
      </c>
      <c r="J99" s="78">
        <f t="shared" si="18"/>
        <v>1</v>
      </c>
      <c r="K99" s="78">
        <f t="shared" ca="1" si="19"/>
        <v>18</v>
      </c>
      <c r="L99" s="79">
        <f t="shared" ca="1" si="20"/>
        <v>43617</v>
      </c>
      <c r="M99" s="78" t="str">
        <f t="shared" ca="1" si="21"/>
        <v>BYŁY</v>
      </c>
      <c r="N99" s="80" t="str">
        <f t="shared" ca="1" si="22"/>
        <v>----</v>
      </c>
      <c r="O99" s="81" t="str">
        <f t="shared" ca="1" si="23"/>
        <v>----</v>
      </c>
      <c r="P99" s="82" t="str">
        <f t="shared" si="24"/>
        <v>----</v>
      </c>
      <c r="Q99" s="82" t="str">
        <f t="shared" si="25"/>
        <v>----</v>
      </c>
    </row>
    <row r="100" spans="1:17">
      <c r="A100" s="76">
        <v>95</v>
      </c>
      <c r="B100" s="149" t="s">
        <v>151</v>
      </c>
      <c r="C100" s="149" t="s">
        <v>317</v>
      </c>
      <c r="D100" s="48" t="str">
        <f t="shared" si="13"/>
        <v>K</v>
      </c>
      <c r="E100" s="53">
        <v>37461</v>
      </c>
      <c r="F100" s="77">
        <f t="shared" ca="1" si="14"/>
        <v>6256</v>
      </c>
      <c r="G100" s="78">
        <f t="shared" si="15"/>
        <v>2002</v>
      </c>
      <c r="H100" s="78">
        <f t="shared" si="16"/>
        <v>7</v>
      </c>
      <c r="I100" s="78" t="str">
        <f t="shared" si="17"/>
        <v>lipiec</v>
      </c>
      <c r="J100" s="78">
        <f t="shared" si="18"/>
        <v>24</v>
      </c>
      <c r="K100" s="78">
        <f t="shared" ca="1" si="19"/>
        <v>17</v>
      </c>
      <c r="L100" s="79">
        <f t="shared" ca="1" si="20"/>
        <v>43670</v>
      </c>
      <c r="M100" s="78" t="str">
        <f t="shared" ca="1" si="21"/>
        <v>BYŁY</v>
      </c>
      <c r="N100" s="80" t="str">
        <f t="shared" ca="1" si="22"/>
        <v>----</v>
      </c>
      <c r="O100" s="81" t="str">
        <f t="shared" ca="1" si="23"/>
        <v>----</v>
      </c>
      <c r="P100" s="82" t="str">
        <f t="shared" si="24"/>
        <v>----</v>
      </c>
      <c r="Q100" s="82" t="str">
        <f t="shared" si="25"/>
        <v>----</v>
      </c>
    </row>
    <row r="101" spans="1:17">
      <c r="A101" s="76">
        <v>96</v>
      </c>
      <c r="B101" s="149" t="s">
        <v>252</v>
      </c>
      <c r="C101" s="149" t="s">
        <v>305</v>
      </c>
      <c r="D101" s="48" t="str">
        <f t="shared" si="13"/>
        <v>M</v>
      </c>
      <c r="E101" s="53">
        <v>37289</v>
      </c>
      <c r="F101" s="77">
        <f t="shared" ca="1" si="14"/>
        <v>6428</v>
      </c>
      <c r="G101" s="78">
        <f t="shared" si="15"/>
        <v>2002</v>
      </c>
      <c r="H101" s="78">
        <f t="shared" si="16"/>
        <v>2</v>
      </c>
      <c r="I101" s="78" t="str">
        <f t="shared" si="17"/>
        <v>luty</v>
      </c>
      <c r="J101" s="78">
        <f t="shared" si="18"/>
        <v>2</v>
      </c>
      <c r="K101" s="78">
        <f t="shared" ca="1" si="19"/>
        <v>17</v>
      </c>
      <c r="L101" s="79">
        <f t="shared" ca="1" si="20"/>
        <v>43498</v>
      </c>
      <c r="M101" s="78" t="str">
        <f t="shared" ca="1" si="21"/>
        <v>BYŁY</v>
      </c>
      <c r="N101" s="80" t="str">
        <f t="shared" ca="1" si="22"/>
        <v>----</v>
      </c>
      <c r="O101" s="81" t="str">
        <f t="shared" ca="1" si="23"/>
        <v>----</v>
      </c>
      <c r="P101" s="82" t="str">
        <f t="shared" si="24"/>
        <v>----</v>
      </c>
      <c r="Q101" s="82" t="str">
        <f t="shared" si="25"/>
        <v>----</v>
      </c>
    </row>
    <row r="102" spans="1:17">
      <c r="A102" s="76">
        <v>97</v>
      </c>
      <c r="B102" s="149" t="s">
        <v>255</v>
      </c>
      <c r="C102" s="149" t="s">
        <v>318</v>
      </c>
      <c r="D102" s="48" t="str">
        <f t="shared" si="13"/>
        <v>M</v>
      </c>
      <c r="E102" s="53">
        <v>37964</v>
      </c>
      <c r="F102" s="77">
        <f t="shared" ca="1" si="14"/>
        <v>5753</v>
      </c>
      <c r="G102" s="78">
        <f t="shared" si="15"/>
        <v>2003</v>
      </c>
      <c r="H102" s="78">
        <f t="shared" si="16"/>
        <v>12</v>
      </c>
      <c r="I102" s="78" t="str">
        <f t="shared" si="17"/>
        <v>grudzień</v>
      </c>
      <c r="J102" s="78">
        <f t="shared" si="18"/>
        <v>9</v>
      </c>
      <c r="K102" s="78">
        <f t="shared" ca="1" si="19"/>
        <v>15</v>
      </c>
      <c r="L102" s="79">
        <f t="shared" ca="1" si="20"/>
        <v>43808</v>
      </c>
      <c r="M102" s="78">
        <f t="shared" ca="1" si="21"/>
        <v>91</v>
      </c>
      <c r="N102" s="80" t="str">
        <f t="shared" ca="1" si="22"/>
        <v>----</v>
      </c>
      <c r="O102" s="81" t="str">
        <f t="shared" ca="1" si="23"/>
        <v>----</v>
      </c>
      <c r="P102" s="82" t="str">
        <f t="shared" si="24"/>
        <v>----</v>
      </c>
      <c r="Q102" s="82" t="str">
        <f t="shared" si="25"/>
        <v>----</v>
      </c>
    </row>
    <row r="103" spans="1:17">
      <c r="A103" s="76">
        <v>98</v>
      </c>
      <c r="B103" s="149" t="s">
        <v>244</v>
      </c>
      <c r="C103" s="149" t="s">
        <v>145</v>
      </c>
      <c r="D103" s="48" t="str">
        <f t="shared" si="13"/>
        <v>K</v>
      </c>
      <c r="E103" s="53">
        <v>37960</v>
      </c>
      <c r="F103" s="77">
        <f t="shared" ca="1" si="14"/>
        <v>5757</v>
      </c>
      <c r="G103" s="78">
        <f t="shared" si="15"/>
        <v>2003</v>
      </c>
      <c r="H103" s="78">
        <f t="shared" si="16"/>
        <v>12</v>
      </c>
      <c r="I103" s="78" t="str">
        <f t="shared" si="17"/>
        <v>grudzień</v>
      </c>
      <c r="J103" s="78">
        <f t="shared" si="18"/>
        <v>5</v>
      </c>
      <c r="K103" s="78">
        <f t="shared" ca="1" si="19"/>
        <v>15</v>
      </c>
      <c r="L103" s="79">
        <f t="shared" ca="1" si="20"/>
        <v>43804</v>
      </c>
      <c r="M103" s="78">
        <f t="shared" ca="1" si="21"/>
        <v>87</v>
      </c>
      <c r="N103" s="80" t="str">
        <f t="shared" ca="1" si="22"/>
        <v>----</v>
      </c>
      <c r="O103" s="81" t="str">
        <f t="shared" ca="1" si="23"/>
        <v>----</v>
      </c>
      <c r="P103" s="82" t="str">
        <f t="shared" si="24"/>
        <v>----</v>
      </c>
      <c r="Q103" s="82" t="str">
        <f t="shared" si="25"/>
        <v>----</v>
      </c>
    </row>
    <row r="104" spans="1:17">
      <c r="A104" s="76">
        <v>99</v>
      </c>
      <c r="B104" s="149" t="s">
        <v>243</v>
      </c>
      <c r="C104" s="149" t="s">
        <v>166</v>
      </c>
      <c r="D104" s="48" t="str">
        <f t="shared" si="13"/>
        <v>K</v>
      </c>
      <c r="E104" s="53">
        <v>37974</v>
      </c>
      <c r="F104" s="77">
        <f t="shared" ca="1" si="14"/>
        <v>5743</v>
      </c>
      <c r="G104" s="78">
        <f t="shared" si="15"/>
        <v>2003</v>
      </c>
      <c r="H104" s="78">
        <f t="shared" si="16"/>
        <v>12</v>
      </c>
      <c r="I104" s="78" t="str">
        <f t="shared" si="17"/>
        <v>grudzień</v>
      </c>
      <c r="J104" s="78">
        <f t="shared" si="18"/>
        <v>19</v>
      </c>
      <c r="K104" s="78">
        <f t="shared" ca="1" si="19"/>
        <v>15</v>
      </c>
      <c r="L104" s="79">
        <f t="shared" ca="1" si="20"/>
        <v>43818</v>
      </c>
      <c r="M104" s="78">
        <f t="shared" ca="1" si="21"/>
        <v>101</v>
      </c>
      <c r="N104" s="80" t="str">
        <f t="shared" ca="1" si="22"/>
        <v>----</v>
      </c>
      <c r="O104" s="81" t="str">
        <f t="shared" ca="1" si="23"/>
        <v>----</v>
      </c>
      <c r="P104" s="82" t="str">
        <f t="shared" si="24"/>
        <v>----</v>
      </c>
      <c r="Q104" s="82" t="str">
        <f t="shared" si="25"/>
        <v>----</v>
      </c>
    </row>
    <row r="105" spans="1:17">
      <c r="A105" s="76">
        <v>100</v>
      </c>
      <c r="B105" s="149" t="s">
        <v>256</v>
      </c>
      <c r="C105" s="149" t="s">
        <v>322</v>
      </c>
      <c r="D105" s="48" t="str">
        <f t="shared" si="13"/>
        <v>M</v>
      </c>
      <c r="E105" s="53">
        <v>37918</v>
      </c>
      <c r="F105" s="77">
        <f t="shared" ca="1" si="14"/>
        <v>5799</v>
      </c>
      <c r="G105" s="78">
        <f t="shared" si="15"/>
        <v>2003</v>
      </c>
      <c r="H105" s="78">
        <f t="shared" si="16"/>
        <v>10</v>
      </c>
      <c r="I105" s="78" t="str">
        <f t="shared" si="17"/>
        <v>październik</v>
      </c>
      <c r="J105" s="78">
        <f t="shared" si="18"/>
        <v>24</v>
      </c>
      <c r="K105" s="78">
        <f t="shared" ca="1" si="19"/>
        <v>15</v>
      </c>
      <c r="L105" s="79">
        <f t="shared" ca="1" si="20"/>
        <v>43762</v>
      </c>
      <c r="M105" s="78">
        <f t="shared" ca="1" si="21"/>
        <v>45</v>
      </c>
      <c r="N105" s="80" t="str">
        <f t="shared" ca="1" si="22"/>
        <v>----</v>
      </c>
      <c r="O105" s="81" t="str">
        <f t="shared" ca="1" si="23"/>
        <v>----</v>
      </c>
      <c r="P105" s="82" t="str">
        <f t="shared" si="24"/>
        <v>----</v>
      </c>
      <c r="Q105" s="82" t="str">
        <f t="shared" si="25"/>
        <v>----</v>
      </c>
    </row>
    <row r="106" spans="1:17">
      <c r="A106" s="76">
        <v>101</v>
      </c>
      <c r="B106" s="149" t="s">
        <v>257</v>
      </c>
      <c r="C106" s="149" t="s">
        <v>156</v>
      </c>
      <c r="D106" s="48" t="str">
        <f t="shared" si="13"/>
        <v>K</v>
      </c>
      <c r="E106" s="53">
        <v>37802</v>
      </c>
      <c r="F106" s="77">
        <f t="shared" ca="1" si="14"/>
        <v>5915</v>
      </c>
      <c r="G106" s="78">
        <f t="shared" si="15"/>
        <v>2003</v>
      </c>
      <c r="H106" s="78">
        <f t="shared" si="16"/>
        <v>6</v>
      </c>
      <c r="I106" s="78" t="str">
        <f t="shared" si="17"/>
        <v>czerwiec</v>
      </c>
      <c r="J106" s="78">
        <f t="shared" si="18"/>
        <v>30</v>
      </c>
      <c r="K106" s="78">
        <f t="shared" ca="1" si="19"/>
        <v>16</v>
      </c>
      <c r="L106" s="79">
        <f t="shared" ca="1" si="20"/>
        <v>43646</v>
      </c>
      <c r="M106" s="78" t="str">
        <f t="shared" ca="1" si="21"/>
        <v>BYŁY</v>
      </c>
      <c r="N106" s="80" t="str">
        <f t="shared" ca="1" si="22"/>
        <v>----</v>
      </c>
      <c r="O106" s="81" t="str">
        <f t="shared" ca="1" si="23"/>
        <v>----</v>
      </c>
      <c r="P106" s="82" t="str">
        <f t="shared" si="24"/>
        <v>----</v>
      </c>
      <c r="Q106" s="82" t="str">
        <f t="shared" si="25"/>
        <v>----</v>
      </c>
    </row>
    <row r="107" spans="1:17">
      <c r="A107" s="76">
        <v>102</v>
      </c>
      <c r="B107" s="149" t="s">
        <v>213</v>
      </c>
      <c r="C107" s="149" t="s">
        <v>323</v>
      </c>
      <c r="D107" s="48" t="str">
        <f t="shared" si="13"/>
        <v>K</v>
      </c>
      <c r="E107" s="53">
        <v>37777</v>
      </c>
      <c r="F107" s="77">
        <f t="shared" ca="1" si="14"/>
        <v>5940</v>
      </c>
      <c r="G107" s="78">
        <f t="shared" si="15"/>
        <v>2003</v>
      </c>
      <c r="H107" s="78">
        <f t="shared" si="16"/>
        <v>6</v>
      </c>
      <c r="I107" s="78" t="str">
        <f t="shared" si="17"/>
        <v>czerwiec</v>
      </c>
      <c r="J107" s="78">
        <f t="shared" si="18"/>
        <v>5</v>
      </c>
      <c r="K107" s="78">
        <f t="shared" ca="1" si="19"/>
        <v>16</v>
      </c>
      <c r="L107" s="79">
        <f t="shared" ca="1" si="20"/>
        <v>43621</v>
      </c>
      <c r="M107" s="78" t="str">
        <f t="shared" ca="1" si="21"/>
        <v>BYŁY</v>
      </c>
      <c r="N107" s="80" t="str">
        <f t="shared" ca="1" si="22"/>
        <v>----</v>
      </c>
      <c r="O107" s="81" t="str">
        <f t="shared" ca="1" si="23"/>
        <v>----</v>
      </c>
      <c r="P107" s="82" t="str">
        <f t="shared" si="24"/>
        <v>----</v>
      </c>
      <c r="Q107" s="82" t="str">
        <f t="shared" si="25"/>
        <v>----</v>
      </c>
    </row>
    <row r="108" spans="1:17">
      <c r="A108" s="76">
        <v>103</v>
      </c>
      <c r="B108" s="149" t="s">
        <v>258</v>
      </c>
      <c r="C108" s="149" t="s">
        <v>324</v>
      </c>
      <c r="D108" s="48" t="str">
        <f t="shared" si="13"/>
        <v>K</v>
      </c>
      <c r="E108" s="53">
        <v>37815</v>
      </c>
      <c r="F108" s="77">
        <f t="shared" ca="1" si="14"/>
        <v>5902</v>
      </c>
      <c r="G108" s="78">
        <f t="shared" si="15"/>
        <v>2003</v>
      </c>
      <c r="H108" s="78">
        <f t="shared" si="16"/>
        <v>7</v>
      </c>
      <c r="I108" s="78" t="str">
        <f t="shared" si="17"/>
        <v>lipiec</v>
      </c>
      <c r="J108" s="78">
        <f t="shared" si="18"/>
        <v>13</v>
      </c>
      <c r="K108" s="78">
        <f t="shared" ca="1" si="19"/>
        <v>16</v>
      </c>
      <c r="L108" s="79">
        <f t="shared" ca="1" si="20"/>
        <v>43659</v>
      </c>
      <c r="M108" s="78" t="str">
        <f t="shared" ca="1" si="21"/>
        <v>BYŁY</v>
      </c>
      <c r="N108" s="80" t="str">
        <f t="shared" ca="1" si="22"/>
        <v>----</v>
      </c>
      <c r="O108" s="81" t="str">
        <f t="shared" ca="1" si="23"/>
        <v>----</v>
      </c>
      <c r="P108" s="82" t="str">
        <f t="shared" si="24"/>
        <v>----</v>
      </c>
      <c r="Q108" s="82" t="str">
        <f t="shared" si="25"/>
        <v>----</v>
      </c>
    </row>
    <row r="109" spans="1:17">
      <c r="A109" s="76">
        <v>104</v>
      </c>
      <c r="B109" s="149" t="s">
        <v>259</v>
      </c>
      <c r="C109" s="149" t="s">
        <v>132</v>
      </c>
      <c r="D109" s="48" t="str">
        <f t="shared" si="13"/>
        <v>M</v>
      </c>
      <c r="E109" s="53">
        <v>37763</v>
      </c>
      <c r="F109" s="77">
        <f t="shared" ca="1" si="14"/>
        <v>5954</v>
      </c>
      <c r="G109" s="78">
        <f t="shared" si="15"/>
        <v>2003</v>
      </c>
      <c r="H109" s="78">
        <f t="shared" si="16"/>
        <v>5</v>
      </c>
      <c r="I109" s="78" t="str">
        <f t="shared" si="17"/>
        <v>maj</v>
      </c>
      <c r="J109" s="78">
        <f t="shared" si="18"/>
        <v>22</v>
      </c>
      <c r="K109" s="78">
        <f t="shared" ca="1" si="19"/>
        <v>16</v>
      </c>
      <c r="L109" s="79">
        <f t="shared" ca="1" si="20"/>
        <v>43607</v>
      </c>
      <c r="M109" s="78" t="str">
        <f t="shared" ca="1" si="21"/>
        <v>BYŁY</v>
      </c>
      <c r="N109" s="80" t="str">
        <f t="shared" ca="1" si="22"/>
        <v>----</v>
      </c>
      <c r="O109" s="81" t="str">
        <f t="shared" ca="1" si="23"/>
        <v>----</v>
      </c>
      <c r="P109" s="82" t="str">
        <f t="shared" si="24"/>
        <v>----</v>
      </c>
      <c r="Q109" s="82" t="str">
        <f t="shared" si="25"/>
        <v>----</v>
      </c>
    </row>
    <row r="110" spans="1:17">
      <c r="A110" s="76">
        <v>105</v>
      </c>
      <c r="B110" s="149" t="s">
        <v>250</v>
      </c>
      <c r="C110" s="149" t="s">
        <v>131</v>
      </c>
      <c r="D110" s="48" t="str">
        <f t="shared" si="13"/>
        <v>K</v>
      </c>
      <c r="E110" s="53">
        <v>37646</v>
      </c>
      <c r="F110" s="77">
        <f t="shared" ca="1" si="14"/>
        <v>6071</v>
      </c>
      <c r="G110" s="78">
        <f t="shared" si="15"/>
        <v>2003</v>
      </c>
      <c r="H110" s="78">
        <f t="shared" si="16"/>
        <v>1</v>
      </c>
      <c r="I110" s="78" t="str">
        <f t="shared" si="17"/>
        <v>styczeń</v>
      </c>
      <c r="J110" s="78">
        <f t="shared" si="18"/>
        <v>25</v>
      </c>
      <c r="K110" s="78">
        <f t="shared" ca="1" si="19"/>
        <v>16</v>
      </c>
      <c r="L110" s="79">
        <f t="shared" ca="1" si="20"/>
        <v>43490</v>
      </c>
      <c r="M110" s="78" t="str">
        <f t="shared" ca="1" si="21"/>
        <v>BYŁY</v>
      </c>
      <c r="N110" s="80" t="str">
        <f t="shared" ca="1" si="22"/>
        <v>----</v>
      </c>
      <c r="O110" s="81" t="str">
        <f t="shared" ca="1" si="23"/>
        <v>----</v>
      </c>
      <c r="P110" s="82" t="str">
        <f t="shared" si="24"/>
        <v>----</v>
      </c>
      <c r="Q110" s="82" t="str">
        <f t="shared" si="25"/>
        <v>----</v>
      </c>
    </row>
    <row r="111" spans="1:17">
      <c r="A111" s="76">
        <v>106</v>
      </c>
      <c r="B111" s="149" t="s">
        <v>207</v>
      </c>
      <c r="C111" s="149" t="s">
        <v>324</v>
      </c>
      <c r="D111" s="48" t="str">
        <f t="shared" si="13"/>
        <v>K</v>
      </c>
      <c r="E111" s="53">
        <v>37872</v>
      </c>
      <c r="F111" s="77">
        <f t="shared" ca="1" si="14"/>
        <v>5845</v>
      </c>
      <c r="G111" s="78">
        <f t="shared" si="15"/>
        <v>2003</v>
      </c>
      <c r="H111" s="78">
        <f t="shared" si="16"/>
        <v>9</v>
      </c>
      <c r="I111" s="78" t="str">
        <f t="shared" si="17"/>
        <v>wrzesień</v>
      </c>
      <c r="J111" s="78">
        <f t="shared" si="18"/>
        <v>8</v>
      </c>
      <c r="K111" s="78">
        <f t="shared" ca="1" si="19"/>
        <v>16</v>
      </c>
      <c r="L111" s="79">
        <f t="shared" ca="1" si="20"/>
        <v>43716</v>
      </c>
      <c r="M111" s="78" t="str">
        <f t="shared" ca="1" si="21"/>
        <v>BYŁY</v>
      </c>
      <c r="N111" s="80" t="str">
        <f t="shared" ca="1" si="22"/>
        <v>TAK</v>
      </c>
      <c r="O111" s="81" t="str">
        <f t="shared" ca="1" si="23"/>
        <v>----</v>
      </c>
      <c r="P111" s="82" t="str">
        <f t="shared" si="24"/>
        <v>----</v>
      </c>
      <c r="Q111" s="82" t="str">
        <f t="shared" si="25"/>
        <v>----</v>
      </c>
    </row>
    <row r="112" spans="1:17">
      <c r="A112" s="76">
        <v>107</v>
      </c>
      <c r="B112" s="149" t="s">
        <v>260</v>
      </c>
      <c r="C112" s="149" t="s">
        <v>325</v>
      </c>
      <c r="D112" s="48" t="str">
        <f t="shared" si="13"/>
        <v>M</v>
      </c>
      <c r="E112" s="53">
        <v>37717</v>
      </c>
      <c r="F112" s="77">
        <f t="shared" ca="1" si="14"/>
        <v>6000</v>
      </c>
      <c r="G112" s="78">
        <f t="shared" si="15"/>
        <v>2003</v>
      </c>
      <c r="H112" s="78">
        <f t="shared" si="16"/>
        <v>4</v>
      </c>
      <c r="I112" s="78" t="str">
        <f t="shared" si="17"/>
        <v>kwiecień</v>
      </c>
      <c r="J112" s="78">
        <f t="shared" si="18"/>
        <v>6</v>
      </c>
      <c r="K112" s="78">
        <f t="shared" ca="1" si="19"/>
        <v>16</v>
      </c>
      <c r="L112" s="79">
        <f t="shared" ca="1" si="20"/>
        <v>43561</v>
      </c>
      <c r="M112" s="78" t="str">
        <f t="shared" ca="1" si="21"/>
        <v>BYŁY</v>
      </c>
      <c r="N112" s="80" t="str">
        <f t="shared" ca="1" si="22"/>
        <v>----</v>
      </c>
      <c r="O112" s="81" t="str">
        <f t="shared" ca="1" si="23"/>
        <v>----</v>
      </c>
      <c r="P112" s="82" t="str">
        <f t="shared" si="24"/>
        <v>----</v>
      </c>
      <c r="Q112" s="82" t="str">
        <f t="shared" si="25"/>
        <v>----</v>
      </c>
    </row>
    <row r="113" spans="1:17">
      <c r="A113" s="76">
        <v>108</v>
      </c>
      <c r="B113" s="149" t="s">
        <v>261</v>
      </c>
      <c r="C113" s="149" t="s">
        <v>326</v>
      </c>
      <c r="D113" s="48" t="str">
        <f t="shared" si="13"/>
        <v>M</v>
      </c>
      <c r="E113" s="53">
        <v>37638</v>
      </c>
      <c r="F113" s="77">
        <f t="shared" ca="1" si="14"/>
        <v>6079</v>
      </c>
      <c r="G113" s="78">
        <f t="shared" si="15"/>
        <v>2003</v>
      </c>
      <c r="H113" s="78">
        <f t="shared" si="16"/>
        <v>1</v>
      </c>
      <c r="I113" s="78" t="str">
        <f t="shared" si="17"/>
        <v>styczeń</v>
      </c>
      <c r="J113" s="78">
        <f t="shared" si="18"/>
        <v>17</v>
      </c>
      <c r="K113" s="78">
        <f t="shared" ca="1" si="19"/>
        <v>16</v>
      </c>
      <c r="L113" s="79">
        <f t="shared" ca="1" si="20"/>
        <v>43482</v>
      </c>
      <c r="M113" s="78" t="str">
        <f t="shared" ca="1" si="21"/>
        <v>BYŁY</v>
      </c>
      <c r="N113" s="80" t="str">
        <f t="shared" ca="1" si="22"/>
        <v>----</v>
      </c>
      <c r="O113" s="81" t="str">
        <f t="shared" ca="1" si="23"/>
        <v>----</v>
      </c>
      <c r="P113" s="82" t="str">
        <f t="shared" si="24"/>
        <v>----</v>
      </c>
      <c r="Q113" s="82" t="str">
        <f t="shared" si="25"/>
        <v>----</v>
      </c>
    </row>
    <row r="114" spans="1:17">
      <c r="A114" s="76">
        <v>109</v>
      </c>
      <c r="B114" s="149" t="s">
        <v>262</v>
      </c>
      <c r="C114" s="149" t="s">
        <v>155</v>
      </c>
      <c r="D114" s="48" t="str">
        <f t="shared" si="13"/>
        <v>M</v>
      </c>
      <c r="E114" s="53">
        <v>37985</v>
      </c>
      <c r="F114" s="77">
        <f t="shared" ca="1" si="14"/>
        <v>5732</v>
      </c>
      <c r="G114" s="78">
        <f t="shared" si="15"/>
        <v>2003</v>
      </c>
      <c r="H114" s="78">
        <f t="shared" si="16"/>
        <v>12</v>
      </c>
      <c r="I114" s="78" t="str">
        <f t="shared" si="17"/>
        <v>grudzień</v>
      </c>
      <c r="J114" s="78">
        <f t="shared" si="18"/>
        <v>30</v>
      </c>
      <c r="K114" s="78">
        <f t="shared" ca="1" si="19"/>
        <v>15</v>
      </c>
      <c r="L114" s="79">
        <f t="shared" ca="1" si="20"/>
        <v>43829</v>
      </c>
      <c r="M114" s="78">
        <f t="shared" ca="1" si="21"/>
        <v>112</v>
      </c>
      <c r="N114" s="80" t="str">
        <f t="shared" ca="1" si="22"/>
        <v>----</v>
      </c>
      <c r="O114" s="81" t="str">
        <f t="shared" ca="1" si="23"/>
        <v>----</v>
      </c>
      <c r="P114" s="82" t="str">
        <f t="shared" si="24"/>
        <v>----</v>
      </c>
      <c r="Q114" s="82" t="str">
        <f t="shared" si="25"/>
        <v>----</v>
      </c>
    </row>
    <row r="115" spans="1:17">
      <c r="A115" s="76">
        <v>110</v>
      </c>
      <c r="B115" s="149" t="s">
        <v>45</v>
      </c>
      <c r="C115" s="149" t="s">
        <v>327</v>
      </c>
      <c r="D115" s="48" t="str">
        <f t="shared" si="13"/>
        <v>K</v>
      </c>
      <c r="E115" s="53">
        <v>37836</v>
      </c>
      <c r="F115" s="77">
        <f t="shared" ca="1" si="14"/>
        <v>5881</v>
      </c>
      <c r="G115" s="78">
        <f t="shared" si="15"/>
        <v>2003</v>
      </c>
      <c r="H115" s="78">
        <f t="shared" si="16"/>
        <v>8</v>
      </c>
      <c r="I115" s="78" t="str">
        <f t="shared" si="17"/>
        <v>sierpień</v>
      </c>
      <c r="J115" s="78">
        <f t="shared" si="18"/>
        <v>3</v>
      </c>
      <c r="K115" s="78">
        <f t="shared" ca="1" si="19"/>
        <v>16</v>
      </c>
      <c r="L115" s="79">
        <f t="shared" ca="1" si="20"/>
        <v>43680</v>
      </c>
      <c r="M115" s="78" t="str">
        <f t="shared" ca="1" si="21"/>
        <v>BYŁY</v>
      </c>
      <c r="N115" s="80" t="str">
        <f t="shared" ca="1" si="22"/>
        <v>----</v>
      </c>
      <c r="O115" s="81" t="str">
        <f t="shared" ca="1" si="23"/>
        <v>----</v>
      </c>
      <c r="P115" s="82" t="str">
        <f t="shared" si="24"/>
        <v>----</v>
      </c>
      <c r="Q115" s="82" t="str">
        <f t="shared" si="25"/>
        <v>----</v>
      </c>
    </row>
    <row r="116" spans="1:17">
      <c r="A116" s="76">
        <v>111</v>
      </c>
      <c r="B116" s="149" t="s">
        <v>206</v>
      </c>
      <c r="C116" s="149" t="s">
        <v>148</v>
      </c>
      <c r="D116" s="48" t="str">
        <f t="shared" si="13"/>
        <v>K</v>
      </c>
      <c r="E116" s="53">
        <v>37790</v>
      </c>
      <c r="F116" s="77">
        <f t="shared" ca="1" si="14"/>
        <v>5927</v>
      </c>
      <c r="G116" s="78">
        <f t="shared" si="15"/>
        <v>2003</v>
      </c>
      <c r="H116" s="78">
        <f t="shared" si="16"/>
        <v>6</v>
      </c>
      <c r="I116" s="78" t="str">
        <f t="shared" si="17"/>
        <v>czerwiec</v>
      </c>
      <c r="J116" s="78">
        <f t="shared" si="18"/>
        <v>18</v>
      </c>
      <c r="K116" s="78">
        <f t="shared" ca="1" si="19"/>
        <v>16</v>
      </c>
      <c r="L116" s="79">
        <f t="shared" ca="1" si="20"/>
        <v>43634</v>
      </c>
      <c r="M116" s="78" t="str">
        <f t="shared" ca="1" si="21"/>
        <v>BYŁY</v>
      </c>
      <c r="N116" s="80" t="str">
        <f t="shared" ca="1" si="22"/>
        <v>----</v>
      </c>
      <c r="O116" s="81" t="str">
        <f t="shared" ca="1" si="23"/>
        <v>----</v>
      </c>
      <c r="P116" s="82" t="str">
        <f t="shared" si="24"/>
        <v>----</v>
      </c>
      <c r="Q116" s="82" t="str">
        <f t="shared" si="25"/>
        <v>----</v>
      </c>
    </row>
    <row r="117" spans="1:17">
      <c r="A117" s="76">
        <v>112</v>
      </c>
      <c r="B117" s="149" t="s">
        <v>235</v>
      </c>
      <c r="C117" s="149" t="s">
        <v>309</v>
      </c>
      <c r="D117" s="48" t="str">
        <f t="shared" si="13"/>
        <v>M</v>
      </c>
      <c r="E117" s="53">
        <v>37893</v>
      </c>
      <c r="F117" s="77">
        <f t="shared" ca="1" si="14"/>
        <v>5824</v>
      </c>
      <c r="G117" s="78">
        <f t="shared" si="15"/>
        <v>2003</v>
      </c>
      <c r="H117" s="78">
        <f t="shared" si="16"/>
        <v>9</v>
      </c>
      <c r="I117" s="78" t="str">
        <f t="shared" si="17"/>
        <v>wrzesień</v>
      </c>
      <c r="J117" s="78">
        <f t="shared" si="18"/>
        <v>29</v>
      </c>
      <c r="K117" s="78">
        <f t="shared" ca="1" si="19"/>
        <v>15</v>
      </c>
      <c r="L117" s="79">
        <f t="shared" ca="1" si="20"/>
        <v>43737</v>
      </c>
      <c r="M117" s="78">
        <f t="shared" ca="1" si="21"/>
        <v>20</v>
      </c>
      <c r="N117" s="80" t="str">
        <f t="shared" ca="1" si="22"/>
        <v>TAK</v>
      </c>
      <c r="O117" s="81" t="str">
        <f t="shared" ca="1" si="23"/>
        <v>----</v>
      </c>
      <c r="P117" s="82" t="str">
        <f t="shared" si="24"/>
        <v>----</v>
      </c>
      <c r="Q117" s="82" t="str">
        <f t="shared" si="25"/>
        <v>----</v>
      </c>
    </row>
    <row r="118" spans="1:17">
      <c r="A118" s="76">
        <v>113</v>
      </c>
      <c r="B118" s="149" t="s">
        <v>263</v>
      </c>
      <c r="C118" s="149" t="s">
        <v>328</v>
      </c>
      <c r="D118" s="48" t="str">
        <f t="shared" si="13"/>
        <v>K</v>
      </c>
      <c r="E118" s="53">
        <v>37690</v>
      </c>
      <c r="F118" s="77">
        <f t="shared" ca="1" si="14"/>
        <v>6027</v>
      </c>
      <c r="G118" s="78">
        <f t="shared" si="15"/>
        <v>2003</v>
      </c>
      <c r="H118" s="78">
        <f t="shared" si="16"/>
        <v>3</v>
      </c>
      <c r="I118" s="78" t="str">
        <f t="shared" si="17"/>
        <v>marzec</v>
      </c>
      <c r="J118" s="78">
        <f t="shared" si="18"/>
        <v>10</v>
      </c>
      <c r="K118" s="78">
        <f t="shared" ca="1" si="19"/>
        <v>16</v>
      </c>
      <c r="L118" s="79">
        <f t="shared" ca="1" si="20"/>
        <v>43534</v>
      </c>
      <c r="M118" s="78" t="str">
        <f t="shared" ca="1" si="21"/>
        <v>BYŁY</v>
      </c>
      <c r="N118" s="80" t="str">
        <f t="shared" ca="1" si="22"/>
        <v>----</v>
      </c>
      <c r="O118" s="81" t="str">
        <f t="shared" ca="1" si="23"/>
        <v>----</v>
      </c>
      <c r="P118" s="82" t="str">
        <f t="shared" si="24"/>
        <v>----</v>
      </c>
      <c r="Q118" s="82" t="str">
        <f t="shared" si="25"/>
        <v>----</v>
      </c>
    </row>
    <row r="119" spans="1:17">
      <c r="A119" s="76">
        <v>114</v>
      </c>
      <c r="B119" s="149" t="s">
        <v>152</v>
      </c>
      <c r="C119" s="149" t="s">
        <v>329</v>
      </c>
      <c r="D119" s="48" t="str">
        <f t="shared" si="13"/>
        <v>M</v>
      </c>
      <c r="E119" s="53">
        <v>37783</v>
      </c>
      <c r="F119" s="77">
        <f t="shared" ca="1" si="14"/>
        <v>5934</v>
      </c>
      <c r="G119" s="78">
        <f t="shared" si="15"/>
        <v>2003</v>
      </c>
      <c r="H119" s="78">
        <f t="shared" si="16"/>
        <v>6</v>
      </c>
      <c r="I119" s="78" t="str">
        <f t="shared" si="17"/>
        <v>czerwiec</v>
      </c>
      <c r="J119" s="78">
        <f t="shared" si="18"/>
        <v>11</v>
      </c>
      <c r="K119" s="78">
        <f t="shared" ca="1" si="19"/>
        <v>16</v>
      </c>
      <c r="L119" s="79">
        <f t="shared" ca="1" si="20"/>
        <v>43627</v>
      </c>
      <c r="M119" s="78" t="str">
        <f t="shared" ca="1" si="21"/>
        <v>BYŁY</v>
      </c>
      <c r="N119" s="80" t="str">
        <f t="shared" ca="1" si="22"/>
        <v>----</v>
      </c>
      <c r="O119" s="81" t="str">
        <f t="shared" ca="1" si="23"/>
        <v>----</v>
      </c>
      <c r="P119" s="82" t="str">
        <f t="shared" si="24"/>
        <v>----</v>
      </c>
      <c r="Q119" s="82" t="str">
        <f t="shared" si="25"/>
        <v>----</v>
      </c>
    </row>
    <row r="120" spans="1:17">
      <c r="A120" s="76">
        <v>115</v>
      </c>
      <c r="B120" s="149" t="s">
        <v>221</v>
      </c>
      <c r="C120" s="149" t="s">
        <v>304</v>
      </c>
      <c r="D120" s="48" t="str">
        <f t="shared" si="13"/>
        <v>M</v>
      </c>
      <c r="E120" s="53">
        <v>37696</v>
      </c>
      <c r="F120" s="77">
        <f t="shared" ca="1" si="14"/>
        <v>6021</v>
      </c>
      <c r="G120" s="78">
        <f t="shared" si="15"/>
        <v>2003</v>
      </c>
      <c r="H120" s="78">
        <f t="shared" si="16"/>
        <v>3</v>
      </c>
      <c r="I120" s="78" t="str">
        <f t="shared" si="17"/>
        <v>marzec</v>
      </c>
      <c r="J120" s="78">
        <f t="shared" si="18"/>
        <v>16</v>
      </c>
      <c r="K120" s="78">
        <f t="shared" ca="1" si="19"/>
        <v>16</v>
      </c>
      <c r="L120" s="79">
        <f t="shared" ca="1" si="20"/>
        <v>43540</v>
      </c>
      <c r="M120" s="78" t="str">
        <f t="shared" ca="1" si="21"/>
        <v>BYŁY</v>
      </c>
      <c r="N120" s="80" t="str">
        <f t="shared" ca="1" si="22"/>
        <v>----</v>
      </c>
      <c r="O120" s="81" t="str">
        <f t="shared" ca="1" si="23"/>
        <v>----</v>
      </c>
      <c r="P120" s="82" t="str">
        <f t="shared" si="24"/>
        <v>----</v>
      </c>
      <c r="Q120" s="82" t="str">
        <f t="shared" si="25"/>
        <v>----</v>
      </c>
    </row>
    <row r="121" spans="1:17">
      <c r="A121" s="76">
        <v>116</v>
      </c>
      <c r="B121" s="149" t="s">
        <v>212</v>
      </c>
      <c r="C121" s="149" t="s">
        <v>149</v>
      </c>
      <c r="D121" s="48" t="str">
        <f t="shared" si="13"/>
        <v>K</v>
      </c>
      <c r="E121" s="53">
        <v>37968</v>
      </c>
      <c r="F121" s="77">
        <f t="shared" ca="1" si="14"/>
        <v>5749</v>
      </c>
      <c r="G121" s="78">
        <f t="shared" si="15"/>
        <v>2003</v>
      </c>
      <c r="H121" s="78">
        <f t="shared" si="16"/>
        <v>12</v>
      </c>
      <c r="I121" s="78" t="str">
        <f t="shared" si="17"/>
        <v>grudzień</v>
      </c>
      <c r="J121" s="78">
        <f t="shared" si="18"/>
        <v>13</v>
      </c>
      <c r="K121" s="78">
        <f t="shared" ca="1" si="19"/>
        <v>15</v>
      </c>
      <c r="L121" s="79">
        <f t="shared" ca="1" si="20"/>
        <v>43812</v>
      </c>
      <c r="M121" s="78">
        <f t="shared" ca="1" si="21"/>
        <v>95</v>
      </c>
      <c r="N121" s="80" t="str">
        <f t="shared" ca="1" si="22"/>
        <v>----</v>
      </c>
      <c r="O121" s="81" t="str">
        <f t="shared" ca="1" si="23"/>
        <v>----</v>
      </c>
      <c r="P121" s="82" t="str">
        <f t="shared" si="24"/>
        <v>----</v>
      </c>
      <c r="Q121" s="82" t="str">
        <f t="shared" si="25"/>
        <v>----</v>
      </c>
    </row>
    <row r="122" spans="1:17">
      <c r="A122" s="76">
        <v>117</v>
      </c>
      <c r="B122" s="149" t="s">
        <v>198</v>
      </c>
      <c r="C122" s="149" t="s">
        <v>303</v>
      </c>
      <c r="D122" s="48" t="str">
        <f t="shared" si="13"/>
        <v>M</v>
      </c>
      <c r="E122" s="53">
        <v>37688</v>
      </c>
      <c r="F122" s="77">
        <f t="shared" ca="1" si="14"/>
        <v>6029</v>
      </c>
      <c r="G122" s="78">
        <f t="shared" si="15"/>
        <v>2003</v>
      </c>
      <c r="H122" s="78">
        <f t="shared" si="16"/>
        <v>3</v>
      </c>
      <c r="I122" s="78" t="str">
        <f t="shared" si="17"/>
        <v>marzec</v>
      </c>
      <c r="J122" s="78">
        <f t="shared" si="18"/>
        <v>8</v>
      </c>
      <c r="K122" s="78">
        <f t="shared" ca="1" si="19"/>
        <v>16</v>
      </c>
      <c r="L122" s="79">
        <f t="shared" ca="1" si="20"/>
        <v>43532</v>
      </c>
      <c r="M122" s="78" t="str">
        <f t="shared" ca="1" si="21"/>
        <v>BYŁY</v>
      </c>
      <c r="N122" s="80" t="str">
        <f t="shared" ca="1" si="22"/>
        <v>----</v>
      </c>
      <c r="O122" s="81" t="str">
        <f t="shared" ca="1" si="23"/>
        <v>----</v>
      </c>
      <c r="P122" s="82" t="str">
        <f t="shared" si="24"/>
        <v>----</v>
      </c>
      <c r="Q122" s="82" t="str">
        <f t="shared" si="25"/>
        <v>----</v>
      </c>
    </row>
    <row r="123" spans="1:17">
      <c r="A123" s="76">
        <v>118</v>
      </c>
      <c r="B123" s="149" t="s">
        <v>240</v>
      </c>
      <c r="C123" s="149" t="s">
        <v>160</v>
      </c>
      <c r="D123" s="48" t="str">
        <f t="shared" si="13"/>
        <v>M</v>
      </c>
      <c r="E123" s="53">
        <v>37938</v>
      </c>
      <c r="F123" s="77">
        <f t="shared" ca="1" si="14"/>
        <v>5779</v>
      </c>
      <c r="G123" s="78">
        <f t="shared" si="15"/>
        <v>2003</v>
      </c>
      <c r="H123" s="78">
        <f t="shared" si="16"/>
        <v>11</v>
      </c>
      <c r="I123" s="78" t="str">
        <f t="shared" si="17"/>
        <v>listopad</v>
      </c>
      <c r="J123" s="78">
        <f t="shared" si="18"/>
        <v>13</v>
      </c>
      <c r="K123" s="78">
        <f t="shared" ca="1" si="19"/>
        <v>15</v>
      </c>
      <c r="L123" s="79">
        <f t="shared" ca="1" si="20"/>
        <v>43782</v>
      </c>
      <c r="M123" s="78">
        <f t="shared" ca="1" si="21"/>
        <v>65</v>
      </c>
      <c r="N123" s="80" t="str">
        <f t="shared" ca="1" si="22"/>
        <v>----</v>
      </c>
      <c r="O123" s="81" t="str">
        <f t="shared" ca="1" si="23"/>
        <v>----</v>
      </c>
      <c r="P123" s="82" t="str">
        <f t="shared" si="24"/>
        <v>----</v>
      </c>
      <c r="Q123" s="82" t="str">
        <f t="shared" si="25"/>
        <v>----</v>
      </c>
    </row>
    <row r="124" spans="1:17">
      <c r="A124" s="76">
        <v>119</v>
      </c>
      <c r="B124" s="149" t="s">
        <v>225</v>
      </c>
      <c r="C124" s="149" t="s">
        <v>169</v>
      </c>
      <c r="D124" s="48" t="str">
        <f t="shared" si="13"/>
        <v>K</v>
      </c>
      <c r="E124" s="53">
        <v>37918</v>
      </c>
      <c r="F124" s="77">
        <f t="shared" ca="1" si="14"/>
        <v>5799</v>
      </c>
      <c r="G124" s="78">
        <f t="shared" si="15"/>
        <v>2003</v>
      </c>
      <c r="H124" s="78">
        <f t="shared" si="16"/>
        <v>10</v>
      </c>
      <c r="I124" s="78" t="str">
        <f t="shared" si="17"/>
        <v>październik</v>
      </c>
      <c r="J124" s="78">
        <f t="shared" si="18"/>
        <v>24</v>
      </c>
      <c r="K124" s="78">
        <f t="shared" ca="1" si="19"/>
        <v>15</v>
      </c>
      <c r="L124" s="79">
        <f t="shared" ca="1" si="20"/>
        <v>43762</v>
      </c>
      <c r="M124" s="78">
        <f t="shared" ca="1" si="21"/>
        <v>45</v>
      </c>
      <c r="N124" s="80" t="str">
        <f t="shared" ca="1" si="22"/>
        <v>----</v>
      </c>
      <c r="O124" s="81" t="str">
        <f t="shared" ca="1" si="23"/>
        <v>----</v>
      </c>
      <c r="P124" s="82" t="str">
        <f t="shared" si="24"/>
        <v>----</v>
      </c>
      <c r="Q124" s="82" t="str">
        <f t="shared" si="25"/>
        <v>----</v>
      </c>
    </row>
    <row r="125" spans="1:17">
      <c r="A125" s="76">
        <v>120</v>
      </c>
      <c r="B125" s="149" t="s">
        <v>231</v>
      </c>
      <c r="C125" s="149" t="s">
        <v>135</v>
      </c>
      <c r="D125" s="48" t="str">
        <f t="shared" si="13"/>
        <v>K</v>
      </c>
      <c r="E125" s="53">
        <v>37911</v>
      </c>
      <c r="F125" s="77">
        <f t="shared" ca="1" si="14"/>
        <v>5806</v>
      </c>
      <c r="G125" s="78">
        <f t="shared" si="15"/>
        <v>2003</v>
      </c>
      <c r="H125" s="78">
        <f t="shared" si="16"/>
        <v>10</v>
      </c>
      <c r="I125" s="78" t="str">
        <f t="shared" si="17"/>
        <v>październik</v>
      </c>
      <c r="J125" s="78">
        <f t="shared" si="18"/>
        <v>17</v>
      </c>
      <c r="K125" s="78">
        <f t="shared" ca="1" si="19"/>
        <v>15</v>
      </c>
      <c r="L125" s="79">
        <f t="shared" ca="1" si="20"/>
        <v>43755</v>
      </c>
      <c r="M125" s="78">
        <f t="shared" ca="1" si="21"/>
        <v>38</v>
      </c>
      <c r="N125" s="80" t="str">
        <f t="shared" ca="1" si="22"/>
        <v>----</v>
      </c>
      <c r="O125" s="81" t="str">
        <f t="shared" ca="1" si="23"/>
        <v>----</v>
      </c>
      <c r="P125" s="82" t="str">
        <f t="shared" si="24"/>
        <v>----</v>
      </c>
      <c r="Q125" s="82" t="str">
        <f t="shared" si="25"/>
        <v>----</v>
      </c>
    </row>
    <row r="126" spans="1:17">
      <c r="A126" s="76">
        <v>121</v>
      </c>
      <c r="B126" s="149" t="s">
        <v>223</v>
      </c>
      <c r="C126" s="149" t="s">
        <v>330</v>
      </c>
      <c r="D126" s="48" t="str">
        <f t="shared" si="13"/>
        <v>M</v>
      </c>
      <c r="E126" s="53">
        <v>37814</v>
      </c>
      <c r="F126" s="77">
        <f t="shared" ca="1" si="14"/>
        <v>5903</v>
      </c>
      <c r="G126" s="78">
        <f t="shared" si="15"/>
        <v>2003</v>
      </c>
      <c r="H126" s="78">
        <f t="shared" si="16"/>
        <v>7</v>
      </c>
      <c r="I126" s="78" t="str">
        <f t="shared" si="17"/>
        <v>lipiec</v>
      </c>
      <c r="J126" s="78">
        <f t="shared" si="18"/>
        <v>12</v>
      </c>
      <c r="K126" s="78">
        <f t="shared" ca="1" si="19"/>
        <v>16</v>
      </c>
      <c r="L126" s="79">
        <f t="shared" ca="1" si="20"/>
        <v>43658</v>
      </c>
      <c r="M126" s="78" t="str">
        <f t="shared" ca="1" si="21"/>
        <v>BYŁY</v>
      </c>
      <c r="N126" s="80" t="str">
        <f t="shared" ca="1" si="22"/>
        <v>----</v>
      </c>
      <c r="O126" s="81" t="str">
        <f t="shared" ca="1" si="23"/>
        <v>----</v>
      </c>
      <c r="P126" s="82" t="str">
        <f t="shared" si="24"/>
        <v>----</v>
      </c>
      <c r="Q126" s="82" t="str">
        <f t="shared" si="25"/>
        <v>----</v>
      </c>
    </row>
    <row r="127" spans="1:17">
      <c r="A127" s="76">
        <v>122</v>
      </c>
      <c r="B127" s="149" t="s">
        <v>264</v>
      </c>
      <c r="C127" s="149" t="s">
        <v>169</v>
      </c>
      <c r="D127" s="48" t="str">
        <f t="shared" si="13"/>
        <v>K</v>
      </c>
      <c r="E127" s="53">
        <v>37690</v>
      </c>
      <c r="F127" s="77">
        <f t="shared" ca="1" si="14"/>
        <v>6027</v>
      </c>
      <c r="G127" s="78">
        <f t="shared" si="15"/>
        <v>2003</v>
      </c>
      <c r="H127" s="78">
        <f t="shared" si="16"/>
        <v>3</v>
      </c>
      <c r="I127" s="78" t="str">
        <f t="shared" si="17"/>
        <v>marzec</v>
      </c>
      <c r="J127" s="78">
        <f t="shared" si="18"/>
        <v>10</v>
      </c>
      <c r="K127" s="78">
        <f t="shared" ca="1" si="19"/>
        <v>16</v>
      </c>
      <c r="L127" s="79">
        <f t="shared" ca="1" si="20"/>
        <v>43534</v>
      </c>
      <c r="M127" s="78" t="str">
        <f t="shared" ca="1" si="21"/>
        <v>BYŁY</v>
      </c>
      <c r="N127" s="80" t="str">
        <f t="shared" ca="1" si="22"/>
        <v>----</v>
      </c>
      <c r="O127" s="81" t="str">
        <f t="shared" ca="1" si="23"/>
        <v>----</v>
      </c>
      <c r="P127" s="82" t="str">
        <f t="shared" si="24"/>
        <v>----</v>
      </c>
      <c r="Q127" s="82" t="str">
        <f t="shared" si="25"/>
        <v>----</v>
      </c>
    </row>
    <row r="128" spans="1:17">
      <c r="A128" s="76">
        <v>123</v>
      </c>
      <c r="B128" s="149" t="s">
        <v>215</v>
      </c>
      <c r="C128" s="149" t="s">
        <v>291</v>
      </c>
      <c r="D128" s="48" t="str">
        <f t="shared" si="13"/>
        <v>K</v>
      </c>
      <c r="E128" s="53">
        <v>37767</v>
      </c>
      <c r="F128" s="77">
        <f t="shared" ca="1" si="14"/>
        <v>5950</v>
      </c>
      <c r="G128" s="78">
        <f t="shared" si="15"/>
        <v>2003</v>
      </c>
      <c r="H128" s="78">
        <f t="shared" si="16"/>
        <v>5</v>
      </c>
      <c r="I128" s="78" t="str">
        <f t="shared" si="17"/>
        <v>maj</v>
      </c>
      <c r="J128" s="78">
        <f t="shared" si="18"/>
        <v>26</v>
      </c>
      <c r="K128" s="78">
        <f t="shared" ca="1" si="19"/>
        <v>16</v>
      </c>
      <c r="L128" s="79">
        <f t="shared" ca="1" si="20"/>
        <v>43611</v>
      </c>
      <c r="M128" s="78" t="str">
        <f t="shared" ca="1" si="21"/>
        <v>BYŁY</v>
      </c>
      <c r="N128" s="80" t="str">
        <f t="shared" ca="1" si="22"/>
        <v>----</v>
      </c>
      <c r="O128" s="81" t="str">
        <f t="shared" ca="1" si="23"/>
        <v>----</v>
      </c>
      <c r="P128" s="82" t="str">
        <f t="shared" si="24"/>
        <v>----</v>
      </c>
      <c r="Q128" s="82" t="str">
        <f t="shared" si="25"/>
        <v>----</v>
      </c>
    </row>
    <row r="129" spans="1:17">
      <c r="A129" s="76">
        <v>124</v>
      </c>
      <c r="B129" s="149" t="s">
        <v>207</v>
      </c>
      <c r="C129" s="149" t="s">
        <v>330</v>
      </c>
      <c r="D129" s="48" t="str">
        <f t="shared" si="13"/>
        <v>M</v>
      </c>
      <c r="E129" s="53">
        <v>37656</v>
      </c>
      <c r="F129" s="77">
        <f t="shared" ca="1" si="14"/>
        <v>6061</v>
      </c>
      <c r="G129" s="78">
        <f t="shared" si="15"/>
        <v>2003</v>
      </c>
      <c r="H129" s="78">
        <f t="shared" si="16"/>
        <v>2</v>
      </c>
      <c r="I129" s="78" t="str">
        <f t="shared" si="17"/>
        <v>luty</v>
      </c>
      <c r="J129" s="78">
        <f t="shared" si="18"/>
        <v>4</v>
      </c>
      <c r="K129" s="78">
        <f t="shared" ca="1" si="19"/>
        <v>16</v>
      </c>
      <c r="L129" s="79">
        <f t="shared" ca="1" si="20"/>
        <v>43500</v>
      </c>
      <c r="M129" s="78" t="str">
        <f t="shared" ca="1" si="21"/>
        <v>BYŁY</v>
      </c>
      <c r="N129" s="80" t="str">
        <f t="shared" ca="1" si="22"/>
        <v>----</v>
      </c>
      <c r="O129" s="81" t="str">
        <f t="shared" ca="1" si="23"/>
        <v>----</v>
      </c>
      <c r="P129" s="82" t="str">
        <f t="shared" si="24"/>
        <v>----</v>
      </c>
      <c r="Q129" s="82" t="str">
        <f t="shared" si="25"/>
        <v>----</v>
      </c>
    </row>
    <row r="130" spans="1:17">
      <c r="A130" s="76">
        <v>125</v>
      </c>
      <c r="B130" s="149" t="s">
        <v>200</v>
      </c>
      <c r="C130" s="149" t="s">
        <v>331</v>
      </c>
      <c r="D130" s="48" t="str">
        <f t="shared" si="13"/>
        <v>K</v>
      </c>
      <c r="E130" s="150">
        <v>37074</v>
      </c>
      <c r="F130" s="77">
        <f t="shared" ref="F130:F193" ca="1" si="26">TODAY()-E130</f>
        <v>6643</v>
      </c>
      <c r="G130" s="78">
        <f t="shared" ref="G130:G193" si="27">YEAR(E130)</f>
        <v>2001</v>
      </c>
      <c r="H130" s="78">
        <f t="shared" ref="H130:H193" si="28">MONTH(E130)</f>
        <v>7</v>
      </c>
      <c r="I130" s="78" t="str">
        <f t="shared" ref="I130:I193" si="29">LOOKUP(H130,S$6:S$17,T$6:T$17)</f>
        <v>lipiec</v>
      </c>
      <c r="J130" s="78">
        <f t="shared" ref="J130:J193" si="30">DAY(E130)</f>
        <v>2</v>
      </c>
      <c r="K130" s="78">
        <f t="shared" ref="K130:K193" ca="1" si="31">IF(TODAY()&gt;=L130,YEAR(TODAY())-G130,YEAR(TODAY())-G130-1)</f>
        <v>18</v>
      </c>
      <c r="L130" s="79">
        <f t="shared" ref="L130:L193" ca="1" si="32">DATE(YEAR(TODAY()),H130,J130)</f>
        <v>43648</v>
      </c>
      <c r="M130" s="78" t="str">
        <f t="shared" ref="M130:M193" ca="1" si="33">IF(L130-TODAY()&lt;0,"BYŁY",IF(L130-TODAY()=0,"DZIŚ",L130-TODAY()))</f>
        <v>BYŁY</v>
      </c>
      <c r="N130" s="80" t="str">
        <f t="shared" ref="N130:N193" ca="1" si="34">IF(H130=MONTH(NOW()),"TAK","----")</f>
        <v>----</v>
      </c>
      <c r="O130" s="81" t="str">
        <f t="shared" ref="O130:O193" ca="1" si="35">IF(L130=TODAY(),"TAK","----")</f>
        <v>----</v>
      </c>
      <c r="P130" s="82" t="str">
        <f t="shared" si="24"/>
        <v>----</v>
      </c>
      <c r="Q130" s="82" t="str">
        <f t="shared" si="25"/>
        <v>----</v>
      </c>
    </row>
    <row r="131" spans="1:17">
      <c r="A131" s="76">
        <v>126</v>
      </c>
      <c r="B131" s="149" t="s">
        <v>22</v>
      </c>
      <c r="C131" s="149" t="s">
        <v>160</v>
      </c>
      <c r="D131" s="48" t="str">
        <f t="shared" si="13"/>
        <v>M</v>
      </c>
      <c r="E131" s="150">
        <v>37600</v>
      </c>
      <c r="F131" s="77">
        <f t="shared" ca="1" si="26"/>
        <v>6117</v>
      </c>
      <c r="G131" s="78">
        <f t="shared" si="27"/>
        <v>2002</v>
      </c>
      <c r="H131" s="78">
        <f t="shared" si="28"/>
        <v>12</v>
      </c>
      <c r="I131" s="78" t="str">
        <f t="shared" si="29"/>
        <v>grudzień</v>
      </c>
      <c r="J131" s="78">
        <f t="shared" si="30"/>
        <v>10</v>
      </c>
      <c r="K131" s="78">
        <f t="shared" ca="1" si="31"/>
        <v>16</v>
      </c>
      <c r="L131" s="79">
        <f t="shared" ca="1" si="32"/>
        <v>43809</v>
      </c>
      <c r="M131" s="78">
        <f t="shared" ca="1" si="33"/>
        <v>92</v>
      </c>
      <c r="N131" s="80" t="str">
        <f t="shared" ca="1" si="34"/>
        <v>----</v>
      </c>
      <c r="O131" s="81" t="str">
        <f t="shared" ca="1" si="35"/>
        <v>----</v>
      </c>
      <c r="P131" s="82" t="str">
        <f t="shared" si="24"/>
        <v>----</v>
      </c>
      <c r="Q131" s="82" t="str">
        <f t="shared" si="25"/>
        <v>----</v>
      </c>
    </row>
    <row r="132" spans="1:17">
      <c r="A132" s="76">
        <v>127</v>
      </c>
      <c r="B132" s="149" t="s">
        <v>265</v>
      </c>
      <c r="C132" s="149" t="s">
        <v>134</v>
      </c>
      <c r="D132" s="48" t="str">
        <f t="shared" si="13"/>
        <v>K</v>
      </c>
      <c r="E132" s="150">
        <v>36669</v>
      </c>
      <c r="F132" s="77">
        <f t="shared" ca="1" si="26"/>
        <v>7048</v>
      </c>
      <c r="G132" s="78">
        <f t="shared" si="27"/>
        <v>2000</v>
      </c>
      <c r="H132" s="78">
        <f t="shared" si="28"/>
        <v>5</v>
      </c>
      <c r="I132" s="78" t="str">
        <f t="shared" si="29"/>
        <v>maj</v>
      </c>
      <c r="J132" s="78">
        <f t="shared" si="30"/>
        <v>23</v>
      </c>
      <c r="K132" s="78">
        <f t="shared" ca="1" si="31"/>
        <v>19</v>
      </c>
      <c r="L132" s="79">
        <f t="shared" ca="1" si="32"/>
        <v>43608</v>
      </c>
      <c r="M132" s="78" t="str">
        <f t="shared" ca="1" si="33"/>
        <v>BYŁY</v>
      </c>
      <c r="N132" s="80" t="str">
        <f t="shared" ca="1" si="34"/>
        <v>----</v>
      </c>
      <c r="O132" s="81" t="str">
        <f t="shared" ca="1" si="35"/>
        <v>----</v>
      </c>
      <c r="P132" s="82" t="str">
        <f t="shared" si="24"/>
        <v>----</v>
      </c>
      <c r="Q132" s="82" t="str">
        <f t="shared" si="25"/>
        <v>----</v>
      </c>
    </row>
    <row r="133" spans="1:17">
      <c r="A133" s="76">
        <v>128</v>
      </c>
      <c r="B133" s="149" t="s">
        <v>266</v>
      </c>
      <c r="C133" s="149" t="s">
        <v>310</v>
      </c>
      <c r="D133" s="48" t="str">
        <f t="shared" si="13"/>
        <v>K</v>
      </c>
      <c r="E133" s="53">
        <v>37239</v>
      </c>
      <c r="F133" s="77">
        <f t="shared" ca="1" si="26"/>
        <v>6478</v>
      </c>
      <c r="G133" s="78">
        <f t="shared" si="27"/>
        <v>2001</v>
      </c>
      <c r="H133" s="78">
        <f t="shared" si="28"/>
        <v>12</v>
      </c>
      <c r="I133" s="78" t="str">
        <f t="shared" si="29"/>
        <v>grudzień</v>
      </c>
      <c r="J133" s="78">
        <f t="shared" si="30"/>
        <v>14</v>
      </c>
      <c r="K133" s="78">
        <f t="shared" ca="1" si="31"/>
        <v>17</v>
      </c>
      <c r="L133" s="79">
        <f t="shared" ca="1" si="32"/>
        <v>43813</v>
      </c>
      <c r="M133" s="78">
        <f t="shared" ca="1" si="33"/>
        <v>96</v>
      </c>
      <c r="N133" s="80" t="str">
        <f t="shared" ca="1" si="34"/>
        <v>----</v>
      </c>
      <c r="O133" s="81" t="str">
        <f t="shared" ca="1" si="35"/>
        <v>----</v>
      </c>
      <c r="P133" s="82" t="str">
        <f t="shared" si="24"/>
        <v>----</v>
      </c>
      <c r="Q133" s="82" t="str">
        <f t="shared" si="25"/>
        <v>----</v>
      </c>
    </row>
    <row r="134" spans="1:17">
      <c r="A134" s="76">
        <v>129</v>
      </c>
      <c r="B134" s="149" t="s">
        <v>267</v>
      </c>
      <c r="C134" s="149" t="s">
        <v>142</v>
      </c>
      <c r="D134" s="48" t="str">
        <f t="shared" si="13"/>
        <v>M</v>
      </c>
      <c r="E134" s="53">
        <v>37496</v>
      </c>
      <c r="F134" s="77">
        <f t="shared" ca="1" si="26"/>
        <v>6221</v>
      </c>
      <c r="G134" s="78">
        <f t="shared" si="27"/>
        <v>2002</v>
      </c>
      <c r="H134" s="78">
        <f t="shared" si="28"/>
        <v>8</v>
      </c>
      <c r="I134" s="78" t="str">
        <f t="shared" si="29"/>
        <v>sierpień</v>
      </c>
      <c r="J134" s="78">
        <f t="shared" si="30"/>
        <v>28</v>
      </c>
      <c r="K134" s="78">
        <f t="shared" ca="1" si="31"/>
        <v>17</v>
      </c>
      <c r="L134" s="79">
        <f t="shared" ca="1" si="32"/>
        <v>43705</v>
      </c>
      <c r="M134" s="78" t="str">
        <f t="shared" ca="1" si="33"/>
        <v>BYŁY</v>
      </c>
      <c r="N134" s="80" t="str">
        <f t="shared" ca="1" si="34"/>
        <v>----</v>
      </c>
      <c r="O134" s="81" t="str">
        <f t="shared" ca="1" si="35"/>
        <v>----</v>
      </c>
      <c r="P134" s="82" t="str">
        <f t="shared" si="24"/>
        <v>----</v>
      </c>
      <c r="Q134" s="82" t="str">
        <f t="shared" si="25"/>
        <v>----</v>
      </c>
    </row>
    <row r="135" spans="1:17">
      <c r="A135" s="76">
        <v>130</v>
      </c>
      <c r="B135" s="149" t="s">
        <v>226</v>
      </c>
      <c r="C135" s="149" t="s">
        <v>332</v>
      </c>
      <c r="D135" s="48" t="str">
        <f t="shared" ref="D135:D198" si="36">IF(RIGHT(C135)="a","K","M")</f>
        <v>M</v>
      </c>
      <c r="E135" s="53">
        <v>37166</v>
      </c>
      <c r="F135" s="77">
        <f t="shared" ca="1" si="26"/>
        <v>6551</v>
      </c>
      <c r="G135" s="78">
        <f t="shared" si="27"/>
        <v>2001</v>
      </c>
      <c r="H135" s="78">
        <f t="shared" si="28"/>
        <v>10</v>
      </c>
      <c r="I135" s="78" t="str">
        <f t="shared" si="29"/>
        <v>październik</v>
      </c>
      <c r="J135" s="78">
        <f t="shared" si="30"/>
        <v>2</v>
      </c>
      <c r="K135" s="78">
        <f t="shared" ca="1" si="31"/>
        <v>17</v>
      </c>
      <c r="L135" s="79">
        <f t="shared" ca="1" si="32"/>
        <v>43740</v>
      </c>
      <c r="M135" s="78">
        <f t="shared" ca="1" si="33"/>
        <v>23</v>
      </c>
      <c r="N135" s="80" t="str">
        <f t="shared" ca="1" si="34"/>
        <v>----</v>
      </c>
      <c r="O135" s="81" t="str">
        <f t="shared" ca="1" si="35"/>
        <v>----</v>
      </c>
      <c r="P135" s="82" t="str">
        <f t="shared" ref="P135:P198" si="37">IF(E135=MAX(E$6:E$205),"TAK","----")</f>
        <v>----</v>
      </c>
      <c r="Q135" s="82" t="str">
        <f t="shared" ref="Q135:Q198" si="38">IF(E135=MIN(E$6:E$205),"TAK","----")</f>
        <v>----</v>
      </c>
    </row>
    <row r="136" spans="1:17">
      <c r="A136" s="76">
        <v>131</v>
      </c>
      <c r="B136" s="149" t="s">
        <v>246</v>
      </c>
      <c r="C136" s="149" t="s">
        <v>289</v>
      </c>
      <c r="D136" s="48" t="str">
        <f t="shared" si="36"/>
        <v>K</v>
      </c>
      <c r="E136" s="53">
        <v>36631</v>
      </c>
      <c r="F136" s="77">
        <f t="shared" ca="1" si="26"/>
        <v>7086</v>
      </c>
      <c r="G136" s="78">
        <f t="shared" si="27"/>
        <v>2000</v>
      </c>
      <c r="H136" s="78">
        <f t="shared" si="28"/>
        <v>4</v>
      </c>
      <c r="I136" s="78" t="str">
        <f t="shared" si="29"/>
        <v>kwiecień</v>
      </c>
      <c r="J136" s="78">
        <f t="shared" si="30"/>
        <v>15</v>
      </c>
      <c r="K136" s="78">
        <f t="shared" ca="1" si="31"/>
        <v>19</v>
      </c>
      <c r="L136" s="79">
        <f t="shared" ca="1" si="32"/>
        <v>43570</v>
      </c>
      <c r="M136" s="78" t="str">
        <f t="shared" ca="1" si="33"/>
        <v>BYŁY</v>
      </c>
      <c r="N136" s="80" t="str">
        <f t="shared" ca="1" si="34"/>
        <v>----</v>
      </c>
      <c r="O136" s="81" t="str">
        <f t="shared" ca="1" si="35"/>
        <v>----</v>
      </c>
      <c r="P136" s="82" t="str">
        <f t="shared" si="37"/>
        <v>----</v>
      </c>
      <c r="Q136" s="82" t="str">
        <f t="shared" si="38"/>
        <v>----</v>
      </c>
    </row>
    <row r="137" spans="1:17">
      <c r="A137" s="76">
        <v>132</v>
      </c>
      <c r="B137" s="149" t="s">
        <v>228</v>
      </c>
      <c r="C137" s="149" t="s">
        <v>133</v>
      </c>
      <c r="D137" s="48" t="str">
        <f t="shared" si="36"/>
        <v>K</v>
      </c>
      <c r="E137" s="53">
        <v>36625</v>
      </c>
      <c r="F137" s="77">
        <f t="shared" ca="1" si="26"/>
        <v>7092</v>
      </c>
      <c r="G137" s="78">
        <f t="shared" si="27"/>
        <v>2000</v>
      </c>
      <c r="H137" s="78">
        <f t="shared" si="28"/>
        <v>4</v>
      </c>
      <c r="I137" s="78" t="str">
        <f t="shared" si="29"/>
        <v>kwiecień</v>
      </c>
      <c r="J137" s="78">
        <f t="shared" si="30"/>
        <v>9</v>
      </c>
      <c r="K137" s="78">
        <f t="shared" ca="1" si="31"/>
        <v>19</v>
      </c>
      <c r="L137" s="79">
        <f t="shared" ca="1" si="32"/>
        <v>43564</v>
      </c>
      <c r="M137" s="78" t="str">
        <f t="shared" ca="1" si="33"/>
        <v>BYŁY</v>
      </c>
      <c r="N137" s="80" t="str">
        <f t="shared" ca="1" si="34"/>
        <v>----</v>
      </c>
      <c r="O137" s="81" t="str">
        <f t="shared" ca="1" si="35"/>
        <v>----</v>
      </c>
      <c r="P137" s="82" t="str">
        <f t="shared" si="37"/>
        <v>----</v>
      </c>
      <c r="Q137" s="82" t="str">
        <f t="shared" si="38"/>
        <v>----</v>
      </c>
    </row>
    <row r="138" spans="1:17">
      <c r="A138" s="76">
        <v>133</v>
      </c>
      <c r="B138" s="149" t="s">
        <v>268</v>
      </c>
      <c r="C138" s="149" t="s">
        <v>311</v>
      </c>
      <c r="D138" s="48" t="str">
        <f t="shared" si="36"/>
        <v>M</v>
      </c>
      <c r="E138" s="53">
        <v>37264</v>
      </c>
      <c r="F138" s="77">
        <f t="shared" ca="1" si="26"/>
        <v>6453</v>
      </c>
      <c r="G138" s="78">
        <f t="shared" si="27"/>
        <v>2002</v>
      </c>
      <c r="H138" s="78">
        <f t="shared" si="28"/>
        <v>1</v>
      </c>
      <c r="I138" s="78" t="str">
        <f t="shared" si="29"/>
        <v>styczeń</v>
      </c>
      <c r="J138" s="78">
        <f t="shared" si="30"/>
        <v>8</v>
      </c>
      <c r="K138" s="78">
        <f t="shared" ca="1" si="31"/>
        <v>17</v>
      </c>
      <c r="L138" s="79">
        <f t="shared" ca="1" si="32"/>
        <v>43473</v>
      </c>
      <c r="M138" s="78" t="str">
        <f t="shared" ca="1" si="33"/>
        <v>BYŁY</v>
      </c>
      <c r="N138" s="80" t="str">
        <f t="shared" ca="1" si="34"/>
        <v>----</v>
      </c>
      <c r="O138" s="81" t="str">
        <f t="shared" ca="1" si="35"/>
        <v>----</v>
      </c>
      <c r="P138" s="82" t="str">
        <f t="shared" si="37"/>
        <v>----</v>
      </c>
      <c r="Q138" s="82" t="str">
        <f t="shared" si="38"/>
        <v>----</v>
      </c>
    </row>
    <row r="139" spans="1:17">
      <c r="A139" s="76">
        <v>134</v>
      </c>
      <c r="B139" s="149" t="s">
        <v>201</v>
      </c>
      <c r="C139" s="149" t="s">
        <v>298</v>
      </c>
      <c r="D139" s="48" t="str">
        <f t="shared" si="36"/>
        <v>M</v>
      </c>
      <c r="E139" s="53">
        <v>36987</v>
      </c>
      <c r="F139" s="77">
        <f t="shared" ca="1" si="26"/>
        <v>6730</v>
      </c>
      <c r="G139" s="78">
        <f t="shared" si="27"/>
        <v>2001</v>
      </c>
      <c r="H139" s="78">
        <f t="shared" si="28"/>
        <v>4</v>
      </c>
      <c r="I139" s="78" t="str">
        <f t="shared" si="29"/>
        <v>kwiecień</v>
      </c>
      <c r="J139" s="78">
        <f t="shared" si="30"/>
        <v>6</v>
      </c>
      <c r="K139" s="78">
        <f t="shared" ca="1" si="31"/>
        <v>18</v>
      </c>
      <c r="L139" s="79">
        <f t="shared" ca="1" si="32"/>
        <v>43561</v>
      </c>
      <c r="M139" s="78" t="str">
        <f t="shared" ca="1" si="33"/>
        <v>BYŁY</v>
      </c>
      <c r="N139" s="80" t="str">
        <f t="shared" ca="1" si="34"/>
        <v>----</v>
      </c>
      <c r="O139" s="81" t="str">
        <f t="shared" ca="1" si="35"/>
        <v>----</v>
      </c>
      <c r="P139" s="82" t="str">
        <f t="shared" si="37"/>
        <v>----</v>
      </c>
      <c r="Q139" s="82" t="str">
        <f t="shared" si="38"/>
        <v>----</v>
      </c>
    </row>
    <row r="140" spans="1:17">
      <c r="A140" s="76">
        <v>135</v>
      </c>
      <c r="B140" s="149" t="s">
        <v>269</v>
      </c>
      <c r="C140" s="149" t="s">
        <v>166</v>
      </c>
      <c r="D140" s="48" t="str">
        <f t="shared" si="36"/>
        <v>K</v>
      </c>
      <c r="E140" s="53">
        <v>36744</v>
      </c>
      <c r="F140" s="77">
        <f t="shared" ca="1" si="26"/>
        <v>6973</v>
      </c>
      <c r="G140" s="78">
        <f t="shared" si="27"/>
        <v>2000</v>
      </c>
      <c r="H140" s="78">
        <f t="shared" si="28"/>
        <v>8</v>
      </c>
      <c r="I140" s="78" t="str">
        <f t="shared" si="29"/>
        <v>sierpień</v>
      </c>
      <c r="J140" s="78">
        <f t="shared" si="30"/>
        <v>6</v>
      </c>
      <c r="K140" s="78">
        <f t="shared" ca="1" si="31"/>
        <v>19</v>
      </c>
      <c r="L140" s="79">
        <f t="shared" ca="1" si="32"/>
        <v>43683</v>
      </c>
      <c r="M140" s="78" t="str">
        <f t="shared" ca="1" si="33"/>
        <v>BYŁY</v>
      </c>
      <c r="N140" s="80" t="str">
        <f t="shared" ca="1" si="34"/>
        <v>----</v>
      </c>
      <c r="O140" s="81" t="str">
        <f t="shared" ca="1" si="35"/>
        <v>----</v>
      </c>
      <c r="P140" s="82" t="str">
        <f t="shared" si="37"/>
        <v>----</v>
      </c>
      <c r="Q140" s="82" t="str">
        <f t="shared" si="38"/>
        <v>----</v>
      </c>
    </row>
    <row r="141" spans="1:17">
      <c r="A141" s="76">
        <v>136</v>
      </c>
      <c r="B141" s="149" t="s">
        <v>254</v>
      </c>
      <c r="C141" s="149" t="s">
        <v>308</v>
      </c>
      <c r="D141" s="48" t="str">
        <f t="shared" si="36"/>
        <v>K</v>
      </c>
      <c r="E141" s="53">
        <v>38041</v>
      </c>
      <c r="F141" s="77">
        <f t="shared" ca="1" si="26"/>
        <v>5676</v>
      </c>
      <c r="G141" s="78">
        <f t="shared" si="27"/>
        <v>2004</v>
      </c>
      <c r="H141" s="78">
        <f t="shared" si="28"/>
        <v>2</v>
      </c>
      <c r="I141" s="78" t="str">
        <f t="shared" si="29"/>
        <v>luty</v>
      </c>
      <c r="J141" s="78">
        <f t="shared" si="30"/>
        <v>24</v>
      </c>
      <c r="K141" s="78">
        <f t="shared" ca="1" si="31"/>
        <v>15</v>
      </c>
      <c r="L141" s="79">
        <f t="shared" ca="1" si="32"/>
        <v>43520</v>
      </c>
      <c r="M141" s="78" t="str">
        <f t="shared" ca="1" si="33"/>
        <v>BYŁY</v>
      </c>
      <c r="N141" s="80" t="str">
        <f t="shared" ca="1" si="34"/>
        <v>----</v>
      </c>
      <c r="O141" s="81" t="str">
        <f t="shared" ca="1" si="35"/>
        <v>----</v>
      </c>
      <c r="P141" s="82" t="str">
        <f t="shared" si="37"/>
        <v>----</v>
      </c>
      <c r="Q141" s="82" t="str">
        <f t="shared" si="38"/>
        <v>----</v>
      </c>
    </row>
    <row r="142" spans="1:17">
      <c r="A142" s="76">
        <v>137</v>
      </c>
      <c r="B142" s="149" t="s">
        <v>144</v>
      </c>
      <c r="C142" s="149" t="s">
        <v>158</v>
      </c>
      <c r="D142" s="48" t="str">
        <f t="shared" si="36"/>
        <v>M</v>
      </c>
      <c r="E142" s="53">
        <v>37616</v>
      </c>
      <c r="F142" s="77">
        <f t="shared" ca="1" si="26"/>
        <v>6101</v>
      </c>
      <c r="G142" s="78">
        <f t="shared" si="27"/>
        <v>2002</v>
      </c>
      <c r="H142" s="78">
        <f t="shared" si="28"/>
        <v>12</v>
      </c>
      <c r="I142" s="78" t="str">
        <f t="shared" si="29"/>
        <v>grudzień</v>
      </c>
      <c r="J142" s="78">
        <f t="shared" si="30"/>
        <v>26</v>
      </c>
      <c r="K142" s="78">
        <f t="shared" ca="1" si="31"/>
        <v>16</v>
      </c>
      <c r="L142" s="79">
        <f t="shared" ca="1" si="32"/>
        <v>43825</v>
      </c>
      <c r="M142" s="78">
        <f t="shared" ca="1" si="33"/>
        <v>108</v>
      </c>
      <c r="N142" s="80" t="str">
        <f t="shared" ca="1" si="34"/>
        <v>----</v>
      </c>
      <c r="O142" s="81" t="str">
        <f t="shared" ca="1" si="35"/>
        <v>----</v>
      </c>
      <c r="P142" s="82" t="str">
        <f t="shared" si="37"/>
        <v>----</v>
      </c>
      <c r="Q142" s="82" t="str">
        <f t="shared" si="38"/>
        <v>----</v>
      </c>
    </row>
    <row r="143" spans="1:17">
      <c r="A143" s="76">
        <v>138</v>
      </c>
      <c r="B143" s="149" t="s">
        <v>22</v>
      </c>
      <c r="C143" s="149" t="s">
        <v>295</v>
      </c>
      <c r="D143" s="48" t="str">
        <f t="shared" si="36"/>
        <v>M</v>
      </c>
      <c r="E143" s="53">
        <v>36642</v>
      </c>
      <c r="F143" s="77">
        <f t="shared" ca="1" si="26"/>
        <v>7075</v>
      </c>
      <c r="G143" s="78">
        <f t="shared" si="27"/>
        <v>2000</v>
      </c>
      <c r="H143" s="78">
        <f t="shared" si="28"/>
        <v>4</v>
      </c>
      <c r="I143" s="78" t="str">
        <f t="shared" si="29"/>
        <v>kwiecień</v>
      </c>
      <c r="J143" s="78">
        <f t="shared" si="30"/>
        <v>26</v>
      </c>
      <c r="K143" s="78">
        <f t="shared" ca="1" si="31"/>
        <v>19</v>
      </c>
      <c r="L143" s="79">
        <f t="shared" ca="1" si="32"/>
        <v>43581</v>
      </c>
      <c r="M143" s="78" t="str">
        <f t="shared" ca="1" si="33"/>
        <v>BYŁY</v>
      </c>
      <c r="N143" s="80" t="str">
        <f t="shared" ca="1" si="34"/>
        <v>----</v>
      </c>
      <c r="O143" s="81" t="str">
        <f t="shared" ca="1" si="35"/>
        <v>----</v>
      </c>
      <c r="P143" s="82" t="str">
        <f t="shared" si="37"/>
        <v>----</v>
      </c>
      <c r="Q143" s="82" t="str">
        <f t="shared" si="38"/>
        <v>----</v>
      </c>
    </row>
    <row r="144" spans="1:17">
      <c r="A144" s="76">
        <v>139</v>
      </c>
      <c r="B144" s="149" t="s">
        <v>245</v>
      </c>
      <c r="C144" s="149" t="s">
        <v>288</v>
      </c>
      <c r="D144" s="48" t="str">
        <f t="shared" si="36"/>
        <v>M</v>
      </c>
      <c r="E144" s="53">
        <v>37409</v>
      </c>
      <c r="F144" s="77">
        <f t="shared" ca="1" si="26"/>
        <v>6308</v>
      </c>
      <c r="G144" s="78">
        <f t="shared" si="27"/>
        <v>2002</v>
      </c>
      <c r="H144" s="78">
        <f t="shared" si="28"/>
        <v>6</v>
      </c>
      <c r="I144" s="78" t="str">
        <f t="shared" si="29"/>
        <v>czerwiec</v>
      </c>
      <c r="J144" s="78">
        <f t="shared" si="30"/>
        <v>2</v>
      </c>
      <c r="K144" s="78">
        <f t="shared" ca="1" si="31"/>
        <v>17</v>
      </c>
      <c r="L144" s="79">
        <f t="shared" ca="1" si="32"/>
        <v>43618</v>
      </c>
      <c r="M144" s="78" t="str">
        <f t="shared" ca="1" si="33"/>
        <v>BYŁY</v>
      </c>
      <c r="N144" s="80" t="str">
        <f t="shared" ca="1" si="34"/>
        <v>----</v>
      </c>
      <c r="O144" s="81" t="str">
        <f t="shared" ca="1" si="35"/>
        <v>----</v>
      </c>
      <c r="P144" s="82" t="str">
        <f t="shared" si="37"/>
        <v>----</v>
      </c>
      <c r="Q144" s="82" t="str">
        <f t="shared" si="38"/>
        <v>----</v>
      </c>
    </row>
    <row r="145" spans="1:17">
      <c r="A145" s="76">
        <v>140</v>
      </c>
      <c r="B145" s="149" t="s">
        <v>157</v>
      </c>
      <c r="C145" s="149" t="s">
        <v>135</v>
      </c>
      <c r="D145" s="48" t="str">
        <f t="shared" si="36"/>
        <v>K</v>
      </c>
      <c r="E145" s="53">
        <v>37749</v>
      </c>
      <c r="F145" s="77">
        <f t="shared" ca="1" si="26"/>
        <v>5968</v>
      </c>
      <c r="G145" s="78">
        <f t="shared" si="27"/>
        <v>2003</v>
      </c>
      <c r="H145" s="78">
        <f t="shared" si="28"/>
        <v>5</v>
      </c>
      <c r="I145" s="78" t="str">
        <f t="shared" si="29"/>
        <v>maj</v>
      </c>
      <c r="J145" s="78">
        <f t="shared" si="30"/>
        <v>8</v>
      </c>
      <c r="K145" s="78">
        <f t="shared" ca="1" si="31"/>
        <v>16</v>
      </c>
      <c r="L145" s="79">
        <f t="shared" ca="1" si="32"/>
        <v>43593</v>
      </c>
      <c r="M145" s="78" t="str">
        <f t="shared" ca="1" si="33"/>
        <v>BYŁY</v>
      </c>
      <c r="N145" s="80" t="str">
        <f t="shared" ca="1" si="34"/>
        <v>----</v>
      </c>
      <c r="O145" s="81" t="str">
        <f t="shared" ca="1" si="35"/>
        <v>----</v>
      </c>
      <c r="P145" s="82" t="str">
        <f t="shared" si="37"/>
        <v>----</v>
      </c>
      <c r="Q145" s="82" t="str">
        <f t="shared" si="38"/>
        <v>----</v>
      </c>
    </row>
    <row r="146" spans="1:17">
      <c r="A146" s="76">
        <v>141</v>
      </c>
      <c r="B146" s="149" t="s">
        <v>270</v>
      </c>
      <c r="C146" s="149" t="s">
        <v>332</v>
      </c>
      <c r="D146" s="48" t="str">
        <f t="shared" si="36"/>
        <v>M</v>
      </c>
      <c r="E146" s="53">
        <v>37271</v>
      </c>
      <c r="F146" s="77">
        <f t="shared" ca="1" si="26"/>
        <v>6446</v>
      </c>
      <c r="G146" s="78">
        <f t="shared" si="27"/>
        <v>2002</v>
      </c>
      <c r="H146" s="78">
        <f t="shared" si="28"/>
        <v>1</v>
      </c>
      <c r="I146" s="78" t="str">
        <f t="shared" si="29"/>
        <v>styczeń</v>
      </c>
      <c r="J146" s="78">
        <f t="shared" si="30"/>
        <v>15</v>
      </c>
      <c r="K146" s="78">
        <f t="shared" ca="1" si="31"/>
        <v>17</v>
      </c>
      <c r="L146" s="79">
        <f t="shared" ca="1" si="32"/>
        <v>43480</v>
      </c>
      <c r="M146" s="78" t="str">
        <f t="shared" ca="1" si="33"/>
        <v>BYŁY</v>
      </c>
      <c r="N146" s="80" t="str">
        <f t="shared" ca="1" si="34"/>
        <v>----</v>
      </c>
      <c r="O146" s="81" t="str">
        <f t="shared" ca="1" si="35"/>
        <v>----</v>
      </c>
      <c r="P146" s="82" t="str">
        <f t="shared" si="37"/>
        <v>----</v>
      </c>
      <c r="Q146" s="82" t="str">
        <f t="shared" si="38"/>
        <v>----</v>
      </c>
    </row>
    <row r="147" spans="1:17">
      <c r="A147" s="76">
        <v>142</v>
      </c>
      <c r="B147" s="149" t="s">
        <v>239</v>
      </c>
      <c r="C147" s="149" t="s">
        <v>313</v>
      </c>
      <c r="D147" s="48" t="str">
        <f t="shared" si="36"/>
        <v>K</v>
      </c>
      <c r="E147" s="53">
        <v>37330</v>
      </c>
      <c r="F147" s="77">
        <f t="shared" ca="1" si="26"/>
        <v>6387</v>
      </c>
      <c r="G147" s="78">
        <f t="shared" si="27"/>
        <v>2002</v>
      </c>
      <c r="H147" s="78">
        <f t="shared" si="28"/>
        <v>3</v>
      </c>
      <c r="I147" s="78" t="str">
        <f t="shared" si="29"/>
        <v>marzec</v>
      </c>
      <c r="J147" s="78">
        <f t="shared" si="30"/>
        <v>15</v>
      </c>
      <c r="K147" s="78">
        <f t="shared" ca="1" si="31"/>
        <v>17</v>
      </c>
      <c r="L147" s="79">
        <f t="shared" ca="1" si="32"/>
        <v>43539</v>
      </c>
      <c r="M147" s="78" t="str">
        <f t="shared" ca="1" si="33"/>
        <v>BYŁY</v>
      </c>
      <c r="N147" s="80" t="str">
        <f t="shared" ca="1" si="34"/>
        <v>----</v>
      </c>
      <c r="O147" s="81" t="str">
        <f t="shared" ca="1" si="35"/>
        <v>----</v>
      </c>
      <c r="P147" s="82" t="str">
        <f t="shared" si="37"/>
        <v>----</v>
      </c>
      <c r="Q147" s="82" t="str">
        <f t="shared" si="38"/>
        <v>----</v>
      </c>
    </row>
    <row r="148" spans="1:17">
      <c r="A148" s="76">
        <v>143</v>
      </c>
      <c r="B148" s="149" t="s">
        <v>271</v>
      </c>
      <c r="C148" s="149" t="s">
        <v>153</v>
      </c>
      <c r="D148" s="48" t="str">
        <f t="shared" si="36"/>
        <v>M</v>
      </c>
      <c r="E148" s="53">
        <v>36891</v>
      </c>
      <c r="F148" s="77">
        <f t="shared" ca="1" si="26"/>
        <v>6826</v>
      </c>
      <c r="G148" s="78">
        <f t="shared" si="27"/>
        <v>2000</v>
      </c>
      <c r="H148" s="78">
        <f t="shared" si="28"/>
        <v>12</v>
      </c>
      <c r="I148" s="78" t="str">
        <f t="shared" si="29"/>
        <v>grudzień</v>
      </c>
      <c r="J148" s="78">
        <f t="shared" si="30"/>
        <v>31</v>
      </c>
      <c r="K148" s="78">
        <f t="shared" ca="1" si="31"/>
        <v>18</v>
      </c>
      <c r="L148" s="79">
        <f t="shared" ca="1" si="32"/>
        <v>43830</v>
      </c>
      <c r="M148" s="78">
        <f t="shared" ca="1" si="33"/>
        <v>113</v>
      </c>
      <c r="N148" s="80" t="str">
        <f t="shared" ca="1" si="34"/>
        <v>----</v>
      </c>
      <c r="O148" s="81" t="str">
        <f t="shared" ca="1" si="35"/>
        <v>----</v>
      </c>
      <c r="P148" s="82" t="str">
        <f t="shared" si="37"/>
        <v>----</v>
      </c>
      <c r="Q148" s="82" t="str">
        <f t="shared" si="38"/>
        <v>----</v>
      </c>
    </row>
    <row r="149" spans="1:17">
      <c r="A149" s="76">
        <v>144</v>
      </c>
      <c r="B149" s="149" t="s">
        <v>234</v>
      </c>
      <c r="C149" s="149" t="s">
        <v>169</v>
      </c>
      <c r="D149" s="48" t="str">
        <f t="shared" si="36"/>
        <v>K</v>
      </c>
      <c r="E149" s="53">
        <v>37168</v>
      </c>
      <c r="F149" s="77">
        <f t="shared" ca="1" si="26"/>
        <v>6549</v>
      </c>
      <c r="G149" s="78">
        <f t="shared" si="27"/>
        <v>2001</v>
      </c>
      <c r="H149" s="78">
        <f t="shared" si="28"/>
        <v>10</v>
      </c>
      <c r="I149" s="78" t="str">
        <f t="shared" si="29"/>
        <v>październik</v>
      </c>
      <c r="J149" s="78">
        <f t="shared" si="30"/>
        <v>4</v>
      </c>
      <c r="K149" s="78">
        <f t="shared" ca="1" si="31"/>
        <v>17</v>
      </c>
      <c r="L149" s="79">
        <f t="shared" ca="1" si="32"/>
        <v>43742</v>
      </c>
      <c r="M149" s="78">
        <f t="shared" ca="1" si="33"/>
        <v>25</v>
      </c>
      <c r="N149" s="80" t="str">
        <f t="shared" ca="1" si="34"/>
        <v>----</v>
      </c>
      <c r="O149" s="81" t="str">
        <f t="shared" ca="1" si="35"/>
        <v>----</v>
      </c>
      <c r="P149" s="82" t="str">
        <f t="shared" si="37"/>
        <v>----</v>
      </c>
      <c r="Q149" s="82" t="str">
        <f t="shared" si="38"/>
        <v>----</v>
      </c>
    </row>
    <row r="150" spans="1:17">
      <c r="A150" s="76">
        <v>145</v>
      </c>
      <c r="B150" s="149" t="s">
        <v>241</v>
      </c>
      <c r="C150" s="149" t="s">
        <v>297</v>
      </c>
      <c r="D150" s="48" t="str">
        <f t="shared" si="36"/>
        <v>K</v>
      </c>
      <c r="E150" s="53">
        <v>37420</v>
      </c>
      <c r="F150" s="77">
        <f t="shared" ca="1" si="26"/>
        <v>6297</v>
      </c>
      <c r="G150" s="78">
        <f t="shared" si="27"/>
        <v>2002</v>
      </c>
      <c r="H150" s="78">
        <f t="shared" si="28"/>
        <v>6</v>
      </c>
      <c r="I150" s="78" t="str">
        <f t="shared" si="29"/>
        <v>czerwiec</v>
      </c>
      <c r="J150" s="78">
        <f t="shared" si="30"/>
        <v>13</v>
      </c>
      <c r="K150" s="78">
        <f t="shared" ca="1" si="31"/>
        <v>17</v>
      </c>
      <c r="L150" s="79">
        <f t="shared" ca="1" si="32"/>
        <v>43629</v>
      </c>
      <c r="M150" s="78" t="str">
        <f t="shared" ca="1" si="33"/>
        <v>BYŁY</v>
      </c>
      <c r="N150" s="80" t="str">
        <f t="shared" ca="1" si="34"/>
        <v>----</v>
      </c>
      <c r="O150" s="81" t="str">
        <f t="shared" ca="1" si="35"/>
        <v>----</v>
      </c>
      <c r="P150" s="82" t="str">
        <f t="shared" si="37"/>
        <v>----</v>
      </c>
      <c r="Q150" s="82" t="str">
        <f t="shared" si="38"/>
        <v>----</v>
      </c>
    </row>
    <row r="151" spans="1:17">
      <c r="A151" s="76">
        <v>146</v>
      </c>
      <c r="B151" s="149" t="s">
        <v>222</v>
      </c>
      <c r="C151" s="149" t="s">
        <v>333</v>
      </c>
      <c r="D151" s="48" t="str">
        <f t="shared" si="36"/>
        <v>M</v>
      </c>
      <c r="E151" s="53">
        <v>36531</v>
      </c>
      <c r="F151" s="77">
        <f t="shared" ca="1" si="26"/>
        <v>7186</v>
      </c>
      <c r="G151" s="78">
        <f t="shared" si="27"/>
        <v>2000</v>
      </c>
      <c r="H151" s="78">
        <f t="shared" si="28"/>
        <v>1</v>
      </c>
      <c r="I151" s="78" t="str">
        <f t="shared" si="29"/>
        <v>styczeń</v>
      </c>
      <c r="J151" s="78">
        <f t="shared" si="30"/>
        <v>6</v>
      </c>
      <c r="K151" s="78">
        <f t="shared" ca="1" si="31"/>
        <v>19</v>
      </c>
      <c r="L151" s="79">
        <f t="shared" ca="1" si="32"/>
        <v>43471</v>
      </c>
      <c r="M151" s="78" t="str">
        <f t="shared" ca="1" si="33"/>
        <v>BYŁY</v>
      </c>
      <c r="N151" s="80" t="str">
        <f t="shared" ca="1" si="34"/>
        <v>----</v>
      </c>
      <c r="O151" s="81" t="str">
        <f t="shared" ca="1" si="35"/>
        <v>----</v>
      </c>
      <c r="P151" s="82" t="str">
        <f t="shared" si="37"/>
        <v>----</v>
      </c>
      <c r="Q151" s="82" t="str">
        <f t="shared" si="38"/>
        <v>TAK</v>
      </c>
    </row>
    <row r="152" spans="1:17">
      <c r="A152" s="76">
        <v>147</v>
      </c>
      <c r="B152" s="149" t="s">
        <v>243</v>
      </c>
      <c r="C152" s="149" t="s">
        <v>320</v>
      </c>
      <c r="D152" s="48" t="str">
        <f t="shared" si="36"/>
        <v>M</v>
      </c>
      <c r="E152" s="53">
        <v>36802</v>
      </c>
      <c r="F152" s="77">
        <f t="shared" ca="1" si="26"/>
        <v>6915</v>
      </c>
      <c r="G152" s="78">
        <f t="shared" si="27"/>
        <v>2000</v>
      </c>
      <c r="H152" s="78">
        <f t="shared" si="28"/>
        <v>10</v>
      </c>
      <c r="I152" s="78" t="str">
        <f t="shared" si="29"/>
        <v>październik</v>
      </c>
      <c r="J152" s="78">
        <f t="shared" si="30"/>
        <v>3</v>
      </c>
      <c r="K152" s="78">
        <f t="shared" ca="1" si="31"/>
        <v>18</v>
      </c>
      <c r="L152" s="79">
        <f t="shared" ca="1" si="32"/>
        <v>43741</v>
      </c>
      <c r="M152" s="78">
        <f t="shared" ca="1" si="33"/>
        <v>24</v>
      </c>
      <c r="N152" s="80" t="str">
        <f t="shared" ca="1" si="34"/>
        <v>----</v>
      </c>
      <c r="O152" s="81" t="str">
        <f t="shared" ca="1" si="35"/>
        <v>----</v>
      </c>
      <c r="P152" s="82" t="str">
        <f t="shared" si="37"/>
        <v>----</v>
      </c>
      <c r="Q152" s="82" t="str">
        <f t="shared" si="38"/>
        <v>----</v>
      </c>
    </row>
    <row r="153" spans="1:17">
      <c r="A153" s="76">
        <v>148</v>
      </c>
      <c r="B153" s="149" t="s">
        <v>272</v>
      </c>
      <c r="C153" s="149" t="s">
        <v>310</v>
      </c>
      <c r="D153" s="48" t="str">
        <f t="shared" si="36"/>
        <v>K</v>
      </c>
      <c r="E153" s="53">
        <v>37775</v>
      </c>
      <c r="F153" s="77">
        <f t="shared" ca="1" si="26"/>
        <v>5942</v>
      </c>
      <c r="G153" s="78">
        <f t="shared" si="27"/>
        <v>2003</v>
      </c>
      <c r="H153" s="78">
        <f t="shared" si="28"/>
        <v>6</v>
      </c>
      <c r="I153" s="78" t="str">
        <f t="shared" si="29"/>
        <v>czerwiec</v>
      </c>
      <c r="J153" s="78">
        <f t="shared" si="30"/>
        <v>3</v>
      </c>
      <c r="K153" s="78">
        <f t="shared" ca="1" si="31"/>
        <v>16</v>
      </c>
      <c r="L153" s="79">
        <f t="shared" ca="1" si="32"/>
        <v>43619</v>
      </c>
      <c r="M153" s="78" t="str">
        <f t="shared" ca="1" si="33"/>
        <v>BYŁY</v>
      </c>
      <c r="N153" s="80" t="str">
        <f t="shared" ca="1" si="34"/>
        <v>----</v>
      </c>
      <c r="O153" s="81" t="str">
        <f t="shared" ca="1" si="35"/>
        <v>----</v>
      </c>
      <c r="P153" s="82" t="str">
        <f t="shared" si="37"/>
        <v>----</v>
      </c>
      <c r="Q153" s="82" t="str">
        <f t="shared" si="38"/>
        <v>----</v>
      </c>
    </row>
    <row r="154" spans="1:17">
      <c r="A154" s="76">
        <v>149</v>
      </c>
      <c r="B154" s="149" t="s">
        <v>271</v>
      </c>
      <c r="C154" s="149" t="s">
        <v>302</v>
      </c>
      <c r="D154" s="48" t="str">
        <f t="shared" si="36"/>
        <v>M</v>
      </c>
      <c r="E154" s="53">
        <v>37060</v>
      </c>
      <c r="F154" s="77">
        <f t="shared" ca="1" si="26"/>
        <v>6657</v>
      </c>
      <c r="G154" s="78">
        <f t="shared" si="27"/>
        <v>2001</v>
      </c>
      <c r="H154" s="78">
        <f t="shared" si="28"/>
        <v>6</v>
      </c>
      <c r="I154" s="78" t="str">
        <f t="shared" si="29"/>
        <v>czerwiec</v>
      </c>
      <c r="J154" s="78">
        <f t="shared" si="30"/>
        <v>18</v>
      </c>
      <c r="K154" s="78">
        <f t="shared" ca="1" si="31"/>
        <v>18</v>
      </c>
      <c r="L154" s="79">
        <f t="shared" ca="1" si="32"/>
        <v>43634</v>
      </c>
      <c r="M154" s="78" t="str">
        <f t="shared" ca="1" si="33"/>
        <v>BYŁY</v>
      </c>
      <c r="N154" s="80" t="str">
        <f t="shared" ca="1" si="34"/>
        <v>----</v>
      </c>
      <c r="O154" s="81" t="str">
        <f t="shared" ca="1" si="35"/>
        <v>----</v>
      </c>
      <c r="P154" s="82" t="str">
        <f t="shared" si="37"/>
        <v>----</v>
      </c>
      <c r="Q154" s="82" t="str">
        <f t="shared" si="38"/>
        <v>----</v>
      </c>
    </row>
    <row r="155" spans="1:17">
      <c r="A155" s="76">
        <v>150</v>
      </c>
      <c r="B155" s="149" t="s">
        <v>150</v>
      </c>
      <c r="C155" s="149" t="s">
        <v>334</v>
      </c>
      <c r="D155" s="48" t="str">
        <f t="shared" si="36"/>
        <v>K</v>
      </c>
      <c r="E155" s="53">
        <v>37013</v>
      </c>
      <c r="F155" s="77">
        <f t="shared" ca="1" si="26"/>
        <v>6704</v>
      </c>
      <c r="G155" s="78">
        <f t="shared" si="27"/>
        <v>2001</v>
      </c>
      <c r="H155" s="78">
        <f t="shared" si="28"/>
        <v>5</v>
      </c>
      <c r="I155" s="78" t="str">
        <f t="shared" si="29"/>
        <v>maj</v>
      </c>
      <c r="J155" s="78">
        <f t="shared" si="30"/>
        <v>2</v>
      </c>
      <c r="K155" s="78">
        <f t="shared" ca="1" si="31"/>
        <v>18</v>
      </c>
      <c r="L155" s="79">
        <f t="shared" ca="1" si="32"/>
        <v>43587</v>
      </c>
      <c r="M155" s="78" t="str">
        <f t="shared" ca="1" si="33"/>
        <v>BYŁY</v>
      </c>
      <c r="N155" s="80" t="str">
        <f t="shared" ca="1" si="34"/>
        <v>----</v>
      </c>
      <c r="O155" s="81" t="str">
        <f t="shared" ca="1" si="35"/>
        <v>----</v>
      </c>
      <c r="P155" s="82" t="str">
        <f t="shared" si="37"/>
        <v>----</v>
      </c>
      <c r="Q155" s="82" t="str">
        <f t="shared" si="38"/>
        <v>----</v>
      </c>
    </row>
    <row r="156" spans="1:17">
      <c r="A156" s="76">
        <v>151</v>
      </c>
      <c r="B156" s="149" t="s">
        <v>273</v>
      </c>
      <c r="C156" s="149" t="s">
        <v>316</v>
      </c>
      <c r="D156" s="48" t="str">
        <f t="shared" si="36"/>
        <v>K</v>
      </c>
      <c r="E156" s="53">
        <v>37778</v>
      </c>
      <c r="F156" s="77">
        <f t="shared" ca="1" si="26"/>
        <v>5939</v>
      </c>
      <c r="G156" s="78">
        <f t="shared" si="27"/>
        <v>2003</v>
      </c>
      <c r="H156" s="78">
        <f t="shared" si="28"/>
        <v>6</v>
      </c>
      <c r="I156" s="78" t="str">
        <f t="shared" si="29"/>
        <v>czerwiec</v>
      </c>
      <c r="J156" s="78">
        <f t="shared" si="30"/>
        <v>6</v>
      </c>
      <c r="K156" s="78">
        <f t="shared" ca="1" si="31"/>
        <v>16</v>
      </c>
      <c r="L156" s="79">
        <f t="shared" ca="1" si="32"/>
        <v>43622</v>
      </c>
      <c r="M156" s="78" t="str">
        <f t="shared" ca="1" si="33"/>
        <v>BYŁY</v>
      </c>
      <c r="N156" s="80" t="str">
        <f t="shared" ca="1" si="34"/>
        <v>----</v>
      </c>
      <c r="O156" s="81" t="str">
        <f t="shared" ca="1" si="35"/>
        <v>----</v>
      </c>
      <c r="P156" s="82" t="str">
        <f t="shared" si="37"/>
        <v>----</v>
      </c>
      <c r="Q156" s="82" t="str">
        <f t="shared" si="38"/>
        <v>----</v>
      </c>
    </row>
    <row r="157" spans="1:17">
      <c r="A157" s="76">
        <v>152</v>
      </c>
      <c r="B157" s="149" t="s">
        <v>141</v>
      </c>
      <c r="C157" s="149" t="s">
        <v>143</v>
      </c>
      <c r="D157" s="48" t="str">
        <f t="shared" si="36"/>
        <v>M</v>
      </c>
      <c r="E157" s="53">
        <v>37315</v>
      </c>
      <c r="F157" s="77">
        <f t="shared" ca="1" si="26"/>
        <v>6402</v>
      </c>
      <c r="G157" s="78">
        <f t="shared" si="27"/>
        <v>2002</v>
      </c>
      <c r="H157" s="78">
        <f t="shared" si="28"/>
        <v>2</v>
      </c>
      <c r="I157" s="78" t="str">
        <f t="shared" si="29"/>
        <v>luty</v>
      </c>
      <c r="J157" s="78">
        <f t="shared" si="30"/>
        <v>28</v>
      </c>
      <c r="K157" s="78">
        <f t="shared" ca="1" si="31"/>
        <v>17</v>
      </c>
      <c r="L157" s="79">
        <f t="shared" ca="1" si="32"/>
        <v>43524</v>
      </c>
      <c r="M157" s="78" t="str">
        <f t="shared" ca="1" si="33"/>
        <v>BYŁY</v>
      </c>
      <c r="N157" s="80" t="str">
        <f t="shared" ca="1" si="34"/>
        <v>----</v>
      </c>
      <c r="O157" s="81" t="str">
        <f t="shared" ca="1" si="35"/>
        <v>----</v>
      </c>
      <c r="P157" s="82" t="str">
        <f t="shared" si="37"/>
        <v>----</v>
      </c>
      <c r="Q157" s="82" t="str">
        <f t="shared" si="38"/>
        <v>----</v>
      </c>
    </row>
    <row r="158" spans="1:17">
      <c r="A158" s="76">
        <v>153</v>
      </c>
      <c r="B158" s="149" t="s">
        <v>223</v>
      </c>
      <c r="C158" s="149" t="s">
        <v>301</v>
      </c>
      <c r="D158" s="48" t="str">
        <f t="shared" si="36"/>
        <v>K</v>
      </c>
      <c r="E158" s="53">
        <v>38249</v>
      </c>
      <c r="F158" s="77">
        <f t="shared" ca="1" si="26"/>
        <v>5468</v>
      </c>
      <c r="G158" s="78">
        <f t="shared" si="27"/>
        <v>2004</v>
      </c>
      <c r="H158" s="78">
        <f t="shared" si="28"/>
        <v>9</v>
      </c>
      <c r="I158" s="78" t="str">
        <f t="shared" si="29"/>
        <v>wrzesień</v>
      </c>
      <c r="J158" s="78">
        <f t="shared" si="30"/>
        <v>19</v>
      </c>
      <c r="K158" s="78">
        <f t="shared" ca="1" si="31"/>
        <v>14</v>
      </c>
      <c r="L158" s="79">
        <f t="shared" ca="1" si="32"/>
        <v>43727</v>
      </c>
      <c r="M158" s="78">
        <f t="shared" ca="1" si="33"/>
        <v>10</v>
      </c>
      <c r="N158" s="80" t="str">
        <f t="shared" ca="1" si="34"/>
        <v>TAK</v>
      </c>
      <c r="O158" s="81" t="str">
        <f t="shared" ca="1" si="35"/>
        <v>----</v>
      </c>
      <c r="P158" s="82" t="str">
        <f t="shared" si="37"/>
        <v>----</v>
      </c>
      <c r="Q158" s="82" t="str">
        <f t="shared" si="38"/>
        <v>----</v>
      </c>
    </row>
    <row r="159" spans="1:17">
      <c r="A159" s="76">
        <v>154</v>
      </c>
      <c r="B159" s="149" t="s">
        <v>231</v>
      </c>
      <c r="C159" s="149" t="s">
        <v>321</v>
      </c>
      <c r="D159" s="48" t="str">
        <f t="shared" si="36"/>
        <v>K</v>
      </c>
      <c r="E159" s="53">
        <v>38217</v>
      </c>
      <c r="F159" s="77">
        <f t="shared" ca="1" si="26"/>
        <v>5500</v>
      </c>
      <c r="G159" s="78">
        <f t="shared" si="27"/>
        <v>2004</v>
      </c>
      <c r="H159" s="78">
        <f t="shared" si="28"/>
        <v>8</v>
      </c>
      <c r="I159" s="78" t="str">
        <f t="shared" si="29"/>
        <v>sierpień</v>
      </c>
      <c r="J159" s="78">
        <f t="shared" si="30"/>
        <v>18</v>
      </c>
      <c r="K159" s="78">
        <f t="shared" ca="1" si="31"/>
        <v>15</v>
      </c>
      <c r="L159" s="79">
        <f t="shared" ca="1" si="32"/>
        <v>43695</v>
      </c>
      <c r="M159" s="78" t="str">
        <f t="shared" ca="1" si="33"/>
        <v>BYŁY</v>
      </c>
      <c r="N159" s="80" t="str">
        <f t="shared" ca="1" si="34"/>
        <v>----</v>
      </c>
      <c r="O159" s="81" t="str">
        <f t="shared" ca="1" si="35"/>
        <v>----</v>
      </c>
      <c r="P159" s="82" t="str">
        <f t="shared" si="37"/>
        <v>----</v>
      </c>
      <c r="Q159" s="82" t="str">
        <f t="shared" si="38"/>
        <v>----</v>
      </c>
    </row>
    <row r="160" spans="1:17">
      <c r="A160" s="76">
        <v>155</v>
      </c>
      <c r="B160" s="149" t="s">
        <v>267</v>
      </c>
      <c r="C160" s="149" t="s">
        <v>153</v>
      </c>
      <c r="D160" s="48" t="str">
        <f t="shared" si="36"/>
        <v>M</v>
      </c>
      <c r="E160" s="53">
        <v>36559</v>
      </c>
      <c r="F160" s="77">
        <f t="shared" ca="1" si="26"/>
        <v>7158</v>
      </c>
      <c r="G160" s="78">
        <f t="shared" si="27"/>
        <v>2000</v>
      </c>
      <c r="H160" s="78">
        <f t="shared" si="28"/>
        <v>2</v>
      </c>
      <c r="I160" s="78" t="str">
        <f t="shared" si="29"/>
        <v>luty</v>
      </c>
      <c r="J160" s="78">
        <f t="shared" si="30"/>
        <v>3</v>
      </c>
      <c r="K160" s="78">
        <f t="shared" ca="1" si="31"/>
        <v>19</v>
      </c>
      <c r="L160" s="79">
        <f t="shared" ca="1" si="32"/>
        <v>43499</v>
      </c>
      <c r="M160" s="78" t="str">
        <f t="shared" ca="1" si="33"/>
        <v>BYŁY</v>
      </c>
      <c r="N160" s="80" t="str">
        <f t="shared" ca="1" si="34"/>
        <v>----</v>
      </c>
      <c r="O160" s="81" t="str">
        <f t="shared" ca="1" si="35"/>
        <v>----</v>
      </c>
      <c r="P160" s="82" t="str">
        <f t="shared" si="37"/>
        <v>----</v>
      </c>
      <c r="Q160" s="82" t="str">
        <f t="shared" si="38"/>
        <v>----</v>
      </c>
    </row>
    <row r="161" spans="1:17">
      <c r="A161" s="76">
        <v>156</v>
      </c>
      <c r="B161" s="149" t="s">
        <v>265</v>
      </c>
      <c r="C161" s="149" t="s">
        <v>335</v>
      </c>
      <c r="D161" s="48" t="str">
        <f t="shared" si="36"/>
        <v>K</v>
      </c>
      <c r="E161" s="53">
        <v>37695</v>
      </c>
      <c r="F161" s="77">
        <f t="shared" ca="1" si="26"/>
        <v>6022</v>
      </c>
      <c r="G161" s="78">
        <f t="shared" si="27"/>
        <v>2003</v>
      </c>
      <c r="H161" s="78">
        <f t="shared" si="28"/>
        <v>3</v>
      </c>
      <c r="I161" s="78" t="str">
        <f t="shared" si="29"/>
        <v>marzec</v>
      </c>
      <c r="J161" s="78">
        <f t="shared" si="30"/>
        <v>15</v>
      </c>
      <c r="K161" s="78">
        <f t="shared" ca="1" si="31"/>
        <v>16</v>
      </c>
      <c r="L161" s="79">
        <f t="shared" ca="1" si="32"/>
        <v>43539</v>
      </c>
      <c r="M161" s="78" t="str">
        <f t="shared" ca="1" si="33"/>
        <v>BYŁY</v>
      </c>
      <c r="N161" s="80" t="str">
        <f t="shared" ca="1" si="34"/>
        <v>----</v>
      </c>
      <c r="O161" s="81" t="str">
        <f t="shared" ca="1" si="35"/>
        <v>----</v>
      </c>
      <c r="P161" s="82" t="str">
        <f t="shared" si="37"/>
        <v>----</v>
      </c>
      <c r="Q161" s="82" t="str">
        <f t="shared" si="38"/>
        <v>----</v>
      </c>
    </row>
    <row r="162" spans="1:17">
      <c r="A162" s="76">
        <v>157</v>
      </c>
      <c r="B162" s="149" t="s">
        <v>221</v>
      </c>
      <c r="C162" s="149" t="s">
        <v>336</v>
      </c>
      <c r="D162" s="48" t="str">
        <f t="shared" si="36"/>
        <v>M</v>
      </c>
      <c r="E162" s="53">
        <v>38262</v>
      </c>
      <c r="F162" s="77">
        <f t="shared" ca="1" si="26"/>
        <v>5455</v>
      </c>
      <c r="G162" s="78">
        <f t="shared" si="27"/>
        <v>2004</v>
      </c>
      <c r="H162" s="78">
        <f t="shared" si="28"/>
        <v>10</v>
      </c>
      <c r="I162" s="78" t="str">
        <f t="shared" si="29"/>
        <v>październik</v>
      </c>
      <c r="J162" s="78">
        <f t="shared" si="30"/>
        <v>2</v>
      </c>
      <c r="K162" s="78">
        <f t="shared" ca="1" si="31"/>
        <v>14</v>
      </c>
      <c r="L162" s="79">
        <f t="shared" ca="1" si="32"/>
        <v>43740</v>
      </c>
      <c r="M162" s="78">
        <f t="shared" ca="1" si="33"/>
        <v>23</v>
      </c>
      <c r="N162" s="80" t="str">
        <f t="shared" ca="1" si="34"/>
        <v>----</v>
      </c>
      <c r="O162" s="81" t="str">
        <f t="shared" ca="1" si="35"/>
        <v>----</v>
      </c>
      <c r="P162" s="82" t="str">
        <f t="shared" si="37"/>
        <v>----</v>
      </c>
      <c r="Q162" s="82" t="str">
        <f t="shared" si="38"/>
        <v>----</v>
      </c>
    </row>
    <row r="163" spans="1:17">
      <c r="A163" s="76">
        <v>158</v>
      </c>
      <c r="B163" s="149" t="s">
        <v>274</v>
      </c>
      <c r="C163" s="149" t="s">
        <v>146</v>
      </c>
      <c r="D163" s="48" t="str">
        <f t="shared" si="36"/>
        <v>M</v>
      </c>
      <c r="E163" s="53">
        <v>36673</v>
      </c>
      <c r="F163" s="77">
        <f t="shared" ca="1" si="26"/>
        <v>7044</v>
      </c>
      <c r="G163" s="78">
        <f t="shared" si="27"/>
        <v>2000</v>
      </c>
      <c r="H163" s="78">
        <f t="shared" si="28"/>
        <v>5</v>
      </c>
      <c r="I163" s="78" t="str">
        <f t="shared" si="29"/>
        <v>maj</v>
      </c>
      <c r="J163" s="78">
        <f t="shared" si="30"/>
        <v>27</v>
      </c>
      <c r="K163" s="78">
        <f t="shared" ca="1" si="31"/>
        <v>19</v>
      </c>
      <c r="L163" s="79">
        <f t="shared" ca="1" si="32"/>
        <v>43612</v>
      </c>
      <c r="M163" s="78" t="str">
        <f t="shared" ca="1" si="33"/>
        <v>BYŁY</v>
      </c>
      <c r="N163" s="80" t="str">
        <f t="shared" ca="1" si="34"/>
        <v>----</v>
      </c>
      <c r="O163" s="81" t="str">
        <f t="shared" ca="1" si="35"/>
        <v>----</v>
      </c>
      <c r="P163" s="82" t="str">
        <f t="shared" si="37"/>
        <v>----</v>
      </c>
      <c r="Q163" s="82" t="str">
        <f t="shared" si="38"/>
        <v>----</v>
      </c>
    </row>
    <row r="164" spans="1:17">
      <c r="A164" s="76">
        <v>159</v>
      </c>
      <c r="B164" s="149" t="s">
        <v>246</v>
      </c>
      <c r="C164" s="149" t="s">
        <v>337</v>
      </c>
      <c r="D164" s="48" t="str">
        <f t="shared" si="36"/>
        <v>K</v>
      </c>
      <c r="E164" s="53">
        <v>36538</v>
      </c>
      <c r="F164" s="77">
        <f t="shared" ca="1" si="26"/>
        <v>7179</v>
      </c>
      <c r="G164" s="78">
        <f t="shared" si="27"/>
        <v>2000</v>
      </c>
      <c r="H164" s="78">
        <f t="shared" si="28"/>
        <v>1</v>
      </c>
      <c r="I164" s="78" t="str">
        <f t="shared" si="29"/>
        <v>styczeń</v>
      </c>
      <c r="J164" s="78">
        <f t="shared" si="30"/>
        <v>13</v>
      </c>
      <c r="K164" s="78">
        <f t="shared" ca="1" si="31"/>
        <v>19</v>
      </c>
      <c r="L164" s="79">
        <f t="shared" ca="1" si="32"/>
        <v>43478</v>
      </c>
      <c r="M164" s="78" t="str">
        <f t="shared" ca="1" si="33"/>
        <v>BYŁY</v>
      </c>
      <c r="N164" s="80" t="str">
        <f t="shared" ca="1" si="34"/>
        <v>----</v>
      </c>
      <c r="O164" s="81" t="str">
        <f t="shared" ca="1" si="35"/>
        <v>----</v>
      </c>
      <c r="P164" s="82" t="str">
        <f t="shared" si="37"/>
        <v>----</v>
      </c>
      <c r="Q164" s="82" t="str">
        <f t="shared" si="38"/>
        <v>----</v>
      </c>
    </row>
    <row r="165" spans="1:17">
      <c r="A165" s="76">
        <v>160</v>
      </c>
      <c r="B165" s="149" t="s">
        <v>275</v>
      </c>
      <c r="C165" s="149" t="s">
        <v>320</v>
      </c>
      <c r="D165" s="48" t="str">
        <f t="shared" si="36"/>
        <v>M</v>
      </c>
      <c r="E165" s="53">
        <v>37900</v>
      </c>
      <c r="F165" s="77">
        <f t="shared" ca="1" si="26"/>
        <v>5817</v>
      </c>
      <c r="G165" s="78">
        <f t="shared" si="27"/>
        <v>2003</v>
      </c>
      <c r="H165" s="78">
        <f t="shared" si="28"/>
        <v>10</v>
      </c>
      <c r="I165" s="78" t="str">
        <f t="shared" si="29"/>
        <v>październik</v>
      </c>
      <c r="J165" s="78">
        <f t="shared" si="30"/>
        <v>6</v>
      </c>
      <c r="K165" s="78">
        <f t="shared" ca="1" si="31"/>
        <v>15</v>
      </c>
      <c r="L165" s="79">
        <f t="shared" ca="1" si="32"/>
        <v>43744</v>
      </c>
      <c r="M165" s="78">
        <f t="shared" ca="1" si="33"/>
        <v>27</v>
      </c>
      <c r="N165" s="80" t="str">
        <f t="shared" ca="1" si="34"/>
        <v>----</v>
      </c>
      <c r="O165" s="81" t="str">
        <f t="shared" ca="1" si="35"/>
        <v>----</v>
      </c>
      <c r="P165" s="82" t="str">
        <f t="shared" si="37"/>
        <v>----</v>
      </c>
      <c r="Q165" s="82" t="str">
        <f t="shared" si="38"/>
        <v>----</v>
      </c>
    </row>
    <row r="166" spans="1:17">
      <c r="A166" s="76">
        <v>161</v>
      </c>
      <c r="B166" s="149" t="s">
        <v>274</v>
      </c>
      <c r="C166" s="149" t="s">
        <v>143</v>
      </c>
      <c r="D166" s="48" t="str">
        <f t="shared" si="36"/>
        <v>M</v>
      </c>
      <c r="E166" s="53">
        <v>37870</v>
      </c>
      <c r="F166" s="77">
        <f t="shared" ca="1" si="26"/>
        <v>5847</v>
      </c>
      <c r="G166" s="78">
        <f t="shared" si="27"/>
        <v>2003</v>
      </c>
      <c r="H166" s="78">
        <f t="shared" si="28"/>
        <v>9</v>
      </c>
      <c r="I166" s="78" t="str">
        <f t="shared" si="29"/>
        <v>wrzesień</v>
      </c>
      <c r="J166" s="78">
        <f t="shared" si="30"/>
        <v>6</v>
      </c>
      <c r="K166" s="78">
        <f t="shared" ca="1" si="31"/>
        <v>16</v>
      </c>
      <c r="L166" s="79">
        <f t="shared" ca="1" si="32"/>
        <v>43714</v>
      </c>
      <c r="M166" s="78" t="str">
        <f t="shared" ca="1" si="33"/>
        <v>BYŁY</v>
      </c>
      <c r="N166" s="80" t="str">
        <f t="shared" ca="1" si="34"/>
        <v>TAK</v>
      </c>
      <c r="O166" s="81" t="str">
        <f t="shared" ca="1" si="35"/>
        <v>----</v>
      </c>
      <c r="P166" s="82" t="str">
        <f t="shared" si="37"/>
        <v>----</v>
      </c>
      <c r="Q166" s="82" t="str">
        <f t="shared" si="38"/>
        <v>----</v>
      </c>
    </row>
    <row r="167" spans="1:17">
      <c r="A167" s="76">
        <v>162</v>
      </c>
      <c r="B167" s="149" t="s">
        <v>276</v>
      </c>
      <c r="C167" s="149" t="s">
        <v>338</v>
      </c>
      <c r="D167" s="48" t="str">
        <f t="shared" si="36"/>
        <v>M</v>
      </c>
      <c r="E167" s="53">
        <v>37792</v>
      </c>
      <c r="F167" s="77">
        <f t="shared" ca="1" si="26"/>
        <v>5925</v>
      </c>
      <c r="G167" s="78">
        <f t="shared" si="27"/>
        <v>2003</v>
      </c>
      <c r="H167" s="78">
        <f t="shared" si="28"/>
        <v>6</v>
      </c>
      <c r="I167" s="78" t="str">
        <f t="shared" si="29"/>
        <v>czerwiec</v>
      </c>
      <c r="J167" s="78">
        <f t="shared" si="30"/>
        <v>20</v>
      </c>
      <c r="K167" s="78">
        <f t="shared" ca="1" si="31"/>
        <v>16</v>
      </c>
      <c r="L167" s="79">
        <f t="shared" ca="1" si="32"/>
        <v>43636</v>
      </c>
      <c r="M167" s="78" t="str">
        <f t="shared" ca="1" si="33"/>
        <v>BYŁY</v>
      </c>
      <c r="N167" s="80" t="str">
        <f t="shared" ca="1" si="34"/>
        <v>----</v>
      </c>
      <c r="O167" s="81" t="str">
        <f t="shared" ca="1" si="35"/>
        <v>----</v>
      </c>
      <c r="P167" s="82" t="str">
        <f t="shared" si="37"/>
        <v>----</v>
      </c>
      <c r="Q167" s="82" t="str">
        <f t="shared" si="38"/>
        <v>----</v>
      </c>
    </row>
    <row r="168" spans="1:17">
      <c r="A168" s="76">
        <v>163</v>
      </c>
      <c r="B168" s="149" t="s">
        <v>222</v>
      </c>
      <c r="C168" s="149" t="s">
        <v>339</v>
      </c>
      <c r="D168" s="48" t="str">
        <f t="shared" si="36"/>
        <v>M</v>
      </c>
      <c r="E168" s="53">
        <v>38013</v>
      </c>
      <c r="F168" s="77">
        <f t="shared" ca="1" si="26"/>
        <v>5704</v>
      </c>
      <c r="G168" s="78">
        <f t="shared" si="27"/>
        <v>2004</v>
      </c>
      <c r="H168" s="78">
        <f t="shared" si="28"/>
        <v>1</v>
      </c>
      <c r="I168" s="78" t="str">
        <f t="shared" si="29"/>
        <v>styczeń</v>
      </c>
      <c r="J168" s="78">
        <f t="shared" si="30"/>
        <v>27</v>
      </c>
      <c r="K168" s="78">
        <f t="shared" ca="1" si="31"/>
        <v>15</v>
      </c>
      <c r="L168" s="79">
        <f t="shared" ca="1" si="32"/>
        <v>43492</v>
      </c>
      <c r="M168" s="78" t="str">
        <f t="shared" ca="1" si="33"/>
        <v>BYŁY</v>
      </c>
      <c r="N168" s="80" t="str">
        <f t="shared" ca="1" si="34"/>
        <v>----</v>
      </c>
      <c r="O168" s="81" t="str">
        <f t="shared" ca="1" si="35"/>
        <v>----</v>
      </c>
      <c r="P168" s="82" t="str">
        <f t="shared" si="37"/>
        <v>----</v>
      </c>
      <c r="Q168" s="82" t="str">
        <f t="shared" si="38"/>
        <v>----</v>
      </c>
    </row>
    <row r="169" spans="1:17">
      <c r="A169" s="76">
        <v>164</v>
      </c>
      <c r="B169" s="149" t="s">
        <v>277</v>
      </c>
      <c r="C169" s="149" t="s">
        <v>315</v>
      </c>
      <c r="D169" s="48" t="str">
        <f t="shared" si="36"/>
        <v>K</v>
      </c>
      <c r="E169" s="53">
        <v>36849</v>
      </c>
      <c r="F169" s="77">
        <f t="shared" ca="1" si="26"/>
        <v>6868</v>
      </c>
      <c r="G169" s="78">
        <f t="shared" si="27"/>
        <v>2000</v>
      </c>
      <c r="H169" s="78">
        <f t="shared" si="28"/>
        <v>11</v>
      </c>
      <c r="I169" s="78" t="str">
        <f t="shared" si="29"/>
        <v>listopad</v>
      </c>
      <c r="J169" s="78">
        <f t="shared" si="30"/>
        <v>19</v>
      </c>
      <c r="K169" s="78">
        <f t="shared" ca="1" si="31"/>
        <v>18</v>
      </c>
      <c r="L169" s="79">
        <f t="shared" ca="1" si="32"/>
        <v>43788</v>
      </c>
      <c r="M169" s="78">
        <f t="shared" ca="1" si="33"/>
        <v>71</v>
      </c>
      <c r="N169" s="80" t="str">
        <f t="shared" ca="1" si="34"/>
        <v>----</v>
      </c>
      <c r="O169" s="81" t="str">
        <f t="shared" ca="1" si="35"/>
        <v>----</v>
      </c>
      <c r="P169" s="82" t="str">
        <f t="shared" si="37"/>
        <v>----</v>
      </c>
      <c r="Q169" s="82" t="str">
        <f t="shared" si="38"/>
        <v>----</v>
      </c>
    </row>
    <row r="170" spans="1:17">
      <c r="A170" s="76">
        <v>165</v>
      </c>
      <c r="B170" s="149" t="s">
        <v>237</v>
      </c>
      <c r="C170" s="149" t="s">
        <v>140</v>
      </c>
      <c r="D170" s="48" t="str">
        <f t="shared" si="36"/>
        <v>K</v>
      </c>
      <c r="E170" s="53">
        <v>38284</v>
      </c>
      <c r="F170" s="77">
        <f t="shared" ca="1" si="26"/>
        <v>5433</v>
      </c>
      <c r="G170" s="78">
        <f t="shared" si="27"/>
        <v>2004</v>
      </c>
      <c r="H170" s="78">
        <f t="shared" si="28"/>
        <v>10</v>
      </c>
      <c r="I170" s="78" t="str">
        <f t="shared" si="29"/>
        <v>październik</v>
      </c>
      <c r="J170" s="78">
        <f t="shared" si="30"/>
        <v>24</v>
      </c>
      <c r="K170" s="78">
        <f t="shared" ca="1" si="31"/>
        <v>14</v>
      </c>
      <c r="L170" s="79">
        <f t="shared" ca="1" si="32"/>
        <v>43762</v>
      </c>
      <c r="M170" s="78">
        <f t="shared" ca="1" si="33"/>
        <v>45</v>
      </c>
      <c r="N170" s="80" t="str">
        <f t="shared" ca="1" si="34"/>
        <v>----</v>
      </c>
      <c r="O170" s="81" t="str">
        <f t="shared" ca="1" si="35"/>
        <v>----</v>
      </c>
      <c r="P170" s="82" t="str">
        <f t="shared" si="37"/>
        <v>TAK</v>
      </c>
      <c r="Q170" s="82" t="str">
        <f t="shared" si="38"/>
        <v>----</v>
      </c>
    </row>
    <row r="171" spans="1:17">
      <c r="A171" s="76">
        <v>166</v>
      </c>
      <c r="B171" s="149" t="s">
        <v>212</v>
      </c>
      <c r="C171" s="149" t="s">
        <v>292</v>
      </c>
      <c r="D171" s="48" t="str">
        <f t="shared" si="36"/>
        <v>K</v>
      </c>
      <c r="E171" s="53">
        <v>37134</v>
      </c>
      <c r="F171" s="77">
        <f t="shared" ca="1" si="26"/>
        <v>6583</v>
      </c>
      <c r="G171" s="78">
        <f t="shared" si="27"/>
        <v>2001</v>
      </c>
      <c r="H171" s="78">
        <f t="shared" si="28"/>
        <v>8</v>
      </c>
      <c r="I171" s="78" t="str">
        <f t="shared" si="29"/>
        <v>sierpień</v>
      </c>
      <c r="J171" s="78">
        <f t="shared" si="30"/>
        <v>31</v>
      </c>
      <c r="K171" s="78">
        <f t="shared" ca="1" si="31"/>
        <v>18</v>
      </c>
      <c r="L171" s="79">
        <f t="shared" ca="1" si="32"/>
        <v>43708</v>
      </c>
      <c r="M171" s="78" t="str">
        <f t="shared" ca="1" si="33"/>
        <v>BYŁY</v>
      </c>
      <c r="N171" s="80" t="str">
        <f t="shared" ca="1" si="34"/>
        <v>----</v>
      </c>
      <c r="O171" s="81" t="str">
        <f t="shared" ca="1" si="35"/>
        <v>----</v>
      </c>
      <c r="P171" s="82" t="str">
        <f t="shared" si="37"/>
        <v>----</v>
      </c>
      <c r="Q171" s="82" t="str">
        <f t="shared" si="38"/>
        <v>----</v>
      </c>
    </row>
    <row r="172" spans="1:17">
      <c r="A172" s="76">
        <v>167</v>
      </c>
      <c r="B172" s="149" t="s">
        <v>278</v>
      </c>
      <c r="C172" s="149" t="s">
        <v>159</v>
      </c>
      <c r="D172" s="48" t="str">
        <f t="shared" si="36"/>
        <v>M</v>
      </c>
      <c r="E172" s="53">
        <v>37790</v>
      </c>
      <c r="F172" s="77">
        <f t="shared" ca="1" si="26"/>
        <v>5927</v>
      </c>
      <c r="G172" s="78">
        <f t="shared" si="27"/>
        <v>2003</v>
      </c>
      <c r="H172" s="78">
        <f t="shared" si="28"/>
        <v>6</v>
      </c>
      <c r="I172" s="78" t="str">
        <f t="shared" si="29"/>
        <v>czerwiec</v>
      </c>
      <c r="J172" s="78">
        <f t="shared" si="30"/>
        <v>18</v>
      </c>
      <c r="K172" s="78">
        <f t="shared" ca="1" si="31"/>
        <v>16</v>
      </c>
      <c r="L172" s="79">
        <f t="shared" ca="1" si="32"/>
        <v>43634</v>
      </c>
      <c r="M172" s="78" t="str">
        <f t="shared" ca="1" si="33"/>
        <v>BYŁY</v>
      </c>
      <c r="N172" s="80" t="str">
        <f t="shared" ca="1" si="34"/>
        <v>----</v>
      </c>
      <c r="O172" s="81" t="str">
        <f t="shared" ca="1" si="35"/>
        <v>----</v>
      </c>
      <c r="P172" s="82" t="str">
        <f t="shared" si="37"/>
        <v>----</v>
      </c>
      <c r="Q172" s="82" t="str">
        <f t="shared" si="38"/>
        <v>----</v>
      </c>
    </row>
    <row r="173" spans="1:17">
      <c r="A173" s="76">
        <v>168</v>
      </c>
      <c r="B173" s="149" t="s">
        <v>267</v>
      </c>
      <c r="C173" s="149" t="s">
        <v>137</v>
      </c>
      <c r="D173" s="48" t="str">
        <f t="shared" si="36"/>
        <v>M</v>
      </c>
      <c r="E173" s="53">
        <v>37891</v>
      </c>
      <c r="F173" s="77">
        <f t="shared" ca="1" si="26"/>
        <v>5826</v>
      </c>
      <c r="G173" s="78">
        <f t="shared" si="27"/>
        <v>2003</v>
      </c>
      <c r="H173" s="78">
        <f t="shared" si="28"/>
        <v>9</v>
      </c>
      <c r="I173" s="78" t="str">
        <f t="shared" si="29"/>
        <v>wrzesień</v>
      </c>
      <c r="J173" s="78">
        <f t="shared" si="30"/>
        <v>27</v>
      </c>
      <c r="K173" s="78">
        <f t="shared" ca="1" si="31"/>
        <v>15</v>
      </c>
      <c r="L173" s="79">
        <f t="shared" ca="1" si="32"/>
        <v>43735</v>
      </c>
      <c r="M173" s="78">
        <f t="shared" ca="1" si="33"/>
        <v>18</v>
      </c>
      <c r="N173" s="80" t="str">
        <f t="shared" ca="1" si="34"/>
        <v>TAK</v>
      </c>
      <c r="O173" s="81" t="str">
        <f t="shared" ca="1" si="35"/>
        <v>----</v>
      </c>
      <c r="P173" s="82" t="str">
        <f t="shared" si="37"/>
        <v>----</v>
      </c>
      <c r="Q173" s="82" t="str">
        <f t="shared" si="38"/>
        <v>----</v>
      </c>
    </row>
    <row r="174" spans="1:17">
      <c r="A174" s="76">
        <v>169</v>
      </c>
      <c r="B174" s="149" t="s">
        <v>279</v>
      </c>
      <c r="C174" s="149" t="s">
        <v>299</v>
      </c>
      <c r="D174" s="48" t="str">
        <f t="shared" si="36"/>
        <v>M</v>
      </c>
      <c r="E174" s="53">
        <v>38009</v>
      </c>
      <c r="F174" s="77">
        <f t="shared" ca="1" si="26"/>
        <v>5708</v>
      </c>
      <c r="G174" s="78">
        <f t="shared" si="27"/>
        <v>2004</v>
      </c>
      <c r="H174" s="78">
        <f t="shared" si="28"/>
        <v>1</v>
      </c>
      <c r="I174" s="78" t="str">
        <f t="shared" si="29"/>
        <v>styczeń</v>
      </c>
      <c r="J174" s="78">
        <f t="shared" si="30"/>
        <v>23</v>
      </c>
      <c r="K174" s="78">
        <f t="shared" ca="1" si="31"/>
        <v>15</v>
      </c>
      <c r="L174" s="79">
        <f t="shared" ca="1" si="32"/>
        <v>43488</v>
      </c>
      <c r="M174" s="78" t="str">
        <f t="shared" ca="1" si="33"/>
        <v>BYŁY</v>
      </c>
      <c r="N174" s="80" t="str">
        <f t="shared" ca="1" si="34"/>
        <v>----</v>
      </c>
      <c r="O174" s="81" t="str">
        <f t="shared" ca="1" si="35"/>
        <v>----</v>
      </c>
      <c r="P174" s="82" t="str">
        <f t="shared" si="37"/>
        <v>----</v>
      </c>
      <c r="Q174" s="82" t="str">
        <f t="shared" si="38"/>
        <v>----</v>
      </c>
    </row>
    <row r="175" spans="1:17">
      <c r="A175" s="76">
        <v>170</v>
      </c>
      <c r="B175" s="149" t="s">
        <v>207</v>
      </c>
      <c r="C175" s="149" t="s">
        <v>133</v>
      </c>
      <c r="D175" s="48" t="str">
        <f t="shared" si="36"/>
        <v>K</v>
      </c>
      <c r="E175" s="53">
        <v>37301</v>
      </c>
      <c r="F175" s="77">
        <f t="shared" ca="1" si="26"/>
        <v>6416</v>
      </c>
      <c r="G175" s="78">
        <f t="shared" si="27"/>
        <v>2002</v>
      </c>
      <c r="H175" s="78">
        <f t="shared" si="28"/>
        <v>2</v>
      </c>
      <c r="I175" s="78" t="str">
        <f t="shared" si="29"/>
        <v>luty</v>
      </c>
      <c r="J175" s="78">
        <f t="shared" si="30"/>
        <v>14</v>
      </c>
      <c r="K175" s="78">
        <f t="shared" ca="1" si="31"/>
        <v>17</v>
      </c>
      <c r="L175" s="79">
        <f t="shared" ca="1" si="32"/>
        <v>43510</v>
      </c>
      <c r="M175" s="78" t="str">
        <f t="shared" ca="1" si="33"/>
        <v>BYŁY</v>
      </c>
      <c r="N175" s="80" t="str">
        <f t="shared" ca="1" si="34"/>
        <v>----</v>
      </c>
      <c r="O175" s="81" t="str">
        <f t="shared" ca="1" si="35"/>
        <v>----</v>
      </c>
      <c r="P175" s="82" t="str">
        <f t="shared" si="37"/>
        <v>----</v>
      </c>
      <c r="Q175" s="82" t="str">
        <f t="shared" si="38"/>
        <v>----</v>
      </c>
    </row>
    <row r="176" spans="1:17">
      <c r="A176" s="76">
        <v>171</v>
      </c>
      <c r="B176" s="149" t="s">
        <v>238</v>
      </c>
      <c r="C176" s="149" t="s">
        <v>340</v>
      </c>
      <c r="D176" s="48" t="str">
        <f t="shared" si="36"/>
        <v>K</v>
      </c>
      <c r="E176" s="53">
        <v>37471</v>
      </c>
      <c r="F176" s="77">
        <f t="shared" ca="1" si="26"/>
        <v>6246</v>
      </c>
      <c r="G176" s="78">
        <f t="shared" si="27"/>
        <v>2002</v>
      </c>
      <c r="H176" s="78">
        <f t="shared" si="28"/>
        <v>8</v>
      </c>
      <c r="I176" s="78" t="str">
        <f t="shared" si="29"/>
        <v>sierpień</v>
      </c>
      <c r="J176" s="78">
        <f t="shared" si="30"/>
        <v>3</v>
      </c>
      <c r="K176" s="78">
        <f t="shared" ca="1" si="31"/>
        <v>17</v>
      </c>
      <c r="L176" s="79">
        <f t="shared" ca="1" si="32"/>
        <v>43680</v>
      </c>
      <c r="M176" s="78" t="str">
        <f t="shared" ca="1" si="33"/>
        <v>BYŁY</v>
      </c>
      <c r="N176" s="80" t="str">
        <f t="shared" ca="1" si="34"/>
        <v>----</v>
      </c>
      <c r="O176" s="81" t="str">
        <f t="shared" ca="1" si="35"/>
        <v>----</v>
      </c>
      <c r="P176" s="82" t="str">
        <f t="shared" si="37"/>
        <v>----</v>
      </c>
      <c r="Q176" s="82" t="str">
        <f t="shared" si="38"/>
        <v>----</v>
      </c>
    </row>
    <row r="177" spans="1:17">
      <c r="A177" s="76">
        <v>172</v>
      </c>
      <c r="B177" s="149" t="s">
        <v>214</v>
      </c>
      <c r="C177" s="149" t="s">
        <v>299</v>
      </c>
      <c r="D177" s="48" t="str">
        <f t="shared" si="36"/>
        <v>M</v>
      </c>
      <c r="E177" s="53">
        <v>37784</v>
      </c>
      <c r="F177" s="77">
        <f t="shared" ca="1" si="26"/>
        <v>5933</v>
      </c>
      <c r="G177" s="78">
        <f t="shared" si="27"/>
        <v>2003</v>
      </c>
      <c r="H177" s="78">
        <f t="shared" si="28"/>
        <v>6</v>
      </c>
      <c r="I177" s="78" t="str">
        <f t="shared" si="29"/>
        <v>czerwiec</v>
      </c>
      <c r="J177" s="78">
        <f t="shared" si="30"/>
        <v>12</v>
      </c>
      <c r="K177" s="78">
        <f t="shared" ca="1" si="31"/>
        <v>16</v>
      </c>
      <c r="L177" s="79">
        <f t="shared" ca="1" si="32"/>
        <v>43628</v>
      </c>
      <c r="M177" s="78" t="str">
        <f t="shared" ca="1" si="33"/>
        <v>BYŁY</v>
      </c>
      <c r="N177" s="80" t="str">
        <f t="shared" ca="1" si="34"/>
        <v>----</v>
      </c>
      <c r="O177" s="81" t="str">
        <f t="shared" ca="1" si="35"/>
        <v>----</v>
      </c>
      <c r="P177" s="82" t="str">
        <f t="shared" si="37"/>
        <v>----</v>
      </c>
      <c r="Q177" s="82" t="str">
        <f t="shared" si="38"/>
        <v>----</v>
      </c>
    </row>
    <row r="178" spans="1:17">
      <c r="A178" s="76">
        <v>173</v>
      </c>
      <c r="B178" s="149" t="s">
        <v>267</v>
      </c>
      <c r="C178" s="149" t="s">
        <v>298</v>
      </c>
      <c r="D178" s="48" t="str">
        <f t="shared" si="36"/>
        <v>M</v>
      </c>
      <c r="E178" s="53">
        <v>37254</v>
      </c>
      <c r="F178" s="77">
        <f t="shared" ca="1" si="26"/>
        <v>6463</v>
      </c>
      <c r="G178" s="78">
        <f t="shared" si="27"/>
        <v>2001</v>
      </c>
      <c r="H178" s="78">
        <f t="shared" si="28"/>
        <v>12</v>
      </c>
      <c r="I178" s="78" t="str">
        <f t="shared" si="29"/>
        <v>grudzień</v>
      </c>
      <c r="J178" s="78">
        <f t="shared" si="30"/>
        <v>29</v>
      </c>
      <c r="K178" s="78">
        <f t="shared" ca="1" si="31"/>
        <v>17</v>
      </c>
      <c r="L178" s="79">
        <f t="shared" ca="1" si="32"/>
        <v>43828</v>
      </c>
      <c r="M178" s="78">
        <f t="shared" ca="1" si="33"/>
        <v>111</v>
      </c>
      <c r="N178" s="80" t="str">
        <f t="shared" ca="1" si="34"/>
        <v>----</v>
      </c>
      <c r="O178" s="81" t="str">
        <f t="shared" ca="1" si="35"/>
        <v>----</v>
      </c>
      <c r="P178" s="82" t="str">
        <f t="shared" si="37"/>
        <v>----</v>
      </c>
      <c r="Q178" s="82" t="str">
        <f t="shared" si="38"/>
        <v>----</v>
      </c>
    </row>
    <row r="179" spans="1:17">
      <c r="A179" s="76">
        <v>174</v>
      </c>
      <c r="B179" s="149" t="s">
        <v>215</v>
      </c>
      <c r="C179" s="149" t="s">
        <v>323</v>
      </c>
      <c r="D179" s="48" t="str">
        <f t="shared" si="36"/>
        <v>K</v>
      </c>
      <c r="E179" s="53">
        <v>38239</v>
      </c>
      <c r="F179" s="77">
        <f t="shared" ca="1" si="26"/>
        <v>5478</v>
      </c>
      <c r="G179" s="78">
        <f t="shared" si="27"/>
        <v>2004</v>
      </c>
      <c r="H179" s="78">
        <f t="shared" si="28"/>
        <v>9</v>
      </c>
      <c r="I179" s="78" t="str">
        <f t="shared" si="29"/>
        <v>wrzesień</v>
      </c>
      <c r="J179" s="78">
        <f t="shared" si="30"/>
        <v>9</v>
      </c>
      <c r="K179" s="78">
        <f t="shared" ca="1" si="31"/>
        <v>15</v>
      </c>
      <c r="L179" s="79">
        <f t="shared" ca="1" si="32"/>
        <v>43717</v>
      </c>
      <c r="M179" s="78" t="str">
        <f t="shared" ca="1" si="33"/>
        <v>DZIŚ</v>
      </c>
      <c r="N179" s="80" t="str">
        <f t="shared" ca="1" si="34"/>
        <v>TAK</v>
      </c>
      <c r="O179" s="81" t="str">
        <f t="shared" ca="1" si="35"/>
        <v>TAK</v>
      </c>
      <c r="P179" s="82" t="str">
        <f t="shared" si="37"/>
        <v>----</v>
      </c>
      <c r="Q179" s="82" t="str">
        <f t="shared" si="38"/>
        <v>----</v>
      </c>
    </row>
    <row r="180" spans="1:17">
      <c r="A180" s="76">
        <v>175</v>
      </c>
      <c r="B180" s="149" t="s">
        <v>271</v>
      </c>
      <c r="C180" s="149" t="s">
        <v>336</v>
      </c>
      <c r="D180" s="48" t="str">
        <f t="shared" si="36"/>
        <v>M</v>
      </c>
      <c r="E180" s="53">
        <v>38070</v>
      </c>
      <c r="F180" s="77">
        <f t="shared" ca="1" si="26"/>
        <v>5647</v>
      </c>
      <c r="G180" s="78">
        <f t="shared" si="27"/>
        <v>2004</v>
      </c>
      <c r="H180" s="78">
        <f t="shared" si="28"/>
        <v>3</v>
      </c>
      <c r="I180" s="78" t="str">
        <f t="shared" si="29"/>
        <v>marzec</v>
      </c>
      <c r="J180" s="78">
        <f t="shared" si="30"/>
        <v>24</v>
      </c>
      <c r="K180" s="78">
        <f t="shared" ca="1" si="31"/>
        <v>15</v>
      </c>
      <c r="L180" s="79">
        <f t="shared" ca="1" si="32"/>
        <v>43548</v>
      </c>
      <c r="M180" s="78" t="str">
        <f t="shared" ca="1" si="33"/>
        <v>BYŁY</v>
      </c>
      <c r="N180" s="80" t="str">
        <f t="shared" ca="1" si="34"/>
        <v>----</v>
      </c>
      <c r="O180" s="81" t="str">
        <f t="shared" ca="1" si="35"/>
        <v>----</v>
      </c>
      <c r="P180" s="82" t="str">
        <f t="shared" si="37"/>
        <v>----</v>
      </c>
      <c r="Q180" s="82" t="str">
        <f t="shared" si="38"/>
        <v>----</v>
      </c>
    </row>
    <row r="181" spans="1:17">
      <c r="A181" s="76">
        <v>176</v>
      </c>
      <c r="B181" s="149" t="s">
        <v>275</v>
      </c>
      <c r="C181" s="149" t="s">
        <v>309</v>
      </c>
      <c r="D181" s="48" t="str">
        <f t="shared" si="36"/>
        <v>M</v>
      </c>
      <c r="E181" s="53">
        <v>38127</v>
      </c>
      <c r="F181" s="77">
        <f t="shared" ca="1" si="26"/>
        <v>5590</v>
      </c>
      <c r="G181" s="78">
        <f t="shared" si="27"/>
        <v>2004</v>
      </c>
      <c r="H181" s="78">
        <f t="shared" si="28"/>
        <v>5</v>
      </c>
      <c r="I181" s="78" t="str">
        <f t="shared" si="29"/>
        <v>maj</v>
      </c>
      <c r="J181" s="78">
        <f t="shared" si="30"/>
        <v>20</v>
      </c>
      <c r="K181" s="78">
        <f t="shared" ca="1" si="31"/>
        <v>15</v>
      </c>
      <c r="L181" s="79">
        <f t="shared" ca="1" si="32"/>
        <v>43605</v>
      </c>
      <c r="M181" s="78" t="str">
        <f t="shared" ca="1" si="33"/>
        <v>BYŁY</v>
      </c>
      <c r="N181" s="80" t="str">
        <f t="shared" ca="1" si="34"/>
        <v>----</v>
      </c>
      <c r="O181" s="81" t="str">
        <f t="shared" ca="1" si="35"/>
        <v>----</v>
      </c>
      <c r="P181" s="82" t="str">
        <f t="shared" si="37"/>
        <v>----</v>
      </c>
      <c r="Q181" s="82" t="str">
        <f t="shared" si="38"/>
        <v>----</v>
      </c>
    </row>
    <row r="182" spans="1:17">
      <c r="A182" s="76">
        <v>177</v>
      </c>
      <c r="B182" s="149" t="s">
        <v>280</v>
      </c>
      <c r="C182" s="149" t="s">
        <v>309</v>
      </c>
      <c r="D182" s="48" t="str">
        <f t="shared" si="36"/>
        <v>M</v>
      </c>
      <c r="E182" s="53">
        <v>37436</v>
      </c>
      <c r="F182" s="77">
        <f t="shared" ca="1" si="26"/>
        <v>6281</v>
      </c>
      <c r="G182" s="78">
        <f t="shared" si="27"/>
        <v>2002</v>
      </c>
      <c r="H182" s="78">
        <f t="shared" si="28"/>
        <v>6</v>
      </c>
      <c r="I182" s="78" t="str">
        <f t="shared" si="29"/>
        <v>czerwiec</v>
      </c>
      <c r="J182" s="78">
        <f t="shared" si="30"/>
        <v>29</v>
      </c>
      <c r="K182" s="78">
        <f t="shared" ca="1" si="31"/>
        <v>17</v>
      </c>
      <c r="L182" s="79">
        <f t="shared" ca="1" si="32"/>
        <v>43645</v>
      </c>
      <c r="M182" s="78" t="str">
        <f t="shared" ca="1" si="33"/>
        <v>BYŁY</v>
      </c>
      <c r="N182" s="80" t="str">
        <f t="shared" ca="1" si="34"/>
        <v>----</v>
      </c>
      <c r="O182" s="81" t="str">
        <f t="shared" ca="1" si="35"/>
        <v>----</v>
      </c>
      <c r="P182" s="82" t="str">
        <f t="shared" si="37"/>
        <v>----</v>
      </c>
      <c r="Q182" s="82" t="str">
        <f t="shared" si="38"/>
        <v>----</v>
      </c>
    </row>
    <row r="183" spans="1:17">
      <c r="A183" s="76">
        <v>178</v>
      </c>
      <c r="B183" s="149" t="s">
        <v>281</v>
      </c>
      <c r="C183" s="149" t="s">
        <v>138</v>
      </c>
      <c r="D183" s="48" t="str">
        <f t="shared" si="36"/>
        <v>K</v>
      </c>
      <c r="E183" s="53">
        <v>38230</v>
      </c>
      <c r="F183" s="77">
        <f t="shared" ca="1" si="26"/>
        <v>5487</v>
      </c>
      <c r="G183" s="78">
        <f t="shared" si="27"/>
        <v>2004</v>
      </c>
      <c r="H183" s="78">
        <f t="shared" si="28"/>
        <v>8</v>
      </c>
      <c r="I183" s="78" t="str">
        <f t="shared" si="29"/>
        <v>sierpień</v>
      </c>
      <c r="J183" s="78">
        <f t="shared" si="30"/>
        <v>31</v>
      </c>
      <c r="K183" s="78">
        <f t="shared" ca="1" si="31"/>
        <v>15</v>
      </c>
      <c r="L183" s="79">
        <f t="shared" ca="1" si="32"/>
        <v>43708</v>
      </c>
      <c r="M183" s="78" t="str">
        <f t="shared" ca="1" si="33"/>
        <v>BYŁY</v>
      </c>
      <c r="N183" s="80" t="str">
        <f t="shared" ca="1" si="34"/>
        <v>----</v>
      </c>
      <c r="O183" s="81" t="str">
        <f t="shared" ca="1" si="35"/>
        <v>----</v>
      </c>
      <c r="P183" s="82" t="str">
        <f t="shared" si="37"/>
        <v>----</v>
      </c>
      <c r="Q183" s="82" t="str">
        <f t="shared" si="38"/>
        <v>----</v>
      </c>
    </row>
    <row r="184" spans="1:17">
      <c r="A184" s="76">
        <v>179</v>
      </c>
      <c r="B184" s="149" t="s">
        <v>205</v>
      </c>
      <c r="C184" s="149" t="s">
        <v>168</v>
      </c>
      <c r="D184" s="48" t="str">
        <f t="shared" si="36"/>
        <v>M</v>
      </c>
      <c r="E184" s="53">
        <v>37439</v>
      </c>
      <c r="F184" s="77">
        <f t="shared" ca="1" si="26"/>
        <v>6278</v>
      </c>
      <c r="G184" s="78">
        <f t="shared" si="27"/>
        <v>2002</v>
      </c>
      <c r="H184" s="78">
        <f t="shared" si="28"/>
        <v>7</v>
      </c>
      <c r="I184" s="78" t="str">
        <f t="shared" si="29"/>
        <v>lipiec</v>
      </c>
      <c r="J184" s="78">
        <f t="shared" si="30"/>
        <v>2</v>
      </c>
      <c r="K184" s="78">
        <f t="shared" ca="1" si="31"/>
        <v>17</v>
      </c>
      <c r="L184" s="79">
        <f t="shared" ca="1" si="32"/>
        <v>43648</v>
      </c>
      <c r="M184" s="78" t="str">
        <f t="shared" ca="1" si="33"/>
        <v>BYŁY</v>
      </c>
      <c r="N184" s="80" t="str">
        <f t="shared" ca="1" si="34"/>
        <v>----</v>
      </c>
      <c r="O184" s="81" t="str">
        <f t="shared" ca="1" si="35"/>
        <v>----</v>
      </c>
      <c r="P184" s="82" t="str">
        <f t="shared" si="37"/>
        <v>----</v>
      </c>
      <c r="Q184" s="82" t="str">
        <f t="shared" si="38"/>
        <v>----</v>
      </c>
    </row>
    <row r="185" spans="1:17">
      <c r="A185" s="76">
        <v>180</v>
      </c>
      <c r="B185" s="149" t="s">
        <v>152</v>
      </c>
      <c r="C185" s="149" t="s">
        <v>341</v>
      </c>
      <c r="D185" s="48" t="str">
        <f t="shared" si="36"/>
        <v>M</v>
      </c>
      <c r="E185" s="53">
        <v>37125</v>
      </c>
      <c r="F185" s="77">
        <f t="shared" ca="1" si="26"/>
        <v>6592</v>
      </c>
      <c r="G185" s="78">
        <f t="shared" si="27"/>
        <v>2001</v>
      </c>
      <c r="H185" s="78">
        <f t="shared" si="28"/>
        <v>8</v>
      </c>
      <c r="I185" s="78" t="str">
        <f t="shared" si="29"/>
        <v>sierpień</v>
      </c>
      <c r="J185" s="78">
        <f t="shared" si="30"/>
        <v>22</v>
      </c>
      <c r="K185" s="78">
        <f t="shared" ca="1" si="31"/>
        <v>18</v>
      </c>
      <c r="L185" s="79">
        <f t="shared" ca="1" si="32"/>
        <v>43699</v>
      </c>
      <c r="M185" s="78" t="str">
        <f t="shared" ca="1" si="33"/>
        <v>BYŁY</v>
      </c>
      <c r="N185" s="80" t="str">
        <f t="shared" ca="1" si="34"/>
        <v>----</v>
      </c>
      <c r="O185" s="81" t="str">
        <f t="shared" ca="1" si="35"/>
        <v>----</v>
      </c>
      <c r="P185" s="82" t="str">
        <f t="shared" si="37"/>
        <v>----</v>
      </c>
      <c r="Q185" s="82" t="str">
        <f t="shared" si="38"/>
        <v>----</v>
      </c>
    </row>
    <row r="186" spans="1:17">
      <c r="A186" s="76">
        <v>181</v>
      </c>
      <c r="B186" s="149" t="s">
        <v>239</v>
      </c>
      <c r="C186" s="149" t="s">
        <v>342</v>
      </c>
      <c r="D186" s="48" t="str">
        <f t="shared" si="36"/>
        <v>K</v>
      </c>
      <c r="E186" s="53">
        <v>37030</v>
      </c>
      <c r="F186" s="77">
        <f t="shared" ca="1" si="26"/>
        <v>6687</v>
      </c>
      <c r="G186" s="78">
        <f t="shared" si="27"/>
        <v>2001</v>
      </c>
      <c r="H186" s="78">
        <f t="shared" si="28"/>
        <v>5</v>
      </c>
      <c r="I186" s="78" t="str">
        <f t="shared" si="29"/>
        <v>maj</v>
      </c>
      <c r="J186" s="78">
        <f t="shared" si="30"/>
        <v>19</v>
      </c>
      <c r="K186" s="78">
        <f t="shared" ca="1" si="31"/>
        <v>18</v>
      </c>
      <c r="L186" s="79">
        <f t="shared" ca="1" si="32"/>
        <v>43604</v>
      </c>
      <c r="M186" s="78" t="str">
        <f t="shared" ca="1" si="33"/>
        <v>BYŁY</v>
      </c>
      <c r="N186" s="80" t="str">
        <f t="shared" ca="1" si="34"/>
        <v>----</v>
      </c>
      <c r="O186" s="81" t="str">
        <f t="shared" ca="1" si="35"/>
        <v>----</v>
      </c>
      <c r="P186" s="82" t="str">
        <f t="shared" si="37"/>
        <v>----</v>
      </c>
      <c r="Q186" s="82" t="str">
        <f t="shared" si="38"/>
        <v>----</v>
      </c>
    </row>
    <row r="187" spans="1:17">
      <c r="A187" s="76">
        <v>182</v>
      </c>
      <c r="B187" s="149" t="s">
        <v>252</v>
      </c>
      <c r="C187" s="149" t="s">
        <v>322</v>
      </c>
      <c r="D187" s="48" t="str">
        <f t="shared" si="36"/>
        <v>M</v>
      </c>
      <c r="E187" s="53">
        <v>37452</v>
      </c>
      <c r="F187" s="77">
        <f t="shared" ca="1" si="26"/>
        <v>6265</v>
      </c>
      <c r="G187" s="78">
        <f t="shared" si="27"/>
        <v>2002</v>
      </c>
      <c r="H187" s="78">
        <f t="shared" si="28"/>
        <v>7</v>
      </c>
      <c r="I187" s="78" t="str">
        <f t="shared" si="29"/>
        <v>lipiec</v>
      </c>
      <c r="J187" s="78">
        <f t="shared" si="30"/>
        <v>15</v>
      </c>
      <c r="K187" s="78">
        <f t="shared" ca="1" si="31"/>
        <v>17</v>
      </c>
      <c r="L187" s="79">
        <f t="shared" ca="1" si="32"/>
        <v>43661</v>
      </c>
      <c r="M187" s="78" t="str">
        <f t="shared" ca="1" si="33"/>
        <v>BYŁY</v>
      </c>
      <c r="N187" s="80" t="str">
        <f t="shared" ca="1" si="34"/>
        <v>----</v>
      </c>
      <c r="O187" s="81" t="str">
        <f t="shared" ca="1" si="35"/>
        <v>----</v>
      </c>
      <c r="P187" s="82" t="str">
        <f t="shared" si="37"/>
        <v>----</v>
      </c>
      <c r="Q187" s="82" t="str">
        <f t="shared" si="38"/>
        <v>----</v>
      </c>
    </row>
    <row r="188" spans="1:17">
      <c r="A188" s="76">
        <v>183</v>
      </c>
      <c r="B188" s="149" t="s">
        <v>265</v>
      </c>
      <c r="C188" s="149" t="s">
        <v>131</v>
      </c>
      <c r="D188" s="48" t="str">
        <f t="shared" si="36"/>
        <v>K</v>
      </c>
      <c r="E188" s="53">
        <v>36708</v>
      </c>
      <c r="F188" s="77">
        <f t="shared" ca="1" si="26"/>
        <v>7009</v>
      </c>
      <c r="G188" s="78">
        <f t="shared" si="27"/>
        <v>2000</v>
      </c>
      <c r="H188" s="78">
        <f t="shared" si="28"/>
        <v>7</v>
      </c>
      <c r="I188" s="78" t="str">
        <f t="shared" si="29"/>
        <v>lipiec</v>
      </c>
      <c r="J188" s="78">
        <f t="shared" si="30"/>
        <v>1</v>
      </c>
      <c r="K188" s="78">
        <f t="shared" ca="1" si="31"/>
        <v>19</v>
      </c>
      <c r="L188" s="79">
        <f t="shared" ca="1" si="32"/>
        <v>43647</v>
      </c>
      <c r="M188" s="78" t="str">
        <f t="shared" ca="1" si="33"/>
        <v>BYŁY</v>
      </c>
      <c r="N188" s="80" t="str">
        <f t="shared" ca="1" si="34"/>
        <v>----</v>
      </c>
      <c r="O188" s="81" t="str">
        <f t="shared" ca="1" si="35"/>
        <v>----</v>
      </c>
      <c r="P188" s="82" t="str">
        <f t="shared" si="37"/>
        <v>----</v>
      </c>
      <c r="Q188" s="82" t="str">
        <f t="shared" si="38"/>
        <v>----</v>
      </c>
    </row>
    <row r="189" spans="1:17">
      <c r="A189" s="76">
        <v>184</v>
      </c>
      <c r="B189" s="149" t="s">
        <v>199</v>
      </c>
      <c r="C189" s="149" t="s">
        <v>143</v>
      </c>
      <c r="D189" s="48" t="str">
        <f t="shared" si="36"/>
        <v>M</v>
      </c>
      <c r="E189" s="53">
        <v>37859</v>
      </c>
      <c r="F189" s="77">
        <f t="shared" ca="1" si="26"/>
        <v>5858</v>
      </c>
      <c r="G189" s="78">
        <f t="shared" si="27"/>
        <v>2003</v>
      </c>
      <c r="H189" s="78">
        <f t="shared" si="28"/>
        <v>8</v>
      </c>
      <c r="I189" s="78" t="str">
        <f t="shared" si="29"/>
        <v>sierpień</v>
      </c>
      <c r="J189" s="78">
        <f t="shared" si="30"/>
        <v>26</v>
      </c>
      <c r="K189" s="78">
        <f t="shared" ca="1" si="31"/>
        <v>16</v>
      </c>
      <c r="L189" s="79">
        <f t="shared" ca="1" si="32"/>
        <v>43703</v>
      </c>
      <c r="M189" s="78" t="str">
        <f t="shared" ca="1" si="33"/>
        <v>BYŁY</v>
      </c>
      <c r="N189" s="80" t="str">
        <f t="shared" ca="1" si="34"/>
        <v>----</v>
      </c>
      <c r="O189" s="81" t="str">
        <f t="shared" ca="1" si="35"/>
        <v>----</v>
      </c>
      <c r="P189" s="82" t="str">
        <f t="shared" si="37"/>
        <v>----</v>
      </c>
      <c r="Q189" s="82" t="str">
        <f t="shared" si="38"/>
        <v>----</v>
      </c>
    </row>
    <row r="190" spans="1:17">
      <c r="A190" s="76">
        <v>185</v>
      </c>
      <c r="B190" s="149" t="s">
        <v>282</v>
      </c>
      <c r="C190" s="149" t="s">
        <v>328</v>
      </c>
      <c r="D190" s="48" t="str">
        <f t="shared" si="36"/>
        <v>K</v>
      </c>
      <c r="E190" s="53">
        <v>38278</v>
      </c>
      <c r="F190" s="77">
        <f t="shared" ca="1" si="26"/>
        <v>5439</v>
      </c>
      <c r="G190" s="78">
        <f t="shared" si="27"/>
        <v>2004</v>
      </c>
      <c r="H190" s="78">
        <f t="shared" si="28"/>
        <v>10</v>
      </c>
      <c r="I190" s="78" t="str">
        <f t="shared" si="29"/>
        <v>październik</v>
      </c>
      <c r="J190" s="78">
        <f t="shared" si="30"/>
        <v>18</v>
      </c>
      <c r="K190" s="78">
        <f t="shared" ca="1" si="31"/>
        <v>14</v>
      </c>
      <c r="L190" s="79">
        <f t="shared" ca="1" si="32"/>
        <v>43756</v>
      </c>
      <c r="M190" s="78">
        <f t="shared" ca="1" si="33"/>
        <v>39</v>
      </c>
      <c r="N190" s="80" t="str">
        <f t="shared" ca="1" si="34"/>
        <v>----</v>
      </c>
      <c r="O190" s="81" t="str">
        <f t="shared" ca="1" si="35"/>
        <v>----</v>
      </c>
      <c r="P190" s="82" t="str">
        <f t="shared" si="37"/>
        <v>----</v>
      </c>
      <c r="Q190" s="82" t="str">
        <f t="shared" si="38"/>
        <v>----</v>
      </c>
    </row>
    <row r="191" spans="1:17">
      <c r="A191" s="76">
        <v>186</v>
      </c>
      <c r="B191" s="149" t="s">
        <v>283</v>
      </c>
      <c r="C191" s="149" t="s">
        <v>153</v>
      </c>
      <c r="D191" s="48" t="str">
        <f t="shared" si="36"/>
        <v>M</v>
      </c>
      <c r="E191" s="53">
        <v>37908</v>
      </c>
      <c r="F191" s="77">
        <f t="shared" ca="1" si="26"/>
        <v>5809</v>
      </c>
      <c r="G191" s="78">
        <f t="shared" si="27"/>
        <v>2003</v>
      </c>
      <c r="H191" s="78">
        <f t="shared" si="28"/>
        <v>10</v>
      </c>
      <c r="I191" s="78" t="str">
        <f t="shared" si="29"/>
        <v>październik</v>
      </c>
      <c r="J191" s="78">
        <f t="shared" si="30"/>
        <v>14</v>
      </c>
      <c r="K191" s="78">
        <f t="shared" ca="1" si="31"/>
        <v>15</v>
      </c>
      <c r="L191" s="79">
        <f t="shared" ca="1" si="32"/>
        <v>43752</v>
      </c>
      <c r="M191" s="78">
        <f t="shared" ca="1" si="33"/>
        <v>35</v>
      </c>
      <c r="N191" s="80" t="str">
        <f t="shared" ca="1" si="34"/>
        <v>----</v>
      </c>
      <c r="O191" s="81" t="str">
        <f t="shared" ca="1" si="35"/>
        <v>----</v>
      </c>
      <c r="P191" s="82" t="str">
        <f t="shared" si="37"/>
        <v>----</v>
      </c>
      <c r="Q191" s="82" t="str">
        <f t="shared" si="38"/>
        <v>----</v>
      </c>
    </row>
    <row r="192" spans="1:17">
      <c r="A192" s="76">
        <v>187</v>
      </c>
      <c r="B192" s="149" t="s">
        <v>243</v>
      </c>
      <c r="C192" s="149" t="s">
        <v>137</v>
      </c>
      <c r="D192" s="48" t="str">
        <f t="shared" si="36"/>
        <v>M</v>
      </c>
      <c r="E192" s="53">
        <v>37091</v>
      </c>
      <c r="F192" s="77">
        <f t="shared" ca="1" si="26"/>
        <v>6626</v>
      </c>
      <c r="G192" s="78">
        <f t="shared" si="27"/>
        <v>2001</v>
      </c>
      <c r="H192" s="78">
        <f t="shared" si="28"/>
        <v>7</v>
      </c>
      <c r="I192" s="78" t="str">
        <f t="shared" si="29"/>
        <v>lipiec</v>
      </c>
      <c r="J192" s="78">
        <f t="shared" si="30"/>
        <v>19</v>
      </c>
      <c r="K192" s="78">
        <f t="shared" ca="1" si="31"/>
        <v>18</v>
      </c>
      <c r="L192" s="79">
        <f t="shared" ca="1" si="32"/>
        <v>43665</v>
      </c>
      <c r="M192" s="78" t="str">
        <f t="shared" ca="1" si="33"/>
        <v>BYŁY</v>
      </c>
      <c r="N192" s="80" t="str">
        <f t="shared" ca="1" si="34"/>
        <v>----</v>
      </c>
      <c r="O192" s="81" t="str">
        <f t="shared" ca="1" si="35"/>
        <v>----</v>
      </c>
      <c r="P192" s="82" t="str">
        <f t="shared" si="37"/>
        <v>----</v>
      </c>
      <c r="Q192" s="82" t="str">
        <f t="shared" si="38"/>
        <v>----</v>
      </c>
    </row>
    <row r="193" spans="1:17">
      <c r="A193" s="76">
        <v>188</v>
      </c>
      <c r="B193" s="149" t="s">
        <v>238</v>
      </c>
      <c r="C193" s="149" t="s">
        <v>300</v>
      </c>
      <c r="D193" s="48" t="str">
        <f t="shared" si="36"/>
        <v>K</v>
      </c>
      <c r="E193" s="53">
        <v>37853</v>
      </c>
      <c r="F193" s="77">
        <f t="shared" ca="1" si="26"/>
        <v>5864</v>
      </c>
      <c r="G193" s="78">
        <f t="shared" si="27"/>
        <v>2003</v>
      </c>
      <c r="H193" s="78">
        <f t="shared" si="28"/>
        <v>8</v>
      </c>
      <c r="I193" s="78" t="str">
        <f t="shared" si="29"/>
        <v>sierpień</v>
      </c>
      <c r="J193" s="78">
        <f t="shared" si="30"/>
        <v>20</v>
      </c>
      <c r="K193" s="78">
        <f t="shared" ca="1" si="31"/>
        <v>16</v>
      </c>
      <c r="L193" s="79">
        <f t="shared" ca="1" si="32"/>
        <v>43697</v>
      </c>
      <c r="M193" s="78" t="str">
        <f t="shared" ca="1" si="33"/>
        <v>BYŁY</v>
      </c>
      <c r="N193" s="80" t="str">
        <f t="shared" ca="1" si="34"/>
        <v>----</v>
      </c>
      <c r="O193" s="81" t="str">
        <f t="shared" ca="1" si="35"/>
        <v>----</v>
      </c>
      <c r="P193" s="82" t="str">
        <f t="shared" si="37"/>
        <v>----</v>
      </c>
      <c r="Q193" s="82" t="str">
        <f t="shared" si="38"/>
        <v>----</v>
      </c>
    </row>
    <row r="194" spans="1:17">
      <c r="A194" s="76">
        <v>189</v>
      </c>
      <c r="B194" s="149" t="s">
        <v>284</v>
      </c>
      <c r="C194" s="149" t="s">
        <v>340</v>
      </c>
      <c r="D194" s="48" t="str">
        <f t="shared" si="36"/>
        <v>K</v>
      </c>
      <c r="E194" s="53">
        <v>38102</v>
      </c>
      <c r="F194" s="77">
        <f t="shared" ref="F194:F205" ca="1" si="39">TODAY()-E194</f>
        <v>5615</v>
      </c>
      <c r="G194" s="78">
        <f t="shared" ref="G194:G205" si="40">YEAR(E194)</f>
        <v>2004</v>
      </c>
      <c r="H194" s="78">
        <f t="shared" ref="H194:H205" si="41">MONTH(E194)</f>
        <v>4</v>
      </c>
      <c r="I194" s="78" t="str">
        <f t="shared" ref="I194:I205" si="42">LOOKUP(H194,S$6:S$17,T$6:T$17)</f>
        <v>kwiecień</v>
      </c>
      <c r="J194" s="78">
        <f t="shared" ref="J194:J205" si="43">DAY(E194)</f>
        <v>25</v>
      </c>
      <c r="K194" s="78">
        <f t="shared" ref="K194:K205" ca="1" si="44">IF(TODAY()&gt;=L194,YEAR(TODAY())-G194,YEAR(TODAY())-G194-1)</f>
        <v>15</v>
      </c>
      <c r="L194" s="79">
        <f t="shared" ref="L194:L205" ca="1" si="45">DATE(YEAR(TODAY()),H194,J194)</f>
        <v>43580</v>
      </c>
      <c r="M194" s="78" t="str">
        <f t="shared" ref="M194:M205" ca="1" si="46">IF(L194-TODAY()&lt;0,"BYŁY",IF(L194-TODAY()=0,"DZIŚ",L194-TODAY()))</f>
        <v>BYŁY</v>
      </c>
      <c r="N194" s="80" t="str">
        <f t="shared" ref="N194:N205" ca="1" si="47">IF(H194=MONTH(NOW()),"TAK","----")</f>
        <v>----</v>
      </c>
      <c r="O194" s="81" t="str">
        <f t="shared" ref="O194:O205" ca="1" si="48">IF(L194=TODAY(),"TAK","----")</f>
        <v>----</v>
      </c>
      <c r="P194" s="82" t="str">
        <f t="shared" si="37"/>
        <v>----</v>
      </c>
      <c r="Q194" s="82" t="str">
        <f t="shared" si="38"/>
        <v>----</v>
      </c>
    </row>
    <row r="195" spans="1:17">
      <c r="A195" s="76">
        <v>190</v>
      </c>
      <c r="B195" s="149" t="s">
        <v>230</v>
      </c>
      <c r="C195" s="149" t="s">
        <v>148</v>
      </c>
      <c r="D195" s="48" t="str">
        <f t="shared" si="36"/>
        <v>K</v>
      </c>
      <c r="E195" s="53">
        <v>37961</v>
      </c>
      <c r="F195" s="77">
        <f t="shared" ca="1" si="39"/>
        <v>5756</v>
      </c>
      <c r="G195" s="78">
        <f t="shared" si="40"/>
        <v>2003</v>
      </c>
      <c r="H195" s="78">
        <f t="shared" si="41"/>
        <v>12</v>
      </c>
      <c r="I195" s="78" t="str">
        <f t="shared" si="42"/>
        <v>grudzień</v>
      </c>
      <c r="J195" s="78">
        <f t="shared" si="43"/>
        <v>6</v>
      </c>
      <c r="K195" s="78">
        <f t="shared" ca="1" si="44"/>
        <v>15</v>
      </c>
      <c r="L195" s="79">
        <f t="shared" ca="1" si="45"/>
        <v>43805</v>
      </c>
      <c r="M195" s="78">
        <f t="shared" ca="1" si="46"/>
        <v>88</v>
      </c>
      <c r="N195" s="80" t="str">
        <f t="shared" ca="1" si="47"/>
        <v>----</v>
      </c>
      <c r="O195" s="81" t="str">
        <f t="shared" ca="1" si="48"/>
        <v>----</v>
      </c>
      <c r="P195" s="82" t="str">
        <f t="shared" si="37"/>
        <v>----</v>
      </c>
      <c r="Q195" s="82" t="str">
        <f t="shared" si="38"/>
        <v>----</v>
      </c>
    </row>
    <row r="196" spans="1:17">
      <c r="A196" s="76">
        <v>191</v>
      </c>
      <c r="B196" s="149" t="s">
        <v>204</v>
      </c>
      <c r="C196" s="149" t="s">
        <v>343</v>
      </c>
      <c r="D196" s="48" t="str">
        <f t="shared" si="36"/>
        <v>K</v>
      </c>
      <c r="E196" s="53">
        <v>38265</v>
      </c>
      <c r="F196" s="77">
        <f t="shared" ca="1" si="39"/>
        <v>5452</v>
      </c>
      <c r="G196" s="78">
        <f t="shared" si="40"/>
        <v>2004</v>
      </c>
      <c r="H196" s="78">
        <f t="shared" si="41"/>
        <v>10</v>
      </c>
      <c r="I196" s="78" t="str">
        <f t="shared" si="42"/>
        <v>październik</v>
      </c>
      <c r="J196" s="78">
        <f t="shared" si="43"/>
        <v>5</v>
      </c>
      <c r="K196" s="78">
        <f t="shared" ca="1" si="44"/>
        <v>14</v>
      </c>
      <c r="L196" s="79">
        <f t="shared" ca="1" si="45"/>
        <v>43743</v>
      </c>
      <c r="M196" s="78">
        <f t="shared" ca="1" si="46"/>
        <v>26</v>
      </c>
      <c r="N196" s="80" t="str">
        <f t="shared" ca="1" si="47"/>
        <v>----</v>
      </c>
      <c r="O196" s="81" t="str">
        <f t="shared" ca="1" si="48"/>
        <v>----</v>
      </c>
      <c r="P196" s="82" t="str">
        <f t="shared" si="37"/>
        <v>----</v>
      </c>
      <c r="Q196" s="82" t="str">
        <f t="shared" si="38"/>
        <v>----</v>
      </c>
    </row>
    <row r="197" spans="1:17">
      <c r="A197" s="76">
        <v>192</v>
      </c>
      <c r="B197" s="149" t="s">
        <v>269</v>
      </c>
      <c r="C197" s="149" t="s">
        <v>310</v>
      </c>
      <c r="D197" s="48" t="str">
        <f t="shared" si="36"/>
        <v>K</v>
      </c>
      <c r="E197" s="53">
        <v>36826</v>
      </c>
      <c r="F197" s="77">
        <f t="shared" ca="1" si="39"/>
        <v>6891</v>
      </c>
      <c r="G197" s="78">
        <f t="shared" si="40"/>
        <v>2000</v>
      </c>
      <c r="H197" s="78">
        <f t="shared" si="41"/>
        <v>10</v>
      </c>
      <c r="I197" s="78" t="str">
        <f t="shared" si="42"/>
        <v>październik</v>
      </c>
      <c r="J197" s="78">
        <f t="shared" si="43"/>
        <v>27</v>
      </c>
      <c r="K197" s="78">
        <f t="shared" ca="1" si="44"/>
        <v>18</v>
      </c>
      <c r="L197" s="79">
        <f t="shared" ca="1" si="45"/>
        <v>43765</v>
      </c>
      <c r="M197" s="78">
        <f t="shared" ca="1" si="46"/>
        <v>48</v>
      </c>
      <c r="N197" s="80" t="str">
        <f t="shared" ca="1" si="47"/>
        <v>----</v>
      </c>
      <c r="O197" s="81" t="str">
        <f t="shared" ca="1" si="48"/>
        <v>----</v>
      </c>
      <c r="P197" s="82" t="str">
        <f t="shared" si="37"/>
        <v>----</v>
      </c>
      <c r="Q197" s="82" t="str">
        <f t="shared" si="38"/>
        <v>----</v>
      </c>
    </row>
    <row r="198" spans="1:17">
      <c r="A198" s="76">
        <v>193</v>
      </c>
      <c r="B198" s="149" t="s">
        <v>217</v>
      </c>
      <c r="C198" s="149" t="s">
        <v>296</v>
      </c>
      <c r="D198" s="48" t="str">
        <f t="shared" si="36"/>
        <v>M</v>
      </c>
      <c r="E198" s="53">
        <v>36563</v>
      </c>
      <c r="F198" s="77">
        <f t="shared" ca="1" si="39"/>
        <v>7154</v>
      </c>
      <c r="G198" s="78">
        <f t="shared" si="40"/>
        <v>2000</v>
      </c>
      <c r="H198" s="78">
        <f t="shared" si="41"/>
        <v>2</v>
      </c>
      <c r="I198" s="78" t="str">
        <f t="shared" si="42"/>
        <v>luty</v>
      </c>
      <c r="J198" s="78">
        <f t="shared" si="43"/>
        <v>7</v>
      </c>
      <c r="K198" s="78">
        <f t="shared" ca="1" si="44"/>
        <v>19</v>
      </c>
      <c r="L198" s="79">
        <f t="shared" ca="1" si="45"/>
        <v>43503</v>
      </c>
      <c r="M198" s="78" t="str">
        <f t="shared" ca="1" si="46"/>
        <v>BYŁY</v>
      </c>
      <c r="N198" s="80" t="str">
        <f t="shared" ca="1" si="47"/>
        <v>----</v>
      </c>
      <c r="O198" s="81" t="str">
        <f t="shared" ca="1" si="48"/>
        <v>----</v>
      </c>
      <c r="P198" s="82" t="str">
        <f t="shared" si="37"/>
        <v>----</v>
      </c>
      <c r="Q198" s="82" t="str">
        <f t="shared" si="38"/>
        <v>----</v>
      </c>
    </row>
    <row r="199" spans="1:17">
      <c r="A199" s="76">
        <v>194</v>
      </c>
      <c r="B199" s="149" t="s">
        <v>213</v>
      </c>
      <c r="C199" s="149" t="s">
        <v>321</v>
      </c>
      <c r="D199" s="48" t="str">
        <f t="shared" ref="D199:D205" si="49">IF(RIGHT(C199)="a","K","M")</f>
        <v>K</v>
      </c>
      <c r="E199" s="53">
        <v>36904</v>
      </c>
      <c r="F199" s="77">
        <f t="shared" ca="1" si="39"/>
        <v>6813</v>
      </c>
      <c r="G199" s="78">
        <f t="shared" si="40"/>
        <v>2001</v>
      </c>
      <c r="H199" s="78">
        <f t="shared" si="41"/>
        <v>1</v>
      </c>
      <c r="I199" s="78" t="str">
        <f t="shared" si="42"/>
        <v>styczeń</v>
      </c>
      <c r="J199" s="78">
        <f t="shared" si="43"/>
        <v>13</v>
      </c>
      <c r="K199" s="78">
        <f t="shared" ca="1" si="44"/>
        <v>18</v>
      </c>
      <c r="L199" s="79">
        <f t="shared" ca="1" si="45"/>
        <v>43478</v>
      </c>
      <c r="M199" s="78" t="str">
        <f t="shared" ca="1" si="46"/>
        <v>BYŁY</v>
      </c>
      <c r="N199" s="80" t="str">
        <f t="shared" ca="1" si="47"/>
        <v>----</v>
      </c>
      <c r="O199" s="81" t="str">
        <f t="shared" ca="1" si="48"/>
        <v>----</v>
      </c>
      <c r="P199" s="82" t="str">
        <f t="shared" ref="P199:P205" si="50">IF(E199=MAX(E$6:E$205),"TAK","----")</f>
        <v>----</v>
      </c>
      <c r="Q199" s="82" t="str">
        <f t="shared" ref="Q199:Q205" si="51">IF(E199=MIN(E$6:E$205),"TAK","----")</f>
        <v>----</v>
      </c>
    </row>
    <row r="200" spans="1:17">
      <c r="A200" s="76">
        <v>195</v>
      </c>
      <c r="B200" s="149" t="s">
        <v>141</v>
      </c>
      <c r="C200" s="149" t="s">
        <v>166</v>
      </c>
      <c r="D200" s="48" t="str">
        <f t="shared" si="49"/>
        <v>K</v>
      </c>
      <c r="E200" s="53">
        <v>36815</v>
      </c>
      <c r="F200" s="77">
        <f t="shared" ca="1" si="39"/>
        <v>6902</v>
      </c>
      <c r="G200" s="78">
        <f t="shared" si="40"/>
        <v>2000</v>
      </c>
      <c r="H200" s="78">
        <f t="shared" si="41"/>
        <v>10</v>
      </c>
      <c r="I200" s="78" t="str">
        <f t="shared" si="42"/>
        <v>październik</v>
      </c>
      <c r="J200" s="78">
        <f t="shared" si="43"/>
        <v>16</v>
      </c>
      <c r="K200" s="78">
        <f t="shared" ca="1" si="44"/>
        <v>18</v>
      </c>
      <c r="L200" s="79">
        <f t="shared" ca="1" si="45"/>
        <v>43754</v>
      </c>
      <c r="M200" s="78">
        <f t="shared" ca="1" si="46"/>
        <v>37</v>
      </c>
      <c r="N200" s="80" t="str">
        <f t="shared" ca="1" si="47"/>
        <v>----</v>
      </c>
      <c r="O200" s="81" t="str">
        <f t="shared" ca="1" si="48"/>
        <v>----</v>
      </c>
      <c r="P200" s="82" t="str">
        <f t="shared" si="50"/>
        <v>----</v>
      </c>
      <c r="Q200" s="82" t="str">
        <f t="shared" si="51"/>
        <v>----</v>
      </c>
    </row>
    <row r="201" spans="1:17">
      <c r="A201" s="76">
        <v>196</v>
      </c>
      <c r="B201" s="149" t="s">
        <v>285</v>
      </c>
      <c r="C201" s="149" t="s">
        <v>132</v>
      </c>
      <c r="D201" s="48" t="str">
        <f t="shared" si="49"/>
        <v>M</v>
      </c>
      <c r="E201" s="53">
        <v>37789</v>
      </c>
      <c r="F201" s="77">
        <f t="shared" ca="1" si="39"/>
        <v>5928</v>
      </c>
      <c r="G201" s="78">
        <f t="shared" si="40"/>
        <v>2003</v>
      </c>
      <c r="H201" s="78">
        <f t="shared" si="41"/>
        <v>6</v>
      </c>
      <c r="I201" s="78" t="str">
        <f t="shared" si="42"/>
        <v>czerwiec</v>
      </c>
      <c r="J201" s="78">
        <f t="shared" si="43"/>
        <v>17</v>
      </c>
      <c r="K201" s="78">
        <f t="shared" ca="1" si="44"/>
        <v>16</v>
      </c>
      <c r="L201" s="79">
        <f t="shared" ca="1" si="45"/>
        <v>43633</v>
      </c>
      <c r="M201" s="78" t="str">
        <f t="shared" ca="1" si="46"/>
        <v>BYŁY</v>
      </c>
      <c r="N201" s="80" t="str">
        <f t="shared" ca="1" si="47"/>
        <v>----</v>
      </c>
      <c r="O201" s="81" t="str">
        <f t="shared" ca="1" si="48"/>
        <v>----</v>
      </c>
      <c r="P201" s="82" t="str">
        <f t="shared" si="50"/>
        <v>----</v>
      </c>
      <c r="Q201" s="82" t="str">
        <f t="shared" si="51"/>
        <v>----</v>
      </c>
    </row>
    <row r="202" spans="1:17">
      <c r="A202" s="76">
        <v>197</v>
      </c>
      <c r="B202" s="149" t="s">
        <v>162</v>
      </c>
      <c r="C202" s="149" t="s">
        <v>298</v>
      </c>
      <c r="D202" s="48" t="str">
        <f t="shared" si="49"/>
        <v>M</v>
      </c>
      <c r="E202" s="53">
        <v>36833</v>
      </c>
      <c r="F202" s="77">
        <f t="shared" ca="1" si="39"/>
        <v>6884</v>
      </c>
      <c r="G202" s="78">
        <f t="shared" si="40"/>
        <v>2000</v>
      </c>
      <c r="H202" s="78">
        <f t="shared" si="41"/>
        <v>11</v>
      </c>
      <c r="I202" s="78" t="str">
        <f t="shared" si="42"/>
        <v>listopad</v>
      </c>
      <c r="J202" s="78">
        <f t="shared" si="43"/>
        <v>3</v>
      </c>
      <c r="K202" s="78">
        <f t="shared" ca="1" si="44"/>
        <v>18</v>
      </c>
      <c r="L202" s="79">
        <f t="shared" ca="1" si="45"/>
        <v>43772</v>
      </c>
      <c r="M202" s="78">
        <f t="shared" ca="1" si="46"/>
        <v>55</v>
      </c>
      <c r="N202" s="80" t="str">
        <f t="shared" ca="1" si="47"/>
        <v>----</v>
      </c>
      <c r="O202" s="81" t="str">
        <f t="shared" ca="1" si="48"/>
        <v>----</v>
      </c>
      <c r="P202" s="82" t="str">
        <f t="shared" si="50"/>
        <v>----</v>
      </c>
      <c r="Q202" s="82" t="str">
        <f t="shared" si="51"/>
        <v>----</v>
      </c>
    </row>
    <row r="203" spans="1:17">
      <c r="A203" s="76">
        <v>198</v>
      </c>
      <c r="B203" s="149" t="s">
        <v>285</v>
      </c>
      <c r="C203" s="149" t="s">
        <v>339</v>
      </c>
      <c r="D203" s="48" t="str">
        <f t="shared" si="49"/>
        <v>M</v>
      </c>
      <c r="E203" s="53">
        <v>36541</v>
      </c>
      <c r="F203" s="77">
        <f t="shared" ca="1" si="39"/>
        <v>7176</v>
      </c>
      <c r="G203" s="78">
        <f t="shared" si="40"/>
        <v>2000</v>
      </c>
      <c r="H203" s="78">
        <f t="shared" si="41"/>
        <v>1</v>
      </c>
      <c r="I203" s="78" t="str">
        <f t="shared" si="42"/>
        <v>styczeń</v>
      </c>
      <c r="J203" s="78">
        <f t="shared" si="43"/>
        <v>16</v>
      </c>
      <c r="K203" s="78">
        <f t="shared" ca="1" si="44"/>
        <v>19</v>
      </c>
      <c r="L203" s="79">
        <f t="shared" ca="1" si="45"/>
        <v>43481</v>
      </c>
      <c r="M203" s="78" t="str">
        <f t="shared" ca="1" si="46"/>
        <v>BYŁY</v>
      </c>
      <c r="N203" s="80" t="str">
        <f t="shared" ca="1" si="47"/>
        <v>----</v>
      </c>
      <c r="O203" s="81" t="str">
        <f t="shared" ca="1" si="48"/>
        <v>----</v>
      </c>
      <c r="P203" s="82" t="str">
        <f t="shared" si="50"/>
        <v>----</v>
      </c>
      <c r="Q203" s="82" t="str">
        <f t="shared" si="51"/>
        <v>----</v>
      </c>
    </row>
    <row r="204" spans="1:17">
      <c r="A204" s="76">
        <v>199</v>
      </c>
      <c r="B204" s="149" t="s">
        <v>223</v>
      </c>
      <c r="C204" s="149" t="s">
        <v>154</v>
      </c>
      <c r="D204" s="48" t="str">
        <f t="shared" si="49"/>
        <v>K</v>
      </c>
      <c r="E204" s="53">
        <v>36744</v>
      </c>
      <c r="F204" s="77">
        <f t="shared" ca="1" si="39"/>
        <v>6973</v>
      </c>
      <c r="G204" s="78">
        <f t="shared" si="40"/>
        <v>2000</v>
      </c>
      <c r="H204" s="78">
        <f t="shared" si="41"/>
        <v>8</v>
      </c>
      <c r="I204" s="78" t="str">
        <f t="shared" si="42"/>
        <v>sierpień</v>
      </c>
      <c r="J204" s="78">
        <f t="shared" si="43"/>
        <v>6</v>
      </c>
      <c r="K204" s="78">
        <f t="shared" ca="1" si="44"/>
        <v>19</v>
      </c>
      <c r="L204" s="79">
        <f t="shared" ca="1" si="45"/>
        <v>43683</v>
      </c>
      <c r="M204" s="78" t="str">
        <f t="shared" ca="1" si="46"/>
        <v>BYŁY</v>
      </c>
      <c r="N204" s="80" t="str">
        <f t="shared" ca="1" si="47"/>
        <v>----</v>
      </c>
      <c r="O204" s="81" t="str">
        <f t="shared" ca="1" si="48"/>
        <v>----</v>
      </c>
      <c r="P204" s="82" t="str">
        <f t="shared" si="50"/>
        <v>----</v>
      </c>
      <c r="Q204" s="82" t="str">
        <f t="shared" si="51"/>
        <v>----</v>
      </c>
    </row>
    <row r="205" spans="1:17">
      <c r="A205" s="76">
        <v>200</v>
      </c>
      <c r="B205" s="149" t="s">
        <v>242</v>
      </c>
      <c r="C205" s="149" t="s">
        <v>149</v>
      </c>
      <c r="D205" s="48" t="str">
        <f t="shared" si="49"/>
        <v>K</v>
      </c>
      <c r="E205" s="53">
        <v>38058</v>
      </c>
      <c r="F205" s="77">
        <f t="shared" ca="1" si="39"/>
        <v>5659</v>
      </c>
      <c r="G205" s="78">
        <f t="shared" si="40"/>
        <v>2004</v>
      </c>
      <c r="H205" s="78">
        <f t="shared" si="41"/>
        <v>3</v>
      </c>
      <c r="I205" s="78" t="str">
        <f t="shared" si="42"/>
        <v>marzec</v>
      </c>
      <c r="J205" s="78">
        <f t="shared" si="43"/>
        <v>12</v>
      </c>
      <c r="K205" s="78">
        <f t="shared" ca="1" si="44"/>
        <v>15</v>
      </c>
      <c r="L205" s="79">
        <f t="shared" ca="1" si="45"/>
        <v>43536</v>
      </c>
      <c r="M205" s="78" t="str">
        <f t="shared" ca="1" si="46"/>
        <v>BYŁY</v>
      </c>
      <c r="N205" s="80" t="str">
        <f t="shared" ca="1" si="47"/>
        <v>----</v>
      </c>
      <c r="O205" s="81" t="str">
        <f t="shared" ca="1" si="48"/>
        <v>----</v>
      </c>
      <c r="P205" s="82" t="str">
        <f t="shared" si="50"/>
        <v>----</v>
      </c>
      <c r="Q205" s="82" t="str">
        <f t="shared" si="51"/>
        <v>----</v>
      </c>
    </row>
  </sheetData>
  <sheetProtection sheet="1" objects="1" scenarios="1"/>
  <mergeCells count="1">
    <mergeCell ref="N5:Q5"/>
  </mergeCells>
  <conditionalFormatting sqref="O6:O205">
    <cfRule type="containsText" dxfId="8" priority="9" operator="containsText" text="TAK">
      <formula>NOT(ISERROR(SEARCH("TAK",O6)))</formula>
    </cfRule>
  </conditionalFormatting>
  <conditionalFormatting sqref="P6:Q205">
    <cfRule type="containsText" dxfId="7" priority="8" operator="containsText" text="TAK">
      <formula>NOT(ISERROR(SEARCH("TAK",P6)))</formula>
    </cfRule>
  </conditionalFormatting>
  <conditionalFormatting sqref="M6:M205">
    <cfRule type="containsText" dxfId="6" priority="6" operator="containsText" text="BYŁY">
      <formula>NOT(ISERROR(SEARCH("BYŁY",M6)))</formula>
    </cfRule>
    <cfRule type="containsText" dxfId="5" priority="7" operator="containsText" text="DZIŚ">
      <formula>NOT(ISERROR(SEARCH("DZIŚ",M6)))</formula>
    </cfRule>
  </conditionalFormatting>
  <conditionalFormatting sqref="N6:N205">
    <cfRule type="containsText" dxfId="4" priority="5" operator="containsText" text="TAK">
      <formula>NOT(ISERROR(SEARCH("TAK",N6)))</formula>
    </cfRule>
  </conditionalFormatting>
  <conditionalFormatting sqref="B6:B129">
    <cfRule type="expression" dxfId="3" priority="4">
      <formula>$D$6</formula>
    </cfRule>
  </conditionalFormatting>
  <conditionalFormatting sqref="K6:K205">
    <cfRule type="cellIs" dxfId="2" priority="3" operator="greaterThan">
      <formula>17</formula>
    </cfRule>
  </conditionalFormatting>
  <conditionalFormatting sqref="D6:D205">
    <cfRule type="containsText" dxfId="1" priority="1" operator="containsText" text="M">
      <formula>NOT(ISERROR(SEARCH("M",D6)))</formula>
    </cfRule>
    <cfRule type="containsText" dxfId="0" priority="2" operator="containsText" text="K">
      <formula>NOT(ISERROR(SEARCH("K",D6)))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workbookViewId="0">
      <selection activeCell="E10" sqref="E10"/>
    </sheetView>
  </sheetViews>
  <sheetFormatPr defaultRowHeight="15"/>
  <cols>
    <col min="2" max="2" width="15.7109375" customWidth="1"/>
    <col min="3" max="3" width="12.7109375" customWidth="1"/>
    <col min="4" max="4" width="17.7109375" customWidth="1"/>
    <col min="5" max="5" width="14.140625" customWidth="1"/>
    <col min="7" max="7" width="25.7109375" customWidth="1"/>
    <col min="8" max="8" width="15.42578125" customWidth="1"/>
  </cols>
  <sheetData>
    <row r="3" spans="1:18" s="17" customFormat="1" ht="28.5" customHeight="1">
      <c r="A3" s="26" t="s">
        <v>344</v>
      </c>
      <c r="B3" s="27"/>
      <c r="C3" s="27"/>
      <c r="D3" s="27"/>
      <c r="E3" s="27"/>
      <c r="F3" s="27"/>
      <c r="G3" s="27"/>
      <c r="H3" s="28"/>
      <c r="I3" s="16"/>
      <c r="J3" s="154" t="s">
        <v>345</v>
      </c>
      <c r="K3" s="154"/>
      <c r="L3" s="154"/>
      <c r="M3" s="154"/>
      <c r="N3" s="154"/>
      <c r="O3" s="154"/>
      <c r="P3" s="154"/>
      <c r="Q3" s="154"/>
      <c r="R3" s="154"/>
    </row>
    <row r="4" spans="1:18" s="17" customFormat="1" ht="28.5" customHeight="1">
      <c r="A4" s="23" t="s">
        <v>38</v>
      </c>
      <c r="B4" s="189"/>
      <c r="C4" s="189"/>
      <c r="D4" s="189"/>
      <c r="E4" s="189"/>
      <c r="F4" s="189"/>
      <c r="G4" s="189"/>
      <c r="H4" s="190"/>
      <c r="I4" s="16"/>
      <c r="J4" s="154"/>
      <c r="K4" s="154"/>
      <c r="L4" s="154"/>
      <c r="M4" s="154"/>
      <c r="N4" s="154"/>
      <c r="O4" s="154"/>
      <c r="P4" s="154"/>
      <c r="Q4" s="154"/>
      <c r="R4" s="154"/>
    </row>
    <row r="5" spans="1:18" s="17" customFormat="1" ht="28.5" customHeight="1">
      <c r="A5" s="24" t="s">
        <v>39</v>
      </c>
      <c r="B5" s="25"/>
      <c r="C5" s="25"/>
      <c r="D5" s="25"/>
      <c r="E5" s="25"/>
      <c r="F5" s="25"/>
      <c r="G5" s="25"/>
      <c r="H5" s="29"/>
      <c r="I5" s="16"/>
      <c r="J5" s="164" t="s">
        <v>347</v>
      </c>
      <c r="K5" s="164"/>
      <c r="L5" s="164"/>
      <c r="M5" s="164"/>
      <c r="N5" s="164"/>
      <c r="O5" s="164"/>
      <c r="P5" s="164"/>
      <c r="Q5" s="164"/>
    </row>
    <row r="6" spans="1:18" s="17" customFormat="1" ht="28.5" customHeight="1">
      <c r="A6" s="2"/>
      <c r="B6" s="1"/>
      <c r="C6" s="1"/>
      <c r="D6" s="1"/>
      <c r="E6" s="1"/>
      <c r="F6" s="1"/>
      <c r="G6" s="1"/>
      <c r="H6" s="1"/>
      <c r="I6" s="16"/>
      <c r="J6" s="152"/>
      <c r="K6" s="152"/>
      <c r="L6" s="152"/>
      <c r="M6" s="152"/>
      <c r="N6" s="152"/>
      <c r="O6" s="152"/>
      <c r="P6" s="152"/>
      <c r="Q6" s="152"/>
    </row>
    <row r="7" spans="1:18">
      <c r="A7" s="2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8" ht="15.75" thickBot="1"/>
    <row r="9" spans="1:18" ht="16.5" thickTop="1" thickBot="1">
      <c r="A9" s="3" t="s">
        <v>0</v>
      </c>
      <c r="B9" s="4" t="s">
        <v>1</v>
      </c>
      <c r="C9" s="4" t="s">
        <v>2</v>
      </c>
      <c r="D9" s="4" t="s">
        <v>3</v>
      </c>
      <c r="E9" s="5" t="s">
        <v>4</v>
      </c>
      <c r="F9" s="6"/>
      <c r="G9" s="165" t="s">
        <v>5</v>
      </c>
      <c r="H9" s="165"/>
      <c r="I9" s="6"/>
      <c r="J9" s="6"/>
    </row>
    <row r="10" spans="1:18" ht="15.75" thickTop="1">
      <c r="A10" s="7">
        <v>1</v>
      </c>
      <c r="B10" s="8" t="s">
        <v>6</v>
      </c>
      <c r="C10" s="21">
        <v>120</v>
      </c>
      <c r="D10" s="21">
        <v>100</v>
      </c>
      <c r="E10" s="19"/>
      <c r="F10" s="6"/>
      <c r="G10" s="9" t="s">
        <v>7</v>
      </c>
      <c r="H10" s="18"/>
      <c r="I10" s="6"/>
      <c r="J10" s="6"/>
    </row>
    <row r="11" spans="1:18">
      <c r="A11" s="7">
        <v>2</v>
      </c>
      <c r="B11" s="8" t="s">
        <v>8</v>
      </c>
      <c r="C11" s="21">
        <v>150</v>
      </c>
      <c r="D11" s="21">
        <v>50</v>
      </c>
      <c r="E11" s="19"/>
      <c r="F11" s="6"/>
      <c r="G11" s="11" t="s">
        <v>9</v>
      </c>
      <c r="H11" s="19"/>
      <c r="I11" s="6"/>
      <c r="J11" s="6"/>
    </row>
    <row r="12" spans="1:18">
      <c r="A12" s="7">
        <v>3</v>
      </c>
      <c r="B12" s="8" t="s">
        <v>10</v>
      </c>
      <c r="C12" s="21">
        <v>100</v>
      </c>
      <c r="D12" s="21">
        <v>50</v>
      </c>
      <c r="E12" s="19"/>
      <c r="F12" s="6"/>
      <c r="G12" s="11" t="s">
        <v>11</v>
      </c>
      <c r="H12" s="19"/>
      <c r="I12" s="6"/>
      <c r="J12" s="6"/>
    </row>
    <row r="13" spans="1:18" ht="15.75" thickBot="1">
      <c r="A13" s="7">
        <v>4</v>
      </c>
      <c r="B13" s="8" t="s">
        <v>12</v>
      </c>
      <c r="C13" s="21">
        <v>200</v>
      </c>
      <c r="D13" s="21">
        <v>100</v>
      </c>
      <c r="E13" s="19"/>
      <c r="F13" s="6"/>
      <c r="G13" s="12" t="s">
        <v>13</v>
      </c>
      <c r="H13" s="20"/>
      <c r="I13" s="6"/>
      <c r="J13" s="6"/>
    </row>
    <row r="14" spans="1:18" ht="16.5" thickTop="1" thickBot="1">
      <c r="A14" s="7">
        <v>5</v>
      </c>
      <c r="B14" s="8" t="s">
        <v>14</v>
      </c>
      <c r="C14" s="21">
        <v>100</v>
      </c>
      <c r="D14" s="21">
        <v>50</v>
      </c>
      <c r="E14" s="19"/>
      <c r="F14" s="6"/>
      <c r="G14" s="6"/>
      <c r="H14" s="6"/>
      <c r="I14" s="6"/>
      <c r="J14" s="6"/>
    </row>
    <row r="15" spans="1:18" ht="16.5" thickTop="1" thickBot="1">
      <c r="A15" s="7">
        <v>6</v>
      </c>
      <c r="B15" s="8" t="s">
        <v>15</v>
      </c>
      <c r="C15" s="21">
        <v>165</v>
      </c>
      <c r="D15" s="21">
        <v>100</v>
      </c>
      <c r="E15" s="19"/>
      <c r="F15" s="6"/>
      <c r="G15" s="165" t="s">
        <v>16</v>
      </c>
      <c r="H15" s="165"/>
      <c r="I15" s="6"/>
      <c r="J15" s="6"/>
    </row>
    <row r="16" spans="1:18" ht="15.75" thickTop="1">
      <c r="A16" s="7">
        <v>7</v>
      </c>
      <c r="B16" s="8" t="s">
        <v>17</v>
      </c>
      <c r="C16" s="21">
        <v>220</v>
      </c>
      <c r="D16" s="21">
        <v>50</v>
      </c>
      <c r="E16" s="19"/>
      <c r="F16" s="6"/>
      <c r="G16" s="9" t="s">
        <v>18</v>
      </c>
      <c r="H16" s="10"/>
      <c r="I16" s="6"/>
      <c r="J16" s="6"/>
    </row>
    <row r="17" spans="1:10" ht="15.75" thickBot="1">
      <c r="A17" s="7">
        <v>8</v>
      </c>
      <c r="B17" s="8" t="s">
        <v>19</v>
      </c>
      <c r="C17" s="21">
        <v>100</v>
      </c>
      <c r="D17" s="21"/>
      <c r="E17" s="19"/>
      <c r="F17" s="6"/>
      <c r="G17" s="12" t="s">
        <v>20</v>
      </c>
      <c r="H17" s="13"/>
      <c r="I17" s="6"/>
      <c r="J17" s="6"/>
    </row>
    <row r="18" spans="1:10" ht="15.75" thickTop="1">
      <c r="A18" s="7">
        <v>9</v>
      </c>
      <c r="B18" s="8" t="s">
        <v>21</v>
      </c>
      <c r="C18" s="21">
        <v>150</v>
      </c>
      <c r="D18" s="21">
        <v>150</v>
      </c>
      <c r="E18" s="19"/>
      <c r="F18" s="6"/>
      <c r="G18" s="6"/>
      <c r="H18" s="6"/>
      <c r="I18" s="6"/>
      <c r="J18" s="6"/>
    </row>
    <row r="19" spans="1:10">
      <c r="A19" s="7">
        <v>10</v>
      </c>
      <c r="B19" s="8" t="s">
        <v>22</v>
      </c>
      <c r="C19" s="21">
        <v>100</v>
      </c>
      <c r="D19" s="21">
        <v>50</v>
      </c>
      <c r="E19" s="19"/>
      <c r="F19" s="6"/>
      <c r="G19" s="6"/>
      <c r="H19" s="6"/>
      <c r="I19" s="6"/>
      <c r="J19" s="6"/>
    </row>
    <row r="20" spans="1:10">
      <c r="A20" s="7">
        <v>11</v>
      </c>
      <c r="B20" s="8" t="s">
        <v>23</v>
      </c>
      <c r="C20" s="21">
        <v>180</v>
      </c>
      <c r="D20" s="21"/>
      <c r="E20" s="19"/>
      <c r="F20" s="6"/>
      <c r="G20" s="6"/>
      <c r="H20" s="6"/>
      <c r="I20" s="6"/>
      <c r="J20" s="6"/>
    </row>
    <row r="21" spans="1:10">
      <c r="A21" s="7">
        <v>12</v>
      </c>
      <c r="B21" s="8" t="s">
        <v>24</v>
      </c>
      <c r="C21" s="21">
        <v>130</v>
      </c>
      <c r="D21" s="21">
        <v>130</v>
      </c>
      <c r="E21" s="19"/>
      <c r="F21" s="6"/>
      <c r="G21" s="6"/>
      <c r="H21" s="6"/>
      <c r="I21" s="6"/>
      <c r="J21" s="6"/>
    </row>
    <row r="22" spans="1:10">
      <c r="A22" s="7">
        <v>13</v>
      </c>
      <c r="B22" s="8" t="s">
        <v>25</v>
      </c>
      <c r="C22" s="21">
        <v>50</v>
      </c>
      <c r="D22" s="21"/>
      <c r="E22" s="19"/>
      <c r="F22" s="6"/>
      <c r="G22" s="6"/>
      <c r="H22" s="6"/>
      <c r="I22" s="6"/>
      <c r="J22" s="6"/>
    </row>
    <row r="23" spans="1:10">
      <c r="A23" s="7">
        <v>14</v>
      </c>
      <c r="B23" s="8" t="s">
        <v>26</v>
      </c>
      <c r="C23" s="21">
        <v>100</v>
      </c>
      <c r="D23" s="21">
        <v>50</v>
      </c>
      <c r="E23" s="19"/>
      <c r="F23" s="6"/>
      <c r="G23" s="6"/>
      <c r="H23" s="6"/>
      <c r="I23" s="6"/>
      <c r="J23" s="6"/>
    </row>
    <row r="24" spans="1:10">
      <c r="A24" s="7">
        <v>15</v>
      </c>
      <c r="B24" s="8" t="s">
        <v>27</v>
      </c>
      <c r="C24" s="21">
        <v>150</v>
      </c>
      <c r="D24" s="21">
        <v>100</v>
      </c>
      <c r="E24" s="19"/>
      <c r="F24" s="6"/>
      <c r="G24" s="6"/>
      <c r="H24" s="6"/>
      <c r="I24" s="6"/>
      <c r="J24" s="6"/>
    </row>
    <row r="25" spans="1:10">
      <c r="A25" s="7">
        <v>16</v>
      </c>
      <c r="B25" s="8" t="s">
        <v>28</v>
      </c>
      <c r="C25" s="21">
        <v>200</v>
      </c>
      <c r="D25" s="21">
        <v>100</v>
      </c>
      <c r="E25" s="19"/>
      <c r="F25" s="6"/>
      <c r="G25" s="6"/>
      <c r="H25" s="6"/>
      <c r="I25" s="6"/>
      <c r="J25" s="6"/>
    </row>
    <row r="26" spans="1:10">
      <c r="A26" s="7">
        <v>17</v>
      </c>
      <c r="B26" s="8" t="s">
        <v>29</v>
      </c>
      <c r="C26" s="21">
        <v>160</v>
      </c>
      <c r="D26" s="21">
        <v>150</v>
      </c>
      <c r="E26" s="19"/>
      <c r="F26" s="6"/>
      <c r="G26" s="6"/>
      <c r="H26" s="6"/>
      <c r="I26" s="6"/>
      <c r="J26" s="6"/>
    </row>
    <row r="27" spans="1:10">
      <c r="A27" s="7">
        <v>18</v>
      </c>
      <c r="B27" s="8" t="s">
        <v>30</v>
      </c>
      <c r="C27" s="21">
        <v>100</v>
      </c>
      <c r="D27" s="21"/>
      <c r="E27" s="19"/>
      <c r="F27" s="6"/>
      <c r="G27" s="6"/>
      <c r="H27" s="6"/>
      <c r="I27" s="6"/>
      <c r="J27" s="6"/>
    </row>
    <row r="28" spans="1:10">
      <c r="A28" s="7">
        <v>19</v>
      </c>
      <c r="B28" s="8" t="s">
        <v>31</v>
      </c>
      <c r="C28" s="21">
        <v>50</v>
      </c>
      <c r="D28" s="21">
        <v>50</v>
      </c>
      <c r="E28" s="19"/>
      <c r="F28" s="6"/>
      <c r="G28" s="6"/>
      <c r="H28" s="6"/>
      <c r="I28" s="6"/>
      <c r="J28" s="6"/>
    </row>
    <row r="29" spans="1:10">
      <c r="A29" s="7">
        <v>20</v>
      </c>
      <c r="B29" s="8" t="s">
        <v>32</v>
      </c>
      <c r="C29" s="21">
        <v>120</v>
      </c>
      <c r="D29" s="21">
        <v>120</v>
      </c>
      <c r="E29" s="19"/>
      <c r="F29" s="6"/>
      <c r="G29" s="6"/>
      <c r="H29" s="6"/>
      <c r="I29" s="6"/>
      <c r="J29" s="6"/>
    </row>
    <row r="30" spans="1:10">
      <c r="A30" s="7">
        <v>21</v>
      </c>
      <c r="B30" s="8" t="s">
        <v>33</v>
      </c>
      <c r="C30" s="21">
        <v>100</v>
      </c>
      <c r="D30" s="21">
        <v>100</v>
      </c>
      <c r="E30" s="19"/>
      <c r="F30" s="6"/>
      <c r="G30" s="6"/>
      <c r="H30" s="6"/>
      <c r="I30" s="6"/>
      <c r="J30" s="6"/>
    </row>
    <row r="31" spans="1:10">
      <c r="A31" s="7">
        <v>22</v>
      </c>
      <c r="B31" s="8" t="s">
        <v>34</v>
      </c>
      <c r="C31" s="21">
        <v>210</v>
      </c>
      <c r="D31" s="21">
        <v>50</v>
      </c>
      <c r="E31" s="19"/>
      <c r="F31" s="6"/>
      <c r="G31" s="6"/>
      <c r="H31" s="6"/>
      <c r="I31" s="6"/>
      <c r="J31" s="6"/>
    </row>
    <row r="32" spans="1:10" ht="15.75" thickBot="1">
      <c r="A32" s="14">
        <v>23</v>
      </c>
      <c r="B32" s="15" t="s">
        <v>35</v>
      </c>
      <c r="C32" s="22">
        <v>150</v>
      </c>
      <c r="D32" s="22">
        <v>150</v>
      </c>
      <c r="E32" s="30"/>
      <c r="F32" s="6"/>
      <c r="G32" s="6"/>
      <c r="H32" s="6"/>
      <c r="I32" s="6"/>
      <c r="J32" s="6"/>
    </row>
    <row r="33" spans="1:10" ht="15.75" thickTop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</sheetData>
  <mergeCells count="4">
    <mergeCell ref="G9:H9"/>
    <mergeCell ref="G15:H15"/>
    <mergeCell ref="J3:R4"/>
    <mergeCell ref="J5:Q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1"/>
  <sheetViews>
    <sheetView workbookViewId="0">
      <selection activeCell="H6" sqref="H6"/>
    </sheetView>
  </sheetViews>
  <sheetFormatPr defaultRowHeight="14.25"/>
  <cols>
    <col min="1" max="1" width="9.140625" style="85"/>
    <col min="2" max="2" width="16.5703125" style="85" customWidth="1"/>
    <col min="3" max="3" width="13.140625" style="85" customWidth="1"/>
    <col min="4" max="6" width="9.140625" style="85"/>
    <col min="7" max="7" width="19.7109375" style="85" customWidth="1"/>
    <col min="8" max="8" width="16" style="85" customWidth="1"/>
    <col min="9" max="9" width="14.42578125" style="85" customWidth="1"/>
    <col min="10" max="10" width="17.7109375" style="85" customWidth="1"/>
    <col min="11" max="16384" width="9.140625" style="85"/>
  </cols>
  <sheetData>
    <row r="2" spans="2:20" s="87" customFormat="1" ht="27.75" customHeight="1">
      <c r="E2" s="88"/>
      <c r="F2" s="89" t="s">
        <v>52</v>
      </c>
      <c r="G2" s="88"/>
      <c r="H2" s="88"/>
      <c r="I2" s="88"/>
    </row>
    <row r="4" spans="2:20" ht="15">
      <c r="B4" s="166" t="s">
        <v>50</v>
      </c>
      <c r="C4" s="167"/>
      <c r="G4" s="136" t="s">
        <v>40</v>
      </c>
      <c r="H4" s="136"/>
      <c r="I4" s="136"/>
      <c r="J4" s="136"/>
    </row>
    <row r="5" spans="2:20">
      <c r="B5" s="137" t="s">
        <v>41</v>
      </c>
      <c r="C5" s="137" t="s">
        <v>51</v>
      </c>
      <c r="G5" s="138" t="s">
        <v>41</v>
      </c>
      <c r="H5" s="138" t="s">
        <v>42</v>
      </c>
      <c r="I5" s="138" t="s">
        <v>43</v>
      </c>
      <c r="J5" s="138" t="s">
        <v>44</v>
      </c>
    </row>
    <row r="6" spans="2:20">
      <c r="B6" s="139" t="s">
        <v>49</v>
      </c>
      <c r="C6" s="142">
        <v>40</v>
      </c>
      <c r="G6" s="140" t="s">
        <v>45</v>
      </c>
      <c r="H6" s="140"/>
      <c r="I6" s="141"/>
      <c r="J6" s="140"/>
    </row>
    <row r="7" spans="2:20">
      <c r="B7" s="139" t="s">
        <v>49</v>
      </c>
      <c r="C7" s="142">
        <v>40</v>
      </c>
      <c r="G7" s="140" t="s">
        <v>46</v>
      </c>
      <c r="H7" s="140"/>
      <c r="I7" s="141"/>
      <c r="J7" s="140"/>
    </row>
    <row r="8" spans="2:20">
      <c r="B8" s="139" t="s">
        <v>22</v>
      </c>
      <c r="C8" s="142">
        <v>20</v>
      </c>
      <c r="G8" s="140" t="s">
        <v>47</v>
      </c>
      <c r="H8" s="140"/>
      <c r="I8" s="141"/>
      <c r="J8" s="140"/>
    </row>
    <row r="9" spans="2:20">
      <c r="B9" s="139" t="s">
        <v>45</v>
      </c>
      <c r="C9" s="142">
        <v>20</v>
      </c>
      <c r="G9" s="140" t="s">
        <v>48</v>
      </c>
      <c r="H9" s="140"/>
      <c r="I9" s="141"/>
      <c r="J9" s="140"/>
    </row>
    <row r="10" spans="2:20">
      <c r="B10" s="139" t="s">
        <v>46</v>
      </c>
      <c r="C10" s="142">
        <v>30</v>
      </c>
      <c r="G10" s="140" t="s">
        <v>49</v>
      </c>
      <c r="H10" s="140"/>
      <c r="I10" s="141"/>
      <c r="J10" s="140"/>
    </row>
    <row r="11" spans="2:20">
      <c r="B11" s="139" t="s">
        <v>49</v>
      </c>
      <c r="C11" s="142">
        <v>40</v>
      </c>
      <c r="G11" s="140" t="s">
        <v>22</v>
      </c>
      <c r="H11" s="140"/>
      <c r="I11" s="141"/>
      <c r="J11" s="140"/>
    </row>
    <row r="12" spans="2:20" ht="14.25" customHeight="1">
      <c r="B12" s="139" t="s">
        <v>22</v>
      </c>
      <c r="C12" s="142">
        <v>20</v>
      </c>
      <c r="D12" s="94"/>
      <c r="G12" s="168" t="s">
        <v>345</v>
      </c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2:20" ht="15" customHeight="1">
      <c r="B13" s="139" t="s">
        <v>45</v>
      </c>
      <c r="C13" s="142">
        <v>30</v>
      </c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2:20" ht="14.25" customHeight="1">
      <c r="B14" s="139" t="s">
        <v>46</v>
      </c>
      <c r="C14" s="142">
        <v>20</v>
      </c>
      <c r="G14" s="164" t="s">
        <v>348</v>
      </c>
      <c r="H14" s="164"/>
      <c r="I14" s="164"/>
      <c r="J14" s="164"/>
    </row>
    <row r="15" spans="2:20" ht="14.25" customHeight="1">
      <c r="B15" s="139" t="s">
        <v>49</v>
      </c>
      <c r="C15" s="142">
        <v>50</v>
      </c>
      <c r="G15" s="164"/>
      <c r="H15" s="164"/>
      <c r="I15" s="164"/>
      <c r="J15" s="164"/>
    </row>
    <row r="16" spans="2:20" ht="14.25" customHeight="1">
      <c r="B16" s="139" t="s">
        <v>22</v>
      </c>
      <c r="C16" s="142">
        <v>20</v>
      </c>
      <c r="G16" s="164"/>
      <c r="H16" s="164"/>
      <c r="I16" s="164"/>
      <c r="J16" s="164"/>
    </row>
    <row r="17" spans="2:10">
      <c r="B17" s="139" t="s">
        <v>45</v>
      </c>
      <c r="C17" s="142">
        <v>30</v>
      </c>
      <c r="G17" s="164"/>
      <c r="H17" s="164"/>
      <c r="I17" s="164"/>
      <c r="J17" s="164"/>
    </row>
    <row r="18" spans="2:10">
      <c r="B18" s="139" t="s">
        <v>46</v>
      </c>
      <c r="C18" s="142">
        <v>40</v>
      </c>
    </row>
    <row r="19" spans="2:10">
      <c r="B19" s="139" t="s">
        <v>49</v>
      </c>
      <c r="C19" s="142">
        <v>30</v>
      </c>
    </row>
    <row r="20" spans="2:10">
      <c r="B20" s="139" t="s">
        <v>22</v>
      </c>
      <c r="C20" s="142">
        <v>30</v>
      </c>
    </row>
    <row r="21" spans="2:10">
      <c r="B21" s="139" t="s">
        <v>45</v>
      </c>
      <c r="C21" s="142">
        <v>20</v>
      </c>
    </row>
    <row r="22" spans="2:10">
      <c r="B22" s="139" t="s">
        <v>46</v>
      </c>
      <c r="C22" s="142">
        <v>20</v>
      </c>
    </row>
    <row r="23" spans="2:10">
      <c r="B23" s="139" t="s">
        <v>49</v>
      </c>
      <c r="C23" s="142">
        <v>50</v>
      </c>
    </row>
    <row r="24" spans="2:10">
      <c r="B24" s="139" t="s">
        <v>22</v>
      </c>
      <c r="C24" s="142">
        <v>20</v>
      </c>
    </row>
    <row r="25" spans="2:10">
      <c r="B25" s="139" t="s">
        <v>45</v>
      </c>
      <c r="C25" s="142">
        <v>30</v>
      </c>
    </row>
    <row r="26" spans="2:10">
      <c r="B26" s="139" t="s">
        <v>46</v>
      </c>
      <c r="C26" s="142">
        <v>40</v>
      </c>
    </row>
    <row r="27" spans="2:10">
      <c r="B27" s="139" t="s">
        <v>49</v>
      </c>
      <c r="C27" s="142">
        <v>30</v>
      </c>
    </row>
    <row r="28" spans="2:10">
      <c r="B28" s="139" t="s">
        <v>22</v>
      </c>
      <c r="C28" s="142">
        <v>30</v>
      </c>
    </row>
    <row r="29" spans="2:10">
      <c r="B29" s="139" t="s">
        <v>45</v>
      </c>
      <c r="C29" s="142">
        <v>20</v>
      </c>
    </row>
    <row r="30" spans="2:10">
      <c r="B30" s="139" t="s">
        <v>46</v>
      </c>
      <c r="C30" s="142">
        <v>20</v>
      </c>
    </row>
    <row r="31" spans="2:10">
      <c r="B31" s="139" t="s">
        <v>49</v>
      </c>
      <c r="C31" s="142">
        <v>50</v>
      </c>
    </row>
    <row r="32" spans="2:10">
      <c r="B32" s="139" t="s">
        <v>22</v>
      </c>
      <c r="C32" s="142">
        <v>20</v>
      </c>
    </row>
    <row r="33" spans="2:3">
      <c r="B33" s="139" t="s">
        <v>45</v>
      </c>
      <c r="C33" s="142">
        <v>30</v>
      </c>
    </row>
    <row r="34" spans="2:3">
      <c r="B34" s="139" t="s">
        <v>46</v>
      </c>
      <c r="C34" s="142">
        <v>40</v>
      </c>
    </row>
    <row r="35" spans="2:3">
      <c r="B35" s="139" t="s">
        <v>49</v>
      </c>
      <c r="C35" s="142">
        <v>30</v>
      </c>
    </row>
    <row r="36" spans="2:3">
      <c r="B36" s="139" t="s">
        <v>22</v>
      </c>
      <c r="C36" s="142">
        <v>30</v>
      </c>
    </row>
    <row r="37" spans="2:3">
      <c r="B37" s="139" t="s">
        <v>49</v>
      </c>
      <c r="C37" s="142">
        <v>20</v>
      </c>
    </row>
    <row r="38" spans="2:3">
      <c r="B38" s="139" t="s">
        <v>22</v>
      </c>
      <c r="C38" s="142">
        <v>50</v>
      </c>
    </row>
    <row r="39" spans="2:3">
      <c r="B39" s="139" t="s">
        <v>45</v>
      </c>
      <c r="C39" s="142">
        <v>20</v>
      </c>
    </row>
    <row r="40" spans="2:3">
      <c r="B40" s="139" t="s">
        <v>45</v>
      </c>
      <c r="C40" s="142">
        <v>20</v>
      </c>
    </row>
    <row r="41" spans="2:3">
      <c r="B41" s="139" t="s">
        <v>46</v>
      </c>
      <c r="C41" s="142">
        <v>30</v>
      </c>
    </row>
    <row r="42" spans="2:3">
      <c r="B42" s="139" t="s">
        <v>49</v>
      </c>
      <c r="C42" s="142">
        <v>40</v>
      </c>
    </row>
    <row r="43" spans="2:3">
      <c r="B43" s="139" t="s">
        <v>22</v>
      </c>
      <c r="C43" s="142">
        <v>20</v>
      </c>
    </row>
    <row r="44" spans="2:3">
      <c r="B44" s="139" t="s">
        <v>45</v>
      </c>
      <c r="C44" s="142">
        <v>30</v>
      </c>
    </row>
    <row r="45" spans="2:3">
      <c r="B45" s="139" t="s">
        <v>46</v>
      </c>
      <c r="C45" s="142">
        <v>20</v>
      </c>
    </row>
    <row r="46" spans="2:3">
      <c r="B46" s="139" t="s">
        <v>49</v>
      </c>
      <c r="C46" s="142">
        <v>50</v>
      </c>
    </row>
    <row r="47" spans="2:3">
      <c r="B47" s="139" t="s">
        <v>22</v>
      </c>
      <c r="C47" s="142">
        <v>20</v>
      </c>
    </row>
    <row r="48" spans="2:3">
      <c r="B48" s="139" t="s">
        <v>45</v>
      </c>
      <c r="C48" s="142">
        <v>30</v>
      </c>
    </row>
    <row r="49" spans="2:3">
      <c r="B49" s="139" t="s">
        <v>46</v>
      </c>
      <c r="C49" s="142">
        <v>40</v>
      </c>
    </row>
    <row r="50" spans="2:3">
      <c r="B50" s="139" t="s">
        <v>49</v>
      </c>
      <c r="C50" s="142">
        <v>30</v>
      </c>
    </row>
    <row r="51" spans="2:3">
      <c r="B51" s="139" t="s">
        <v>22</v>
      </c>
      <c r="C51" s="142">
        <v>30</v>
      </c>
    </row>
    <row r="52" spans="2:3">
      <c r="B52" s="139" t="s">
        <v>45</v>
      </c>
      <c r="C52" s="142">
        <v>20</v>
      </c>
    </row>
    <row r="53" spans="2:3">
      <c r="B53" s="139" t="s">
        <v>46</v>
      </c>
      <c r="C53" s="142">
        <v>20</v>
      </c>
    </row>
    <row r="54" spans="2:3">
      <c r="B54" s="139" t="s">
        <v>49</v>
      </c>
      <c r="C54" s="142">
        <v>50</v>
      </c>
    </row>
    <row r="55" spans="2:3">
      <c r="B55" s="139" t="s">
        <v>22</v>
      </c>
      <c r="C55" s="142">
        <v>20</v>
      </c>
    </row>
    <row r="56" spans="2:3">
      <c r="B56" s="139" t="s">
        <v>45</v>
      </c>
      <c r="C56" s="142">
        <v>30</v>
      </c>
    </row>
    <row r="57" spans="2:3">
      <c r="B57" s="139" t="s">
        <v>46</v>
      </c>
      <c r="C57" s="142">
        <v>40</v>
      </c>
    </row>
    <row r="58" spans="2:3">
      <c r="B58" s="139" t="s">
        <v>49</v>
      </c>
      <c r="C58" s="142">
        <v>30</v>
      </c>
    </row>
    <row r="59" spans="2:3">
      <c r="B59" s="139" t="s">
        <v>22</v>
      </c>
      <c r="C59" s="142">
        <v>30</v>
      </c>
    </row>
    <row r="60" spans="2:3">
      <c r="B60" s="139" t="s">
        <v>45</v>
      </c>
      <c r="C60" s="142">
        <v>20</v>
      </c>
    </row>
    <row r="61" spans="2:3">
      <c r="B61" s="139" t="s">
        <v>46</v>
      </c>
      <c r="C61" s="142">
        <v>20</v>
      </c>
    </row>
    <row r="62" spans="2:3">
      <c r="B62" s="139" t="s">
        <v>49</v>
      </c>
      <c r="C62" s="142">
        <v>50</v>
      </c>
    </row>
    <row r="63" spans="2:3">
      <c r="B63" s="139" t="s">
        <v>22</v>
      </c>
      <c r="C63" s="142">
        <v>20</v>
      </c>
    </row>
    <row r="64" spans="2:3">
      <c r="B64" s="139" t="s">
        <v>45</v>
      </c>
      <c r="C64" s="142">
        <v>30</v>
      </c>
    </row>
    <row r="65" spans="2:3">
      <c r="B65" s="139" t="s">
        <v>46</v>
      </c>
      <c r="C65" s="142">
        <v>40</v>
      </c>
    </row>
    <row r="66" spans="2:3">
      <c r="B66" s="139" t="s">
        <v>49</v>
      </c>
      <c r="C66" s="142">
        <v>30</v>
      </c>
    </row>
    <row r="67" spans="2:3">
      <c r="B67" s="139" t="s">
        <v>22</v>
      </c>
      <c r="C67" s="142">
        <v>30</v>
      </c>
    </row>
    <row r="68" spans="2:3">
      <c r="B68" s="139" t="s">
        <v>49</v>
      </c>
      <c r="C68" s="142">
        <v>20</v>
      </c>
    </row>
    <row r="69" spans="2:3">
      <c r="B69" s="139" t="s">
        <v>48</v>
      </c>
      <c r="C69" s="142">
        <v>50</v>
      </c>
    </row>
    <row r="70" spans="2:3">
      <c r="B70" s="139" t="s">
        <v>45</v>
      </c>
      <c r="C70" s="142">
        <v>20</v>
      </c>
    </row>
    <row r="71" spans="2:3">
      <c r="B71" s="139" t="s">
        <v>45</v>
      </c>
      <c r="C71" s="142">
        <v>20</v>
      </c>
    </row>
    <row r="72" spans="2:3">
      <c r="B72" s="139" t="s">
        <v>46</v>
      </c>
      <c r="C72" s="142">
        <v>30</v>
      </c>
    </row>
    <row r="73" spans="2:3">
      <c r="B73" s="139" t="s">
        <v>49</v>
      </c>
      <c r="C73" s="142">
        <v>40</v>
      </c>
    </row>
    <row r="74" spans="2:3">
      <c r="B74" s="139" t="s">
        <v>22</v>
      </c>
      <c r="C74" s="142">
        <v>20</v>
      </c>
    </row>
    <row r="75" spans="2:3">
      <c r="B75" s="139" t="s">
        <v>45</v>
      </c>
      <c r="C75" s="142">
        <v>30</v>
      </c>
    </row>
    <row r="76" spans="2:3">
      <c r="B76" s="139" t="s">
        <v>46</v>
      </c>
      <c r="C76" s="142">
        <v>20</v>
      </c>
    </row>
    <row r="77" spans="2:3">
      <c r="B77" s="139" t="s">
        <v>49</v>
      </c>
      <c r="C77" s="142">
        <v>50</v>
      </c>
    </row>
    <row r="78" spans="2:3">
      <c r="B78" s="139" t="s">
        <v>22</v>
      </c>
      <c r="C78" s="142">
        <v>20</v>
      </c>
    </row>
    <row r="79" spans="2:3">
      <c r="B79" s="139" t="s">
        <v>45</v>
      </c>
      <c r="C79" s="142">
        <v>30</v>
      </c>
    </row>
    <row r="80" spans="2:3">
      <c r="B80" s="139" t="s">
        <v>46</v>
      </c>
      <c r="C80" s="142">
        <v>40</v>
      </c>
    </row>
    <row r="81" spans="2:3">
      <c r="B81" s="139" t="s">
        <v>49</v>
      </c>
      <c r="C81" s="142">
        <v>30</v>
      </c>
    </row>
    <row r="82" spans="2:3">
      <c r="B82" s="139" t="s">
        <v>22</v>
      </c>
      <c r="C82" s="142">
        <v>30</v>
      </c>
    </row>
    <row r="83" spans="2:3">
      <c r="B83" s="139" t="s">
        <v>45</v>
      </c>
      <c r="C83" s="142">
        <v>20</v>
      </c>
    </row>
    <row r="84" spans="2:3">
      <c r="B84" s="139" t="s">
        <v>46</v>
      </c>
      <c r="C84" s="142">
        <v>20</v>
      </c>
    </row>
    <row r="85" spans="2:3">
      <c r="B85" s="139" t="s">
        <v>49</v>
      </c>
      <c r="C85" s="142">
        <v>50</v>
      </c>
    </row>
    <row r="86" spans="2:3">
      <c r="B86" s="139" t="s">
        <v>22</v>
      </c>
      <c r="C86" s="142">
        <v>20</v>
      </c>
    </row>
    <row r="87" spans="2:3">
      <c r="B87" s="139" t="s">
        <v>45</v>
      </c>
      <c r="C87" s="142">
        <v>30</v>
      </c>
    </row>
    <row r="88" spans="2:3">
      <c r="B88" s="139" t="s">
        <v>46</v>
      </c>
      <c r="C88" s="142">
        <v>40</v>
      </c>
    </row>
    <row r="89" spans="2:3">
      <c r="B89" s="139" t="s">
        <v>49</v>
      </c>
      <c r="C89" s="142">
        <v>30</v>
      </c>
    </row>
    <row r="90" spans="2:3">
      <c r="B90" s="139" t="s">
        <v>22</v>
      </c>
      <c r="C90" s="142">
        <v>30</v>
      </c>
    </row>
    <row r="91" spans="2:3">
      <c r="B91" s="139" t="s">
        <v>45</v>
      </c>
      <c r="C91" s="142">
        <v>20</v>
      </c>
    </row>
    <row r="92" spans="2:3">
      <c r="B92" s="139" t="s">
        <v>46</v>
      </c>
      <c r="C92" s="142">
        <v>20</v>
      </c>
    </row>
    <row r="93" spans="2:3">
      <c r="B93" s="139" t="s">
        <v>49</v>
      </c>
      <c r="C93" s="142">
        <v>50</v>
      </c>
    </row>
    <row r="94" spans="2:3">
      <c r="B94" s="139" t="s">
        <v>22</v>
      </c>
      <c r="C94" s="142">
        <v>20</v>
      </c>
    </row>
    <row r="95" spans="2:3">
      <c r="B95" s="139" t="s">
        <v>45</v>
      </c>
      <c r="C95" s="142">
        <v>30</v>
      </c>
    </row>
    <row r="96" spans="2:3">
      <c r="B96" s="139" t="s">
        <v>46</v>
      </c>
      <c r="C96" s="142">
        <v>40</v>
      </c>
    </row>
    <row r="97" spans="2:3">
      <c r="B97" s="139" t="s">
        <v>49</v>
      </c>
      <c r="C97" s="142">
        <v>30</v>
      </c>
    </row>
    <row r="98" spans="2:3">
      <c r="B98" s="139" t="s">
        <v>22</v>
      </c>
      <c r="C98" s="142">
        <v>30</v>
      </c>
    </row>
    <row r="99" spans="2:3">
      <c r="B99" s="139" t="s">
        <v>49</v>
      </c>
      <c r="C99" s="142">
        <v>20</v>
      </c>
    </row>
    <row r="100" spans="2:3">
      <c r="B100" s="139" t="s">
        <v>22</v>
      </c>
      <c r="C100" s="142">
        <v>50</v>
      </c>
    </row>
    <row r="101" spans="2:3">
      <c r="B101" s="139" t="s">
        <v>45</v>
      </c>
      <c r="C101" s="142">
        <v>20</v>
      </c>
    </row>
    <row r="102" spans="2:3">
      <c r="B102" s="139" t="s">
        <v>45</v>
      </c>
      <c r="C102" s="142">
        <v>20</v>
      </c>
    </row>
    <row r="103" spans="2:3">
      <c r="B103" s="139" t="s">
        <v>46</v>
      </c>
      <c r="C103" s="142">
        <v>30</v>
      </c>
    </row>
    <row r="104" spans="2:3">
      <c r="B104" s="139" t="s">
        <v>49</v>
      </c>
      <c r="C104" s="142">
        <v>40</v>
      </c>
    </row>
    <row r="105" spans="2:3">
      <c r="B105" s="139" t="s">
        <v>22</v>
      </c>
      <c r="C105" s="142">
        <v>20</v>
      </c>
    </row>
    <row r="106" spans="2:3">
      <c r="B106" s="139" t="s">
        <v>45</v>
      </c>
      <c r="C106" s="142">
        <v>30</v>
      </c>
    </row>
    <row r="107" spans="2:3">
      <c r="B107" s="139" t="s">
        <v>46</v>
      </c>
      <c r="C107" s="142">
        <v>20</v>
      </c>
    </row>
    <row r="108" spans="2:3">
      <c r="B108" s="139" t="s">
        <v>49</v>
      </c>
      <c r="C108" s="142">
        <v>50</v>
      </c>
    </row>
    <row r="109" spans="2:3">
      <c r="B109" s="139" t="s">
        <v>22</v>
      </c>
      <c r="C109" s="142">
        <v>20</v>
      </c>
    </row>
    <row r="110" spans="2:3">
      <c r="B110" s="139" t="s">
        <v>45</v>
      </c>
      <c r="C110" s="142">
        <v>30</v>
      </c>
    </row>
    <row r="111" spans="2:3">
      <c r="B111" s="139" t="s">
        <v>46</v>
      </c>
      <c r="C111" s="142">
        <v>40</v>
      </c>
    </row>
    <row r="112" spans="2:3">
      <c r="B112" s="139" t="s">
        <v>49</v>
      </c>
      <c r="C112" s="142">
        <v>30</v>
      </c>
    </row>
    <row r="113" spans="2:3">
      <c r="B113" s="139" t="s">
        <v>22</v>
      </c>
      <c r="C113" s="142">
        <v>30</v>
      </c>
    </row>
    <row r="114" spans="2:3">
      <c r="B114" s="139" t="s">
        <v>45</v>
      </c>
      <c r="C114" s="142">
        <v>20</v>
      </c>
    </row>
    <row r="115" spans="2:3">
      <c r="B115" s="139" t="s">
        <v>46</v>
      </c>
      <c r="C115" s="142">
        <v>20</v>
      </c>
    </row>
    <row r="116" spans="2:3">
      <c r="B116" s="139" t="s">
        <v>49</v>
      </c>
      <c r="C116" s="142">
        <v>50</v>
      </c>
    </row>
    <row r="117" spans="2:3">
      <c r="B117" s="139" t="s">
        <v>22</v>
      </c>
      <c r="C117" s="142">
        <v>20</v>
      </c>
    </row>
    <row r="118" spans="2:3">
      <c r="B118" s="139" t="s">
        <v>45</v>
      </c>
      <c r="C118" s="142">
        <v>30</v>
      </c>
    </row>
    <row r="119" spans="2:3">
      <c r="B119" s="139" t="s">
        <v>46</v>
      </c>
      <c r="C119" s="142">
        <v>40</v>
      </c>
    </row>
    <row r="120" spans="2:3">
      <c r="B120" s="139" t="s">
        <v>49</v>
      </c>
      <c r="C120" s="142">
        <v>30</v>
      </c>
    </row>
    <row r="121" spans="2:3">
      <c r="B121" s="139" t="s">
        <v>22</v>
      </c>
      <c r="C121" s="142">
        <v>30</v>
      </c>
    </row>
    <row r="122" spans="2:3">
      <c r="B122" s="139" t="s">
        <v>45</v>
      </c>
      <c r="C122" s="142">
        <v>20</v>
      </c>
    </row>
    <row r="123" spans="2:3">
      <c r="B123" s="139" t="s">
        <v>46</v>
      </c>
      <c r="C123" s="142">
        <v>20</v>
      </c>
    </row>
    <row r="124" spans="2:3">
      <c r="B124" s="139" t="s">
        <v>49</v>
      </c>
      <c r="C124" s="142">
        <v>50</v>
      </c>
    </row>
    <row r="125" spans="2:3">
      <c r="B125" s="139" t="s">
        <v>22</v>
      </c>
      <c r="C125" s="142">
        <v>20</v>
      </c>
    </row>
    <row r="126" spans="2:3">
      <c r="B126" s="139" t="s">
        <v>45</v>
      </c>
      <c r="C126" s="142">
        <v>30</v>
      </c>
    </row>
    <row r="127" spans="2:3">
      <c r="B127" s="139" t="s">
        <v>46</v>
      </c>
      <c r="C127" s="142">
        <v>40</v>
      </c>
    </row>
    <row r="128" spans="2:3">
      <c r="B128" s="139" t="s">
        <v>49</v>
      </c>
      <c r="C128" s="142">
        <v>30</v>
      </c>
    </row>
    <row r="129" spans="2:3">
      <c r="B129" s="139" t="s">
        <v>22</v>
      </c>
      <c r="C129" s="142">
        <v>30</v>
      </c>
    </row>
    <row r="130" spans="2:3">
      <c r="B130" s="139" t="s">
        <v>49</v>
      </c>
      <c r="C130" s="142">
        <v>20</v>
      </c>
    </row>
    <row r="131" spans="2:3">
      <c r="B131" s="139" t="s">
        <v>22</v>
      </c>
      <c r="C131" s="142">
        <v>50</v>
      </c>
    </row>
    <row r="132" spans="2:3">
      <c r="B132" s="139" t="s">
        <v>45</v>
      </c>
      <c r="C132" s="142">
        <v>20</v>
      </c>
    </row>
    <row r="133" spans="2:3">
      <c r="B133" s="139" t="s">
        <v>45</v>
      </c>
      <c r="C133" s="142">
        <v>20</v>
      </c>
    </row>
    <row r="134" spans="2:3">
      <c r="B134" s="139" t="s">
        <v>46</v>
      </c>
      <c r="C134" s="142">
        <v>30</v>
      </c>
    </row>
    <row r="135" spans="2:3">
      <c r="B135" s="139" t="s">
        <v>49</v>
      </c>
      <c r="C135" s="142">
        <v>40</v>
      </c>
    </row>
    <row r="136" spans="2:3">
      <c r="B136" s="139" t="s">
        <v>22</v>
      </c>
      <c r="C136" s="142">
        <v>20</v>
      </c>
    </row>
    <row r="137" spans="2:3">
      <c r="B137" s="139" t="s">
        <v>45</v>
      </c>
      <c r="C137" s="142">
        <v>30</v>
      </c>
    </row>
    <row r="138" spans="2:3">
      <c r="B138" s="139" t="s">
        <v>46</v>
      </c>
      <c r="C138" s="142">
        <v>20</v>
      </c>
    </row>
    <row r="139" spans="2:3">
      <c r="B139" s="139" t="s">
        <v>49</v>
      </c>
      <c r="C139" s="142">
        <v>50</v>
      </c>
    </row>
    <row r="140" spans="2:3">
      <c r="B140" s="139" t="s">
        <v>22</v>
      </c>
      <c r="C140" s="142">
        <v>20</v>
      </c>
    </row>
    <row r="141" spans="2:3">
      <c r="B141" s="139" t="s">
        <v>45</v>
      </c>
      <c r="C141" s="142">
        <v>30</v>
      </c>
    </row>
    <row r="142" spans="2:3">
      <c r="B142" s="139" t="s">
        <v>46</v>
      </c>
      <c r="C142" s="142">
        <v>40</v>
      </c>
    </row>
    <row r="143" spans="2:3">
      <c r="B143" s="139" t="s">
        <v>49</v>
      </c>
      <c r="C143" s="142">
        <v>30</v>
      </c>
    </row>
    <row r="144" spans="2:3">
      <c r="B144" s="139" t="s">
        <v>22</v>
      </c>
      <c r="C144" s="142">
        <v>30</v>
      </c>
    </row>
    <row r="145" spans="2:3">
      <c r="B145" s="139" t="s">
        <v>45</v>
      </c>
      <c r="C145" s="142">
        <v>20</v>
      </c>
    </row>
    <row r="146" spans="2:3">
      <c r="B146" s="139" t="s">
        <v>46</v>
      </c>
      <c r="C146" s="142">
        <v>20</v>
      </c>
    </row>
    <row r="147" spans="2:3">
      <c r="B147" s="139" t="s">
        <v>49</v>
      </c>
      <c r="C147" s="142">
        <v>50</v>
      </c>
    </row>
    <row r="148" spans="2:3">
      <c r="B148" s="139" t="s">
        <v>22</v>
      </c>
      <c r="C148" s="142">
        <v>20</v>
      </c>
    </row>
    <row r="149" spans="2:3">
      <c r="B149" s="139" t="s">
        <v>45</v>
      </c>
      <c r="C149" s="142">
        <v>30</v>
      </c>
    </row>
    <row r="150" spans="2:3">
      <c r="B150" s="139" t="s">
        <v>46</v>
      </c>
      <c r="C150" s="142">
        <v>40</v>
      </c>
    </row>
    <row r="151" spans="2:3">
      <c r="B151" s="139" t="s">
        <v>49</v>
      </c>
      <c r="C151" s="142">
        <v>30</v>
      </c>
    </row>
    <row r="152" spans="2:3">
      <c r="B152" s="139" t="s">
        <v>22</v>
      </c>
      <c r="C152" s="142">
        <v>30</v>
      </c>
    </row>
    <row r="153" spans="2:3">
      <c r="B153" s="139" t="s">
        <v>45</v>
      </c>
      <c r="C153" s="142">
        <v>20</v>
      </c>
    </row>
    <row r="154" spans="2:3">
      <c r="B154" s="139" t="s">
        <v>46</v>
      </c>
      <c r="C154" s="142">
        <v>20</v>
      </c>
    </row>
    <row r="155" spans="2:3">
      <c r="B155" s="139" t="s">
        <v>49</v>
      </c>
      <c r="C155" s="142">
        <v>50</v>
      </c>
    </row>
    <row r="156" spans="2:3">
      <c r="B156" s="139" t="s">
        <v>22</v>
      </c>
      <c r="C156" s="142">
        <v>20</v>
      </c>
    </row>
    <row r="157" spans="2:3">
      <c r="B157" s="139" t="s">
        <v>45</v>
      </c>
      <c r="C157" s="142">
        <v>30</v>
      </c>
    </row>
    <row r="158" spans="2:3">
      <c r="B158" s="139" t="s">
        <v>46</v>
      </c>
      <c r="C158" s="142">
        <v>40</v>
      </c>
    </row>
    <row r="159" spans="2:3">
      <c r="B159" s="139" t="s">
        <v>49</v>
      </c>
      <c r="C159" s="142">
        <v>30</v>
      </c>
    </row>
    <row r="160" spans="2:3">
      <c r="B160" s="139" t="s">
        <v>22</v>
      </c>
      <c r="C160" s="142">
        <v>30</v>
      </c>
    </row>
    <row r="161" spans="2:3">
      <c r="B161" s="139" t="s">
        <v>49</v>
      </c>
      <c r="C161" s="142">
        <v>20</v>
      </c>
    </row>
    <row r="162" spans="2:3">
      <c r="B162" s="139" t="s">
        <v>22</v>
      </c>
      <c r="C162" s="142">
        <v>50</v>
      </c>
    </row>
    <row r="163" spans="2:3">
      <c r="B163" s="139" t="s">
        <v>45</v>
      </c>
      <c r="C163" s="142">
        <v>20</v>
      </c>
    </row>
    <row r="164" spans="2:3">
      <c r="B164" s="139" t="s">
        <v>45</v>
      </c>
      <c r="C164" s="142">
        <v>20</v>
      </c>
    </row>
    <row r="165" spans="2:3">
      <c r="B165" s="139" t="s">
        <v>46</v>
      </c>
      <c r="C165" s="142">
        <v>30</v>
      </c>
    </row>
    <row r="166" spans="2:3">
      <c r="B166" s="139" t="s">
        <v>49</v>
      </c>
      <c r="C166" s="142">
        <v>40</v>
      </c>
    </row>
    <row r="167" spans="2:3">
      <c r="B167" s="139" t="s">
        <v>22</v>
      </c>
      <c r="C167" s="142">
        <v>20</v>
      </c>
    </row>
    <row r="168" spans="2:3">
      <c r="B168" s="139" t="s">
        <v>45</v>
      </c>
      <c r="C168" s="142">
        <v>30</v>
      </c>
    </row>
    <row r="169" spans="2:3">
      <c r="B169" s="139" t="s">
        <v>46</v>
      </c>
      <c r="C169" s="142">
        <v>20</v>
      </c>
    </row>
    <row r="170" spans="2:3">
      <c r="B170" s="139" t="s">
        <v>49</v>
      </c>
      <c r="C170" s="142">
        <v>50</v>
      </c>
    </row>
    <row r="171" spans="2:3">
      <c r="B171" s="139" t="s">
        <v>22</v>
      </c>
      <c r="C171" s="142">
        <v>20</v>
      </c>
    </row>
    <row r="172" spans="2:3">
      <c r="B172" s="139" t="s">
        <v>45</v>
      </c>
      <c r="C172" s="142">
        <v>30</v>
      </c>
    </row>
    <row r="173" spans="2:3">
      <c r="B173" s="139" t="s">
        <v>46</v>
      </c>
      <c r="C173" s="142">
        <v>40</v>
      </c>
    </row>
    <row r="174" spans="2:3">
      <c r="B174" s="139" t="s">
        <v>49</v>
      </c>
      <c r="C174" s="142">
        <v>30</v>
      </c>
    </row>
    <row r="175" spans="2:3">
      <c r="B175" s="139" t="s">
        <v>22</v>
      </c>
      <c r="C175" s="142">
        <v>30</v>
      </c>
    </row>
    <row r="176" spans="2:3">
      <c r="B176" s="139" t="s">
        <v>45</v>
      </c>
      <c r="C176" s="142">
        <v>20</v>
      </c>
    </row>
    <row r="177" spans="2:3">
      <c r="B177" s="139" t="s">
        <v>46</v>
      </c>
      <c r="C177" s="142">
        <v>20</v>
      </c>
    </row>
    <row r="178" spans="2:3">
      <c r="B178" s="139" t="s">
        <v>49</v>
      </c>
      <c r="C178" s="142">
        <v>50</v>
      </c>
    </row>
    <row r="179" spans="2:3">
      <c r="B179" s="139" t="s">
        <v>22</v>
      </c>
      <c r="C179" s="142">
        <v>20</v>
      </c>
    </row>
    <row r="180" spans="2:3">
      <c r="B180" s="139" t="s">
        <v>45</v>
      </c>
      <c r="C180" s="142">
        <v>30</v>
      </c>
    </row>
    <row r="181" spans="2:3">
      <c r="B181" s="139" t="s">
        <v>46</v>
      </c>
      <c r="C181" s="142">
        <v>40</v>
      </c>
    </row>
    <row r="182" spans="2:3">
      <c r="B182" s="139" t="s">
        <v>49</v>
      </c>
      <c r="C182" s="142">
        <v>30</v>
      </c>
    </row>
    <row r="183" spans="2:3">
      <c r="B183" s="139" t="s">
        <v>22</v>
      </c>
      <c r="C183" s="142">
        <v>30</v>
      </c>
    </row>
    <row r="184" spans="2:3">
      <c r="B184" s="139" t="s">
        <v>45</v>
      </c>
      <c r="C184" s="142">
        <v>20</v>
      </c>
    </row>
    <row r="185" spans="2:3">
      <c r="B185" s="139" t="s">
        <v>46</v>
      </c>
      <c r="C185" s="142">
        <v>20</v>
      </c>
    </row>
    <row r="186" spans="2:3">
      <c r="B186" s="139" t="s">
        <v>49</v>
      </c>
      <c r="C186" s="142">
        <v>50</v>
      </c>
    </row>
    <row r="187" spans="2:3">
      <c r="B187" s="139" t="s">
        <v>22</v>
      </c>
      <c r="C187" s="142">
        <v>20</v>
      </c>
    </row>
    <row r="188" spans="2:3">
      <c r="B188" s="139" t="s">
        <v>45</v>
      </c>
      <c r="C188" s="142">
        <v>30</v>
      </c>
    </row>
    <row r="189" spans="2:3">
      <c r="B189" s="139" t="s">
        <v>46</v>
      </c>
      <c r="C189" s="142">
        <v>40</v>
      </c>
    </row>
    <row r="190" spans="2:3">
      <c r="B190" s="139" t="s">
        <v>49</v>
      </c>
      <c r="C190" s="142">
        <v>30</v>
      </c>
    </row>
    <row r="191" spans="2:3">
      <c r="B191" s="139" t="s">
        <v>22</v>
      </c>
      <c r="C191" s="142">
        <v>30</v>
      </c>
    </row>
    <row r="192" spans="2:3">
      <c r="B192" s="139" t="s">
        <v>49</v>
      </c>
      <c r="C192" s="142">
        <v>20</v>
      </c>
    </row>
    <row r="193" spans="2:3">
      <c r="B193" s="139" t="s">
        <v>22</v>
      </c>
      <c r="C193" s="142">
        <v>50</v>
      </c>
    </row>
    <row r="194" spans="2:3">
      <c r="B194" s="139" t="s">
        <v>45</v>
      </c>
      <c r="C194" s="142">
        <v>20</v>
      </c>
    </row>
    <row r="195" spans="2:3">
      <c r="B195" s="139" t="s">
        <v>45</v>
      </c>
      <c r="C195" s="142">
        <v>20</v>
      </c>
    </row>
    <row r="196" spans="2:3">
      <c r="B196" s="139" t="s">
        <v>46</v>
      </c>
      <c r="C196" s="142">
        <v>30</v>
      </c>
    </row>
    <row r="197" spans="2:3">
      <c r="B197" s="139" t="s">
        <v>49</v>
      </c>
      <c r="C197" s="142">
        <v>40</v>
      </c>
    </row>
    <row r="198" spans="2:3">
      <c r="B198" s="139" t="s">
        <v>22</v>
      </c>
      <c r="C198" s="142">
        <v>20</v>
      </c>
    </row>
    <row r="199" spans="2:3">
      <c r="B199" s="139" t="s">
        <v>45</v>
      </c>
      <c r="C199" s="142">
        <v>30</v>
      </c>
    </row>
    <row r="200" spans="2:3">
      <c r="B200" s="139" t="s">
        <v>46</v>
      </c>
      <c r="C200" s="142">
        <v>20</v>
      </c>
    </row>
    <row r="201" spans="2:3">
      <c r="B201" s="139" t="s">
        <v>49</v>
      </c>
      <c r="C201" s="142">
        <v>50</v>
      </c>
    </row>
    <row r="202" spans="2:3">
      <c r="B202" s="139" t="s">
        <v>22</v>
      </c>
      <c r="C202" s="142">
        <v>20</v>
      </c>
    </row>
    <row r="203" spans="2:3">
      <c r="B203" s="139" t="s">
        <v>45</v>
      </c>
      <c r="C203" s="142">
        <v>30</v>
      </c>
    </row>
    <row r="204" spans="2:3">
      <c r="B204" s="139" t="s">
        <v>46</v>
      </c>
      <c r="C204" s="142">
        <v>40</v>
      </c>
    </row>
    <row r="205" spans="2:3">
      <c r="B205" s="139" t="s">
        <v>49</v>
      </c>
      <c r="C205" s="142">
        <v>30</v>
      </c>
    </row>
    <row r="206" spans="2:3">
      <c r="B206" s="139" t="s">
        <v>22</v>
      </c>
      <c r="C206" s="142">
        <v>30</v>
      </c>
    </row>
    <row r="207" spans="2:3">
      <c r="B207" s="139" t="s">
        <v>45</v>
      </c>
      <c r="C207" s="142">
        <v>20</v>
      </c>
    </row>
    <row r="208" spans="2:3">
      <c r="B208" s="139" t="s">
        <v>46</v>
      </c>
      <c r="C208" s="142">
        <v>20</v>
      </c>
    </row>
    <row r="209" spans="2:3">
      <c r="B209" s="139" t="s">
        <v>49</v>
      </c>
      <c r="C209" s="142">
        <v>50</v>
      </c>
    </row>
    <row r="210" spans="2:3">
      <c r="B210" s="139" t="s">
        <v>48</v>
      </c>
      <c r="C210" s="142">
        <v>20</v>
      </c>
    </row>
    <row r="211" spans="2:3">
      <c r="B211" s="139" t="s">
        <v>45</v>
      </c>
      <c r="C211" s="142">
        <v>30</v>
      </c>
    </row>
    <row r="212" spans="2:3">
      <c r="B212" s="139" t="s">
        <v>46</v>
      </c>
      <c r="C212" s="142">
        <v>40</v>
      </c>
    </row>
    <row r="213" spans="2:3">
      <c r="B213" s="139" t="s">
        <v>49</v>
      </c>
      <c r="C213" s="142">
        <v>30</v>
      </c>
    </row>
    <row r="214" spans="2:3">
      <c r="B214" s="139" t="s">
        <v>22</v>
      </c>
      <c r="C214" s="142">
        <v>30</v>
      </c>
    </row>
    <row r="215" spans="2:3">
      <c r="B215" s="139" t="s">
        <v>45</v>
      </c>
      <c r="C215" s="142">
        <v>20</v>
      </c>
    </row>
    <row r="216" spans="2:3">
      <c r="B216" s="139" t="s">
        <v>46</v>
      </c>
      <c r="C216" s="142">
        <v>20</v>
      </c>
    </row>
    <row r="217" spans="2:3">
      <c r="B217" s="139" t="s">
        <v>49</v>
      </c>
      <c r="C217" s="142">
        <v>50</v>
      </c>
    </row>
    <row r="218" spans="2:3">
      <c r="B218" s="139" t="s">
        <v>22</v>
      </c>
      <c r="C218" s="142">
        <v>20</v>
      </c>
    </row>
    <row r="219" spans="2:3">
      <c r="B219" s="139" t="s">
        <v>45</v>
      </c>
      <c r="C219" s="142">
        <v>30</v>
      </c>
    </row>
    <row r="220" spans="2:3">
      <c r="B220" s="139" t="s">
        <v>46</v>
      </c>
      <c r="C220" s="142">
        <v>40</v>
      </c>
    </row>
    <row r="221" spans="2:3">
      <c r="B221" s="139" t="s">
        <v>49</v>
      </c>
      <c r="C221" s="142">
        <v>30</v>
      </c>
    </row>
    <row r="222" spans="2:3">
      <c r="B222" s="139" t="s">
        <v>22</v>
      </c>
      <c r="C222" s="142">
        <v>30</v>
      </c>
    </row>
    <row r="223" spans="2:3">
      <c r="B223" s="139" t="s">
        <v>49</v>
      </c>
      <c r="C223" s="142">
        <v>20</v>
      </c>
    </row>
    <row r="224" spans="2:3">
      <c r="B224" s="139" t="s">
        <v>22</v>
      </c>
      <c r="C224" s="142">
        <v>50</v>
      </c>
    </row>
    <row r="225" spans="2:3">
      <c r="B225" s="139" t="s">
        <v>45</v>
      </c>
      <c r="C225" s="142">
        <v>20</v>
      </c>
    </row>
    <row r="226" spans="2:3">
      <c r="B226" s="139" t="s">
        <v>46</v>
      </c>
      <c r="C226" s="142">
        <v>30</v>
      </c>
    </row>
    <row r="227" spans="2:3">
      <c r="B227" s="139" t="s">
        <v>49</v>
      </c>
      <c r="C227" s="142">
        <v>40</v>
      </c>
    </row>
    <row r="228" spans="2:3">
      <c r="B228" s="139" t="s">
        <v>22</v>
      </c>
      <c r="C228" s="142">
        <v>20</v>
      </c>
    </row>
    <row r="229" spans="2:3">
      <c r="B229" s="139" t="s">
        <v>45</v>
      </c>
      <c r="C229" s="142">
        <v>30</v>
      </c>
    </row>
    <row r="230" spans="2:3">
      <c r="B230" s="139" t="s">
        <v>46</v>
      </c>
      <c r="C230" s="142">
        <v>20</v>
      </c>
    </row>
    <row r="231" spans="2:3">
      <c r="B231" s="139" t="s">
        <v>49</v>
      </c>
      <c r="C231" s="142">
        <v>50</v>
      </c>
    </row>
    <row r="232" spans="2:3">
      <c r="B232" s="139" t="s">
        <v>22</v>
      </c>
      <c r="C232" s="142">
        <v>20</v>
      </c>
    </row>
    <row r="233" spans="2:3">
      <c r="B233" s="139" t="s">
        <v>45</v>
      </c>
      <c r="C233" s="142">
        <v>30</v>
      </c>
    </row>
    <row r="234" spans="2:3">
      <c r="B234" s="139" t="s">
        <v>46</v>
      </c>
      <c r="C234" s="142">
        <v>40</v>
      </c>
    </row>
    <row r="235" spans="2:3">
      <c r="B235" s="139" t="s">
        <v>49</v>
      </c>
      <c r="C235" s="142">
        <v>30</v>
      </c>
    </row>
    <row r="236" spans="2:3">
      <c r="B236" s="139" t="s">
        <v>22</v>
      </c>
      <c r="C236" s="142">
        <v>30</v>
      </c>
    </row>
    <row r="237" spans="2:3">
      <c r="B237" s="139" t="s">
        <v>45</v>
      </c>
      <c r="C237" s="142">
        <v>20</v>
      </c>
    </row>
    <row r="238" spans="2:3">
      <c r="B238" s="139" t="s">
        <v>46</v>
      </c>
      <c r="C238" s="142">
        <v>20</v>
      </c>
    </row>
    <row r="239" spans="2:3">
      <c r="B239" s="139" t="s">
        <v>49</v>
      </c>
      <c r="C239" s="142">
        <v>50</v>
      </c>
    </row>
    <row r="240" spans="2:3">
      <c r="B240" s="139" t="s">
        <v>22</v>
      </c>
      <c r="C240" s="142">
        <v>20</v>
      </c>
    </row>
    <row r="241" spans="2:3">
      <c r="B241" s="139" t="s">
        <v>45</v>
      </c>
      <c r="C241" s="142">
        <v>30</v>
      </c>
    </row>
    <row r="242" spans="2:3">
      <c r="B242" s="139" t="s">
        <v>46</v>
      </c>
      <c r="C242" s="142">
        <v>40</v>
      </c>
    </row>
    <row r="243" spans="2:3">
      <c r="B243" s="139" t="s">
        <v>49</v>
      </c>
      <c r="C243" s="142">
        <v>30</v>
      </c>
    </row>
    <row r="244" spans="2:3">
      <c r="B244" s="139" t="s">
        <v>22</v>
      </c>
      <c r="C244" s="142">
        <v>30</v>
      </c>
    </row>
    <row r="245" spans="2:3">
      <c r="B245" s="139" t="s">
        <v>45</v>
      </c>
      <c r="C245" s="142">
        <v>20</v>
      </c>
    </row>
    <row r="246" spans="2:3">
      <c r="B246" s="139" t="s">
        <v>46</v>
      </c>
      <c r="C246" s="142">
        <v>20</v>
      </c>
    </row>
    <row r="247" spans="2:3">
      <c r="B247" s="139" t="s">
        <v>49</v>
      </c>
      <c r="C247" s="142">
        <v>50</v>
      </c>
    </row>
    <row r="248" spans="2:3">
      <c r="B248" s="139" t="s">
        <v>22</v>
      </c>
      <c r="C248" s="142">
        <v>20</v>
      </c>
    </row>
    <row r="249" spans="2:3">
      <c r="B249" s="139" t="s">
        <v>45</v>
      </c>
      <c r="C249" s="142">
        <v>30</v>
      </c>
    </row>
    <row r="250" spans="2:3">
      <c r="B250" s="139" t="s">
        <v>46</v>
      </c>
      <c r="C250" s="142">
        <v>40</v>
      </c>
    </row>
    <row r="251" spans="2:3">
      <c r="B251" s="139" t="s">
        <v>49</v>
      </c>
      <c r="C251" s="142">
        <v>30</v>
      </c>
    </row>
    <row r="252" spans="2:3">
      <c r="B252" s="139" t="s">
        <v>22</v>
      </c>
      <c r="C252" s="142">
        <v>30</v>
      </c>
    </row>
    <row r="253" spans="2:3">
      <c r="B253" s="139" t="s">
        <v>49</v>
      </c>
      <c r="C253" s="142">
        <v>20</v>
      </c>
    </row>
    <row r="254" spans="2:3">
      <c r="B254" s="139" t="s">
        <v>22</v>
      </c>
      <c r="C254" s="142">
        <v>50</v>
      </c>
    </row>
    <row r="255" spans="2:3">
      <c r="B255" s="139" t="s">
        <v>45</v>
      </c>
      <c r="C255" s="142">
        <v>20</v>
      </c>
    </row>
    <row r="256" spans="2:3">
      <c r="B256" s="139" t="s">
        <v>45</v>
      </c>
      <c r="C256" s="142">
        <v>20</v>
      </c>
    </row>
    <row r="257" spans="2:3">
      <c r="B257" s="139" t="s">
        <v>46</v>
      </c>
      <c r="C257" s="142">
        <v>30</v>
      </c>
    </row>
    <row r="258" spans="2:3">
      <c r="B258" s="139" t="s">
        <v>49</v>
      </c>
      <c r="C258" s="142">
        <v>40</v>
      </c>
    </row>
    <row r="259" spans="2:3">
      <c r="B259" s="139" t="s">
        <v>22</v>
      </c>
      <c r="C259" s="142">
        <v>20</v>
      </c>
    </row>
    <row r="260" spans="2:3">
      <c r="B260" s="139" t="s">
        <v>45</v>
      </c>
      <c r="C260" s="142">
        <v>30</v>
      </c>
    </row>
    <row r="261" spans="2:3">
      <c r="B261" s="139" t="s">
        <v>46</v>
      </c>
      <c r="C261" s="142">
        <v>20</v>
      </c>
    </row>
    <row r="262" spans="2:3">
      <c r="B262" s="139" t="s">
        <v>49</v>
      </c>
      <c r="C262" s="142">
        <v>50</v>
      </c>
    </row>
    <row r="263" spans="2:3">
      <c r="B263" s="139" t="s">
        <v>22</v>
      </c>
      <c r="C263" s="142">
        <v>20</v>
      </c>
    </row>
    <row r="264" spans="2:3">
      <c r="B264" s="139" t="s">
        <v>45</v>
      </c>
      <c r="C264" s="142">
        <v>30</v>
      </c>
    </row>
    <row r="265" spans="2:3">
      <c r="B265" s="139" t="s">
        <v>46</v>
      </c>
      <c r="C265" s="142">
        <v>40</v>
      </c>
    </row>
    <row r="266" spans="2:3">
      <c r="B266" s="139" t="s">
        <v>49</v>
      </c>
      <c r="C266" s="142">
        <v>30</v>
      </c>
    </row>
    <row r="267" spans="2:3">
      <c r="B267" s="139" t="s">
        <v>22</v>
      </c>
      <c r="C267" s="142">
        <v>30</v>
      </c>
    </row>
    <row r="268" spans="2:3">
      <c r="B268" s="139" t="s">
        <v>45</v>
      </c>
      <c r="C268" s="142">
        <v>20</v>
      </c>
    </row>
    <row r="269" spans="2:3">
      <c r="B269" s="139" t="s">
        <v>46</v>
      </c>
      <c r="C269" s="142">
        <v>20</v>
      </c>
    </row>
    <row r="270" spans="2:3">
      <c r="B270" s="139" t="s">
        <v>49</v>
      </c>
      <c r="C270" s="142">
        <v>50</v>
      </c>
    </row>
    <row r="271" spans="2:3">
      <c r="B271" s="139" t="s">
        <v>22</v>
      </c>
      <c r="C271" s="142">
        <v>20</v>
      </c>
    </row>
    <row r="272" spans="2:3">
      <c r="B272" s="139" t="s">
        <v>45</v>
      </c>
      <c r="C272" s="142">
        <v>30</v>
      </c>
    </row>
    <row r="273" spans="2:3">
      <c r="B273" s="139" t="s">
        <v>46</v>
      </c>
      <c r="C273" s="142">
        <v>40</v>
      </c>
    </row>
    <row r="274" spans="2:3">
      <c r="B274" s="139" t="s">
        <v>49</v>
      </c>
      <c r="C274" s="142">
        <v>30</v>
      </c>
    </row>
    <row r="275" spans="2:3">
      <c r="B275" s="139" t="s">
        <v>22</v>
      </c>
      <c r="C275" s="142">
        <v>30</v>
      </c>
    </row>
    <row r="276" spans="2:3">
      <c r="B276" s="139" t="s">
        <v>45</v>
      </c>
      <c r="C276" s="142">
        <v>20</v>
      </c>
    </row>
    <row r="277" spans="2:3">
      <c r="B277" s="139" t="s">
        <v>46</v>
      </c>
      <c r="C277" s="142">
        <v>20</v>
      </c>
    </row>
    <row r="278" spans="2:3">
      <c r="B278" s="139" t="s">
        <v>49</v>
      </c>
      <c r="C278" s="142">
        <v>50</v>
      </c>
    </row>
    <row r="279" spans="2:3">
      <c r="B279" s="139" t="s">
        <v>22</v>
      </c>
      <c r="C279" s="142">
        <v>20</v>
      </c>
    </row>
    <row r="280" spans="2:3">
      <c r="B280" s="139" t="s">
        <v>45</v>
      </c>
      <c r="C280" s="142">
        <v>30</v>
      </c>
    </row>
    <row r="281" spans="2:3">
      <c r="B281" s="139" t="s">
        <v>46</v>
      </c>
      <c r="C281" s="142">
        <v>40</v>
      </c>
    </row>
    <row r="282" spans="2:3">
      <c r="B282" s="139" t="s">
        <v>49</v>
      </c>
      <c r="C282" s="142">
        <v>30</v>
      </c>
    </row>
    <row r="283" spans="2:3">
      <c r="B283" s="139" t="s">
        <v>22</v>
      </c>
      <c r="C283" s="142">
        <v>30</v>
      </c>
    </row>
    <row r="284" spans="2:3">
      <c r="B284" s="139" t="s">
        <v>49</v>
      </c>
      <c r="C284" s="142">
        <v>20</v>
      </c>
    </row>
    <row r="285" spans="2:3">
      <c r="B285" s="139" t="s">
        <v>48</v>
      </c>
      <c r="C285" s="142">
        <v>50</v>
      </c>
    </row>
    <row r="286" spans="2:3">
      <c r="B286" s="139" t="s">
        <v>45</v>
      </c>
      <c r="C286" s="142">
        <v>20</v>
      </c>
    </row>
    <row r="287" spans="2:3">
      <c r="B287" s="139" t="s">
        <v>45</v>
      </c>
      <c r="C287" s="142">
        <v>20</v>
      </c>
    </row>
    <row r="288" spans="2:3">
      <c r="B288" s="139" t="s">
        <v>46</v>
      </c>
      <c r="C288" s="142">
        <v>30</v>
      </c>
    </row>
    <row r="289" spans="2:3">
      <c r="B289" s="139" t="s">
        <v>49</v>
      </c>
      <c r="C289" s="142">
        <v>40</v>
      </c>
    </row>
    <row r="290" spans="2:3">
      <c r="B290" s="139" t="s">
        <v>22</v>
      </c>
      <c r="C290" s="142">
        <v>20</v>
      </c>
    </row>
    <row r="291" spans="2:3">
      <c r="B291" s="139" t="s">
        <v>45</v>
      </c>
      <c r="C291" s="142">
        <v>30</v>
      </c>
    </row>
    <row r="292" spans="2:3">
      <c r="B292" s="139" t="s">
        <v>46</v>
      </c>
      <c r="C292" s="142">
        <v>20</v>
      </c>
    </row>
    <row r="293" spans="2:3">
      <c r="B293" s="139" t="s">
        <v>49</v>
      </c>
      <c r="C293" s="142">
        <v>50</v>
      </c>
    </row>
    <row r="294" spans="2:3">
      <c r="B294" s="139" t="s">
        <v>22</v>
      </c>
      <c r="C294" s="142">
        <v>20</v>
      </c>
    </row>
    <row r="295" spans="2:3">
      <c r="B295" s="139" t="s">
        <v>45</v>
      </c>
      <c r="C295" s="142">
        <v>30</v>
      </c>
    </row>
    <row r="296" spans="2:3">
      <c r="B296" s="139" t="s">
        <v>46</v>
      </c>
      <c r="C296" s="142">
        <v>40</v>
      </c>
    </row>
    <row r="297" spans="2:3">
      <c r="B297" s="139" t="s">
        <v>49</v>
      </c>
      <c r="C297" s="142">
        <v>30</v>
      </c>
    </row>
    <row r="298" spans="2:3">
      <c r="B298" s="139" t="s">
        <v>22</v>
      </c>
      <c r="C298" s="142">
        <v>30</v>
      </c>
    </row>
    <row r="299" spans="2:3">
      <c r="B299" s="139" t="s">
        <v>45</v>
      </c>
      <c r="C299" s="142">
        <v>20</v>
      </c>
    </row>
    <row r="300" spans="2:3">
      <c r="B300" s="139" t="s">
        <v>46</v>
      </c>
      <c r="C300" s="142">
        <v>20</v>
      </c>
    </row>
    <row r="301" spans="2:3">
      <c r="B301" s="139" t="s">
        <v>49</v>
      </c>
      <c r="C301" s="142">
        <v>50</v>
      </c>
    </row>
    <row r="302" spans="2:3">
      <c r="B302" s="139" t="s">
        <v>22</v>
      </c>
      <c r="C302" s="142">
        <v>20</v>
      </c>
    </row>
    <row r="303" spans="2:3">
      <c r="B303" s="139" t="s">
        <v>45</v>
      </c>
      <c r="C303" s="142">
        <v>30</v>
      </c>
    </row>
    <row r="304" spans="2:3">
      <c r="B304" s="139" t="s">
        <v>46</v>
      </c>
      <c r="C304" s="142">
        <v>40</v>
      </c>
    </row>
    <row r="305" spans="2:3">
      <c r="B305" s="139" t="s">
        <v>49</v>
      </c>
      <c r="C305" s="142">
        <v>30</v>
      </c>
    </row>
    <row r="306" spans="2:3">
      <c r="B306" s="139" t="s">
        <v>22</v>
      </c>
      <c r="C306" s="142">
        <v>30</v>
      </c>
    </row>
    <row r="307" spans="2:3">
      <c r="B307" s="139" t="s">
        <v>45</v>
      </c>
      <c r="C307" s="142">
        <v>20</v>
      </c>
    </row>
    <row r="308" spans="2:3">
      <c r="B308" s="139" t="s">
        <v>46</v>
      </c>
      <c r="C308" s="142">
        <v>20</v>
      </c>
    </row>
    <row r="309" spans="2:3">
      <c r="B309" s="139" t="s">
        <v>49</v>
      </c>
      <c r="C309" s="142">
        <v>50</v>
      </c>
    </row>
    <row r="310" spans="2:3">
      <c r="B310" s="139" t="s">
        <v>22</v>
      </c>
      <c r="C310" s="142">
        <v>20</v>
      </c>
    </row>
    <row r="311" spans="2:3">
      <c r="B311" s="139" t="s">
        <v>45</v>
      </c>
      <c r="C311" s="142">
        <v>30</v>
      </c>
    </row>
    <row r="312" spans="2:3">
      <c r="B312" s="139" t="s">
        <v>46</v>
      </c>
      <c r="C312" s="142">
        <v>40</v>
      </c>
    </row>
    <row r="313" spans="2:3">
      <c r="B313" s="139" t="s">
        <v>49</v>
      </c>
      <c r="C313" s="142">
        <v>30</v>
      </c>
    </row>
    <row r="314" spans="2:3">
      <c r="B314" s="139" t="s">
        <v>22</v>
      </c>
      <c r="C314" s="142">
        <v>30</v>
      </c>
    </row>
    <row r="315" spans="2:3">
      <c r="B315" s="139" t="s">
        <v>49</v>
      </c>
      <c r="C315" s="142">
        <v>20</v>
      </c>
    </row>
    <row r="316" spans="2:3">
      <c r="B316" s="139" t="s">
        <v>22</v>
      </c>
      <c r="C316" s="142">
        <v>50</v>
      </c>
    </row>
    <row r="317" spans="2:3">
      <c r="B317" s="139" t="s">
        <v>45</v>
      </c>
      <c r="C317" s="142">
        <v>20</v>
      </c>
    </row>
    <row r="318" spans="2:3">
      <c r="B318" s="139" t="s">
        <v>45</v>
      </c>
      <c r="C318" s="142">
        <v>20</v>
      </c>
    </row>
    <row r="319" spans="2:3">
      <c r="B319" s="139" t="s">
        <v>46</v>
      </c>
      <c r="C319" s="142">
        <v>30</v>
      </c>
    </row>
    <row r="320" spans="2:3">
      <c r="B320" s="139" t="s">
        <v>49</v>
      </c>
      <c r="C320" s="142">
        <v>40</v>
      </c>
    </row>
    <row r="321" spans="2:3">
      <c r="B321" s="139" t="s">
        <v>22</v>
      </c>
      <c r="C321" s="142">
        <v>20</v>
      </c>
    </row>
    <row r="322" spans="2:3">
      <c r="B322" s="139" t="s">
        <v>45</v>
      </c>
      <c r="C322" s="142">
        <v>30</v>
      </c>
    </row>
    <row r="323" spans="2:3">
      <c r="B323" s="139" t="s">
        <v>46</v>
      </c>
      <c r="C323" s="142">
        <v>20</v>
      </c>
    </row>
    <row r="324" spans="2:3">
      <c r="B324" s="139" t="s">
        <v>49</v>
      </c>
      <c r="C324" s="142">
        <v>50</v>
      </c>
    </row>
    <row r="325" spans="2:3">
      <c r="B325" s="139" t="s">
        <v>22</v>
      </c>
      <c r="C325" s="142">
        <v>20</v>
      </c>
    </row>
    <row r="326" spans="2:3">
      <c r="B326" s="139" t="s">
        <v>45</v>
      </c>
      <c r="C326" s="142">
        <v>30</v>
      </c>
    </row>
    <row r="327" spans="2:3">
      <c r="B327" s="139" t="s">
        <v>46</v>
      </c>
      <c r="C327" s="142">
        <v>40</v>
      </c>
    </row>
    <row r="328" spans="2:3">
      <c r="B328" s="139" t="s">
        <v>49</v>
      </c>
      <c r="C328" s="142">
        <v>30</v>
      </c>
    </row>
    <row r="329" spans="2:3">
      <c r="B329" s="139" t="s">
        <v>22</v>
      </c>
      <c r="C329" s="142">
        <v>30</v>
      </c>
    </row>
    <row r="330" spans="2:3">
      <c r="B330" s="139" t="s">
        <v>45</v>
      </c>
      <c r="C330" s="142">
        <v>20</v>
      </c>
    </row>
    <row r="331" spans="2:3">
      <c r="B331" s="139" t="s">
        <v>46</v>
      </c>
      <c r="C331" s="142">
        <v>20</v>
      </c>
    </row>
    <row r="332" spans="2:3">
      <c r="B332" s="139" t="s">
        <v>49</v>
      </c>
      <c r="C332" s="142">
        <v>50</v>
      </c>
    </row>
    <row r="333" spans="2:3">
      <c r="B333" s="139" t="s">
        <v>22</v>
      </c>
      <c r="C333" s="142">
        <v>20</v>
      </c>
    </row>
    <row r="334" spans="2:3">
      <c r="B334" s="139" t="s">
        <v>45</v>
      </c>
      <c r="C334" s="142">
        <v>30</v>
      </c>
    </row>
    <row r="335" spans="2:3">
      <c r="B335" s="139" t="s">
        <v>46</v>
      </c>
      <c r="C335" s="142">
        <v>40</v>
      </c>
    </row>
    <row r="336" spans="2:3">
      <c r="B336" s="139" t="s">
        <v>49</v>
      </c>
      <c r="C336" s="142">
        <v>30</v>
      </c>
    </row>
    <row r="337" spans="2:3">
      <c r="B337" s="139" t="s">
        <v>22</v>
      </c>
      <c r="C337" s="142">
        <v>30</v>
      </c>
    </row>
    <row r="338" spans="2:3">
      <c r="B338" s="139" t="s">
        <v>45</v>
      </c>
      <c r="C338" s="142">
        <v>20</v>
      </c>
    </row>
    <row r="339" spans="2:3">
      <c r="B339" s="139" t="s">
        <v>46</v>
      </c>
      <c r="C339" s="142">
        <v>20</v>
      </c>
    </row>
    <row r="340" spans="2:3">
      <c r="B340" s="139" t="s">
        <v>49</v>
      </c>
      <c r="C340" s="142">
        <v>50</v>
      </c>
    </row>
    <row r="341" spans="2:3">
      <c r="B341" s="139" t="s">
        <v>22</v>
      </c>
      <c r="C341" s="142">
        <v>20</v>
      </c>
    </row>
    <row r="342" spans="2:3">
      <c r="B342" s="139" t="s">
        <v>45</v>
      </c>
      <c r="C342" s="142">
        <v>30</v>
      </c>
    </row>
    <row r="343" spans="2:3">
      <c r="B343" s="139" t="s">
        <v>46</v>
      </c>
      <c r="C343" s="142">
        <v>40</v>
      </c>
    </row>
    <row r="344" spans="2:3">
      <c r="B344" s="139" t="s">
        <v>49</v>
      </c>
      <c r="C344" s="142">
        <v>30</v>
      </c>
    </row>
    <row r="345" spans="2:3">
      <c r="B345" s="139" t="s">
        <v>22</v>
      </c>
      <c r="C345" s="142">
        <v>30</v>
      </c>
    </row>
    <row r="346" spans="2:3">
      <c r="B346" s="139" t="s">
        <v>49</v>
      </c>
      <c r="C346" s="142">
        <v>20</v>
      </c>
    </row>
    <row r="347" spans="2:3">
      <c r="B347" s="139" t="s">
        <v>22</v>
      </c>
      <c r="C347" s="142">
        <v>50</v>
      </c>
    </row>
    <row r="348" spans="2:3">
      <c r="B348" s="139" t="s">
        <v>45</v>
      </c>
      <c r="C348" s="142">
        <v>20</v>
      </c>
    </row>
    <row r="349" spans="2:3">
      <c r="B349" s="139" t="s">
        <v>45</v>
      </c>
      <c r="C349" s="142">
        <v>20</v>
      </c>
    </row>
    <row r="350" spans="2:3">
      <c r="B350" s="139" t="s">
        <v>46</v>
      </c>
      <c r="C350" s="142">
        <v>30</v>
      </c>
    </row>
    <row r="351" spans="2:3">
      <c r="B351" s="139" t="s">
        <v>49</v>
      </c>
      <c r="C351" s="142">
        <v>40</v>
      </c>
    </row>
    <row r="352" spans="2:3">
      <c r="B352" s="139" t="s">
        <v>22</v>
      </c>
      <c r="C352" s="142">
        <v>20</v>
      </c>
    </row>
    <row r="353" spans="2:3">
      <c r="B353" s="139" t="s">
        <v>45</v>
      </c>
      <c r="C353" s="142">
        <v>30</v>
      </c>
    </row>
    <row r="354" spans="2:3">
      <c r="B354" s="139" t="s">
        <v>46</v>
      </c>
      <c r="C354" s="142">
        <v>20</v>
      </c>
    </row>
    <row r="355" spans="2:3">
      <c r="B355" s="139" t="s">
        <v>49</v>
      </c>
      <c r="C355" s="142">
        <v>50</v>
      </c>
    </row>
    <row r="356" spans="2:3">
      <c r="B356" s="139" t="s">
        <v>22</v>
      </c>
      <c r="C356" s="142">
        <v>20</v>
      </c>
    </row>
    <row r="357" spans="2:3">
      <c r="B357" s="139" t="s">
        <v>45</v>
      </c>
      <c r="C357" s="142">
        <v>30</v>
      </c>
    </row>
    <row r="358" spans="2:3">
      <c r="B358" s="139" t="s">
        <v>46</v>
      </c>
      <c r="C358" s="142">
        <v>40</v>
      </c>
    </row>
    <row r="359" spans="2:3">
      <c r="B359" s="139" t="s">
        <v>49</v>
      </c>
      <c r="C359" s="142">
        <v>30</v>
      </c>
    </row>
    <row r="360" spans="2:3">
      <c r="B360" s="139" t="s">
        <v>22</v>
      </c>
      <c r="C360" s="142">
        <v>30</v>
      </c>
    </row>
    <row r="361" spans="2:3">
      <c r="B361" s="139" t="s">
        <v>45</v>
      </c>
      <c r="C361" s="142">
        <v>20</v>
      </c>
    </row>
    <row r="362" spans="2:3">
      <c r="B362" s="139" t="s">
        <v>46</v>
      </c>
      <c r="C362" s="142">
        <v>20</v>
      </c>
    </row>
    <row r="363" spans="2:3">
      <c r="B363" s="139" t="s">
        <v>49</v>
      </c>
      <c r="C363" s="142">
        <v>50</v>
      </c>
    </row>
    <row r="364" spans="2:3">
      <c r="B364" s="139" t="s">
        <v>22</v>
      </c>
      <c r="C364" s="142">
        <v>20</v>
      </c>
    </row>
    <row r="365" spans="2:3">
      <c r="B365" s="139" t="s">
        <v>45</v>
      </c>
      <c r="C365" s="142">
        <v>30</v>
      </c>
    </row>
    <row r="366" spans="2:3">
      <c r="B366" s="139" t="s">
        <v>46</v>
      </c>
      <c r="C366" s="142">
        <v>40</v>
      </c>
    </row>
    <row r="367" spans="2:3">
      <c r="B367" s="139" t="s">
        <v>49</v>
      </c>
      <c r="C367" s="142">
        <v>30</v>
      </c>
    </row>
    <row r="368" spans="2:3">
      <c r="B368" s="139" t="s">
        <v>22</v>
      </c>
      <c r="C368" s="142">
        <v>30</v>
      </c>
    </row>
    <row r="369" spans="2:3">
      <c r="B369" s="139" t="s">
        <v>45</v>
      </c>
      <c r="C369" s="142">
        <v>20</v>
      </c>
    </row>
    <row r="370" spans="2:3">
      <c r="B370" s="139" t="s">
        <v>46</v>
      </c>
      <c r="C370" s="142">
        <v>20</v>
      </c>
    </row>
    <row r="371" spans="2:3">
      <c r="B371" s="139" t="s">
        <v>49</v>
      </c>
      <c r="C371" s="142">
        <v>50</v>
      </c>
    </row>
    <row r="372" spans="2:3">
      <c r="B372" s="139" t="s">
        <v>22</v>
      </c>
      <c r="C372" s="142">
        <v>20</v>
      </c>
    </row>
    <row r="373" spans="2:3">
      <c r="B373" s="139" t="s">
        <v>45</v>
      </c>
      <c r="C373" s="142">
        <v>30</v>
      </c>
    </row>
    <row r="374" spans="2:3">
      <c r="B374" s="139" t="s">
        <v>46</v>
      </c>
      <c r="C374" s="142">
        <v>40</v>
      </c>
    </row>
    <row r="375" spans="2:3">
      <c r="B375" s="139" t="s">
        <v>49</v>
      </c>
      <c r="C375" s="142">
        <v>30</v>
      </c>
    </row>
    <row r="376" spans="2:3">
      <c r="B376" s="139" t="s">
        <v>22</v>
      </c>
      <c r="C376" s="142">
        <v>30</v>
      </c>
    </row>
    <row r="377" spans="2:3">
      <c r="B377" s="139" t="s">
        <v>49</v>
      </c>
      <c r="C377" s="142">
        <v>20</v>
      </c>
    </row>
    <row r="378" spans="2:3">
      <c r="B378" s="139" t="s">
        <v>22</v>
      </c>
      <c r="C378" s="142">
        <v>50</v>
      </c>
    </row>
    <row r="379" spans="2:3">
      <c r="B379" s="139" t="s">
        <v>45</v>
      </c>
      <c r="C379" s="142">
        <v>20</v>
      </c>
    </row>
    <row r="380" spans="2:3">
      <c r="B380" s="139" t="s">
        <v>45</v>
      </c>
      <c r="C380" s="142">
        <v>20</v>
      </c>
    </row>
    <row r="381" spans="2:3">
      <c r="B381" s="139" t="s">
        <v>46</v>
      </c>
      <c r="C381" s="142">
        <v>30</v>
      </c>
    </row>
    <row r="382" spans="2:3">
      <c r="B382" s="139" t="s">
        <v>49</v>
      </c>
      <c r="C382" s="142">
        <v>40</v>
      </c>
    </row>
    <row r="383" spans="2:3">
      <c r="B383" s="139" t="s">
        <v>22</v>
      </c>
      <c r="C383" s="142">
        <v>20</v>
      </c>
    </row>
    <row r="384" spans="2:3">
      <c r="B384" s="139" t="s">
        <v>45</v>
      </c>
      <c r="C384" s="142">
        <v>30</v>
      </c>
    </row>
    <row r="385" spans="2:3">
      <c r="B385" s="139" t="s">
        <v>46</v>
      </c>
      <c r="C385" s="142">
        <v>20</v>
      </c>
    </row>
    <row r="386" spans="2:3">
      <c r="B386" s="139" t="s">
        <v>49</v>
      </c>
      <c r="C386" s="142">
        <v>50</v>
      </c>
    </row>
    <row r="387" spans="2:3">
      <c r="B387" s="139" t="s">
        <v>22</v>
      </c>
      <c r="C387" s="142">
        <v>20</v>
      </c>
    </row>
    <row r="388" spans="2:3">
      <c r="B388" s="139" t="s">
        <v>45</v>
      </c>
      <c r="C388" s="142">
        <v>30</v>
      </c>
    </row>
    <row r="389" spans="2:3">
      <c r="B389" s="139" t="s">
        <v>46</v>
      </c>
      <c r="C389" s="142">
        <v>40</v>
      </c>
    </row>
    <row r="390" spans="2:3">
      <c r="B390" s="139" t="s">
        <v>49</v>
      </c>
      <c r="C390" s="142">
        <v>30</v>
      </c>
    </row>
    <row r="391" spans="2:3">
      <c r="B391" s="139" t="s">
        <v>22</v>
      </c>
      <c r="C391" s="142">
        <v>30</v>
      </c>
    </row>
    <row r="392" spans="2:3">
      <c r="B392" s="139" t="s">
        <v>45</v>
      </c>
      <c r="C392" s="142">
        <v>20</v>
      </c>
    </row>
    <row r="393" spans="2:3">
      <c r="B393" s="139" t="s">
        <v>46</v>
      </c>
      <c r="C393" s="142">
        <v>20</v>
      </c>
    </row>
    <row r="394" spans="2:3">
      <c r="B394" s="139" t="s">
        <v>49</v>
      </c>
      <c r="C394" s="142">
        <v>50</v>
      </c>
    </row>
    <row r="395" spans="2:3">
      <c r="B395" s="139" t="s">
        <v>22</v>
      </c>
      <c r="C395" s="142">
        <v>20</v>
      </c>
    </row>
    <row r="396" spans="2:3">
      <c r="B396" s="139" t="s">
        <v>45</v>
      </c>
      <c r="C396" s="142">
        <v>30</v>
      </c>
    </row>
    <row r="397" spans="2:3">
      <c r="B397" s="139" t="s">
        <v>46</v>
      </c>
      <c r="C397" s="142">
        <v>40</v>
      </c>
    </row>
    <row r="398" spans="2:3">
      <c r="B398" s="139" t="s">
        <v>49</v>
      </c>
      <c r="C398" s="142">
        <v>30</v>
      </c>
    </row>
    <row r="399" spans="2:3">
      <c r="B399" s="139" t="s">
        <v>22</v>
      </c>
      <c r="C399" s="142">
        <v>30</v>
      </c>
    </row>
    <row r="400" spans="2:3">
      <c r="B400" s="139" t="s">
        <v>45</v>
      </c>
      <c r="C400" s="142">
        <v>20</v>
      </c>
    </row>
    <row r="401" spans="2:3">
      <c r="B401" s="139" t="s">
        <v>46</v>
      </c>
      <c r="C401" s="142">
        <v>20</v>
      </c>
    </row>
    <row r="402" spans="2:3">
      <c r="B402" s="139" t="s">
        <v>49</v>
      </c>
      <c r="C402" s="142">
        <v>50</v>
      </c>
    </row>
    <row r="403" spans="2:3">
      <c r="B403" s="139" t="s">
        <v>22</v>
      </c>
      <c r="C403" s="142">
        <v>20</v>
      </c>
    </row>
    <row r="404" spans="2:3">
      <c r="B404" s="139" t="s">
        <v>45</v>
      </c>
      <c r="C404" s="142">
        <v>30</v>
      </c>
    </row>
    <row r="405" spans="2:3">
      <c r="B405" s="139" t="s">
        <v>46</v>
      </c>
      <c r="C405" s="142">
        <v>40</v>
      </c>
    </row>
    <row r="406" spans="2:3">
      <c r="B406" s="139" t="s">
        <v>49</v>
      </c>
      <c r="C406" s="142">
        <v>30</v>
      </c>
    </row>
    <row r="407" spans="2:3">
      <c r="B407" s="139" t="s">
        <v>22</v>
      </c>
      <c r="C407" s="142">
        <v>30</v>
      </c>
    </row>
    <row r="408" spans="2:3">
      <c r="B408" s="139" t="s">
        <v>49</v>
      </c>
      <c r="C408" s="142">
        <v>20</v>
      </c>
    </row>
    <row r="409" spans="2:3">
      <c r="B409" s="139" t="s">
        <v>22</v>
      </c>
      <c r="C409" s="142">
        <v>50</v>
      </c>
    </row>
    <row r="410" spans="2:3">
      <c r="B410" s="139" t="s">
        <v>45</v>
      </c>
      <c r="C410" s="142">
        <v>20</v>
      </c>
    </row>
    <row r="411" spans="2:3">
      <c r="B411" s="139" t="s">
        <v>45</v>
      </c>
      <c r="C411" s="142">
        <v>20</v>
      </c>
    </row>
    <row r="412" spans="2:3">
      <c r="B412" s="139" t="s">
        <v>46</v>
      </c>
      <c r="C412" s="142">
        <v>30</v>
      </c>
    </row>
    <row r="413" spans="2:3">
      <c r="B413" s="139" t="s">
        <v>49</v>
      </c>
      <c r="C413" s="142">
        <v>40</v>
      </c>
    </row>
    <row r="414" spans="2:3">
      <c r="B414" s="139" t="s">
        <v>22</v>
      </c>
      <c r="C414" s="142">
        <v>20</v>
      </c>
    </row>
    <row r="415" spans="2:3">
      <c r="B415" s="139" t="s">
        <v>45</v>
      </c>
      <c r="C415" s="142">
        <v>30</v>
      </c>
    </row>
    <row r="416" spans="2:3">
      <c r="B416" s="139" t="s">
        <v>46</v>
      </c>
      <c r="C416" s="142">
        <v>20</v>
      </c>
    </row>
    <row r="417" spans="2:3">
      <c r="B417" s="139" t="s">
        <v>49</v>
      </c>
      <c r="C417" s="142">
        <v>50</v>
      </c>
    </row>
    <row r="418" spans="2:3">
      <c r="B418" s="139" t="s">
        <v>22</v>
      </c>
      <c r="C418" s="142">
        <v>20</v>
      </c>
    </row>
    <row r="419" spans="2:3">
      <c r="B419" s="139" t="s">
        <v>45</v>
      </c>
      <c r="C419" s="142">
        <v>30</v>
      </c>
    </row>
    <row r="420" spans="2:3">
      <c r="B420" s="139" t="s">
        <v>46</v>
      </c>
      <c r="C420" s="142">
        <v>40</v>
      </c>
    </row>
    <row r="421" spans="2:3">
      <c r="B421" s="139" t="s">
        <v>49</v>
      </c>
      <c r="C421" s="142">
        <v>30</v>
      </c>
    </row>
    <row r="422" spans="2:3">
      <c r="B422" s="139" t="s">
        <v>22</v>
      </c>
      <c r="C422" s="142">
        <v>30</v>
      </c>
    </row>
    <row r="423" spans="2:3">
      <c r="B423" s="139" t="s">
        <v>45</v>
      </c>
      <c r="C423" s="142">
        <v>20</v>
      </c>
    </row>
    <row r="424" spans="2:3">
      <c r="B424" s="139" t="s">
        <v>46</v>
      </c>
      <c r="C424" s="142">
        <v>20</v>
      </c>
    </row>
    <row r="425" spans="2:3">
      <c r="B425" s="139" t="s">
        <v>49</v>
      </c>
      <c r="C425" s="142">
        <v>50</v>
      </c>
    </row>
    <row r="426" spans="2:3">
      <c r="B426" s="139" t="s">
        <v>48</v>
      </c>
      <c r="C426" s="142">
        <v>20</v>
      </c>
    </row>
    <row r="427" spans="2:3">
      <c r="B427" s="139" t="s">
        <v>45</v>
      </c>
      <c r="C427" s="142">
        <v>30</v>
      </c>
    </row>
    <row r="428" spans="2:3">
      <c r="B428" s="139" t="s">
        <v>46</v>
      </c>
      <c r="C428" s="142">
        <v>40</v>
      </c>
    </row>
    <row r="429" spans="2:3">
      <c r="B429" s="139" t="s">
        <v>49</v>
      </c>
      <c r="C429" s="142">
        <v>30</v>
      </c>
    </row>
    <row r="430" spans="2:3">
      <c r="B430" s="139" t="s">
        <v>22</v>
      </c>
      <c r="C430" s="142">
        <v>30</v>
      </c>
    </row>
    <row r="431" spans="2:3">
      <c r="B431" s="139" t="s">
        <v>45</v>
      </c>
      <c r="C431" s="142">
        <v>20</v>
      </c>
    </row>
    <row r="432" spans="2:3">
      <c r="B432" s="139" t="s">
        <v>46</v>
      </c>
      <c r="C432" s="142">
        <v>20</v>
      </c>
    </row>
    <row r="433" spans="2:3">
      <c r="B433" s="139" t="s">
        <v>49</v>
      </c>
      <c r="C433" s="142">
        <v>50</v>
      </c>
    </row>
    <row r="434" spans="2:3">
      <c r="B434" s="139" t="s">
        <v>22</v>
      </c>
      <c r="C434" s="142">
        <v>20</v>
      </c>
    </row>
    <row r="435" spans="2:3">
      <c r="B435" s="139" t="s">
        <v>45</v>
      </c>
      <c r="C435" s="142">
        <v>30</v>
      </c>
    </row>
    <row r="436" spans="2:3">
      <c r="B436" s="139" t="s">
        <v>46</v>
      </c>
      <c r="C436" s="142">
        <v>40</v>
      </c>
    </row>
    <row r="437" spans="2:3">
      <c r="B437" s="139" t="s">
        <v>49</v>
      </c>
      <c r="C437" s="142">
        <v>30</v>
      </c>
    </row>
    <row r="438" spans="2:3">
      <c r="B438" s="139" t="s">
        <v>22</v>
      </c>
      <c r="C438" s="142">
        <v>30</v>
      </c>
    </row>
    <row r="439" spans="2:3">
      <c r="B439" s="139" t="s">
        <v>49</v>
      </c>
      <c r="C439" s="142">
        <v>20</v>
      </c>
    </row>
    <row r="440" spans="2:3">
      <c r="B440" s="139" t="s">
        <v>22</v>
      </c>
      <c r="C440" s="142">
        <v>50</v>
      </c>
    </row>
    <row r="441" spans="2:3">
      <c r="B441" s="139" t="s">
        <v>45</v>
      </c>
      <c r="C441" s="142">
        <v>20</v>
      </c>
    </row>
  </sheetData>
  <mergeCells count="3">
    <mergeCell ref="B4:C4"/>
    <mergeCell ref="G14:J17"/>
    <mergeCell ref="G12:T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H2" sqref="H2"/>
    </sheetView>
  </sheetViews>
  <sheetFormatPr defaultRowHeight="15"/>
  <cols>
    <col min="1" max="1" width="26.28515625" style="67" bestFit="1" customWidth="1"/>
    <col min="2" max="7" width="9.140625" style="67"/>
    <col min="8" max="8" width="15.42578125" style="67" customWidth="1"/>
    <col min="9" max="9" width="14.28515625" style="67" customWidth="1"/>
    <col min="10" max="10" width="27.140625" style="67" customWidth="1"/>
    <col min="11" max="11" width="6" style="67" customWidth="1"/>
    <col min="12" max="12" width="15.5703125" style="67" customWidth="1"/>
    <col min="13" max="16384" width="9.140625" style="67"/>
  </cols>
  <sheetData>
    <row r="1" spans="1:26" ht="31.5">
      <c r="A1" s="144" t="s">
        <v>75</v>
      </c>
      <c r="B1" s="144" t="s">
        <v>76</v>
      </c>
      <c r="C1" s="144" t="s">
        <v>77</v>
      </c>
      <c r="D1" s="144" t="s">
        <v>78</v>
      </c>
      <c r="E1" s="144" t="s">
        <v>79</v>
      </c>
      <c r="F1" s="144" t="s">
        <v>80</v>
      </c>
      <c r="G1" s="144" t="s">
        <v>81</v>
      </c>
      <c r="H1" s="144" t="s">
        <v>82</v>
      </c>
      <c r="I1" s="144" t="s">
        <v>116</v>
      </c>
      <c r="J1" s="144" t="s">
        <v>83</v>
      </c>
    </row>
    <row r="2" spans="1:26" ht="15.75">
      <c r="A2" s="145" t="s">
        <v>84</v>
      </c>
      <c r="B2" s="143">
        <v>5</v>
      </c>
      <c r="C2" s="143">
        <v>4</v>
      </c>
      <c r="D2" s="143">
        <v>4</v>
      </c>
      <c r="E2" s="143">
        <v>4</v>
      </c>
      <c r="F2" s="143">
        <v>5</v>
      </c>
      <c r="G2" s="143">
        <v>6</v>
      </c>
      <c r="H2" s="146"/>
      <c r="I2" s="147"/>
      <c r="J2" s="148"/>
      <c r="K2" s="67">
        <v>1</v>
      </c>
      <c r="L2" s="67" t="s">
        <v>122</v>
      </c>
      <c r="M2" s="154" t="s">
        <v>345</v>
      </c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 spans="1:26" ht="15.75">
      <c r="A3" s="145" t="s">
        <v>85</v>
      </c>
      <c r="B3" s="143">
        <v>4</v>
      </c>
      <c r="C3" s="143">
        <v>4</v>
      </c>
      <c r="D3" s="143">
        <v>4</v>
      </c>
      <c r="E3" s="143">
        <v>4</v>
      </c>
      <c r="F3" s="143">
        <v>5</v>
      </c>
      <c r="G3" s="143">
        <v>5</v>
      </c>
      <c r="H3" s="146"/>
      <c r="I3" s="147"/>
      <c r="J3" s="148"/>
      <c r="K3" s="67">
        <v>2</v>
      </c>
      <c r="L3" s="67" t="s">
        <v>121</v>
      </c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</row>
    <row r="4" spans="1:26" ht="15.75" customHeight="1">
      <c r="A4" s="145" t="s">
        <v>86</v>
      </c>
      <c r="B4" s="143">
        <v>6</v>
      </c>
      <c r="C4" s="143">
        <v>5</v>
      </c>
      <c r="D4" s="143">
        <v>4</v>
      </c>
      <c r="E4" s="143">
        <v>4</v>
      </c>
      <c r="F4" s="143">
        <v>4</v>
      </c>
      <c r="G4" s="143">
        <v>6</v>
      </c>
      <c r="H4" s="146"/>
      <c r="I4" s="147"/>
      <c r="J4" s="148"/>
      <c r="K4" s="67">
        <v>3</v>
      </c>
      <c r="L4" s="67" t="s">
        <v>120</v>
      </c>
      <c r="M4" s="169" t="s">
        <v>349</v>
      </c>
      <c r="N4" s="170"/>
      <c r="O4" s="170"/>
      <c r="P4" s="170"/>
      <c r="Q4" s="170"/>
      <c r="R4" s="170"/>
      <c r="S4" s="170"/>
      <c r="T4" s="170"/>
      <c r="U4" s="170"/>
    </row>
    <row r="5" spans="1:26" ht="15.75">
      <c r="A5" s="145" t="s">
        <v>87</v>
      </c>
      <c r="B5" s="143">
        <v>3</v>
      </c>
      <c r="C5" s="143">
        <v>2</v>
      </c>
      <c r="D5" s="143" t="s">
        <v>88</v>
      </c>
      <c r="E5" s="143">
        <v>5</v>
      </c>
      <c r="F5" s="143">
        <v>6</v>
      </c>
      <c r="G5" s="143">
        <v>5</v>
      </c>
      <c r="H5" s="146"/>
      <c r="I5" s="147"/>
      <c r="J5" s="148"/>
      <c r="K5" s="67">
        <v>4</v>
      </c>
      <c r="L5" s="67" t="s">
        <v>119</v>
      </c>
      <c r="M5" s="169"/>
      <c r="N5" s="170"/>
      <c r="O5" s="170"/>
      <c r="P5" s="170"/>
      <c r="Q5" s="170"/>
      <c r="R5" s="170"/>
      <c r="S5" s="170"/>
      <c r="T5" s="170"/>
      <c r="U5" s="170"/>
    </row>
    <row r="6" spans="1:26" ht="15.75">
      <c r="A6" s="145" t="s">
        <v>89</v>
      </c>
      <c r="B6" s="143">
        <v>2</v>
      </c>
      <c r="C6" s="143">
        <v>2</v>
      </c>
      <c r="D6" s="143">
        <v>3</v>
      </c>
      <c r="E6" s="143">
        <v>3</v>
      </c>
      <c r="F6" s="143">
        <v>5</v>
      </c>
      <c r="G6" s="143">
        <v>3</v>
      </c>
      <c r="H6" s="146"/>
      <c r="I6" s="147"/>
      <c r="J6" s="148"/>
      <c r="K6" s="67">
        <v>5</v>
      </c>
      <c r="L6" s="67" t="s">
        <v>118</v>
      </c>
      <c r="M6" s="169"/>
      <c r="N6" s="170"/>
      <c r="O6" s="170"/>
      <c r="P6" s="170"/>
      <c r="Q6" s="170"/>
      <c r="R6" s="170"/>
      <c r="S6" s="170"/>
      <c r="T6" s="170"/>
      <c r="U6" s="170"/>
    </row>
    <row r="7" spans="1:26" ht="15.75">
      <c r="A7" s="145" t="s">
        <v>90</v>
      </c>
      <c r="B7" s="143">
        <v>1</v>
      </c>
      <c r="C7" s="143">
        <v>5</v>
      </c>
      <c r="D7" s="143">
        <v>4</v>
      </c>
      <c r="E7" s="143">
        <v>4</v>
      </c>
      <c r="F7" s="143">
        <v>4</v>
      </c>
      <c r="G7" s="143">
        <v>4</v>
      </c>
      <c r="H7" s="146"/>
      <c r="I7" s="147"/>
      <c r="J7" s="148"/>
      <c r="K7" s="67">
        <v>6</v>
      </c>
      <c r="L7" s="67" t="s">
        <v>117</v>
      </c>
      <c r="M7" s="171"/>
      <c r="N7" s="172"/>
      <c r="O7" s="172"/>
      <c r="P7" s="172"/>
      <c r="Q7" s="172"/>
      <c r="R7" s="172"/>
      <c r="S7" s="172"/>
      <c r="T7" s="172"/>
      <c r="U7" s="172"/>
    </row>
    <row r="8" spans="1:26" ht="15.75">
      <c r="A8" s="145" t="s">
        <v>91</v>
      </c>
      <c r="B8" s="143" t="s">
        <v>92</v>
      </c>
      <c r="C8" s="143">
        <v>3</v>
      </c>
      <c r="D8" s="143">
        <v>4</v>
      </c>
      <c r="E8" s="143">
        <v>3</v>
      </c>
      <c r="F8" s="143">
        <v>3</v>
      </c>
      <c r="G8" s="143">
        <v>4</v>
      </c>
      <c r="H8" s="146"/>
      <c r="I8" s="147"/>
      <c r="J8" s="148"/>
    </row>
    <row r="9" spans="1:26" ht="15.75">
      <c r="A9" s="145" t="s">
        <v>93</v>
      </c>
      <c r="B9" s="143">
        <v>2</v>
      </c>
      <c r="C9" s="143">
        <v>4</v>
      </c>
      <c r="D9" s="143">
        <v>6</v>
      </c>
      <c r="E9" s="143">
        <v>4</v>
      </c>
      <c r="F9" s="143">
        <v>2</v>
      </c>
      <c r="G9" s="143" t="s">
        <v>92</v>
      </c>
      <c r="H9" s="146"/>
      <c r="I9" s="147"/>
      <c r="J9" s="148"/>
    </row>
    <row r="10" spans="1:26" ht="15.75">
      <c r="A10" s="145" t="s">
        <v>94</v>
      </c>
      <c r="B10" s="143">
        <v>4</v>
      </c>
      <c r="C10" s="143">
        <v>3</v>
      </c>
      <c r="D10" s="143">
        <v>5</v>
      </c>
      <c r="E10" s="143" t="s">
        <v>92</v>
      </c>
      <c r="F10" s="143">
        <v>1</v>
      </c>
      <c r="G10" s="143">
        <v>3</v>
      </c>
      <c r="H10" s="146"/>
      <c r="I10" s="147"/>
      <c r="J10" s="148"/>
    </row>
    <row r="11" spans="1:26" ht="15.75">
      <c r="A11" s="145" t="s">
        <v>95</v>
      </c>
      <c r="B11" s="143">
        <v>3</v>
      </c>
      <c r="C11" s="143">
        <v>6</v>
      </c>
      <c r="D11" s="143">
        <v>4</v>
      </c>
      <c r="E11" s="143">
        <v>4</v>
      </c>
      <c r="F11" s="143">
        <v>3</v>
      </c>
      <c r="G11" s="143">
        <v>3</v>
      </c>
      <c r="H11" s="146"/>
      <c r="I11" s="147"/>
      <c r="J11" s="148"/>
    </row>
    <row r="12" spans="1:26" ht="15.75">
      <c r="A12" s="145" t="s">
        <v>96</v>
      </c>
      <c r="B12" s="143">
        <v>3</v>
      </c>
      <c r="C12" s="143">
        <v>1</v>
      </c>
      <c r="D12" s="143">
        <v>3</v>
      </c>
      <c r="E12" s="143">
        <v>3</v>
      </c>
      <c r="F12" s="143">
        <v>4</v>
      </c>
      <c r="G12" s="143">
        <v>3</v>
      </c>
      <c r="H12" s="146"/>
      <c r="I12" s="147"/>
      <c r="J12" s="148"/>
    </row>
    <row r="13" spans="1:26" ht="15.75">
      <c r="A13" s="145" t="s">
        <v>97</v>
      </c>
      <c r="B13" s="143">
        <v>2</v>
      </c>
      <c r="C13" s="143">
        <v>5</v>
      </c>
      <c r="D13" s="143">
        <v>2</v>
      </c>
      <c r="E13" s="143">
        <v>3</v>
      </c>
      <c r="F13" s="143">
        <v>5</v>
      </c>
      <c r="G13" s="143">
        <v>3</v>
      </c>
      <c r="H13" s="146"/>
      <c r="I13" s="147"/>
      <c r="J13" s="148"/>
    </row>
    <row r="14" spans="1:26" ht="15.75">
      <c r="A14" s="145" t="s">
        <v>98</v>
      </c>
      <c r="B14" s="143">
        <v>5</v>
      </c>
      <c r="C14" s="143" t="s">
        <v>88</v>
      </c>
      <c r="D14" s="143">
        <v>1</v>
      </c>
      <c r="E14" s="143">
        <v>4</v>
      </c>
      <c r="F14" s="143">
        <v>4</v>
      </c>
      <c r="G14" s="143" t="s">
        <v>88</v>
      </c>
      <c r="H14" s="146"/>
      <c r="I14" s="147"/>
      <c r="J14" s="148"/>
    </row>
    <row r="15" spans="1:26" ht="15.75">
      <c r="A15" s="145" t="s">
        <v>99</v>
      </c>
      <c r="B15" s="143">
        <v>5</v>
      </c>
      <c r="C15" s="143">
        <v>3</v>
      </c>
      <c r="D15" s="143">
        <v>3</v>
      </c>
      <c r="E15" s="143">
        <v>4</v>
      </c>
      <c r="F15" s="143">
        <v>4</v>
      </c>
      <c r="G15" s="143">
        <v>3</v>
      </c>
      <c r="H15" s="146"/>
      <c r="I15" s="147"/>
      <c r="J15" s="148"/>
    </row>
    <row r="16" spans="1:26" ht="15.75">
      <c r="A16" s="145" t="s">
        <v>100</v>
      </c>
      <c r="B16" s="143" t="s">
        <v>88</v>
      </c>
      <c r="C16" s="143">
        <v>4</v>
      </c>
      <c r="D16" s="143">
        <v>4</v>
      </c>
      <c r="E16" s="143">
        <v>5</v>
      </c>
      <c r="F16" s="143">
        <v>4</v>
      </c>
      <c r="G16" s="143">
        <v>3</v>
      </c>
      <c r="H16" s="146"/>
      <c r="I16" s="147"/>
      <c r="J16" s="148"/>
    </row>
    <row r="17" spans="1:10" ht="15.75">
      <c r="A17" s="145" t="s">
        <v>101</v>
      </c>
      <c r="B17" s="143">
        <v>4</v>
      </c>
      <c r="C17" s="143">
        <v>6</v>
      </c>
      <c r="D17" s="143">
        <v>5</v>
      </c>
      <c r="E17" s="143">
        <v>5</v>
      </c>
      <c r="F17" s="143">
        <v>4</v>
      </c>
      <c r="G17" s="143">
        <v>3</v>
      </c>
      <c r="H17" s="146"/>
      <c r="I17" s="147"/>
      <c r="J17" s="148"/>
    </row>
    <row r="18" spans="1:10" ht="15.75">
      <c r="A18" s="145" t="s">
        <v>102</v>
      </c>
      <c r="B18" s="143">
        <v>3</v>
      </c>
      <c r="C18" s="143">
        <v>5</v>
      </c>
      <c r="D18" s="143">
        <v>4</v>
      </c>
      <c r="E18" s="143" t="s">
        <v>88</v>
      </c>
      <c r="F18" s="143" t="s">
        <v>92</v>
      </c>
      <c r="G18" s="143" t="s">
        <v>88</v>
      </c>
      <c r="H18" s="146"/>
      <c r="I18" s="147"/>
      <c r="J18" s="148"/>
    </row>
    <row r="19" spans="1:10" ht="15.75">
      <c r="A19" s="145" t="s">
        <v>103</v>
      </c>
      <c r="B19" s="143">
        <v>3</v>
      </c>
      <c r="C19" s="143">
        <v>4</v>
      </c>
      <c r="D19" s="143">
        <v>4</v>
      </c>
      <c r="E19" s="143">
        <v>3</v>
      </c>
      <c r="F19" s="143">
        <v>4</v>
      </c>
      <c r="G19" s="143">
        <v>3</v>
      </c>
      <c r="H19" s="146"/>
      <c r="I19" s="147"/>
      <c r="J19" s="148"/>
    </row>
    <row r="20" spans="1:10" ht="15.75">
      <c r="A20" s="145" t="s">
        <v>104</v>
      </c>
      <c r="B20" s="143">
        <v>5</v>
      </c>
      <c r="C20" s="143">
        <v>3</v>
      </c>
      <c r="D20" s="143">
        <v>6</v>
      </c>
      <c r="E20" s="143">
        <v>5</v>
      </c>
      <c r="F20" s="143">
        <v>4</v>
      </c>
      <c r="G20" s="143">
        <v>4</v>
      </c>
      <c r="H20" s="146"/>
      <c r="I20" s="147"/>
      <c r="J20" s="148"/>
    </row>
    <row r="21" spans="1:10" ht="15.75">
      <c r="A21" s="145" t="s">
        <v>105</v>
      </c>
      <c r="B21" s="143">
        <v>6</v>
      </c>
      <c r="C21" s="143">
        <v>2</v>
      </c>
      <c r="D21" s="143">
        <v>5</v>
      </c>
      <c r="E21" s="143">
        <v>5</v>
      </c>
      <c r="F21" s="143">
        <v>4</v>
      </c>
      <c r="G21" s="143">
        <v>6</v>
      </c>
      <c r="H21" s="146"/>
      <c r="I21" s="147"/>
      <c r="J21" s="148"/>
    </row>
    <row r="22" spans="1:10" ht="15.75">
      <c r="A22" s="145" t="s">
        <v>106</v>
      </c>
      <c r="B22" s="143">
        <v>5</v>
      </c>
      <c r="C22" s="143">
        <v>1</v>
      </c>
      <c r="D22" s="143">
        <v>4</v>
      </c>
      <c r="E22" s="143">
        <v>4</v>
      </c>
      <c r="F22" s="143" t="s">
        <v>88</v>
      </c>
      <c r="G22" s="143">
        <v>5</v>
      </c>
      <c r="H22" s="146"/>
      <c r="I22" s="147"/>
      <c r="J22" s="148"/>
    </row>
    <row r="23" spans="1:10" ht="15.75">
      <c r="A23" s="145" t="s">
        <v>107</v>
      </c>
      <c r="B23" s="143">
        <v>5</v>
      </c>
      <c r="C23" s="143">
        <v>3</v>
      </c>
      <c r="D23" s="143">
        <v>3</v>
      </c>
      <c r="E23" s="143">
        <v>6</v>
      </c>
      <c r="F23" s="143">
        <v>5</v>
      </c>
      <c r="G23" s="143">
        <v>4</v>
      </c>
      <c r="H23" s="146"/>
      <c r="I23" s="147"/>
      <c r="J23" s="148"/>
    </row>
    <row r="24" spans="1:10" ht="15.75">
      <c r="A24" s="145" t="s">
        <v>108</v>
      </c>
      <c r="B24" s="143">
        <v>4</v>
      </c>
      <c r="C24" s="143">
        <v>4</v>
      </c>
      <c r="D24" s="143">
        <v>2</v>
      </c>
      <c r="E24" s="143">
        <v>5</v>
      </c>
      <c r="F24" s="143">
        <v>3</v>
      </c>
      <c r="G24" s="143">
        <v>3</v>
      </c>
      <c r="H24" s="146"/>
      <c r="I24" s="147"/>
      <c r="J24" s="148"/>
    </row>
    <row r="25" spans="1:10" ht="15.75">
      <c r="A25" s="145" t="s">
        <v>109</v>
      </c>
      <c r="B25" s="143">
        <v>4</v>
      </c>
      <c r="C25" s="143">
        <v>5</v>
      </c>
      <c r="D25" s="143">
        <v>1</v>
      </c>
      <c r="E25" s="143">
        <v>4</v>
      </c>
      <c r="F25" s="143">
        <v>3</v>
      </c>
      <c r="G25" s="143">
        <v>2</v>
      </c>
      <c r="H25" s="146"/>
      <c r="I25" s="147"/>
      <c r="J25" s="148"/>
    </row>
    <row r="26" spans="1:10" ht="15.75">
      <c r="A26" s="145" t="s">
        <v>110</v>
      </c>
      <c r="B26" s="143">
        <v>4</v>
      </c>
      <c r="C26" s="143" t="s">
        <v>88</v>
      </c>
      <c r="D26" s="143">
        <v>3</v>
      </c>
      <c r="E26" s="143">
        <v>3</v>
      </c>
      <c r="F26" s="143">
        <v>3</v>
      </c>
      <c r="G26" s="143">
        <v>1</v>
      </c>
      <c r="H26" s="146"/>
      <c r="I26" s="147"/>
      <c r="J26" s="148"/>
    </row>
    <row r="27" spans="1:10" ht="15.75">
      <c r="A27" s="145" t="s">
        <v>111</v>
      </c>
      <c r="B27" s="143">
        <v>4</v>
      </c>
      <c r="C27" s="143">
        <v>1</v>
      </c>
      <c r="D27" s="143">
        <v>4</v>
      </c>
      <c r="E27" s="143">
        <v>2</v>
      </c>
      <c r="F27" s="143">
        <v>4</v>
      </c>
      <c r="G27" s="143">
        <v>3</v>
      </c>
      <c r="H27" s="146"/>
      <c r="I27" s="147"/>
      <c r="J27" s="148"/>
    </row>
    <row r="28" spans="1:10" ht="15.75">
      <c r="A28" s="145" t="s">
        <v>112</v>
      </c>
      <c r="B28" s="143">
        <v>3</v>
      </c>
      <c r="C28" s="143">
        <v>3</v>
      </c>
      <c r="D28" s="143">
        <v>5</v>
      </c>
      <c r="E28" s="143">
        <v>1</v>
      </c>
      <c r="F28" s="143">
        <v>4</v>
      </c>
      <c r="G28" s="143">
        <v>4</v>
      </c>
      <c r="H28" s="146"/>
      <c r="I28" s="147"/>
      <c r="J28" s="148"/>
    </row>
    <row r="29" spans="1:10" ht="15.75">
      <c r="A29" s="145" t="s">
        <v>113</v>
      </c>
      <c r="B29" s="143">
        <v>3</v>
      </c>
      <c r="C29" s="143">
        <v>3</v>
      </c>
      <c r="D29" s="143">
        <v>4</v>
      </c>
      <c r="E29" s="143">
        <v>3</v>
      </c>
      <c r="F29" s="143">
        <v>4</v>
      </c>
      <c r="G29" s="143">
        <v>5</v>
      </c>
      <c r="H29" s="146"/>
      <c r="I29" s="147"/>
      <c r="J29" s="148"/>
    </row>
    <row r="30" spans="1:10" ht="15.75">
      <c r="A30" s="145" t="s">
        <v>114</v>
      </c>
      <c r="B30" s="143">
        <v>2</v>
      </c>
      <c r="C30" s="143">
        <v>5</v>
      </c>
      <c r="D30" s="143">
        <v>3</v>
      </c>
      <c r="E30" s="143">
        <v>4</v>
      </c>
      <c r="F30" s="143">
        <v>4</v>
      </c>
      <c r="G30" s="143">
        <v>5</v>
      </c>
      <c r="H30" s="146"/>
      <c r="I30" s="147"/>
      <c r="J30" s="148"/>
    </row>
    <row r="31" spans="1:10" ht="15.75">
      <c r="A31" s="145" t="s">
        <v>115</v>
      </c>
      <c r="B31" s="143">
        <v>4</v>
      </c>
      <c r="C31" s="143">
        <v>5</v>
      </c>
      <c r="D31" s="143">
        <v>4</v>
      </c>
      <c r="E31" s="143">
        <v>5</v>
      </c>
      <c r="F31" s="143">
        <v>4</v>
      </c>
      <c r="G31" s="143">
        <v>6</v>
      </c>
      <c r="H31" s="146"/>
      <c r="I31" s="147"/>
      <c r="J31" s="148"/>
    </row>
  </sheetData>
  <mergeCells count="2">
    <mergeCell ref="M4:U7"/>
    <mergeCell ref="M2:Z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205"/>
  <sheetViews>
    <sheetView workbookViewId="0">
      <selection activeCell="A6" sqref="A6"/>
    </sheetView>
  </sheetViews>
  <sheetFormatPr defaultRowHeight="15"/>
  <cols>
    <col min="2" max="2" width="15" bestFit="1" customWidth="1"/>
    <col min="3" max="4" width="13.5703125" customWidth="1"/>
    <col min="5" max="5" width="12.42578125" customWidth="1"/>
    <col min="6" max="6" width="13.140625" customWidth="1"/>
    <col min="7" max="8" width="12" customWidth="1"/>
    <col min="9" max="9" width="11.140625" customWidth="1"/>
    <col min="10" max="11" width="9.42578125" customWidth="1"/>
    <col min="12" max="12" width="12" customWidth="1"/>
    <col min="13" max="13" width="16" customWidth="1"/>
    <col min="14" max="14" width="10.42578125" customWidth="1"/>
    <col min="15" max="15" width="9.42578125" customWidth="1"/>
    <col min="16" max="16" width="14.5703125" customWidth="1"/>
    <col min="17" max="17" width="14.85546875" customWidth="1"/>
    <col min="20" max="20" width="11.140625" bestFit="1" customWidth="1"/>
  </cols>
  <sheetData>
    <row r="4" spans="1:27" ht="42.75">
      <c r="A4" s="56" t="s">
        <v>123</v>
      </c>
      <c r="B4" s="58" t="s">
        <v>124</v>
      </c>
      <c r="C4" s="58" t="s">
        <v>125</v>
      </c>
      <c r="D4" s="57" t="s">
        <v>172</v>
      </c>
      <c r="E4" s="57" t="s">
        <v>129</v>
      </c>
      <c r="F4" s="57" t="s">
        <v>130</v>
      </c>
      <c r="G4" s="57" t="s">
        <v>126</v>
      </c>
      <c r="H4" s="57" t="s">
        <v>127</v>
      </c>
      <c r="I4" s="57" t="s">
        <v>127</v>
      </c>
      <c r="J4" s="57" t="s">
        <v>128</v>
      </c>
      <c r="K4" s="57" t="s">
        <v>194</v>
      </c>
      <c r="L4" s="57" t="s">
        <v>180</v>
      </c>
      <c r="M4" s="59" t="s">
        <v>175</v>
      </c>
      <c r="N4" s="59" t="s">
        <v>170</v>
      </c>
      <c r="O4" s="59" t="s">
        <v>171</v>
      </c>
      <c r="P4" s="59" t="s">
        <v>174</v>
      </c>
      <c r="Q4" s="59" t="s">
        <v>173</v>
      </c>
      <c r="S4" s="154" t="s">
        <v>345</v>
      </c>
      <c r="T4" s="154"/>
      <c r="U4" s="154"/>
      <c r="V4" s="154"/>
      <c r="W4" s="154"/>
      <c r="X4" s="154"/>
      <c r="Y4" s="154"/>
      <c r="Z4" s="154"/>
      <c r="AA4" s="154"/>
    </row>
    <row r="5" spans="1:27">
      <c r="A5" s="60"/>
      <c r="B5" s="61"/>
      <c r="C5" s="61"/>
      <c r="D5" s="55" t="s">
        <v>178</v>
      </c>
      <c r="E5" s="54"/>
      <c r="F5" s="55" t="s">
        <v>177</v>
      </c>
      <c r="G5" s="61"/>
      <c r="H5" s="61"/>
      <c r="I5" s="62" t="s">
        <v>83</v>
      </c>
      <c r="J5" s="61"/>
      <c r="K5" s="61"/>
      <c r="L5" s="55" t="s">
        <v>181</v>
      </c>
      <c r="M5" s="55" t="s">
        <v>179</v>
      </c>
      <c r="N5" s="173" t="s">
        <v>176</v>
      </c>
      <c r="O5" s="174"/>
      <c r="P5" s="174"/>
      <c r="Q5" s="175"/>
      <c r="S5" s="154"/>
      <c r="T5" s="154"/>
      <c r="U5" s="154"/>
      <c r="V5" s="154"/>
      <c r="W5" s="154"/>
      <c r="X5" s="154"/>
      <c r="Y5" s="154"/>
      <c r="Z5" s="154"/>
      <c r="AA5" s="154"/>
    </row>
    <row r="6" spans="1:27" ht="15" customHeight="1">
      <c r="A6" s="47"/>
      <c r="B6" s="149" t="s">
        <v>196</v>
      </c>
      <c r="C6" s="149" t="s">
        <v>286</v>
      </c>
      <c r="D6" s="48"/>
      <c r="E6" s="53">
        <v>36967</v>
      </c>
      <c r="F6" s="63"/>
      <c r="G6" s="50"/>
      <c r="H6" s="50"/>
      <c r="I6" s="50"/>
      <c r="J6" s="50"/>
      <c r="K6" s="50"/>
      <c r="L6" s="64"/>
      <c r="M6" s="50"/>
      <c r="N6" s="66"/>
      <c r="O6" s="65"/>
      <c r="P6" s="46"/>
      <c r="Q6" s="46"/>
      <c r="S6" s="169" t="s">
        <v>350</v>
      </c>
      <c r="T6" s="170"/>
      <c r="U6" s="170"/>
      <c r="V6" s="170"/>
      <c r="W6" s="170"/>
      <c r="X6" s="170"/>
      <c r="Y6" s="170"/>
      <c r="Z6" s="170"/>
      <c r="AA6" s="170"/>
    </row>
    <row r="7" spans="1:27">
      <c r="A7" s="47"/>
      <c r="B7" s="149" t="s">
        <v>197</v>
      </c>
      <c r="C7" s="149" t="s">
        <v>142</v>
      </c>
      <c r="D7" s="48"/>
      <c r="E7" s="53">
        <v>37533</v>
      </c>
      <c r="F7" s="63"/>
      <c r="G7" s="50"/>
      <c r="H7" s="50"/>
      <c r="I7" s="50"/>
      <c r="J7" s="50"/>
      <c r="K7" s="50"/>
      <c r="L7" s="64"/>
      <c r="M7" s="50"/>
      <c r="N7" s="66"/>
      <c r="O7" s="65"/>
      <c r="P7" s="46"/>
      <c r="Q7" s="46"/>
      <c r="S7" s="169"/>
      <c r="T7" s="170"/>
      <c r="U7" s="170"/>
      <c r="V7" s="170"/>
      <c r="W7" s="170"/>
      <c r="X7" s="170"/>
      <c r="Y7" s="170"/>
      <c r="Z7" s="170"/>
      <c r="AA7" s="170"/>
    </row>
    <row r="8" spans="1:27">
      <c r="A8" s="47"/>
      <c r="B8" s="149" t="s">
        <v>198</v>
      </c>
      <c r="C8" s="149" t="s">
        <v>287</v>
      </c>
      <c r="D8" s="48"/>
      <c r="E8" s="53">
        <v>37455</v>
      </c>
      <c r="F8" s="63"/>
      <c r="G8" s="50"/>
      <c r="H8" s="50"/>
      <c r="I8" s="50"/>
      <c r="J8" s="50"/>
      <c r="K8" s="50"/>
      <c r="L8" s="64"/>
      <c r="M8" s="50"/>
      <c r="N8" s="66"/>
      <c r="O8" s="65"/>
      <c r="P8" s="46"/>
      <c r="Q8" s="46"/>
      <c r="S8" s="169"/>
      <c r="T8" s="170"/>
      <c r="U8" s="170"/>
      <c r="V8" s="170"/>
      <c r="W8" s="170"/>
      <c r="X8" s="170"/>
      <c r="Y8" s="170"/>
      <c r="Z8" s="170"/>
      <c r="AA8" s="170"/>
    </row>
    <row r="9" spans="1:27">
      <c r="A9" s="47"/>
      <c r="B9" s="149" t="s">
        <v>199</v>
      </c>
      <c r="C9" s="149" t="s">
        <v>288</v>
      </c>
      <c r="D9" s="48"/>
      <c r="E9" s="53">
        <v>37419</v>
      </c>
      <c r="F9" s="63"/>
      <c r="G9" s="50"/>
      <c r="H9" s="50"/>
      <c r="I9" s="50"/>
      <c r="J9" s="50"/>
      <c r="K9" s="50"/>
      <c r="L9" s="64"/>
      <c r="M9" s="50"/>
      <c r="N9" s="66"/>
      <c r="O9" s="65"/>
      <c r="P9" s="46"/>
      <c r="Q9" s="46"/>
      <c r="S9" s="171"/>
      <c r="T9" s="172"/>
      <c r="U9" s="172"/>
      <c r="V9" s="172"/>
      <c r="W9" s="172"/>
      <c r="X9" s="172"/>
      <c r="Y9" s="172"/>
      <c r="Z9" s="172"/>
      <c r="AA9" s="172"/>
    </row>
    <row r="10" spans="1:27">
      <c r="A10" s="47"/>
      <c r="B10" s="149" t="s">
        <v>200</v>
      </c>
      <c r="C10" s="149" t="s">
        <v>158</v>
      </c>
      <c r="D10" s="48"/>
      <c r="E10" s="53">
        <v>37472</v>
      </c>
      <c r="F10" s="63"/>
      <c r="G10" s="50"/>
      <c r="H10" s="50"/>
      <c r="I10" s="50"/>
      <c r="J10" s="50"/>
      <c r="K10" s="50"/>
      <c r="L10" s="64"/>
      <c r="M10" s="50"/>
      <c r="N10" s="66"/>
      <c r="O10" s="65"/>
      <c r="P10" s="46"/>
      <c r="Q10" s="46"/>
      <c r="S10" s="153"/>
      <c r="T10" s="153"/>
      <c r="U10" s="153"/>
      <c r="V10" s="153"/>
      <c r="W10" s="153"/>
      <c r="X10" s="153"/>
      <c r="Y10" s="153"/>
      <c r="Z10" s="153"/>
      <c r="AA10" s="153"/>
    </row>
    <row r="11" spans="1:27">
      <c r="A11" s="47"/>
      <c r="B11" s="149" t="s">
        <v>201</v>
      </c>
      <c r="C11" s="149" t="s">
        <v>165</v>
      </c>
      <c r="D11" s="48"/>
      <c r="E11" s="53">
        <v>37333</v>
      </c>
      <c r="F11" s="63"/>
      <c r="G11" s="50"/>
      <c r="H11" s="50"/>
      <c r="I11" s="50"/>
      <c r="J11" s="50"/>
      <c r="K11" s="50"/>
      <c r="L11" s="64"/>
      <c r="M11" s="50"/>
      <c r="N11" s="66"/>
      <c r="O11" s="65"/>
      <c r="P11" s="46"/>
      <c r="Q11" s="46"/>
      <c r="S11" s="153"/>
      <c r="T11" s="153"/>
      <c r="U11" s="153"/>
      <c r="V11" s="153"/>
      <c r="W11" s="153"/>
      <c r="X11" s="153"/>
      <c r="Y11" s="153"/>
      <c r="Z11" s="153"/>
      <c r="AA11" s="153"/>
    </row>
    <row r="12" spans="1:27">
      <c r="A12" s="47"/>
      <c r="B12" s="149" t="s">
        <v>202</v>
      </c>
      <c r="C12" s="149" t="s">
        <v>145</v>
      </c>
      <c r="D12" s="48"/>
      <c r="E12" s="53">
        <v>37372</v>
      </c>
      <c r="F12" s="63"/>
      <c r="G12" s="50"/>
      <c r="H12" s="50"/>
      <c r="I12" s="50"/>
      <c r="J12" s="50"/>
      <c r="K12" s="50"/>
      <c r="L12" s="64"/>
      <c r="M12" s="50"/>
      <c r="N12" s="66"/>
      <c r="O12" s="65"/>
      <c r="P12" s="46"/>
      <c r="Q12" s="46"/>
    </row>
    <row r="13" spans="1:27">
      <c r="A13" s="47"/>
      <c r="B13" s="149" t="s">
        <v>203</v>
      </c>
      <c r="C13" s="149" t="s">
        <v>289</v>
      </c>
      <c r="D13" s="48"/>
      <c r="E13" s="53">
        <v>37545</v>
      </c>
      <c r="F13" s="63"/>
      <c r="G13" s="50"/>
      <c r="H13" s="50"/>
      <c r="I13" s="50"/>
      <c r="J13" s="50"/>
      <c r="K13" s="50"/>
      <c r="L13" s="64"/>
      <c r="M13" s="50"/>
      <c r="N13" s="66"/>
      <c r="O13" s="65"/>
      <c r="P13" s="46"/>
      <c r="Q13" s="46"/>
    </row>
    <row r="14" spans="1:27">
      <c r="A14" s="47"/>
      <c r="B14" s="149" t="s">
        <v>204</v>
      </c>
      <c r="C14" s="149" t="s">
        <v>145</v>
      </c>
      <c r="D14" s="48"/>
      <c r="E14" s="53">
        <v>37392</v>
      </c>
      <c r="F14" s="63"/>
      <c r="G14" s="50"/>
      <c r="H14" s="50"/>
      <c r="I14" s="50"/>
      <c r="J14" s="50"/>
      <c r="K14" s="50"/>
      <c r="L14" s="64"/>
      <c r="M14" s="50"/>
      <c r="N14" s="66"/>
      <c r="O14" s="65"/>
      <c r="P14" s="46"/>
      <c r="Q14" s="46"/>
    </row>
    <row r="15" spans="1:27">
      <c r="A15" s="47"/>
      <c r="B15" s="149" t="s">
        <v>205</v>
      </c>
      <c r="C15" s="149" t="s">
        <v>290</v>
      </c>
      <c r="D15" s="48"/>
      <c r="E15" s="53">
        <v>37315</v>
      </c>
      <c r="F15" s="63"/>
      <c r="G15" s="50"/>
      <c r="H15" s="50"/>
      <c r="I15" s="50"/>
      <c r="J15" s="50"/>
      <c r="K15" s="50"/>
      <c r="L15" s="64"/>
      <c r="M15" s="50"/>
      <c r="N15" s="66"/>
      <c r="O15" s="65"/>
      <c r="P15" s="46"/>
      <c r="Q15" s="46"/>
    </row>
    <row r="16" spans="1:27">
      <c r="A16" s="47"/>
      <c r="B16" s="149" t="s">
        <v>206</v>
      </c>
      <c r="C16" s="149" t="s">
        <v>291</v>
      </c>
      <c r="D16" s="48"/>
      <c r="E16" s="53">
        <v>37433</v>
      </c>
      <c r="F16" s="63"/>
      <c r="G16" s="50"/>
      <c r="H16" s="50"/>
      <c r="I16" s="50"/>
      <c r="J16" s="50"/>
      <c r="K16" s="50"/>
      <c r="L16" s="64"/>
      <c r="M16" s="50"/>
      <c r="N16" s="66"/>
      <c r="O16" s="65"/>
      <c r="P16" s="46"/>
      <c r="Q16" s="46"/>
    </row>
    <row r="17" spans="1:17">
      <c r="A17" s="47"/>
      <c r="B17" s="149" t="s">
        <v>202</v>
      </c>
      <c r="C17" s="149" t="s">
        <v>292</v>
      </c>
      <c r="D17" s="48"/>
      <c r="E17" s="53">
        <v>37260</v>
      </c>
      <c r="F17" s="63"/>
      <c r="G17" s="50"/>
      <c r="H17" s="50"/>
      <c r="I17" s="50"/>
      <c r="J17" s="50"/>
      <c r="K17" s="50"/>
      <c r="L17" s="64"/>
      <c r="M17" s="50"/>
      <c r="N17" s="66"/>
      <c r="O17" s="65"/>
      <c r="P17" s="46"/>
      <c r="Q17" s="46"/>
    </row>
    <row r="18" spans="1:17">
      <c r="A18" s="47"/>
      <c r="B18" s="149" t="s">
        <v>207</v>
      </c>
      <c r="C18" s="149" t="s">
        <v>293</v>
      </c>
      <c r="D18" s="48"/>
      <c r="E18" s="53">
        <v>37278</v>
      </c>
      <c r="F18" s="63"/>
      <c r="G18" s="50"/>
      <c r="H18" s="50"/>
      <c r="I18" s="50"/>
      <c r="J18" s="50"/>
      <c r="K18" s="50"/>
      <c r="L18" s="64"/>
      <c r="M18" s="50"/>
      <c r="N18" s="66"/>
      <c r="O18" s="65"/>
      <c r="P18" s="46"/>
      <c r="Q18" s="46"/>
    </row>
    <row r="19" spans="1:17">
      <c r="A19" s="47"/>
      <c r="B19" s="149" t="s">
        <v>151</v>
      </c>
      <c r="C19" s="149" t="s">
        <v>294</v>
      </c>
      <c r="D19" s="48"/>
      <c r="E19" s="53">
        <v>37604</v>
      </c>
      <c r="F19" s="63"/>
      <c r="G19" s="50"/>
      <c r="H19" s="50"/>
      <c r="I19" s="50"/>
      <c r="J19" s="50"/>
      <c r="K19" s="50"/>
      <c r="L19" s="64"/>
      <c r="M19" s="50"/>
      <c r="N19" s="66"/>
      <c r="O19" s="65"/>
      <c r="P19" s="46"/>
      <c r="Q19" s="46"/>
    </row>
    <row r="20" spans="1:17">
      <c r="A20" s="47"/>
      <c r="B20" s="149" t="s">
        <v>208</v>
      </c>
      <c r="C20" s="149" t="s">
        <v>155</v>
      </c>
      <c r="D20" s="48"/>
      <c r="E20" s="53">
        <v>37470</v>
      </c>
      <c r="F20" s="63"/>
      <c r="G20" s="50"/>
      <c r="H20" s="50"/>
      <c r="I20" s="50"/>
      <c r="J20" s="50"/>
      <c r="K20" s="50"/>
      <c r="L20" s="64"/>
      <c r="M20" s="50"/>
      <c r="N20" s="66"/>
      <c r="O20" s="65"/>
      <c r="P20" s="46"/>
      <c r="Q20" s="46"/>
    </row>
    <row r="21" spans="1:17">
      <c r="A21" s="47"/>
      <c r="B21" s="149" t="s">
        <v>209</v>
      </c>
      <c r="C21" s="149" t="s">
        <v>295</v>
      </c>
      <c r="D21" s="48"/>
      <c r="E21" s="53">
        <v>37205</v>
      </c>
      <c r="F21" s="63"/>
      <c r="G21" s="50"/>
      <c r="H21" s="50"/>
      <c r="I21" s="50"/>
      <c r="J21" s="50"/>
      <c r="K21" s="50"/>
      <c r="L21" s="64"/>
      <c r="M21" s="50"/>
      <c r="N21" s="66"/>
      <c r="O21" s="65"/>
      <c r="P21" s="46"/>
      <c r="Q21" s="46"/>
    </row>
    <row r="22" spans="1:17">
      <c r="A22" s="47"/>
      <c r="B22" s="149" t="s">
        <v>210</v>
      </c>
      <c r="C22" s="149" t="s">
        <v>296</v>
      </c>
      <c r="D22" s="48"/>
      <c r="E22" s="53">
        <v>37372</v>
      </c>
      <c r="F22" s="63"/>
      <c r="G22" s="50"/>
      <c r="H22" s="50"/>
      <c r="I22" s="50"/>
      <c r="J22" s="50"/>
      <c r="K22" s="50"/>
      <c r="L22" s="64"/>
      <c r="M22" s="50"/>
      <c r="N22" s="66"/>
      <c r="O22" s="65"/>
      <c r="P22" s="46"/>
      <c r="Q22" s="46"/>
    </row>
    <row r="23" spans="1:17">
      <c r="A23" s="47"/>
      <c r="B23" s="149" t="s">
        <v>211</v>
      </c>
      <c r="C23" s="149" t="s">
        <v>297</v>
      </c>
      <c r="D23" s="48"/>
      <c r="E23" s="53">
        <v>37490</v>
      </c>
      <c r="F23" s="63"/>
      <c r="G23" s="50"/>
      <c r="H23" s="50"/>
      <c r="I23" s="50"/>
      <c r="J23" s="50"/>
      <c r="K23" s="50"/>
      <c r="L23" s="64"/>
      <c r="M23" s="50"/>
      <c r="N23" s="66"/>
      <c r="O23" s="65"/>
      <c r="P23" s="46"/>
      <c r="Q23" s="46"/>
    </row>
    <row r="24" spans="1:17">
      <c r="A24" s="47"/>
      <c r="B24" s="149" t="s">
        <v>212</v>
      </c>
      <c r="C24" s="149" t="s">
        <v>165</v>
      </c>
      <c r="D24" s="48"/>
      <c r="E24" s="53">
        <v>37533</v>
      </c>
      <c r="F24" s="63"/>
      <c r="G24" s="50"/>
      <c r="H24" s="50"/>
      <c r="I24" s="50"/>
      <c r="J24" s="50"/>
      <c r="K24" s="50"/>
      <c r="L24" s="64"/>
      <c r="M24" s="50"/>
      <c r="N24" s="66"/>
      <c r="O24" s="65"/>
      <c r="P24" s="46"/>
      <c r="Q24" s="46"/>
    </row>
    <row r="25" spans="1:17">
      <c r="A25" s="47"/>
      <c r="B25" s="149" t="s">
        <v>213</v>
      </c>
      <c r="C25" s="149" t="s">
        <v>167</v>
      </c>
      <c r="D25" s="48"/>
      <c r="E25" s="53">
        <v>37592</v>
      </c>
      <c r="F25" s="63"/>
      <c r="G25" s="50"/>
      <c r="H25" s="50"/>
      <c r="I25" s="50"/>
      <c r="J25" s="50"/>
      <c r="K25" s="50"/>
      <c r="L25" s="64"/>
      <c r="M25" s="50"/>
      <c r="N25" s="66"/>
      <c r="O25" s="65"/>
      <c r="P25" s="46"/>
      <c r="Q25" s="46"/>
    </row>
    <row r="26" spans="1:17">
      <c r="A26" s="47"/>
      <c r="B26" s="149" t="s">
        <v>214</v>
      </c>
      <c r="C26" s="149" t="s">
        <v>298</v>
      </c>
      <c r="D26" s="48"/>
      <c r="E26" s="53">
        <v>37515</v>
      </c>
      <c r="F26" s="63"/>
      <c r="G26" s="50"/>
      <c r="H26" s="50"/>
      <c r="I26" s="50"/>
      <c r="J26" s="50"/>
      <c r="K26" s="50"/>
      <c r="L26" s="64"/>
      <c r="M26" s="50"/>
      <c r="N26" s="66"/>
      <c r="O26" s="65"/>
      <c r="P26" s="46"/>
      <c r="Q26" s="46"/>
    </row>
    <row r="27" spans="1:17">
      <c r="A27" s="47"/>
      <c r="B27" s="149" t="s">
        <v>215</v>
      </c>
      <c r="C27" s="149" t="s">
        <v>294</v>
      </c>
      <c r="D27" s="48"/>
      <c r="E27" s="53">
        <v>37273</v>
      </c>
      <c r="F27" s="63"/>
      <c r="G27" s="50"/>
      <c r="H27" s="50"/>
      <c r="I27" s="50"/>
      <c r="J27" s="50"/>
      <c r="K27" s="50"/>
      <c r="L27" s="64"/>
      <c r="M27" s="50"/>
      <c r="N27" s="66"/>
      <c r="O27" s="65"/>
      <c r="P27" s="46"/>
      <c r="Q27" s="46"/>
    </row>
    <row r="28" spans="1:17">
      <c r="A28" s="47"/>
      <c r="B28" s="149" t="s">
        <v>216</v>
      </c>
      <c r="C28" s="149" t="s">
        <v>299</v>
      </c>
      <c r="D28" s="48"/>
      <c r="E28" s="53">
        <v>37302</v>
      </c>
      <c r="F28" s="63"/>
      <c r="G28" s="50"/>
      <c r="H28" s="50"/>
      <c r="I28" s="50"/>
      <c r="J28" s="50"/>
      <c r="K28" s="50"/>
      <c r="L28" s="64"/>
      <c r="M28" s="50"/>
      <c r="N28" s="66"/>
      <c r="O28" s="65"/>
      <c r="P28" s="46"/>
      <c r="Q28" s="46"/>
    </row>
    <row r="29" spans="1:17">
      <c r="A29" s="47"/>
      <c r="B29" s="149" t="s">
        <v>217</v>
      </c>
      <c r="C29" s="149" t="s">
        <v>134</v>
      </c>
      <c r="D29" s="48"/>
      <c r="E29" s="53">
        <v>37409</v>
      </c>
      <c r="F29" s="63"/>
      <c r="G29" s="50"/>
      <c r="H29" s="50"/>
      <c r="I29" s="50"/>
      <c r="J29" s="50"/>
      <c r="K29" s="50"/>
      <c r="L29" s="64"/>
      <c r="M29" s="50"/>
      <c r="N29" s="66"/>
      <c r="O29" s="65"/>
      <c r="P29" s="46"/>
      <c r="Q29" s="46"/>
    </row>
    <row r="30" spans="1:17">
      <c r="A30" s="47"/>
      <c r="B30" s="149" t="s">
        <v>212</v>
      </c>
      <c r="C30" s="149" t="s">
        <v>300</v>
      </c>
      <c r="D30" s="48"/>
      <c r="E30" s="53">
        <v>37290</v>
      </c>
      <c r="F30" s="63"/>
      <c r="G30" s="50"/>
      <c r="H30" s="50"/>
      <c r="I30" s="50"/>
      <c r="J30" s="50"/>
      <c r="K30" s="50"/>
      <c r="L30" s="64"/>
      <c r="M30" s="50"/>
      <c r="N30" s="66"/>
      <c r="O30" s="65"/>
      <c r="P30" s="46"/>
      <c r="Q30" s="46"/>
    </row>
    <row r="31" spans="1:17">
      <c r="A31" s="47"/>
      <c r="B31" s="149" t="s">
        <v>218</v>
      </c>
      <c r="C31" s="149" t="s">
        <v>301</v>
      </c>
      <c r="D31" s="48"/>
      <c r="E31" s="53">
        <v>37544</v>
      </c>
      <c r="F31" s="63"/>
      <c r="G31" s="50"/>
      <c r="H31" s="50"/>
      <c r="I31" s="50"/>
      <c r="J31" s="50"/>
      <c r="K31" s="50"/>
      <c r="L31" s="64"/>
      <c r="M31" s="50"/>
      <c r="N31" s="66"/>
      <c r="O31" s="65"/>
      <c r="P31" s="46"/>
      <c r="Q31" s="46"/>
    </row>
    <row r="32" spans="1:17">
      <c r="A32" s="47"/>
      <c r="B32" s="149" t="s">
        <v>196</v>
      </c>
      <c r="C32" s="149" t="s">
        <v>146</v>
      </c>
      <c r="D32" s="48"/>
      <c r="E32" s="53">
        <v>37568</v>
      </c>
      <c r="F32" s="63"/>
      <c r="G32" s="50"/>
      <c r="H32" s="50"/>
      <c r="I32" s="50"/>
      <c r="J32" s="50"/>
      <c r="K32" s="50"/>
      <c r="L32" s="64"/>
      <c r="M32" s="50"/>
      <c r="N32" s="66"/>
      <c r="O32" s="65"/>
      <c r="P32" s="46"/>
      <c r="Q32" s="46"/>
    </row>
    <row r="33" spans="1:17">
      <c r="A33" s="47"/>
      <c r="B33" s="149" t="s">
        <v>219</v>
      </c>
      <c r="C33" s="149" t="s">
        <v>137</v>
      </c>
      <c r="D33" s="48"/>
      <c r="E33" s="53">
        <v>37305</v>
      </c>
      <c r="F33" s="63"/>
      <c r="G33" s="50"/>
      <c r="H33" s="50"/>
      <c r="I33" s="50"/>
      <c r="J33" s="50"/>
      <c r="K33" s="50"/>
      <c r="L33" s="64"/>
      <c r="M33" s="50"/>
      <c r="N33" s="66"/>
      <c r="O33" s="65"/>
      <c r="P33" s="46"/>
      <c r="Q33" s="46"/>
    </row>
    <row r="34" spans="1:17">
      <c r="A34" s="47"/>
      <c r="B34" s="149" t="s">
        <v>220</v>
      </c>
      <c r="C34" s="149" t="s">
        <v>290</v>
      </c>
      <c r="D34" s="48"/>
      <c r="E34" s="53">
        <v>37341</v>
      </c>
      <c r="F34" s="63"/>
      <c r="G34" s="50"/>
      <c r="H34" s="50"/>
      <c r="I34" s="50"/>
      <c r="J34" s="50"/>
      <c r="K34" s="50"/>
      <c r="L34" s="64"/>
      <c r="M34" s="50"/>
      <c r="N34" s="66"/>
      <c r="O34" s="65"/>
      <c r="P34" s="46"/>
      <c r="Q34" s="46"/>
    </row>
    <row r="35" spans="1:17">
      <c r="A35" s="47"/>
      <c r="B35" s="149" t="s">
        <v>221</v>
      </c>
      <c r="C35" s="149" t="s">
        <v>302</v>
      </c>
      <c r="D35" s="48"/>
      <c r="E35" s="53">
        <v>37460</v>
      </c>
      <c r="F35" s="63"/>
      <c r="G35" s="50"/>
      <c r="H35" s="50"/>
      <c r="I35" s="50"/>
      <c r="J35" s="50"/>
      <c r="K35" s="50"/>
      <c r="L35" s="64"/>
      <c r="M35" s="50"/>
      <c r="N35" s="66"/>
      <c r="O35" s="65"/>
      <c r="P35" s="46"/>
      <c r="Q35" s="46"/>
    </row>
    <row r="36" spans="1:17">
      <c r="A36" s="47"/>
      <c r="B36" s="149" t="s">
        <v>198</v>
      </c>
      <c r="C36" s="149" t="s">
        <v>153</v>
      </c>
      <c r="D36" s="48"/>
      <c r="E36" s="53">
        <v>37424</v>
      </c>
      <c r="F36" s="63"/>
      <c r="G36" s="50"/>
      <c r="H36" s="50"/>
      <c r="I36" s="50"/>
      <c r="J36" s="50"/>
      <c r="K36" s="50"/>
      <c r="L36" s="64"/>
      <c r="M36" s="50"/>
      <c r="N36" s="66"/>
      <c r="O36" s="65"/>
      <c r="P36" s="46"/>
      <c r="Q36" s="46"/>
    </row>
    <row r="37" spans="1:17">
      <c r="A37" s="47"/>
      <c r="B37" s="149" t="s">
        <v>222</v>
      </c>
      <c r="C37" s="149" t="s">
        <v>303</v>
      </c>
      <c r="D37" s="48"/>
      <c r="E37" s="53">
        <v>37300</v>
      </c>
      <c r="F37" s="63"/>
      <c r="G37" s="50"/>
      <c r="H37" s="50"/>
      <c r="I37" s="50"/>
      <c r="J37" s="50"/>
      <c r="K37" s="50"/>
      <c r="L37" s="64"/>
      <c r="M37" s="50"/>
      <c r="N37" s="66"/>
      <c r="O37" s="65"/>
      <c r="P37" s="46"/>
      <c r="Q37" s="46"/>
    </row>
    <row r="38" spans="1:17">
      <c r="A38" s="47"/>
      <c r="B38" s="149" t="s">
        <v>223</v>
      </c>
      <c r="C38" s="149" t="s">
        <v>304</v>
      </c>
      <c r="D38" s="48"/>
      <c r="E38" s="53">
        <v>37388</v>
      </c>
      <c r="F38" s="63"/>
      <c r="G38" s="50"/>
      <c r="H38" s="50"/>
      <c r="I38" s="50"/>
      <c r="J38" s="50"/>
      <c r="K38" s="50"/>
      <c r="L38" s="64"/>
      <c r="M38" s="50"/>
      <c r="N38" s="66"/>
      <c r="O38" s="65"/>
      <c r="P38" s="46"/>
      <c r="Q38" s="46"/>
    </row>
    <row r="39" spans="1:17">
      <c r="A39" s="47"/>
      <c r="B39" s="149" t="s">
        <v>224</v>
      </c>
      <c r="C39" s="149" t="s">
        <v>138</v>
      </c>
      <c r="D39" s="48"/>
      <c r="E39" s="53">
        <v>37577</v>
      </c>
      <c r="F39" s="63"/>
      <c r="G39" s="50"/>
      <c r="H39" s="50"/>
      <c r="I39" s="50"/>
      <c r="J39" s="50"/>
      <c r="K39" s="50"/>
      <c r="L39" s="64"/>
      <c r="M39" s="50"/>
      <c r="N39" s="66"/>
      <c r="O39" s="65"/>
      <c r="P39" s="46"/>
      <c r="Q39" s="46"/>
    </row>
    <row r="40" spans="1:17">
      <c r="A40" s="47"/>
      <c r="B40" s="149" t="s">
        <v>225</v>
      </c>
      <c r="C40" s="149" t="s">
        <v>149</v>
      </c>
      <c r="D40" s="48"/>
      <c r="E40" s="53">
        <v>37397</v>
      </c>
      <c r="F40" s="63"/>
      <c r="G40" s="50"/>
      <c r="H40" s="50"/>
      <c r="I40" s="50"/>
      <c r="J40" s="50"/>
      <c r="K40" s="50"/>
      <c r="L40" s="64"/>
      <c r="M40" s="50"/>
      <c r="N40" s="66"/>
      <c r="O40" s="65"/>
      <c r="P40" s="46"/>
      <c r="Q40" s="46"/>
    </row>
    <row r="41" spans="1:17">
      <c r="A41" s="47"/>
      <c r="B41" s="149" t="s">
        <v>196</v>
      </c>
      <c r="C41" s="149" t="s">
        <v>305</v>
      </c>
      <c r="D41" s="48"/>
      <c r="E41" s="53">
        <v>37597</v>
      </c>
      <c r="F41" s="63"/>
      <c r="G41" s="50"/>
      <c r="H41" s="50"/>
      <c r="I41" s="50"/>
      <c r="J41" s="50"/>
      <c r="K41" s="50"/>
      <c r="L41" s="64"/>
      <c r="M41" s="50"/>
      <c r="N41" s="66"/>
      <c r="O41" s="65"/>
      <c r="P41" s="46"/>
      <c r="Q41" s="46"/>
    </row>
    <row r="42" spans="1:17">
      <c r="A42" s="47"/>
      <c r="B42" s="149" t="s">
        <v>226</v>
      </c>
      <c r="C42" s="149" t="s">
        <v>132</v>
      </c>
      <c r="D42" s="48"/>
      <c r="E42" s="53">
        <v>37518</v>
      </c>
      <c r="F42" s="63"/>
      <c r="G42" s="50"/>
      <c r="H42" s="50"/>
      <c r="I42" s="50"/>
      <c r="J42" s="50"/>
      <c r="K42" s="50"/>
      <c r="L42" s="64"/>
      <c r="M42" s="50"/>
      <c r="N42" s="66"/>
      <c r="O42" s="65"/>
      <c r="P42" s="46"/>
      <c r="Q42" s="46"/>
    </row>
    <row r="43" spans="1:17">
      <c r="A43" s="47"/>
      <c r="B43" s="149" t="s">
        <v>227</v>
      </c>
      <c r="C43" s="149" t="s">
        <v>306</v>
      </c>
      <c r="D43" s="48"/>
      <c r="E43" s="53">
        <v>37324</v>
      </c>
      <c r="F43" s="63"/>
      <c r="G43" s="50"/>
      <c r="H43" s="50"/>
      <c r="I43" s="50"/>
      <c r="J43" s="50"/>
      <c r="K43" s="50"/>
      <c r="L43" s="64"/>
      <c r="M43" s="50"/>
      <c r="N43" s="66"/>
      <c r="O43" s="65"/>
      <c r="P43" s="46"/>
      <c r="Q43" s="46"/>
    </row>
    <row r="44" spans="1:17">
      <c r="A44" s="47"/>
      <c r="B44" s="149" t="s">
        <v>228</v>
      </c>
      <c r="C44" s="149" t="s">
        <v>290</v>
      </c>
      <c r="D44" s="48"/>
      <c r="E44" s="53">
        <v>37509</v>
      </c>
      <c r="F44" s="63"/>
      <c r="G44" s="50"/>
      <c r="H44" s="50"/>
      <c r="I44" s="50"/>
      <c r="J44" s="50"/>
      <c r="K44" s="50"/>
      <c r="L44" s="64"/>
      <c r="M44" s="50"/>
      <c r="N44" s="66"/>
      <c r="O44" s="65"/>
      <c r="P44" s="46"/>
      <c r="Q44" s="46"/>
    </row>
    <row r="45" spans="1:17">
      <c r="A45" s="47"/>
      <c r="B45" s="149" t="s">
        <v>229</v>
      </c>
      <c r="C45" s="149" t="s">
        <v>139</v>
      </c>
      <c r="D45" s="48"/>
      <c r="E45" s="53">
        <v>37498</v>
      </c>
      <c r="F45" s="63"/>
      <c r="G45" s="50"/>
      <c r="H45" s="50"/>
      <c r="I45" s="50"/>
      <c r="J45" s="50"/>
      <c r="K45" s="50"/>
      <c r="L45" s="64"/>
      <c r="M45" s="50"/>
      <c r="N45" s="66"/>
      <c r="O45" s="65"/>
      <c r="P45" s="46"/>
      <c r="Q45" s="46"/>
    </row>
    <row r="46" spans="1:17">
      <c r="A46" s="47"/>
      <c r="B46" s="149" t="s">
        <v>230</v>
      </c>
      <c r="C46" s="149" t="s">
        <v>307</v>
      </c>
      <c r="D46" s="48"/>
      <c r="E46" s="53">
        <v>37344</v>
      </c>
      <c r="F46" s="63"/>
      <c r="G46" s="50"/>
      <c r="H46" s="50"/>
      <c r="I46" s="50"/>
      <c r="J46" s="50"/>
      <c r="K46" s="50"/>
      <c r="L46" s="64"/>
      <c r="M46" s="50"/>
      <c r="N46" s="66"/>
      <c r="O46" s="65"/>
      <c r="P46" s="46"/>
      <c r="Q46" s="46"/>
    </row>
    <row r="47" spans="1:17">
      <c r="A47" s="47"/>
      <c r="B47" s="149" t="s">
        <v>231</v>
      </c>
      <c r="C47" s="149" t="s">
        <v>289</v>
      </c>
      <c r="D47" s="48"/>
      <c r="E47" s="53">
        <v>37462</v>
      </c>
      <c r="F47" s="63"/>
      <c r="G47" s="50"/>
      <c r="H47" s="50"/>
      <c r="I47" s="50"/>
      <c r="J47" s="50"/>
      <c r="K47" s="50"/>
      <c r="L47" s="64"/>
      <c r="M47" s="50"/>
      <c r="N47" s="66"/>
      <c r="O47" s="65"/>
      <c r="P47" s="46"/>
      <c r="Q47" s="46"/>
    </row>
    <row r="48" spans="1:17">
      <c r="A48" s="47"/>
      <c r="B48" s="149" t="s">
        <v>232</v>
      </c>
      <c r="C48" s="149" t="s">
        <v>131</v>
      </c>
      <c r="D48" s="48"/>
      <c r="E48" s="53">
        <v>37512</v>
      </c>
      <c r="F48" s="63"/>
      <c r="G48" s="50"/>
      <c r="H48" s="50"/>
      <c r="I48" s="50"/>
      <c r="J48" s="50"/>
      <c r="K48" s="50"/>
      <c r="L48" s="64"/>
      <c r="M48" s="50"/>
      <c r="N48" s="66"/>
      <c r="O48" s="65"/>
      <c r="P48" s="46"/>
      <c r="Q48" s="46"/>
    </row>
    <row r="49" spans="1:17">
      <c r="A49" s="47"/>
      <c r="B49" s="149" t="s">
        <v>233</v>
      </c>
      <c r="C49" s="149" t="s">
        <v>132</v>
      </c>
      <c r="D49" s="48"/>
      <c r="E49" s="53">
        <v>37576</v>
      </c>
      <c r="F49" s="63"/>
      <c r="G49" s="50"/>
      <c r="H49" s="50"/>
      <c r="I49" s="50"/>
      <c r="J49" s="50"/>
      <c r="K49" s="50"/>
      <c r="L49" s="64"/>
      <c r="M49" s="50"/>
      <c r="N49" s="66"/>
      <c r="O49" s="65"/>
      <c r="P49" s="46"/>
      <c r="Q49" s="46"/>
    </row>
    <row r="50" spans="1:17">
      <c r="A50" s="47"/>
      <c r="B50" s="149" t="s">
        <v>234</v>
      </c>
      <c r="C50" s="149" t="s">
        <v>308</v>
      </c>
      <c r="D50" s="48"/>
      <c r="E50" s="53">
        <v>37519</v>
      </c>
      <c r="F50" s="63"/>
      <c r="G50" s="50"/>
      <c r="H50" s="50"/>
      <c r="I50" s="50"/>
      <c r="J50" s="50"/>
      <c r="K50" s="50"/>
      <c r="L50" s="64"/>
      <c r="M50" s="50"/>
      <c r="N50" s="66"/>
      <c r="O50" s="65"/>
      <c r="P50" s="46"/>
      <c r="Q50" s="46"/>
    </row>
    <row r="51" spans="1:17">
      <c r="A51" s="47"/>
      <c r="B51" s="149" t="s">
        <v>235</v>
      </c>
      <c r="C51" s="149" t="s">
        <v>143</v>
      </c>
      <c r="D51" s="48"/>
      <c r="E51" s="53">
        <v>37534</v>
      </c>
      <c r="F51" s="63"/>
      <c r="G51" s="50"/>
      <c r="H51" s="50"/>
      <c r="I51" s="50"/>
      <c r="J51" s="50"/>
      <c r="K51" s="50"/>
      <c r="L51" s="64"/>
      <c r="M51" s="50"/>
      <c r="N51" s="66"/>
      <c r="O51" s="65"/>
      <c r="P51" s="46"/>
      <c r="Q51" s="46"/>
    </row>
    <row r="52" spans="1:17">
      <c r="A52" s="47"/>
      <c r="B52" s="149" t="s">
        <v>236</v>
      </c>
      <c r="C52" s="149" t="s">
        <v>309</v>
      </c>
      <c r="D52" s="48"/>
      <c r="E52" s="53">
        <v>37534</v>
      </c>
      <c r="F52" s="63"/>
      <c r="G52" s="50"/>
      <c r="H52" s="50"/>
      <c r="I52" s="50"/>
      <c r="J52" s="50"/>
      <c r="K52" s="50"/>
      <c r="L52" s="64"/>
      <c r="M52" s="50"/>
      <c r="N52" s="66"/>
      <c r="O52" s="65"/>
      <c r="P52" s="46"/>
      <c r="Q52" s="46"/>
    </row>
    <row r="53" spans="1:17">
      <c r="A53" s="47"/>
      <c r="B53" s="149" t="s">
        <v>213</v>
      </c>
      <c r="C53" s="149" t="s">
        <v>310</v>
      </c>
      <c r="D53" s="48"/>
      <c r="E53" s="53">
        <v>37609</v>
      </c>
      <c r="F53" s="63"/>
      <c r="G53" s="50"/>
      <c r="H53" s="50"/>
      <c r="I53" s="50"/>
      <c r="J53" s="50"/>
      <c r="K53" s="50"/>
      <c r="L53" s="64"/>
      <c r="M53" s="50"/>
      <c r="N53" s="66"/>
      <c r="O53" s="65"/>
      <c r="P53" s="46"/>
      <c r="Q53" s="46"/>
    </row>
    <row r="54" spans="1:17">
      <c r="A54" s="47"/>
      <c r="B54" s="149" t="s">
        <v>230</v>
      </c>
      <c r="C54" s="149" t="s">
        <v>135</v>
      </c>
      <c r="D54" s="48"/>
      <c r="E54" s="53">
        <v>37602</v>
      </c>
      <c r="F54" s="63"/>
      <c r="G54" s="50"/>
      <c r="H54" s="50"/>
      <c r="I54" s="50"/>
      <c r="J54" s="50"/>
      <c r="K54" s="50"/>
      <c r="L54" s="64"/>
      <c r="M54" s="50"/>
      <c r="N54" s="66"/>
      <c r="O54" s="65"/>
      <c r="P54" s="46"/>
      <c r="Q54" s="46"/>
    </row>
    <row r="55" spans="1:17">
      <c r="A55" s="47"/>
      <c r="B55" s="149" t="s">
        <v>213</v>
      </c>
      <c r="C55" s="149" t="s">
        <v>311</v>
      </c>
      <c r="D55" s="48"/>
      <c r="E55" s="53">
        <v>37280</v>
      </c>
      <c r="F55" s="63"/>
      <c r="G55" s="50"/>
      <c r="H55" s="50"/>
      <c r="I55" s="50"/>
      <c r="J55" s="50"/>
      <c r="K55" s="50"/>
      <c r="L55" s="64"/>
      <c r="M55" s="50"/>
      <c r="N55" s="66"/>
      <c r="O55" s="65"/>
      <c r="P55" s="46"/>
      <c r="Q55" s="46"/>
    </row>
    <row r="56" spans="1:17">
      <c r="A56" s="47"/>
      <c r="B56" s="149" t="s">
        <v>237</v>
      </c>
      <c r="C56" s="149" t="s">
        <v>161</v>
      </c>
      <c r="D56" s="48"/>
      <c r="E56" s="53">
        <v>37542</v>
      </c>
      <c r="F56" s="63"/>
      <c r="G56" s="50"/>
      <c r="H56" s="50"/>
      <c r="I56" s="50"/>
      <c r="J56" s="50"/>
      <c r="K56" s="50"/>
      <c r="L56" s="64"/>
      <c r="M56" s="50"/>
      <c r="N56" s="66"/>
      <c r="O56" s="65"/>
      <c r="P56" s="46"/>
      <c r="Q56" s="46"/>
    </row>
    <row r="57" spans="1:17">
      <c r="A57" s="47"/>
      <c r="B57" s="149" t="s">
        <v>238</v>
      </c>
      <c r="C57" s="149" t="s">
        <v>312</v>
      </c>
      <c r="D57" s="48"/>
      <c r="E57" s="53">
        <v>37597</v>
      </c>
      <c r="F57" s="63"/>
      <c r="G57" s="50"/>
      <c r="H57" s="50"/>
      <c r="I57" s="50"/>
      <c r="J57" s="50"/>
      <c r="K57" s="50"/>
      <c r="L57" s="64"/>
      <c r="M57" s="50"/>
      <c r="N57" s="66"/>
      <c r="O57" s="65"/>
      <c r="P57" s="46"/>
      <c r="Q57" s="46"/>
    </row>
    <row r="58" spans="1:17">
      <c r="A58" s="47"/>
      <c r="B58" s="149" t="s">
        <v>195</v>
      </c>
      <c r="C58" s="149" t="s">
        <v>313</v>
      </c>
      <c r="D58" s="48"/>
      <c r="E58" s="53">
        <v>37277</v>
      </c>
      <c r="F58" s="63"/>
      <c r="G58" s="50"/>
      <c r="H58" s="50"/>
      <c r="I58" s="50"/>
      <c r="J58" s="50"/>
      <c r="K58" s="50"/>
      <c r="L58" s="64"/>
      <c r="M58" s="50"/>
      <c r="N58" s="66"/>
      <c r="O58" s="65"/>
      <c r="P58" s="46"/>
      <c r="Q58" s="46"/>
    </row>
    <row r="59" spans="1:17">
      <c r="A59" s="47"/>
      <c r="B59" s="149" t="s">
        <v>239</v>
      </c>
      <c r="C59" s="149" t="s">
        <v>301</v>
      </c>
      <c r="D59" s="48"/>
      <c r="E59" s="53">
        <v>37320</v>
      </c>
      <c r="F59" s="63"/>
      <c r="G59" s="50"/>
      <c r="H59" s="50"/>
      <c r="I59" s="50"/>
      <c r="J59" s="50"/>
      <c r="K59" s="50"/>
      <c r="L59" s="64"/>
      <c r="M59" s="50"/>
      <c r="N59" s="66"/>
      <c r="O59" s="65"/>
      <c r="P59" s="46"/>
      <c r="Q59" s="46"/>
    </row>
    <row r="60" spans="1:17">
      <c r="A60" s="47"/>
      <c r="B60" s="149" t="s">
        <v>164</v>
      </c>
      <c r="C60" s="149" t="s">
        <v>314</v>
      </c>
      <c r="D60" s="48"/>
      <c r="E60" s="53">
        <v>37467</v>
      </c>
      <c r="F60" s="63"/>
      <c r="G60" s="50"/>
      <c r="H60" s="50"/>
      <c r="I60" s="50"/>
      <c r="J60" s="50"/>
      <c r="K60" s="50"/>
      <c r="L60" s="64"/>
      <c r="M60" s="50"/>
      <c r="N60" s="66"/>
      <c r="O60" s="65"/>
      <c r="P60" s="46"/>
      <c r="Q60" s="46"/>
    </row>
    <row r="61" spans="1:17">
      <c r="A61" s="47"/>
      <c r="B61" s="149" t="s">
        <v>240</v>
      </c>
      <c r="C61" s="149" t="s">
        <v>143</v>
      </c>
      <c r="D61" s="48"/>
      <c r="E61" s="53">
        <v>37494</v>
      </c>
      <c r="F61" s="63"/>
      <c r="G61" s="50"/>
      <c r="H61" s="50"/>
      <c r="I61" s="50"/>
      <c r="J61" s="50"/>
      <c r="K61" s="50"/>
      <c r="L61" s="64"/>
      <c r="M61" s="50"/>
      <c r="N61" s="66"/>
      <c r="O61" s="65"/>
      <c r="P61" s="46"/>
      <c r="Q61" s="46"/>
    </row>
    <row r="62" spans="1:17">
      <c r="A62" s="47"/>
      <c r="B62" s="149" t="s">
        <v>200</v>
      </c>
      <c r="C62" s="149" t="s">
        <v>300</v>
      </c>
      <c r="D62" s="48"/>
      <c r="E62" s="53">
        <v>37505</v>
      </c>
      <c r="F62" s="63"/>
      <c r="G62" s="50"/>
      <c r="H62" s="50"/>
      <c r="I62" s="50"/>
      <c r="J62" s="50"/>
      <c r="K62" s="50"/>
      <c r="L62" s="64"/>
      <c r="M62" s="50"/>
      <c r="N62" s="66"/>
      <c r="O62" s="65"/>
      <c r="P62" s="46"/>
      <c r="Q62" s="46"/>
    </row>
    <row r="63" spans="1:17">
      <c r="A63" s="47"/>
      <c r="B63" s="149" t="s">
        <v>136</v>
      </c>
      <c r="C63" s="149" t="s">
        <v>315</v>
      </c>
      <c r="D63" s="48"/>
      <c r="E63" s="53">
        <v>36927</v>
      </c>
      <c r="F63" s="63"/>
      <c r="G63" s="50"/>
      <c r="H63" s="50"/>
      <c r="I63" s="50"/>
      <c r="J63" s="50"/>
      <c r="K63" s="50"/>
      <c r="L63" s="64"/>
      <c r="M63" s="50"/>
      <c r="N63" s="66"/>
      <c r="O63" s="65"/>
      <c r="P63" s="46"/>
      <c r="Q63" s="46"/>
    </row>
    <row r="64" spans="1:17">
      <c r="A64" s="47"/>
      <c r="B64" s="149" t="s">
        <v>205</v>
      </c>
      <c r="C64" s="149" t="s">
        <v>291</v>
      </c>
      <c r="D64" s="48"/>
      <c r="E64" s="53">
        <v>37327</v>
      </c>
      <c r="F64" s="63"/>
      <c r="G64" s="50"/>
      <c r="H64" s="50"/>
      <c r="I64" s="50"/>
      <c r="J64" s="50"/>
      <c r="K64" s="50"/>
      <c r="L64" s="64"/>
      <c r="M64" s="50"/>
      <c r="N64" s="66"/>
      <c r="O64" s="65"/>
      <c r="P64" s="46"/>
      <c r="Q64" s="46"/>
    </row>
    <row r="65" spans="1:17">
      <c r="A65" s="47"/>
      <c r="B65" s="149" t="s">
        <v>241</v>
      </c>
      <c r="C65" s="149" t="s">
        <v>316</v>
      </c>
      <c r="D65" s="48"/>
      <c r="E65" s="53">
        <v>37420</v>
      </c>
      <c r="F65" s="63"/>
      <c r="G65" s="50"/>
      <c r="H65" s="50"/>
      <c r="I65" s="50"/>
      <c r="J65" s="50"/>
      <c r="K65" s="50"/>
      <c r="L65" s="64"/>
      <c r="M65" s="50"/>
      <c r="N65" s="66"/>
      <c r="O65" s="65"/>
      <c r="P65" s="46"/>
      <c r="Q65" s="46"/>
    </row>
    <row r="66" spans="1:17">
      <c r="A66" s="47"/>
      <c r="B66" s="149" t="s">
        <v>242</v>
      </c>
      <c r="C66" s="149" t="s">
        <v>169</v>
      </c>
      <c r="D66" s="48"/>
      <c r="E66" s="53">
        <v>37257</v>
      </c>
      <c r="F66" s="63"/>
      <c r="G66" s="50"/>
      <c r="H66" s="50"/>
      <c r="I66" s="50"/>
      <c r="J66" s="50"/>
      <c r="K66" s="50"/>
      <c r="L66" s="64"/>
      <c r="M66" s="50"/>
      <c r="N66" s="66"/>
      <c r="O66" s="65"/>
      <c r="P66" s="46"/>
      <c r="Q66" s="46"/>
    </row>
    <row r="67" spans="1:17">
      <c r="A67" s="47"/>
      <c r="B67" s="149" t="s">
        <v>243</v>
      </c>
      <c r="C67" s="149" t="s">
        <v>167</v>
      </c>
      <c r="D67" s="48"/>
      <c r="E67" s="53">
        <v>37306</v>
      </c>
      <c r="F67" s="63"/>
      <c r="G67" s="50"/>
      <c r="H67" s="50"/>
      <c r="I67" s="50"/>
      <c r="J67" s="50"/>
      <c r="K67" s="50"/>
      <c r="L67" s="64"/>
      <c r="M67" s="50"/>
      <c r="N67" s="66"/>
      <c r="O67" s="65"/>
      <c r="P67" s="46"/>
      <c r="Q67" s="46"/>
    </row>
    <row r="68" spans="1:17">
      <c r="A68" s="47"/>
      <c r="B68" s="149" t="s">
        <v>141</v>
      </c>
      <c r="C68" s="149" t="s">
        <v>156</v>
      </c>
      <c r="D68" s="48"/>
      <c r="E68" s="53">
        <v>37423</v>
      </c>
      <c r="F68" s="63"/>
      <c r="G68" s="50"/>
      <c r="H68" s="50"/>
      <c r="I68" s="50"/>
      <c r="J68" s="50"/>
      <c r="K68" s="50"/>
      <c r="L68" s="64"/>
      <c r="M68" s="50"/>
      <c r="N68" s="66"/>
      <c r="O68" s="65"/>
      <c r="P68" s="46"/>
      <c r="Q68" s="46"/>
    </row>
    <row r="69" spans="1:17">
      <c r="A69" s="47"/>
      <c r="B69" s="149" t="s">
        <v>48</v>
      </c>
      <c r="C69" s="149" t="s">
        <v>295</v>
      </c>
      <c r="D69" s="48"/>
      <c r="E69" s="53">
        <v>37324</v>
      </c>
      <c r="F69" s="63"/>
      <c r="G69" s="50"/>
      <c r="H69" s="50"/>
      <c r="I69" s="50"/>
      <c r="J69" s="50"/>
      <c r="K69" s="50"/>
      <c r="L69" s="64"/>
      <c r="M69" s="50"/>
      <c r="N69" s="66"/>
      <c r="O69" s="65"/>
      <c r="P69" s="46"/>
      <c r="Q69" s="46"/>
    </row>
    <row r="70" spans="1:17">
      <c r="A70" s="47"/>
      <c r="B70" s="149" t="s">
        <v>213</v>
      </c>
      <c r="C70" s="149" t="s">
        <v>148</v>
      </c>
      <c r="D70" s="48"/>
      <c r="E70" s="53">
        <v>37189</v>
      </c>
      <c r="F70" s="63"/>
      <c r="G70" s="50"/>
      <c r="H70" s="50"/>
      <c r="I70" s="50"/>
      <c r="J70" s="50"/>
      <c r="K70" s="50"/>
      <c r="L70" s="64"/>
      <c r="M70" s="50"/>
      <c r="N70" s="66"/>
      <c r="O70" s="65"/>
      <c r="P70" s="46"/>
      <c r="Q70" s="46"/>
    </row>
    <row r="71" spans="1:17">
      <c r="A71" s="47"/>
      <c r="B71" s="149" t="s">
        <v>225</v>
      </c>
      <c r="C71" s="149" t="s">
        <v>147</v>
      </c>
      <c r="D71" s="48"/>
      <c r="E71" s="53">
        <v>37526</v>
      </c>
      <c r="F71" s="63"/>
      <c r="G71" s="50"/>
      <c r="H71" s="50"/>
      <c r="I71" s="50"/>
      <c r="J71" s="50"/>
      <c r="K71" s="50"/>
      <c r="L71" s="64"/>
      <c r="M71" s="50"/>
      <c r="N71" s="66"/>
      <c r="O71" s="65"/>
      <c r="P71" s="46"/>
      <c r="Q71" s="46"/>
    </row>
    <row r="72" spans="1:17">
      <c r="A72" s="47"/>
      <c r="B72" s="149" t="s">
        <v>240</v>
      </c>
      <c r="C72" s="149" t="s">
        <v>302</v>
      </c>
      <c r="D72" s="48"/>
      <c r="E72" s="53">
        <v>37382</v>
      </c>
      <c r="F72" s="63"/>
      <c r="G72" s="50"/>
      <c r="H72" s="50"/>
      <c r="I72" s="50"/>
      <c r="J72" s="50"/>
      <c r="K72" s="50"/>
      <c r="L72" s="64"/>
      <c r="M72" s="50"/>
      <c r="N72" s="66"/>
      <c r="O72" s="65"/>
      <c r="P72" s="46"/>
      <c r="Q72" s="46"/>
    </row>
    <row r="73" spans="1:17">
      <c r="A73" s="47"/>
      <c r="B73" s="149" t="s">
        <v>244</v>
      </c>
      <c r="C73" s="149" t="s">
        <v>290</v>
      </c>
      <c r="D73" s="48"/>
      <c r="E73" s="53">
        <v>37596</v>
      </c>
      <c r="F73" s="63"/>
      <c r="G73" s="50"/>
      <c r="H73" s="50"/>
      <c r="I73" s="50"/>
      <c r="J73" s="50"/>
      <c r="K73" s="50"/>
      <c r="L73" s="64"/>
      <c r="M73" s="50"/>
      <c r="N73" s="66"/>
      <c r="O73" s="65"/>
      <c r="P73" s="46"/>
      <c r="Q73" s="46"/>
    </row>
    <row r="74" spans="1:17">
      <c r="A74" s="47"/>
      <c r="B74" s="149" t="s">
        <v>202</v>
      </c>
      <c r="C74" s="149" t="s">
        <v>297</v>
      </c>
      <c r="D74" s="48"/>
      <c r="E74" s="53">
        <v>37324</v>
      </c>
      <c r="F74" s="63"/>
      <c r="G74" s="50"/>
      <c r="H74" s="50"/>
      <c r="I74" s="50"/>
      <c r="J74" s="50"/>
      <c r="K74" s="50"/>
      <c r="L74" s="64"/>
      <c r="M74" s="50"/>
      <c r="N74" s="66"/>
      <c r="O74" s="65"/>
      <c r="P74" s="46"/>
      <c r="Q74" s="46"/>
    </row>
    <row r="75" spans="1:17">
      <c r="A75" s="47"/>
      <c r="B75" s="149" t="s">
        <v>150</v>
      </c>
      <c r="C75" s="149" t="s">
        <v>299</v>
      </c>
      <c r="D75" s="48"/>
      <c r="E75" s="53">
        <v>37605</v>
      </c>
      <c r="F75" s="63"/>
      <c r="G75" s="50"/>
      <c r="H75" s="50"/>
      <c r="I75" s="50"/>
      <c r="J75" s="50"/>
      <c r="K75" s="50"/>
      <c r="L75" s="64"/>
      <c r="M75" s="50"/>
      <c r="N75" s="66"/>
      <c r="O75" s="65"/>
      <c r="P75" s="46"/>
      <c r="Q75" s="46"/>
    </row>
    <row r="76" spans="1:17">
      <c r="A76" s="47"/>
      <c r="B76" s="149" t="s">
        <v>245</v>
      </c>
      <c r="C76" s="149" t="s">
        <v>137</v>
      </c>
      <c r="D76" s="48"/>
      <c r="E76" s="53">
        <v>37503</v>
      </c>
      <c r="F76" s="63"/>
      <c r="G76" s="50"/>
      <c r="H76" s="50"/>
      <c r="I76" s="50"/>
      <c r="J76" s="50"/>
      <c r="K76" s="50"/>
      <c r="L76" s="64"/>
      <c r="M76" s="50"/>
      <c r="N76" s="66"/>
      <c r="O76" s="65"/>
      <c r="P76" s="46"/>
      <c r="Q76" s="46"/>
    </row>
    <row r="77" spans="1:17">
      <c r="A77" s="47"/>
      <c r="B77" s="149" t="s">
        <v>246</v>
      </c>
      <c r="C77" s="149" t="s">
        <v>289</v>
      </c>
      <c r="D77" s="48"/>
      <c r="E77" s="53">
        <v>36982</v>
      </c>
      <c r="F77" s="63"/>
      <c r="G77" s="50"/>
      <c r="H77" s="50"/>
      <c r="I77" s="50"/>
      <c r="J77" s="50"/>
      <c r="K77" s="50"/>
      <c r="L77" s="64"/>
      <c r="M77" s="50"/>
      <c r="N77" s="66"/>
      <c r="O77" s="65"/>
      <c r="P77" s="46"/>
      <c r="Q77" s="46"/>
    </row>
    <row r="78" spans="1:17">
      <c r="A78" s="47"/>
      <c r="B78" s="149" t="s">
        <v>247</v>
      </c>
      <c r="C78" s="149" t="s">
        <v>290</v>
      </c>
      <c r="D78" s="48"/>
      <c r="E78" s="53">
        <v>37424</v>
      </c>
      <c r="F78" s="63"/>
      <c r="G78" s="50"/>
      <c r="H78" s="50"/>
      <c r="I78" s="50"/>
      <c r="J78" s="50"/>
      <c r="K78" s="50"/>
      <c r="L78" s="64"/>
      <c r="M78" s="50"/>
      <c r="N78" s="66"/>
      <c r="O78" s="65"/>
      <c r="P78" s="46"/>
      <c r="Q78" s="46"/>
    </row>
    <row r="79" spans="1:17">
      <c r="A79" s="47"/>
      <c r="B79" s="149" t="s">
        <v>248</v>
      </c>
      <c r="C79" s="149" t="s">
        <v>305</v>
      </c>
      <c r="D79" s="48"/>
      <c r="E79" s="53">
        <v>37493</v>
      </c>
      <c r="F79" s="63"/>
      <c r="G79" s="50"/>
      <c r="H79" s="50"/>
      <c r="I79" s="50"/>
      <c r="J79" s="50"/>
      <c r="K79" s="50"/>
      <c r="L79" s="64"/>
      <c r="M79" s="50"/>
      <c r="N79" s="66"/>
      <c r="O79" s="65"/>
      <c r="P79" s="46"/>
      <c r="Q79" s="46"/>
    </row>
    <row r="80" spans="1:17">
      <c r="A80" s="47"/>
      <c r="B80" s="149" t="s">
        <v>249</v>
      </c>
      <c r="C80" s="149" t="s">
        <v>146</v>
      </c>
      <c r="D80" s="48"/>
      <c r="E80" s="53">
        <v>37422</v>
      </c>
      <c r="F80" s="63"/>
      <c r="G80" s="50"/>
      <c r="H80" s="50"/>
      <c r="I80" s="50"/>
      <c r="J80" s="50"/>
      <c r="K80" s="50"/>
      <c r="L80" s="64"/>
      <c r="M80" s="50"/>
      <c r="N80" s="66"/>
      <c r="O80" s="65"/>
      <c r="P80" s="46"/>
      <c r="Q80" s="46"/>
    </row>
    <row r="81" spans="1:17">
      <c r="A81" s="47"/>
      <c r="B81" s="149" t="s">
        <v>230</v>
      </c>
      <c r="C81" s="149" t="s">
        <v>317</v>
      </c>
      <c r="D81" s="48"/>
      <c r="E81" s="53">
        <v>37597</v>
      </c>
      <c r="F81" s="63"/>
      <c r="G81" s="50"/>
      <c r="H81" s="50"/>
      <c r="I81" s="50"/>
      <c r="J81" s="50"/>
      <c r="K81" s="50"/>
      <c r="L81" s="64"/>
      <c r="M81" s="50"/>
      <c r="N81" s="66"/>
      <c r="O81" s="65"/>
      <c r="P81" s="46"/>
      <c r="Q81" s="46"/>
    </row>
    <row r="82" spans="1:17">
      <c r="A82" s="47"/>
      <c r="B82" s="149" t="s">
        <v>250</v>
      </c>
      <c r="C82" s="149" t="s">
        <v>160</v>
      </c>
      <c r="D82" s="48"/>
      <c r="E82" s="53">
        <v>37593</v>
      </c>
      <c r="F82" s="63"/>
      <c r="G82" s="50"/>
      <c r="H82" s="50"/>
      <c r="I82" s="50"/>
      <c r="J82" s="50"/>
      <c r="K82" s="50"/>
      <c r="L82" s="64"/>
      <c r="M82" s="50"/>
      <c r="N82" s="66"/>
      <c r="O82" s="65"/>
      <c r="P82" s="46"/>
      <c r="Q82" s="46"/>
    </row>
    <row r="83" spans="1:17">
      <c r="A83" s="47"/>
      <c r="B83" s="149" t="s">
        <v>251</v>
      </c>
      <c r="C83" s="149" t="s">
        <v>318</v>
      </c>
      <c r="D83" s="48"/>
      <c r="E83" s="53">
        <v>37442</v>
      </c>
      <c r="F83" s="63"/>
      <c r="G83" s="50"/>
      <c r="H83" s="50"/>
      <c r="I83" s="50"/>
      <c r="J83" s="50"/>
      <c r="K83" s="50"/>
      <c r="L83" s="64"/>
      <c r="M83" s="50"/>
      <c r="N83" s="66"/>
      <c r="O83" s="65"/>
      <c r="P83" s="46"/>
      <c r="Q83" s="46"/>
    </row>
    <row r="84" spans="1:17">
      <c r="A84" s="47"/>
      <c r="B84" s="149" t="s">
        <v>239</v>
      </c>
      <c r="C84" s="149" t="s">
        <v>308</v>
      </c>
      <c r="D84" s="48"/>
      <c r="E84" s="53">
        <v>37280</v>
      </c>
      <c r="F84" s="63"/>
      <c r="G84" s="50"/>
      <c r="H84" s="50"/>
      <c r="I84" s="50"/>
      <c r="J84" s="50"/>
      <c r="K84" s="50"/>
      <c r="L84" s="64"/>
      <c r="M84" s="50"/>
      <c r="N84" s="66"/>
      <c r="O84" s="65"/>
      <c r="P84" s="46"/>
      <c r="Q84" s="46"/>
    </row>
    <row r="85" spans="1:17">
      <c r="A85" s="47"/>
      <c r="B85" s="149" t="s">
        <v>227</v>
      </c>
      <c r="C85" s="149" t="s">
        <v>319</v>
      </c>
      <c r="D85" s="48"/>
      <c r="E85" s="53">
        <v>37456</v>
      </c>
      <c r="F85" s="63"/>
      <c r="G85" s="50"/>
      <c r="H85" s="50"/>
      <c r="I85" s="50"/>
      <c r="J85" s="50"/>
      <c r="K85" s="50"/>
      <c r="L85" s="64"/>
      <c r="M85" s="50"/>
      <c r="N85" s="66"/>
      <c r="O85" s="65"/>
      <c r="P85" s="46"/>
      <c r="Q85" s="46"/>
    </row>
    <row r="86" spans="1:17">
      <c r="A86" s="47"/>
      <c r="B86" s="149" t="s">
        <v>150</v>
      </c>
      <c r="C86" s="149" t="s">
        <v>159</v>
      </c>
      <c r="D86" s="48"/>
      <c r="E86" s="53">
        <v>37349</v>
      </c>
      <c r="F86" s="63"/>
      <c r="G86" s="50"/>
      <c r="H86" s="50"/>
      <c r="I86" s="50"/>
      <c r="J86" s="50"/>
      <c r="K86" s="50"/>
      <c r="L86" s="64"/>
      <c r="M86" s="50"/>
      <c r="N86" s="66"/>
      <c r="O86" s="65"/>
      <c r="P86" s="46"/>
      <c r="Q86" s="46"/>
    </row>
    <row r="87" spans="1:17">
      <c r="A87" s="47"/>
      <c r="B87" s="149" t="s">
        <v>226</v>
      </c>
      <c r="C87" s="149" t="s">
        <v>303</v>
      </c>
      <c r="D87" s="48"/>
      <c r="E87" s="53">
        <v>37442</v>
      </c>
      <c r="F87" s="63"/>
      <c r="G87" s="50"/>
      <c r="H87" s="50"/>
      <c r="I87" s="50"/>
      <c r="J87" s="50"/>
      <c r="K87" s="50"/>
      <c r="L87" s="64"/>
      <c r="M87" s="50"/>
      <c r="N87" s="66"/>
      <c r="O87" s="65"/>
      <c r="P87" s="46"/>
      <c r="Q87" s="46"/>
    </row>
    <row r="88" spans="1:17">
      <c r="A88" s="47"/>
      <c r="B88" s="149" t="s">
        <v>216</v>
      </c>
      <c r="C88" s="149" t="s">
        <v>167</v>
      </c>
      <c r="D88" s="48"/>
      <c r="E88" s="53">
        <v>37212</v>
      </c>
      <c r="F88" s="63"/>
      <c r="G88" s="50"/>
      <c r="H88" s="50"/>
      <c r="I88" s="50"/>
      <c r="J88" s="50"/>
      <c r="K88" s="50"/>
      <c r="L88" s="64"/>
      <c r="M88" s="50"/>
      <c r="N88" s="66"/>
      <c r="O88" s="65"/>
      <c r="P88" s="46"/>
      <c r="Q88" s="46"/>
    </row>
    <row r="89" spans="1:17">
      <c r="A89" s="47"/>
      <c r="B89" s="149" t="s">
        <v>150</v>
      </c>
      <c r="C89" s="149" t="s">
        <v>320</v>
      </c>
      <c r="D89" s="48"/>
      <c r="E89" s="53">
        <v>37375</v>
      </c>
      <c r="F89" s="63"/>
      <c r="G89" s="50"/>
      <c r="H89" s="50"/>
      <c r="I89" s="50"/>
      <c r="J89" s="50"/>
      <c r="K89" s="50"/>
      <c r="L89" s="64"/>
      <c r="M89" s="50"/>
      <c r="N89" s="66"/>
      <c r="O89" s="65"/>
      <c r="P89" s="46"/>
      <c r="Q89" s="46"/>
    </row>
    <row r="90" spans="1:17">
      <c r="A90" s="47"/>
      <c r="B90" s="149" t="s">
        <v>217</v>
      </c>
      <c r="C90" s="149" t="s">
        <v>289</v>
      </c>
      <c r="D90" s="48"/>
      <c r="E90" s="53">
        <v>37183</v>
      </c>
      <c r="F90" s="63"/>
      <c r="G90" s="50"/>
      <c r="H90" s="50"/>
      <c r="I90" s="50"/>
      <c r="J90" s="50"/>
      <c r="K90" s="50"/>
      <c r="L90" s="64"/>
      <c r="M90" s="50"/>
      <c r="N90" s="66"/>
      <c r="O90" s="65"/>
      <c r="P90" s="46"/>
      <c r="Q90" s="46"/>
    </row>
    <row r="91" spans="1:17">
      <c r="A91" s="47"/>
      <c r="B91" s="149" t="s">
        <v>250</v>
      </c>
      <c r="C91" s="149" t="s">
        <v>318</v>
      </c>
      <c r="D91" s="48"/>
      <c r="E91" s="53">
        <v>37151</v>
      </c>
      <c r="F91" s="63"/>
      <c r="G91" s="50"/>
      <c r="H91" s="50"/>
      <c r="I91" s="50"/>
      <c r="J91" s="50"/>
      <c r="K91" s="50"/>
      <c r="L91" s="64"/>
      <c r="M91" s="50"/>
      <c r="N91" s="66"/>
      <c r="O91" s="65"/>
      <c r="P91" s="46"/>
      <c r="Q91" s="46"/>
    </row>
    <row r="92" spans="1:17">
      <c r="A92" s="47"/>
      <c r="B92" s="149" t="s">
        <v>252</v>
      </c>
      <c r="C92" s="149" t="s">
        <v>153</v>
      </c>
      <c r="D92" s="48"/>
      <c r="E92" s="53">
        <v>37092</v>
      </c>
      <c r="F92" s="63"/>
      <c r="G92" s="50"/>
      <c r="H92" s="50"/>
      <c r="I92" s="50"/>
      <c r="J92" s="50"/>
      <c r="K92" s="50"/>
      <c r="L92" s="64"/>
      <c r="M92" s="50"/>
      <c r="N92" s="66"/>
      <c r="O92" s="65"/>
      <c r="P92" s="46"/>
      <c r="Q92" s="46"/>
    </row>
    <row r="93" spans="1:17">
      <c r="A93" s="47"/>
      <c r="B93" s="149" t="s">
        <v>204</v>
      </c>
      <c r="C93" s="149" t="s">
        <v>321</v>
      </c>
      <c r="D93" s="48"/>
      <c r="E93" s="53">
        <v>37265</v>
      </c>
      <c r="F93" s="63"/>
      <c r="G93" s="50"/>
      <c r="H93" s="50"/>
      <c r="I93" s="50"/>
      <c r="J93" s="50"/>
      <c r="K93" s="50"/>
      <c r="L93" s="64"/>
      <c r="M93" s="50"/>
      <c r="N93" s="66"/>
      <c r="O93" s="65"/>
      <c r="P93" s="46"/>
      <c r="Q93" s="46"/>
    </row>
    <row r="94" spans="1:17">
      <c r="A94" s="47"/>
      <c r="B94" s="149" t="s">
        <v>241</v>
      </c>
      <c r="C94" s="149" t="s">
        <v>158</v>
      </c>
      <c r="D94" s="48"/>
      <c r="E94" s="53">
        <v>37225</v>
      </c>
      <c r="F94" s="63"/>
      <c r="G94" s="50"/>
      <c r="H94" s="50"/>
      <c r="I94" s="50"/>
      <c r="J94" s="50"/>
      <c r="K94" s="50"/>
      <c r="L94" s="64"/>
      <c r="M94" s="50"/>
      <c r="N94" s="66"/>
      <c r="O94" s="65"/>
      <c r="P94" s="46"/>
      <c r="Q94" s="46"/>
    </row>
    <row r="95" spans="1:17">
      <c r="A95" s="47"/>
      <c r="B95" s="149" t="s">
        <v>214</v>
      </c>
      <c r="C95" s="149" t="s">
        <v>159</v>
      </c>
      <c r="D95" s="48"/>
      <c r="E95" s="53">
        <v>37225</v>
      </c>
      <c r="F95" s="63"/>
      <c r="G95" s="50"/>
      <c r="H95" s="50"/>
      <c r="I95" s="50"/>
      <c r="J95" s="50"/>
      <c r="K95" s="50"/>
      <c r="L95" s="64"/>
      <c r="M95" s="50"/>
      <c r="N95" s="66"/>
      <c r="O95" s="65"/>
      <c r="P95" s="46"/>
      <c r="Q95" s="46"/>
    </row>
    <row r="96" spans="1:17">
      <c r="A96" s="47"/>
      <c r="B96" s="149" t="s">
        <v>237</v>
      </c>
      <c r="C96" s="149" t="s">
        <v>149</v>
      </c>
      <c r="D96" s="48"/>
      <c r="E96" s="53">
        <v>37357</v>
      </c>
      <c r="F96" s="63"/>
      <c r="G96" s="50"/>
      <c r="H96" s="50"/>
      <c r="I96" s="50"/>
      <c r="J96" s="50"/>
      <c r="K96" s="50"/>
      <c r="L96" s="64"/>
      <c r="M96" s="50"/>
      <c r="N96" s="66"/>
      <c r="O96" s="65"/>
      <c r="P96" s="46"/>
      <c r="Q96" s="46"/>
    </row>
    <row r="97" spans="1:17">
      <c r="A97" s="47"/>
      <c r="B97" s="149" t="s">
        <v>48</v>
      </c>
      <c r="C97" s="149" t="s">
        <v>163</v>
      </c>
      <c r="D97" s="48"/>
      <c r="E97" s="53">
        <v>37203</v>
      </c>
      <c r="F97" s="63"/>
      <c r="G97" s="50"/>
      <c r="H97" s="50"/>
      <c r="I97" s="50"/>
      <c r="J97" s="50"/>
      <c r="K97" s="50"/>
      <c r="L97" s="64"/>
      <c r="M97" s="50"/>
      <c r="N97" s="66"/>
      <c r="O97" s="65"/>
      <c r="P97" s="46"/>
      <c r="Q97" s="46"/>
    </row>
    <row r="98" spans="1:17">
      <c r="A98" s="47"/>
      <c r="B98" s="149" t="s">
        <v>253</v>
      </c>
      <c r="C98" s="149" t="s">
        <v>146</v>
      </c>
      <c r="D98" s="48"/>
      <c r="E98" s="53">
        <v>36926</v>
      </c>
      <c r="F98" s="63"/>
      <c r="G98" s="50"/>
      <c r="H98" s="50"/>
      <c r="I98" s="50"/>
      <c r="J98" s="50"/>
      <c r="K98" s="50"/>
      <c r="L98" s="64"/>
      <c r="M98" s="50"/>
      <c r="N98" s="66"/>
      <c r="O98" s="65"/>
      <c r="P98" s="46"/>
      <c r="Q98" s="46"/>
    </row>
    <row r="99" spans="1:17">
      <c r="A99" s="47"/>
      <c r="B99" s="149" t="s">
        <v>254</v>
      </c>
      <c r="C99" s="149" t="s">
        <v>147</v>
      </c>
      <c r="D99" s="48"/>
      <c r="E99" s="53">
        <v>37043</v>
      </c>
      <c r="F99" s="63"/>
      <c r="G99" s="50"/>
      <c r="H99" s="50"/>
      <c r="I99" s="50"/>
      <c r="J99" s="50"/>
      <c r="K99" s="50"/>
      <c r="L99" s="64"/>
      <c r="M99" s="50"/>
      <c r="N99" s="66"/>
      <c r="O99" s="65"/>
      <c r="P99" s="46"/>
      <c r="Q99" s="46"/>
    </row>
    <row r="100" spans="1:17">
      <c r="A100" s="47"/>
      <c r="B100" s="149" t="s">
        <v>151</v>
      </c>
      <c r="C100" s="149" t="s">
        <v>317</v>
      </c>
      <c r="D100" s="48"/>
      <c r="E100" s="53">
        <v>37461</v>
      </c>
      <c r="F100" s="63"/>
      <c r="G100" s="50"/>
      <c r="H100" s="50"/>
      <c r="I100" s="50"/>
      <c r="J100" s="50"/>
      <c r="K100" s="50"/>
      <c r="L100" s="64"/>
      <c r="M100" s="50"/>
      <c r="N100" s="66"/>
      <c r="O100" s="65"/>
      <c r="P100" s="46"/>
      <c r="Q100" s="46"/>
    </row>
    <row r="101" spans="1:17">
      <c r="A101" s="47"/>
      <c r="B101" s="149" t="s">
        <v>252</v>
      </c>
      <c r="C101" s="149" t="s">
        <v>305</v>
      </c>
      <c r="D101" s="48"/>
      <c r="E101" s="53">
        <v>37289</v>
      </c>
      <c r="F101" s="63"/>
      <c r="G101" s="50"/>
      <c r="H101" s="50"/>
      <c r="I101" s="50"/>
      <c r="J101" s="50"/>
      <c r="K101" s="50"/>
      <c r="L101" s="64"/>
      <c r="M101" s="50"/>
      <c r="N101" s="66"/>
      <c r="O101" s="65"/>
      <c r="P101" s="46"/>
      <c r="Q101" s="46"/>
    </row>
    <row r="102" spans="1:17">
      <c r="A102" s="47"/>
      <c r="B102" s="149" t="s">
        <v>255</v>
      </c>
      <c r="C102" s="149" t="s">
        <v>318</v>
      </c>
      <c r="D102" s="48"/>
      <c r="E102" s="53">
        <v>37964</v>
      </c>
      <c r="F102" s="63"/>
      <c r="G102" s="50"/>
      <c r="H102" s="50"/>
      <c r="I102" s="50"/>
      <c r="J102" s="50"/>
      <c r="K102" s="50"/>
      <c r="L102" s="64"/>
      <c r="M102" s="50"/>
      <c r="N102" s="66"/>
      <c r="O102" s="65"/>
      <c r="P102" s="46"/>
      <c r="Q102" s="46"/>
    </row>
    <row r="103" spans="1:17">
      <c r="A103" s="47"/>
      <c r="B103" s="149" t="s">
        <v>244</v>
      </c>
      <c r="C103" s="149" t="s">
        <v>145</v>
      </c>
      <c r="D103" s="48"/>
      <c r="E103" s="53">
        <v>37960</v>
      </c>
      <c r="F103" s="63"/>
      <c r="G103" s="50"/>
      <c r="H103" s="50"/>
      <c r="I103" s="50"/>
      <c r="J103" s="50"/>
      <c r="K103" s="50"/>
      <c r="L103" s="64"/>
      <c r="M103" s="50"/>
      <c r="N103" s="66"/>
      <c r="O103" s="65"/>
      <c r="P103" s="46"/>
      <c r="Q103" s="46"/>
    </row>
    <row r="104" spans="1:17">
      <c r="A104" s="47"/>
      <c r="B104" s="149" t="s">
        <v>243</v>
      </c>
      <c r="C104" s="149" t="s">
        <v>166</v>
      </c>
      <c r="D104" s="48"/>
      <c r="E104" s="53">
        <v>37974</v>
      </c>
      <c r="F104" s="63"/>
      <c r="G104" s="50"/>
      <c r="H104" s="50"/>
      <c r="I104" s="50"/>
      <c r="J104" s="50"/>
      <c r="K104" s="50"/>
      <c r="L104" s="64"/>
      <c r="M104" s="50"/>
      <c r="N104" s="66"/>
      <c r="O104" s="65"/>
      <c r="P104" s="46"/>
      <c r="Q104" s="46"/>
    </row>
    <row r="105" spans="1:17">
      <c r="A105" s="47"/>
      <c r="B105" s="149" t="s">
        <v>256</v>
      </c>
      <c r="C105" s="149" t="s">
        <v>322</v>
      </c>
      <c r="D105" s="48"/>
      <c r="E105" s="53">
        <v>37918</v>
      </c>
      <c r="F105" s="63"/>
      <c r="G105" s="50"/>
      <c r="H105" s="50"/>
      <c r="I105" s="50"/>
      <c r="J105" s="50"/>
      <c r="K105" s="50"/>
      <c r="L105" s="64"/>
      <c r="M105" s="50"/>
      <c r="N105" s="66"/>
      <c r="O105" s="65"/>
      <c r="P105" s="46"/>
      <c r="Q105" s="46"/>
    </row>
    <row r="106" spans="1:17">
      <c r="A106" s="47"/>
      <c r="B106" s="149" t="s">
        <v>257</v>
      </c>
      <c r="C106" s="149" t="s">
        <v>156</v>
      </c>
      <c r="D106" s="48"/>
      <c r="E106" s="53">
        <v>37802</v>
      </c>
      <c r="F106" s="63"/>
      <c r="G106" s="50"/>
      <c r="H106" s="50"/>
      <c r="I106" s="50"/>
      <c r="J106" s="50"/>
      <c r="K106" s="50"/>
      <c r="L106" s="64"/>
      <c r="M106" s="50"/>
      <c r="N106" s="66"/>
      <c r="O106" s="65"/>
      <c r="P106" s="46"/>
      <c r="Q106" s="46"/>
    </row>
    <row r="107" spans="1:17">
      <c r="A107" s="47"/>
      <c r="B107" s="149" t="s">
        <v>213</v>
      </c>
      <c r="C107" s="149" t="s">
        <v>323</v>
      </c>
      <c r="D107" s="48"/>
      <c r="E107" s="53">
        <v>37777</v>
      </c>
      <c r="F107" s="63"/>
      <c r="G107" s="50"/>
      <c r="H107" s="50"/>
      <c r="I107" s="50"/>
      <c r="J107" s="50"/>
      <c r="K107" s="50"/>
      <c r="L107" s="64"/>
      <c r="M107" s="50"/>
      <c r="N107" s="66"/>
      <c r="O107" s="65"/>
      <c r="P107" s="46"/>
      <c r="Q107" s="46"/>
    </row>
    <row r="108" spans="1:17">
      <c r="A108" s="47"/>
      <c r="B108" s="149" t="s">
        <v>258</v>
      </c>
      <c r="C108" s="149" t="s">
        <v>324</v>
      </c>
      <c r="D108" s="48"/>
      <c r="E108" s="53">
        <v>37815</v>
      </c>
      <c r="F108" s="63"/>
      <c r="G108" s="50"/>
      <c r="H108" s="50"/>
      <c r="I108" s="50"/>
      <c r="J108" s="50"/>
      <c r="K108" s="50"/>
      <c r="L108" s="64"/>
      <c r="M108" s="50"/>
      <c r="N108" s="66"/>
      <c r="O108" s="65"/>
      <c r="P108" s="46"/>
      <c r="Q108" s="46"/>
    </row>
    <row r="109" spans="1:17">
      <c r="A109" s="47"/>
      <c r="B109" s="149" t="s">
        <v>259</v>
      </c>
      <c r="C109" s="149" t="s">
        <v>132</v>
      </c>
      <c r="D109" s="48"/>
      <c r="E109" s="53">
        <v>37763</v>
      </c>
      <c r="F109" s="63"/>
      <c r="G109" s="50"/>
      <c r="H109" s="50"/>
      <c r="I109" s="50"/>
      <c r="J109" s="50"/>
      <c r="K109" s="50"/>
      <c r="L109" s="64"/>
      <c r="M109" s="50"/>
      <c r="N109" s="66"/>
      <c r="O109" s="65"/>
      <c r="P109" s="46"/>
      <c r="Q109" s="46"/>
    </row>
    <row r="110" spans="1:17">
      <c r="A110" s="47"/>
      <c r="B110" s="149" t="s">
        <v>250</v>
      </c>
      <c r="C110" s="149" t="s">
        <v>131</v>
      </c>
      <c r="D110" s="48"/>
      <c r="E110" s="53">
        <v>37646</v>
      </c>
      <c r="F110" s="63"/>
      <c r="G110" s="50"/>
      <c r="H110" s="50"/>
      <c r="I110" s="50"/>
      <c r="J110" s="50"/>
      <c r="K110" s="50"/>
      <c r="L110" s="64"/>
      <c r="M110" s="50"/>
      <c r="N110" s="66"/>
      <c r="O110" s="65"/>
      <c r="P110" s="46"/>
      <c r="Q110" s="46"/>
    </row>
    <row r="111" spans="1:17">
      <c r="A111" s="47"/>
      <c r="B111" s="149" t="s">
        <v>207</v>
      </c>
      <c r="C111" s="149" t="s">
        <v>324</v>
      </c>
      <c r="D111" s="48"/>
      <c r="E111" s="53">
        <v>37872</v>
      </c>
      <c r="F111" s="63"/>
      <c r="G111" s="50"/>
      <c r="H111" s="50"/>
      <c r="I111" s="50"/>
      <c r="J111" s="50"/>
      <c r="K111" s="50"/>
      <c r="L111" s="64"/>
      <c r="M111" s="50"/>
      <c r="N111" s="66"/>
      <c r="O111" s="65"/>
      <c r="P111" s="46"/>
      <c r="Q111" s="46"/>
    </row>
    <row r="112" spans="1:17">
      <c r="A112" s="47"/>
      <c r="B112" s="149" t="s">
        <v>260</v>
      </c>
      <c r="C112" s="149" t="s">
        <v>325</v>
      </c>
      <c r="D112" s="48"/>
      <c r="E112" s="53">
        <v>37717</v>
      </c>
      <c r="F112" s="63"/>
      <c r="G112" s="50"/>
      <c r="H112" s="50"/>
      <c r="I112" s="50"/>
      <c r="J112" s="50"/>
      <c r="K112" s="50"/>
      <c r="L112" s="64"/>
      <c r="M112" s="50"/>
      <c r="N112" s="66"/>
      <c r="O112" s="65"/>
      <c r="P112" s="46"/>
      <c r="Q112" s="46"/>
    </row>
    <row r="113" spans="1:17">
      <c r="A113" s="47"/>
      <c r="B113" s="149" t="s">
        <v>261</v>
      </c>
      <c r="C113" s="149" t="s">
        <v>326</v>
      </c>
      <c r="D113" s="48"/>
      <c r="E113" s="53">
        <v>37638</v>
      </c>
      <c r="F113" s="63"/>
      <c r="G113" s="50"/>
      <c r="H113" s="50"/>
      <c r="I113" s="50"/>
      <c r="J113" s="50"/>
      <c r="K113" s="50"/>
      <c r="L113" s="64"/>
      <c r="M113" s="50"/>
      <c r="N113" s="66"/>
      <c r="O113" s="65"/>
      <c r="P113" s="46"/>
      <c r="Q113" s="46"/>
    </row>
    <row r="114" spans="1:17">
      <c r="A114" s="47"/>
      <c r="B114" s="149" t="s">
        <v>262</v>
      </c>
      <c r="C114" s="149" t="s">
        <v>155</v>
      </c>
      <c r="D114" s="48"/>
      <c r="E114" s="53">
        <v>37985</v>
      </c>
      <c r="F114" s="63"/>
      <c r="G114" s="50"/>
      <c r="H114" s="50"/>
      <c r="I114" s="50"/>
      <c r="J114" s="50"/>
      <c r="K114" s="50"/>
      <c r="L114" s="64"/>
      <c r="M114" s="50"/>
      <c r="N114" s="66"/>
      <c r="O114" s="65"/>
      <c r="P114" s="46"/>
      <c r="Q114" s="46"/>
    </row>
    <row r="115" spans="1:17">
      <c r="A115" s="47"/>
      <c r="B115" s="149" t="s">
        <v>45</v>
      </c>
      <c r="C115" s="149" t="s">
        <v>327</v>
      </c>
      <c r="D115" s="48"/>
      <c r="E115" s="53">
        <v>37836</v>
      </c>
      <c r="F115" s="63"/>
      <c r="G115" s="50"/>
      <c r="H115" s="50"/>
      <c r="I115" s="50"/>
      <c r="J115" s="50"/>
      <c r="K115" s="50"/>
      <c r="L115" s="64"/>
      <c r="M115" s="50"/>
      <c r="N115" s="66"/>
      <c r="O115" s="65"/>
      <c r="P115" s="46"/>
      <c r="Q115" s="46"/>
    </row>
    <row r="116" spans="1:17">
      <c r="A116" s="47"/>
      <c r="B116" s="149" t="s">
        <v>206</v>
      </c>
      <c r="C116" s="149" t="s">
        <v>148</v>
      </c>
      <c r="D116" s="48"/>
      <c r="E116" s="53">
        <v>37790</v>
      </c>
      <c r="F116" s="63"/>
      <c r="G116" s="50"/>
      <c r="H116" s="50"/>
      <c r="I116" s="50"/>
      <c r="J116" s="50"/>
      <c r="K116" s="50"/>
      <c r="L116" s="64"/>
      <c r="M116" s="50"/>
      <c r="N116" s="66"/>
      <c r="O116" s="65"/>
      <c r="P116" s="46"/>
      <c r="Q116" s="46"/>
    </row>
    <row r="117" spans="1:17">
      <c r="A117" s="47"/>
      <c r="B117" s="149" t="s">
        <v>235</v>
      </c>
      <c r="C117" s="149" t="s">
        <v>309</v>
      </c>
      <c r="D117" s="48"/>
      <c r="E117" s="53">
        <v>37893</v>
      </c>
      <c r="F117" s="63"/>
      <c r="G117" s="50"/>
      <c r="H117" s="50"/>
      <c r="I117" s="50"/>
      <c r="J117" s="50"/>
      <c r="K117" s="50"/>
      <c r="L117" s="64"/>
      <c r="M117" s="50"/>
      <c r="N117" s="66"/>
      <c r="O117" s="65"/>
      <c r="P117" s="46"/>
      <c r="Q117" s="46"/>
    </row>
    <row r="118" spans="1:17">
      <c r="A118" s="47"/>
      <c r="B118" s="149" t="s">
        <v>263</v>
      </c>
      <c r="C118" s="149" t="s">
        <v>328</v>
      </c>
      <c r="D118" s="48"/>
      <c r="E118" s="53">
        <v>37690</v>
      </c>
      <c r="F118" s="63"/>
      <c r="G118" s="50"/>
      <c r="H118" s="50"/>
      <c r="I118" s="50"/>
      <c r="J118" s="50"/>
      <c r="K118" s="50"/>
      <c r="L118" s="64"/>
      <c r="M118" s="50"/>
      <c r="N118" s="66"/>
      <c r="O118" s="65"/>
      <c r="P118" s="46"/>
      <c r="Q118" s="46"/>
    </row>
    <row r="119" spans="1:17">
      <c r="A119" s="47"/>
      <c r="B119" s="149" t="s">
        <v>152</v>
      </c>
      <c r="C119" s="149" t="s">
        <v>329</v>
      </c>
      <c r="D119" s="48"/>
      <c r="E119" s="53">
        <v>37783</v>
      </c>
      <c r="F119" s="63"/>
      <c r="G119" s="50"/>
      <c r="H119" s="50"/>
      <c r="I119" s="50"/>
      <c r="J119" s="50"/>
      <c r="K119" s="50"/>
      <c r="L119" s="64"/>
      <c r="M119" s="50"/>
      <c r="N119" s="66"/>
      <c r="O119" s="65"/>
      <c r="P119" s="46"/>
      <c r="Q119" s="46"/>
    </row>
    <row r="120" spans="1:17">
      <c r="A120" s="47"/>
      <c r="B120" s="149" t="s">
        <v>221</v>
      </c>
      <c r="C120" s="149" t="s">
        <v>304</v>
      </c>
      <c r="D120" s="48"/>
      <c r="E120" s="53">
        <v>37696</v>
      </c>
      <c r="F120" s="63"/>
      <c r="G120" s="50"/>
      <c r="H120" s="50"/>
      <c r="I120" s="50"/>
      <c r="J120" s="50"/>
      <c r="K120" s="50"/>
      <c r="L120" s="64"/>
      <c r="M120" s="50"/>
      <c r="N120" s="66"/>
      <c r="O120" s="65"/>
      <c r="P120" s="46"/>
      <c r="Q120" s="46"/>
    </row>
    <row r="121" spans="1:17">
      <c r="A121" s="47"/>
      <c r="B121" s="149" t="s">
        <v>212</v>
      </c>
      <c r="C121" s="149" t="s">
        <v>149</v>
      </c>
      <c r="D121" s="48"/>
      <c r="E121" s="53">
        <v>37968</v>
      </c>
      <c r="F121" s="63"/>
      <c r="G121" s="50"/>
      <c r="H121" s="50"/>
      <c r="I121" s="50"/>
      <c r="J121" s="50"/>
      <c r="K121" s="50"/>
      <c r="L121" s="64"/>
      <c r="M121" s="50"/>
      <c r="N121" s="66"/>
      <c r="O121" s="65"/>
      <c r="P121" s="46"/>
      <c r="Q121" s="46"/>
    </row>
    <row r="122" spans="1:17">
      <c r="A122" s="47"/>
      <c r="B122" s="149" t="s">
        <v>198</v>
      </c>
      <c r="C122" s="149" t="s">
        <v>303</v>
      </c>
      <c r="D122" s="48"/>
      <c r="E122" s="53">
        <v>37688</v>
      </c>
      <c r="F122" s="63"/>
      <c r="G122" s="50"/>
      <c r="H122" s="50"/>
      <c r="I122" s="50"/>
      <c r="J122" s="50"/>
      <c r="K122" s="50"/>
      <c r="L122" s="64"/>
      <c r="M122" s="50"/>
      <c r="N122" s="66"/>
      <c r="O122" s="65"/>
      <c r="P122" s="46"/>
      <c r="Q122" s="46"/>
    </row>
    <row r="123" spans="1:17">
      <c r="A123" s="47"/>
      <c r="B123" s="149" t="s">
        <v>240</v>
      </c>
      <c r="C123" s="149" t="s">
        <v>160</v>
      </c>
      <c r="D123" s="48"/>
      <c r="E123" s="53">
        <v>37938</v>
      </c>
      <c r="F123" s="63"/>
      <c r="G123" s="50"/>
      <c r="H123" s="50"/>
      <c r="I123" s="50"/>
      <c r="J123" s="50"/>
      <c r="K123" s="50"/>
      <c r="L123" s="64"/>
      <c r="M123" s="50"/>
      <c r="N123" s="66"/>
      <c r="O123" s="65"/>
      <c r="P123" s="46"/>
      <c r="Q123" s="46"/>
    </row>
    <row r="124" spans="1:17">
      <c r="A124" s="47"/>
      <c r="B124" s="149" t="s">
        <v>225</v>
      </c>
      <c r="C124" s="149" t="s">
        <v>169</v>
      </c>
      <c r="D124" s="48"/>
      <c r="E124" s="53">
        <v>37918</v>
      </c>
      <c r="F124" s="63"/>
      <c r="G124" s="50"/>
      <c r="H124" s="50"/>
      <c r="I124" s="50"/>
      <c r="J124" s="50"/>
      <c r="K124" s="50"/>
      <c r="L124" s="64"/>
      <c r="M124" s="50"/>
      <c r="N124" s="66"/>
      <c r="O124" s="65"/>
      <c r="P124" s="46"/>
      <c r="Q124" s="46"/>
    </row>
    <row r="125" spans="1:17">
      <c r="A125" s="47"/>
      <c r="B125" s="149" t="s">
        <v>231</v>
      </c>
      <c r="C125" s="149" t="s">
        <v>135</v>
      </c>
      <c r="D125" s="48"/>
      <c r="E125" s="53">
        <v>37911</v>
      </c>
      <c r="F125" s="63"/>
      <c r="G125" s="50"/>
      <c r="H125" s="50"/>
      <c r="I125" s="50"/>
      <c r="J125" s="50"/>
      <c r="K125" s="50"/>
      <c r="L125" s="64"/>
      <c r="M125" s="50"/>
      <c r="N125" s="66"/>
      <c r="O125" s="65"/>
      <c r="P125" s="46"/>
      <c r="Q125" s="46"/>
    </row>
    <row r="126" spans="1:17">
      <c r="A126" s="47"/>
      <c r="B126" s="149" t="s">
        <v>223</v>
      </c>
      <c r="C126" s="149" t="s">
        <v>330</v>
      </c>
      <c r="D126" s="48"/>
      <c r="E126" s="53">
        <v>37814</v>
      </c>
      <c r="F126" s="63"/>
      <c r="G126" s="50"/>
      <c r="H126" s="50"/>
      <c r="I126" s="50"/>
      <c r="J126" s="50"/>
      <c r="K126" s="50"/>
      <c r="L126" s="64"/>
      <c r="M126" s="50"/>
      <c r="N126" s="66"/>
      <c r="O126" s="65"/>
      <c r="P126" s="46"/>
      <c r="Q126" s="46"/>
    </row>
    <row r="127" spans="1:17">
      <c r="A127" s="47"/>
      <c r="B127" s="149" t="s">
        <v>264</v>
      </c>
      <c r="C127" s="149" t="s">
        <v>169</v>
      </c>
      <c r="D127" s="48"/>
      <c r="E127" s="53">
        <v>37690</v>
      </c>
      <c r="F127" s="63"/>
      <c r="G127" s="50"/>
      <c r="H127" s="50"/>
      <c r="I127" s="50"/>
      <c r="J127" s="50"/>
      <c r="K127" s="50"/>
      <c r="L127" s="64"/>
      <c r="M127" s="50"/>
      <c r="N127" s="66"/>
      <c r="O127" s="65"/>
      <c r="P127" s="46"/>
      <c r="Q127" s="46"/>
    </row>
    <row r="128" spans="1:17">
      <c r="A128" s="47"/>
      <c r="B128" s="149" t="s">
        <v>215</v>
      </c>
      <c r="C128" s="149" t="s">
        <v>291</v>
      </c>
      <c r="D128" s="48"/>
      <c r="E128" s="53">
        <v>37767</v>
      </c>
      <c r="F128" s="63"/>
      <c r="G128" s="50"/>
      <c r="H128" s="50"/>
      <c r="I128" s="50"/>
      <c r="J128" s="50"/>
      <c r="K128" s="50"/>
      <c r="L128" s="64"/>
      <c r="M128" s="50"/>
      <c r="N128" s="66"/>
      <c r="O128" s="65"/>
      <c r="P128" s="46"/>
      <c r="Q128" s="46"/>
    </row>
    <row r="129" spans="1:17">
      <c r="A129" s="47"/>
      <c r="B129" s="149" t="s">
        <v>207</v>
      </c>
      <c r="C129" s="149" t="s">
        <v>330</v>
      </c>
      <c r="D129" s="48"/>
      <c r="E129" s="53">
        <v>37656</v>
      </c>
      <c r="F129" s="63"/>
      <c r="G129" s="50"/>
      <c r="H129" s="50"/>
      <c r="I129" s="50"/>
      <c r="J129" s="50"/>
      <c r="K129" s="50"/>
      <c r="L129" s="64"/>
      <c r="M129" s="50"/>
      <c r="N129" s="66"/>
      <c r="O129" s="65"/>
      <c r="P129" s="46"/>
      <c r="Q129" s="46"/>
    </row>
    <row r="130" spans="1:17">
      <c r="A130" s="47"/>
      <c r="B130" s="149" t="s">
        <v>200</v>
      </c>
      <c r="C130" s="149" t="s">
        <v>331</v>
      </c>
      <c r="D130" s="49"/>
      <c r="E130" s="150">
        <v>37074</v>
      </c>
      <c r="F130" s="151"/>
      <c r="G130" s="51"/>
      <c r="H130" s="51"/>
      <c r="I130" s="51"/>
      <c r="J130" s="51"/>
      <c r="K130" s="51"/>
      <c r="L130" s="51"/>
      <c r="M130" s="51"/>
      <c r="O130" s="52"/>
    </row>
    <row r="131" spans="1:17">
      <c r="A131" s="47"/>
      <c r="B131" s="149" t="s">
        <v>22</v>
      </c>
      <c r="C131" s="149" t="s">
        <v>160</v>
      </c>
      <c r="D131" s="49"/>
      <c r="E131" s="150">
        <v>37600</v>
      </c>
      <c r="F131" s="151"/>
      <c r="G131" s="51"/>
      <c r="H131" s="51"/>
      <c r="I131" s="51"/>
      <c r="J131" s="51"/>
      <c r="K131" s="51"/>
      <c r="L131" s="51"/>
      <c r="M131" s="51"/>
      <c r="O131" s="52"/>
    </row>
    <row r="132" spans="1:17">
      <c r="A132" s="47"/>
      <c r="B132" s="149" t="s">
        <v>265</v>
      </c>
      <c r="C132" s="149" t="s">
        <v>134</v>
      </c>
      <c r="D132" s="49"/>
      <c r="E132" s="150">
        <v>36669</v>
      </c>
      <c r="F132" s="151"/>
      <c r="G132" s="51"/>
      <c r="H132" s="51"/>
      <c r="I132" s="51"/>
      <c r="J132" s="51"/>
      <c r="K132" s="51"/>
      <c r="L132" s="51"/>
      <c r="M132" s="51"/>
      <c r="O132" s="52"/>
    </row>
    <row r="133" spans="1:17">
      <c r="B133" s="149" t="s">
        <v>266</v>
      </c>
      <c r="C133" s="149" t="s">
        <v>310</v>
      </c>
      <c r="E133" s="53">
        <v>37239</v>
      </c>
      <c r="F133" s="151"/>
    </row>
    <row r="134" spans="1:17">
      <c r="B134" s="149" t="s">
        <v>267</v>
      </c>
      <c r="C134" s="149" t="s">
        <v>142</v>
      </c>
      <c r="E134" s="53">
        <v>37496</v>
      </c>
      <c r="F134" s="151"/>
    </row>
    <row r="135" spans="1:17">
      <c r="B135" s="149" t="s">
        <v>226</v>
      </c>
      <c r="C135" s="149" t="s">
        <v>332</v>
      </c>
      <c r="E135" s="53">
        <v>37166</v>
      </c>
      <c r="F135" s="151"/>
    </row>
    <row r="136" spans="1:17">
      <c r="B136" s="149" t="s">
        <v>246</v>
      </c>
      <c r="C136" s="149" t="s">
        <v>289</v>
      </c>
      <c r="E136" s="53">
        <v>36631</v>
      </c>
      <c r="F136" s="151"/>
    </row>
    <row r="137" spans="1:17">
      <c r="B137" s="149" t="s">
        <v>228</v>
      </c>
      <c r="C137" s="149" t="s">
        <v>133</v>
      </c>
      <c r="E137" s="53">
        <v>36625</v>
      </c>
      <c r="F137" s="151"/>
    </row>
    <row r="138" spans="1:17">
      <c r="B138" s="149" t="s">
        <v>268</v>
      </c>
      <c r="C138" s="149" t="s">
        <v>311</v>
      </c>
      <c r="E138" s="53">
        <v>37264</v>
      </c>
      <c r="F138" s="151"/>
    </row>
    <row r="139" spans="1:17">
      <c r="B139" s="149" t="s">
        <v>201</v>
      </c>
      <c r="C139" s="149" t="s">
        <v>298</v>
      </c>
      <c r="E139" s="53">
        <v>36987</v>
      </c>
      <c r="F139" s="151"/>
    </row>
    <row r="140" spans="1:17">
      <c r="B140" s="149" t="s">
        <v>269</v>
      </c>
      <c r="C140" s="149" t="s">
        <v>166</v>
      </c>
      <c r="E140" s="53">
        <v>36744</v>
      </c>
      <c r="F140" s="151"/>
    </row>
    <row r="141" spans="1:17">
      <c r="B141" s="149" t="s">
        <v>254</v>
      </c>
      <c r="C141" s="149" t="s">
        <v>308</v>
      </c>
      <c r="E141" s="53">
        <v>38041</v>
      </c>
      <c r="F141" s="151"/>
    </row>
    <row r="142" spans="1:17">
      <c r="B142" s="149" t="s">
        <v>144</v>
      </c>
      <c r="C142" s="149" t="s">
        <v>158</v>
      </c>
      <c r="E142" s="53">
        <v>37616</v>
      </c>
      <c r="F142" s="151"/>
    </row>
    <row r="143" spans="1:17">
      <c r="B143" s="149" t="s">
        <v>22</v>
      </c>
      <c r="C143" s="149" t="s">
        <v>295</v>
      </c>
      <c r="E143" s="53">
        <v>36642</v>
      </c>
      <c r="F143" s="151"/>
    </row>
    <row r="144" spans="1:17">
      <c r="B144" s="149" t="s">
        <v>245</v>
      </c>
      <c r="C144" s="149" t="s">
        <v>288</v>
      </c>
      <c r="E144" s="53">
        <v>37409</v>
      </c>
      <c r="F144" s="151"/>
    </row>
    <row r="145" spans="2:6">
      <c r="B145" s="149" t="s">
        <v>157</v>
      </c>
      <c r="C145" s="149" t="s">
        <v>135</v>
      </c>
      <c r="E145" s="53">
        <v>37749</v>
      </c>
      <c r="F145" s="151"/>
    </row>
    <row r="146" spans="2:6">
      <c r="B146" s="149" t="s">
        <v>270</v>
      </c>
      <c r="C146" s="149" t="s">
        <v>332</v>
      </c>
      <c r="E146" s="53">
        <v>37271</v>
      </c>
      <c r="F146" s="151"/>
    </row>
    <row r="147" spans="2:6">
      <c r="B147" s="149" t="s">
        <v>239</v>
      </c>
      <c r="C147" s="149" t="s">
        <v>313</v>
      </c>
      <c r="E147" s="53">
        <v>37330</v>
      </c>
      <c r="F147" s="151"/>
    </row>
    <row r="148" spans="2:6">
      <c r="B148" s="149" t="s">
        <v>271</v>
      </c>
      <c r="C148" s="149" t="s">
        <v>153</v>
      </c>
      <c r="E148" s="53">
        <v>36891</v>
      </c>
      <c r="F148" s="151"/>
    </row>
    <row r="149" spans="2:6">
      <c r="B149" s="149" t="s">
        <v>234</v>
      </c>
      <c r="C149" s="149" t="s">
        <v>169</v>
      </c>
      <c r="E149" s="53">
        <v>37168</v>
      </c>
      <c r="F149" s="151"/>
    </row>
    <row r="150" spans="2:6">
      <c r="B150" s="149" t="s">
        <v>241</v>
      </c>
      <c r="C150" s="149" t="s">
        <v>297</v>
      </c>
      <c r="E150" s="53">
        <v>37420</v>
      </c>
      <c r="F150" s="151"/>
    </row>
    <row r="151" spans="2:6">
      <c r="B151" s="149" t="s">
        <v>222</v>
      </c>
      <c r="C151" s="149" t="s">
        <v>333</v>
      </c>
      <c r="E151" s="53">
        <v>36531</v>
      </c>
      <c r="F151" s="151"/>
    </row>
    <row r="152" spans="2:6">
      <c r="B152" s="149" t="s">
        <v>243</v>
      </c>
      <c r="C152" s="149" t="s">
        <v>320</v>
      </c>
      <c r="E152" s="53">
        <v>36802</v>
      </c>
      <c r="F152" s="151"/>
    </row>
    <row r="153" spans="2:6">
      <c r="B153" s="149" t="s">
        <v>272</v>
      </c>
      <c r="C153" s="149" t="s">
        <v>310</v>
      </c>
      <c r="E153" s="53">
        <v>37775</v>
      </c>
      <c r="F153" s="151"/>
    </row>
    <row r="154" spans="2:6">
      <c r="B154" s="149" t="s">
        <v>271</v>
      </c>
      <c r="C154" s="149" t="s">
        <v>302</v>
      </c>
      <c r="E154" s="53">
        <v>37060</v>
      </c>
      <c r="F154" s="151"/>
    </row>
    <row r="155" spans="2:6">
      <c r="B155" s="149" t="s">
        <v>150</v>
      </c>
      <c r="C155" s="149" t="s">
        <v>334</v>
      </c>
      <c r="E155" s="53">
        <v>37013</v>
      </c>
      <c r="F155" s="151"/>
    </row>
    <row r="156" spans="2:6">
      <c r="B156" s="149" t="s">
        <v>273</v>
      </c>
      <c r="C156" s="149" t="s">
        <v>316</v>
      </c>
      <c r="E156" s="53">
        <v>37778</v>
      </c>
      <c r="F156" s="151"/>
    </row>
    <row r="157" spans="2:6">
      <c r="B157" s="149" t="s">
        <v>141</v>
      </c>
      <c r="C157" s="149" t="s">
        <v>143</v>
      </c>
      <c r="E157" s="53">
        <v>37315</v>
      </c>
      <c r="F157" s="151"/>
    </row>
    <row r="158" spans="2:6">
      <c r="B158" s="149" t="s">
        <v>223</v>
      </c>
      <c r="C158" s="149" t="s">
        <v>301</v>
      </c>
      <c r="E158" s="53">
        <v>38249</v>
      </c>
      <c r="F158" s="151"/>
    </row>
    <row r="159" spans="2:6">
      <c r="B159" s="149" t="s">
        <v>231</v>
      </c>
      <c r="C159" s="149" t="s">
        <v>321</v>
      </c>
      <c r="E159" s="53">
        <v>38217</v>
      </c>
      <c r="F159" s="151"/>
    </row>
    <row r="160" spans="2:6">
      <c r="B160" s="149" t="s">
        <v>267</v>
      </c>
      <c r="C160" s="149" t="s">
        <v>153</v>
      </c>
      <c r="E160" s="53">
        <v>36559</v>
      </c>
      <c r="F160" s="151"/>
    </row>
    <row r="161" spans="2:6">
      <c r="B161" s="149" t="s">
        <v>265</v>
      </c>
      <c r="C161" s="149" t="s">
        <v>335</v>
      </c>
      <c r="E161" s="53">
        <v>37695</v>
      </c>
      <c r="F161" s="151"/>
    </row>
    <row r="162" spans="2:6">
      <c r="B162" s="149" t="s">
        <v>221</v>
      </c>
      <c r="C162" s="149" t="s">
        <v>336</v>
      </c>
      <c r="E162" s="53">
        <v>38262</v>
      </c>
      <c r="F162" s="151"/>
    </row>
    <row r="163" spans="2:6">
      <c r="B163" s="149" t="s">
        <v>274</v>
      </c>
      <c r="C163" s="149" t="s">
        <v>146</v>
      </c>
      <c r="E163" s="53">
        <v>36673</v>
      </c>
      <c r="F163" s="151"/>
    </row>
    <row r="164" spans="2:6">
      <c r="B164" s="149" t="s">
        <v>246</v>
      </c>
      <c r="C164" s="149" t="s">
        <v>337</v>
      </c>
      <c r="E164" s="53">
        <v>36538</v>
      </c>
      <c r="F164" s="151"/>
    </row>
    <row r="165" spans="2:6">
      <c r="B165" s="149" t="s">
        <v>275</v>
      </c>
      <c r="C165" s="149" t="s">
        <v>320</v>
      </c>
      <c r="E165" s="53">
        <v>37900</v>
      </c>
      <c r="F165" s="151"/>
    </row>
    <row r="166" spans="2:6">
      <c r="B166" s="149" t="s">
        <v>274</v>
      </c>
      <c r="C166" s="149" t="s">
        <v>143</v>
      </c>
      <c r="E166" s="53">
        <v>37870</v>
      </c>
      <c r="F166" s="151"/>
    </row>
    <row r="167" spans="2:6">
      <c r="B167" s="149" t="s">
        <v>276</v>
      </c>
      <c r="C167" s="149" t="s">
        <v>338</v>
      </c>
      <c r="E167" s="53">
        <v>37792</v>
      </c>
      <c r="F167" s="151"/>
    </row>
    <row r="168" spans="2:6">
      <c r="B168" s="149" t="s">
        <v>222</v>
      </c>
      <c r="C168" s="149" t="s">
        <v>339</v>
      </c>
      <c r="E168" s="53">
        <v>38013</v>
      </c>
      <c r="F168" s="151"/>
    </row>
    <row r="169" spans="2:6">
      <c r="B169" s="149" t="s">
        <v>277</v>
      </c>
      <c r="C169" s="149" t="s">
        <v>315</v>
      </c>
      <c r="E169" s="53">
        <v>36849</v>
      </c>
      <c r="F169" s="151"/>
    </row>
    <row r="170" spans="2:6">
      <c r="B170" s="149" t="s">
        <v>237</v>
      </c>
      <c r="C170" s="149" t="s">
        <v>140</v>
      </c>
      <c r="E170" s="53">
        <v>38284</v>
      </c>
      <c r="F170" s="151"/>
    </row>
    <row r="171" spans="2:6">
      <c r="B171" s="149" t="s">
        <v>212</v>
      </c>
      <c r="C171" s="149" t="s">
        <v>292</v>
      </c>
      <c r="E171" s="53">
        <v>37134</v>
      </c>
      <c r="F171" s="151"/>
    </row>
    <row r="172" spans="2:6">
      <c r="B172" s="149" t="s">
        <v>278</v>
      </c>
      <c r="C172" s="149" t="s">
        <v>159</v>
      </c>
      <c r="E172" s="53">
        <v>37790</v>
      </c>
      <c r="F172" s="151"/>
    </row>
    <row r="173" spans="2:6">
      <c r="B173" s="149" t="s">
        <v>267</v>
      </c>
      <c r="C173" s="149" t="s">
        <v>137</v>
      </c>
      <c r="E173" s="53">
        <v>37891</v>
      </c>
      <c r="F173" s="151"/>
    </row>
    <row r="174" spans="2:6">
      <c r="B174" s="149" t="s">
        <v>279</v>
      </c>
      <c r="C174" s="149" t="s">
        <v>299</v>
      </c>
      <c r="E174" s="53">
        <v>38009</v>
      </c>
      <c r="F174" s="151"/>
    </row>
    <row r="175" spans="2:6">
      <c r="B175" s="149" t="s">
        <v>207</v>
      </c>
      <c r="C175" s="149" t="s">
        <v>133</v>
      </c>
      <c r="E175" s="53">
        <v>37301</v>
      </c>
      <c r="F175" s="151"/>
    </row>
    <row r="176" spans="2:6">
      <c r="B176" s="149" t="s">
        <v>238</v>
      </c>
      <c r="C176" s="149" t="s">
        <v>340</v>
      </c>
      <c r="E176" s="53">
        <v>37471</v>
      </c>
      <c r="F176" s="151"/>
    </row>
    <row r="177" spans="2:6">
      <c r="B177" s="149" t="s">
        <v>214</v>
      </c>
      <c r="C177" s="149" t="s">
        <v>299</v>
      </c>
      <c r="E177" s="53">
        <v>37784</v>
      </c>
      <c r="F177" s="151"/>
    </row>
    <row r="178" spans="2:6">
      <c r="B178" s="149" t="s">
        <v>267</v>
      </c>
      <c r="C178" s="149" t="s">
        <v>298</v>
      </c>
      <c r="E178" s="53">
        <v>37254</v>
      </c>
      <c r="F178" s="151"/>
    </row>
    <row r="179" spans="2:6">
      <c r="B179" s="149" t="s">
        <v>215</v>
      </c>
      <c r="C179" s="149" t="s">
        <v>323</v>
      </c>
      <c r="E179" s="53">
        <v>38239</v>
      </c>
      <c r="F179" s="151"/>
    </row>
    <row r="180" spans="2:6">
      <c r="B180" s="149" t="s">
        <v>271</v>
      </c>
      <c r="C180" s="149" t="s">
        <v>336</v>
      </c>
      <c r="E180" s="53">
        <v>38070</v>
      </c>
      <c r="F180" s="151"/>
    </row>
    <row r="181" spans="2:6">
      <c r="B181" s="149" t="s">
        <v>275</v>
      </c>
      <c r="C181" s="149" t="s">
        <v>309</v>
      </c>
      <c r="E181" s="53">
        <v>38127</v>
      </c>
      <c r="F181" s="151"/>
    </row>
    <row r="182" spans="2:6">
      <c r="B182" s="149" t="s">
        <v>280</v>
      </c>
      <c r="C182" s="149" t="s">
        <v>309</v>
      </c>
      <c r="E182" s="53">
        <v>37436</v>
      </c>
      <c r="F182" s="151"/>
    </row>
    <row r="183" spans="2:6">
      <c r="B183" s="149" t="s">
        <v>281</v>
      </c>
      <c r="C183" s="149" t="s">
        <v>138</v>
      </c>
      <c r="E183" s="53">
        <v>38230</v>
      </c>
      <c r="F183" s="151"/>
    </row>
    <row r="184" spans="2:6">
      <c r="B184" s="149" t="s">
        <v>205</v>
      </c>
      <c r="C184" s="149" t="s">
        <v>168</v>
      </c>
      <c r="E184" s="53">
        <v>37439</v>
      </c>
      <c r="F184" s="151"/>
    </row>
    <row r="185" spans="2:6">
      <c r="B185" s="149" t="s">
        <v>152</v>
      </c>
      <c r="C185" s="149" t="s">
        <v>341</v>
      </c>
      <c r="E185" s="53">
        <v>37125</v>
      </c>
      <c r="F185" s="151"/>
    </row>
    <row r="186" spans="2:6">
      <c r="B186" s="149" t="s">
        <v>239</v>
      </c>
      <c r="C186" s="149" t="s">
        <v>342</v>
      </c>
      <c r="E186" s="53">
        <v>37030</v>
      </c>
      <c r="F186" s="151"/>
    </row>
    <row r="187" spans="2:6">
      <c r="B187" s="149" t="s">
        <v>252</v>
      </c>
      <c r="C187" s="149" t="s">
        <v>322</v>
      </c>
      <c r="E187" s="53">
        <v>37452</v>
      </c>
      <c r="F187" s="151"/>
    </row>
    <row r="188" spans="2:6">
      <c r="B188" s="149" t="s">
        <v>265</v>
      </c>
      <c r="C188" s="149" t="s">
        <v>131</v>
      </c>
      <c r="E188" s="53">
        <v>36708</v>
      </c>
      <c r="F188" s="151"/>
    </row>
    <row r="189" spans="2:6">
      <c r="B189" s="149" t="s">
        <v>199</v>
      </c>
      <c r="C189" s="149" t="s">
        <v>143</v>
      </c>
      <c r="E189" s="53">
        <v>37859</v>
      </c>
      <c r="F189" s="151"/>
    </row>
    <row r="190" spans="2:6">
      <c r="B190" s="149" t="s">
        <v>282</v>
      </c>
      <c r="C190" s="149" t="s">
        <v>328</v>
      </c>
      <c r="E190" s="53">
        <v>38278</v>
      </c>
      <c r="F190" s="151"/>
    </row>
    <row r="191" spans="2:6">
      <c r="B191" s="149" t="s">
        <v>283</v>
      </c>
      <c r="C191" s="149" t="s">
        <v>153</v>
      </c>
      <c r="E191" s="53">
        <v>37908</v>
      </c>
      <c r="F191" s="151"/>
    </row>
    <row r="192" spans="2:6">
      <c r="B192" s="149" t="s">
        <v>243</v>
      </c>
      <c r="C192" s="149" t="s">
        <v>137</v>
      </c>
      <c r="E192" s="53">
        <v>37091</v>
      </c>
      <c r="F192" s="151"/>
    </row>
    <row r="193" spans="2:6">
      <c r="B193" s="149" t="s">
        <v>238</v>
      </c>
      <c r="C193" s="149" t="s">
        <v>300</v>
      </c>
      <c r="E193" s="53">
        <v>37853</v>
      </c>
      <c r="F193" s="151"/>
    </row>
    <row r="194" spans="2:6">
      <c r="B194" s="149" t="s">
        <v>284</v>
      </c>
      <c r="C194" s="149" t="s">
        <v>340</v>
      </c>
      <c r="E194" s="53">
        <v>38102</v>
      </c>
      <c r="F194" s="151"/>
    </row>
    <row r="195" spans="2:6">
      <c r="B195" s="149" t="s">
        <v>230</v>
      </c>
      <c r="C195" s="149" t="s">
        <v>148</v>
      </c>
      <c r="E195" s="53">
        <v>37961</v>
      </c>
      <c r="F195" s="151"/>
    </row>
    <row r="196" spans="2:6">
      <c r="B196" s="149" t="s">
        <v>204</v>
      </c>
      <c r="C196" s="149" t="s">
        <v>343</v>
      </c>
      <c r="E196" s="53">
        <v>38265</v>
      </c>
      <c r="F196" s="151"/>
    </row>
    <row r="197" spans="2:6">
      <c r="B197" s="149" t="s">
        <v>269</v>
      </c>
      <c r="C197" s="149" t="s">
        <v>310</v>
      </c>
      <c r="E197" s="53">
        <v>36826</v>
      </c>
      <c r="F197" s="151"/>
    </row>
    <row r="198" spans="2:6">
      <c r="B198" s="149" t="s">
        <v>217</v>
      </c>
      <c r="C198" s="149" t="s">
        <v>296</v>
      </c>
      <c r="E198" s="53">
        <v>36563</v>
      </c>
      <c r="F198" s="151"/>
    </row>
    <row r="199" spans="2:6">
      <c r="B199" s="149" t="s">
        <v>213</v>
      </c>
      <c r="C199" s="149" t="s">
        <v>321</v>
      </c>
      <c r="E199" s="53">
        <v>36904</v>
      </c>
      <c r="F199" s="151"/>
    </row>
    <row r="200" spans="2:6">
      <c r="B200" s="149" t="s">
        <v>141</v>
      </c>
      <c r="C200" s="149" t="s">
        <v>166</v>
      </c>
      <c r="E200" s="53">
        <v>36815</v>
      </c>
      <c r="F200" s="151"/>
    </row>
    <row r="201" spans="2:6">
      <c r="B201" s="149" t="s">
        <v>285</v>
      </c>
      <c r="C201" s="149" t="s">
        <v>132</v>
      </c>
      <c r="E201" s="53">
        <v>37789</v>
      </c>
      <c r="F201" s="151"/>
    </row>
    <row r="202" spans="2:6">
      <c r="B202" s="149" t="s">
        <v>162</v>
      </c>
      <c r="C202" s="149" t="s">
        <v>298</v>
      </c>
      <c r="E202" s="53">
        <v>36833</v>
      </c>
      <c r="F202" s="151"/>
    </row>
    <row r="203" spans="2:6">
      <c r="B203" s="149" t="s">
        <v>285</v>
      </c>
      <c r="C203" s="149" t="s">
        <v>339</v>
      </c>
      <c r="E203" s="53">
        <v>36541</v>
      </c>
      <c r="F203" s="151"/>
    </row>
    <row r="204" spans="2:6">
      <c r="B204" s="149" t="s">
        <v>223</v>
      </c>
      <c r="C204" s="149" t="s">
        <v>154</v>
      </c>
      <c r="E204" s="53">
        <v>36744</v>
      </c>
      <c r="F204" s="151"/>
    </row>
    <row r="205" spans="2:6">
      <c r="B205" s="149" t="s">
        <v>242</v>
      </c>
      <c r="C205" s="149" t="s">
        <v>149</v>
      </c>
      <c r="E205" s="53">
        <v>38058</v>
      </c>
      <c r="F205" s="151"/>
    </row>
  </sheetData>
  <mergeCells count="3">
    <mergeCell ref="N5:Q5"/>
    <mergeCell ref="S4:AA5"/>
    <mergeCell ref="S6:AA9"/>
  </mergeCells>
  <conditionalFormatting sqref="B6:B129">
    <cfRule type="expression" dxfId="9" priority="6">
      <formula>$D$6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RowHeight="15"/>
  <cols>
    <col min="1" max="2" width="9.140625" style="67"/>
    <col min="3" max="3" width="14.5703125" style="67" customWidth="1"/>
    <col min="4" max="8" width="15" style="67" customWidth="1"/>
    <col min="9" max="9" width="20.7109375" style="67" customWidth="1"/>
    <col min="10" max="10" width="14" style="67" customWidth="1"/>
    <col min="11" max="11" width="15.28515625" style="67" customWidth="1"/>
    <col min="12" max="12" width="18" style="67" customWidth="1"/>
    <col min="13" max="16384" width="9.140625" style="67"/>
  </cols>
  <sheetData>
    <row r="1" spans="1:9">
      <c r="A1" s="85"/>
      <c r="B1" s="85"/>
      <c r="C1" s="86"/>
      <c r="D1" s="85"/>
      <c r="E1" s="85"/>
      <c r="F1" s="85"/>
      <c r="G1" s="85"/>
      <c r="H1" s="85"/>
      <c r="I1" s="85"/>
    </row>
    <row r="2" spans="1:9" s="90" customFormat="1" ht="31.5" customHeight="1">
      <c r="A2" s="87"/>
      <c r="B2" s="88"/>
      <c r="C2" s="89" t="s">
        <v>73</v>
      </c>
      <c r="D2" s="88"/>
      <c r="E2" s="88"/>
      <c r="F2" s="88"/>
      <c r="G2" s="87"/>
      <c r="H2" s="87"/>
      <c r="I2" s="87"/>
    </row>
    <row r="3" spans="1:9" s="90" customFormat="1" ht="31.5" customHeight="1">
      <c r="A3" s="87"/>
      <c r="B3" s="88"/>
      <c r="C3" s="89" t="s">
        <v>74</v>
      </c>
      <c r="D3" s="88"/>
      <c r="E3" s="88"/>
      <c r="F3" s="88"/>
      <c r="G3" s="87"/>
      <c r="H3" s="87"/>
      <c r="I3" s="87"/>
    </row>
    <row r="4" spans="1:9">
      <c r="A4" s="85"/>
      <c r="B4" s="85"/>
      <c r="C4" s="86"/>
      <c r="D4" s="85"/>
      <c r="E4" s="85"/>
      <c r="F4" s="85"/>
      <c r="G4" s="85"/>
      <c r="H4" s="85"/>
      <c r="I4" s="85"/>
    </row>
    <row r="5" spans="1:9">
      <c r="A5" s="85"/>
      <c r="B5" s="85"/>
      <c r="C5" s="85"/>
      <c r="D5" s="85"/>
      <c r="E5" s="85"/>
      <c r="F5" s="85"/>
      <c r="G5" s="85"/>
      <c r="H5" s="85"/>
      <c r="I5" s="85"/>
    </row>
    <row r="6" spans="1:9">
      <c r="A6" s="85"/>
      <c r="B6" s="85"/>
      <c r="C6" s="176" t="s">
        <v>53</v>
      </c>
      <c r="D6" s="176"/>
      <c r="E6" s="176"/>
      <c r="F6" s="176"/>
      <c r="G6" s="176"/>
      <c r="H6" s="176"/>
      <c r="I6" s="85"/>
    </row>
    <row r="7" spans="1:9">
      <c r="A7" s="85"/>
      <c r="B7" s="85"/>
      <c r="C7" s="91"/>
      <c r="D7" s="91" t="s">
        <v>54</v>
      </c>
      <c r="E7" s="91" t="s">
        <v>55</v>
      </c>
      <c r="F7" s="91" t="s">
        <v>56</v>
      </c>
      <c r="G7" s="91" t="s">
        <v>57</v>
      </c>
      <c r="H7" s="91" t="s">
        <v>58</v>
      </c>
      <c r="I7" s="85"/>
    </row>
    <row r="8" spans="1:9">
      <c r="A8" s="85"/>
      <c r="B8" s="85"/>
      <c r="C8" s="92" t="s">
        <v>59</v>
      </c>
      <c r="D8" s="105">
        <v>230</v>
      </c>
      <c r="E8" s="105">
        <v>34</v>
      </c>
      <c r="F8" s="105">
        <v>55</v>
      </c>
      <c r="G8" s="105">
        <v>334</v>
      </c>
      <c r="H8" s="105">
        <v>120</v>
      </c>
      <c r="I8" s="93">
        <f t="shared" ref="I8:I14" si="0">SUM(D8:H8)</f>
        <v>773</v>
      </c>
    </row>
    <row r="9" spans="1:9">
      <c r="A9" s="85"/>
      <c r="B9" s="85"/>
      <c r="C9" s="92" t="s">
        <v>60</v>
      </c>
      <c r="D9" s="105">
        <v>120</v>
      </c>
      <c r="E9" s="105">
        <v>35</v>
      </c>
      <c r="F9" s="105">
        <v>65</v>
      </c>
      <c r="G9" s="105">
        <v>564</v>
      </c>
      <c r="H9" s="105">
        <v>230</v>
      </c>
      <c r="I9" s="93">
        <f t="shared" si="0"/>
        <v>1014</v>
      </c>
    </row>
    <row r="10" spans="1:9">
      <c r="A10" s="85"/>
      <c r="B10" s="85"/>
      <c r="C10" s="92" t="s">
        <v>61</v>
      </c>
      <c r="D10" s="105">
        <v>170</v>
      </c>
      <c r="E10" s="105">
        <v>34</v>
      </c>
      <c r="F10" s="105">
        <v>55</v>
      </c>
      <c r="G10" s="105">
        <v>456</v>
      </c>
      <c r="H10" s="105">
        <v>340</v>
      </c>
      <c r="I10" s="93">
        <f t="shared" si="0"/>
        <v>1055</v>
      </c>
    </row>
    <row r="11" spans="1:9">
      <c r="A11" s="85"/>
      <c r="B11" s="85"/>
      <c r="C11" s="92" t="s">
        <v>62</v>
      </c>
      <c r="D11" s="105">
        <v>135</v>
      </c>
      <c r="E11" s="105">
        <v>39</v>
      </c>
      <c r="F11" s="105">
        <v>45</v>
      </c>
      <c r="G11" s="105">
        <v>543</v>
      </c>
      <c r="H11" s="105">
        <v>230</v>
      </c>
      <c r="I11" s="93">
        <f t="shared" si="0"/>
        <v>992</v>
      </c>
    </row>
    <row r="12" spans="1:9">
      <c r="A12" s="85"/>
      <c r="B12" s="85"/>
      <c r="C12" s="92" t="s">
        <v>63</v>
      </c>
      <c r="D12" s="105">
        <v>150</v>
      </c>
      <c r="E12" s="105">
        <v>43</v>
      </c>
      <c r="F12" s="105">
        <v>35</v>
      </c>
      <c r="G12" s="105">
        <v>235</v>
      </c>
      <c r="H12" s="105">
        <v>220</v>
      </c>
      <c r="I12" s="93">
        <f t="shared" si="0"/>
        <v>683</v>
      </c>
    </row>
    <row r="13" spans="1:9">
      <c r="A13" s="85"/>
      <c r="B13" s="85"/>
      <c r="C13" s="92" t="s">
        <v>64</v>
      </c>
      <c r="D13" s="105">
        <v>220</v>
      </c>
      <c r="E13" s="105">
        <v>35</v>
      </c>
      <c r="F13" s="105">
        <v>54</v>
      </c>
      <c r="G13" s="105">
        <v>331</v>
      </c>
      <c r="H13" s="105">
        <v>220</v>
      </c>
      <c r="I13" s="93">
        <f t="shared" si="0"/>
        <v>860</v>
      </c>
    </row>
    <row r="14" spans="1:9">
      <c r="A14" s="85"/>
      <c r="B14" s="85"/>
      <c r="C14" s="92" t="s">
        <v>65</v>
      </c>
      <c r="D14" s="105">
        <v>210</v>
      </c>
      <c r="E14" s="105">
        <v>23</v>
      </c>
      <c r="F14" s="105">
        <v>35</v>
      </c>
      <c r="G14" s="105">
        <v>230</v>
      </c>
      <c r="H14" s="105">
        <v>125</v>
      </c>
      <c r="I14" s="93">
        <f t="shared" si="0"/>
        <v>623</v>
      </c>
    </row>
    <row r="15" spans="1:9">
      <c r="A15" s="85"/>
      <c r="B15" s="85"/>
      <c r="C15" s="85"/>
      <c r="D15" s="94"/>
      <c r="E15" s="94"/>
      <c r="F15" s="94"/>
      <c r="G15" s="94"/>
      <c r="H15" s="94"/>
      <c r="I15" s="95">
        <f>SUM(I8:I14)</f>
        <v>6000</v>
      </c>
    </row>
    <row r="16" spans="1:9">
      <c r="A16" s="85"/>
      <c r="B16" s="85"/>
      <c r="C16" s="85"/>
      <c r="D16" s="85"/>
      <c r="E16" s="85"/>
      <c r="F16" s="85"/>
      <c r="G16" s="85"/>
      <c r="H16" s="85"/>
      <c r="I16" s="96"/>
    </row>
    <row r="17" spans="1:9">
      <c r="A17" s="85"/>
      <c r="B17" s="85"/>
      <c r="C17" s="177" t="s">
        <v>66</v>
      </c>
      <c r="D17" s="178"/>
      <c r="E17" s="178"/>
      <c r="F17" s="178"/>
      <c r="G17" s="178"/>
      <c r="H17" s="179"/>
      <c r="I17" s="85"/>
    </row>
    <row r="18" spans="1:9">
      <c r="A18" s="85"/>
      <c r="B18" s="85"/>
      <c r="C18" s="97" t="s">
        <v>68</v>
      </c>
      <c r="D18" s="98">
        <f>SUM(D8:D14)</f>
        <v>1235</v>
      </c>
      <c r="E18" s="98">
        <f t="shared" ref="E18:H18" si="1">SUM(E8:E14)</f>
        <v>243</v>
      </c>
      <c r="F18" s="98">
        <f t="shared" si="1"/>
        <v>344</v>
      </c>
      <c r="G18" s="98">
        <f t="shared" si="1"/>
        <v>2693</v>
      </c>
      <c r="H18" s="98">
        <f t="shared" si="1"/>
        <v>1485</v>
      </c>
      <c r="I18" s="85"/>
    </row>
    <row r="19" spans="1:9">
      <c r="A19" s="85"/>
      <c r="B19" s="85"/>
      <c r="C19" s="99"/>
      <c r="D19" s="99"/>
      <c r="E19" s="99"/>
      <c r="F19" s="99"/>
      <c r="G19" s="99"/>
      <c r="H19" s="99"/>
      <c r="I19" s="85"/>
    </row>
    <row r="20" spans="1:9">
      <c r="A20" s="85"/>
      <c r="B20" s="85"/>
      <c r="C20" s="99"/>
      <c r="D20" s="99"/>
      <c r="E20" s="99"/>
      <c r="F20" s="99"/>
      <c r="G20" s="99" t="s">
        <v>69</v>
      </c>
      <c r="H20" s="100">
        <f>SUM(D8:H14)</f>
        <v>6000</v>
      </c>
      <c r="I20" s="85"/>
    </row>
    <row r="21" spans="1:9">
      <c r="A21" s="85"/>
      <c r="B21" s="85"/>
      <c r="C21" s="99"/>
      <c r="D21" s="99"/>
      <c r="E21" s="99"/>
      <c r="F21" s="99"/>
      <c r="G21" s="99"/>
      <c r="H21" s="99"/>
      <c r="I21" s="85"/>
    </row>
    <row r="22" spans="1:9">
      <c r="A22" s="85"/>
      <c r="B22" s="85"/>
      <c r="C22" s="99"/>
      <c r="D22" s="99"/>
      <c r="E22" s="99"/>
      <c r="F22" s="99"/>
      <c r="G22" s="99"/>
      <c r="H22" s="99"/>
      <c r="I22" s="85"/>
    </row>
    <row r="23" spans="1:9">
      <c r="A23" s="85"/>
      <c r="B23" s="85"/>
      <c r="C23" s="180" t="s">
        <v>67</v>
      </c>
      <c r="D23" s="181"/>
      <c r="E23" s="181"/>
      <c r="F23" s="181"/>
      <c r="G23" s="181"/>
      <c r="H23" s="182"/>
      <c r="I23" s="85"/>
    </row>
    <row r="24" spans="1:9">
      <c r="A24" s="85"/>
      <c r="B24" s="85"/>
      <c r="C24" s="101" t="s">
        <v>70</v>
      </c>
      <c r="D24" s="100">
        <f>AVERAGE(D8:D14)</f>
        <v>176.42857142857142</v>
      </c>
      <c r="E24" s="100">
        <f t="shared" ref="E24:H24" si="2">AVERAGE(E8:E14)</f>
        <v>34.714285714285715</v>
      </c>
      <c r="F24" s="100">
        <f t="shared" si="2"/>
        <v>49.142857142857146</v>
      </c>
      <c r="G24" s="100">
        <f t="shared" si="2"/>
        <v>384.71428571428572</v>
      </c>
      <c r="H24" s="100">
        <f t="shared" si="2"/>
        <v>212.14285714285714</v>
      </c>
      <c r="I24" s="85"/>
    </row>
    <row r="25" spans="1:9">
      <c r="A25" s="85"/>
      <c r="B25" s="85"/>
      <c r="C25" s="101" t="s">
        <v>71</v>
      </c>
      <c r="D25" s="100">
        <f>MAX(D8:D14)</f>
        <v>230</v>
      </c>
      <c r="E25" s="100">
        <f t="shared" ref="E25:H25" si="3">MAX(E8:E14)</f>
        <v>43</v>
      </c>
      <c r="F25" s="100">
        <f t="shared" si="3"/>
        <v>65</v>
      </c>
      <c r="G25" s="100">
        <f t="shared" si="3"/>
        <v>564</v>
      </c>
      <c r="H25" s="100">
        <f t="shared" si="3"/>
        <v>340</v>
      </c>
      <c r="I25" s="85"/>
    </row>
    <row r="26" spans="1:9">
      <c r="A26" s="85"/>
      <c r="B26" s="85"/>
      <c r="C26" s="101" t="s">
        <v>72</v>
      </c>
      <c r="D26" s="100">
        <f>MIN(D8:D13)</f>
        <v>120</v>
      </c>
      <c r="E26" s="100">
        <f t="shared" ref="E26:H26" si="4">MIN(E8:E13)</f>
        <v>34</v>
      </c>
      <c r="F26" s="100">
        <f t="shared" si="4"/>
        <v>35</v>
      </c>
      <c r="G26" s="100">
        <f t="shared" si="4"/>
        <v>235</v>
      </c>
      <c r="H26" s="100">
        <f t="shared" si="4"/>
        <v>120</v>
      </c>
      <c r="I26" s="85"/>
    </row>
    <row r="27" spans="1:9">
      <c r="A27" s="85"/>
      <c r="B27" s="85"/>
      <c r="C27" s="85"/>
      <c r="D27" s="85"/>
      <c r="E27" s="85"/>
      <c r="F27" s="85"/>
      <c r="G27" s="85"/>
      <c r="H27" s="85"/>
      <c r="I27" s="85"/>
    </row>
    <row r="30" spans="1:9">
      <c r="C30" s="102"/>
      <c r="D30" s="103"/>
    </row>
    <row r="41" spans="7:7">
      <c r="G41" s="104">
        <f>SUM(N35:N42)</f>
        <v>0</v>
      </c>
    </row>
  </sheetData>
  <sheetProtection sheet="1" objects="1" scenarios="1"/>
  <mergeCells count="3">
    <mergeCell ref="C6:H6"/>
    <mergeCell ref="C17:H17"/>
    <mergeCell ref="C23:H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4"/>
  <sheetViews>
    <sheetView workbookViewId="0">
      <selection activeCell="E27" sqref="E27"/>
    </sheetView>
  </sheetViews>
  <sheetFormatPr defaultRowHeight="15"/>
  <cols>
    <col min="1" max="1" width="9.140625" style="67"/>
    <col min="2" max="2" width="15.7109375" style="67" customWidth="1"/>
    <col min="3" max="3" width="12.7109375" style="67" customWidth="1"/>
    <col min="4" max="4" width="17.7109375" style="67" customWidth="1"/>
    <col min="5" max="5" width="14.140625" style="67" customWidth="1"/>
    <col min="6" max="6" width="9.140625" style="67"/>
    <col min="7" max="7" width="25.7109375" style="67" customWidth="1"/>
    <col min="8" max="8" width="15.42578125" style="67" customWidth="1"/>
    <col min="9" max="16384" width="9.140625" style="67"/>
  </cols>
  <sheetData>
    <row r="3" spans="1:11" s="84" customFormat="1" ht="28.5" customHeight="1">
      <c r="A3" s="106" t="s">
        <v>36</v>
      </c>
      <c r="B3" s="107"/>
      <c r="C3" s="107"/>
      <c r="D3" s="107"/>
      <c r="E3" s="107"/>
      <c r="F3" s="107"/>
      <c r="G3" s="107"/>
      <c r="H3" s="108"/>
      <c r="I3" s="87"/>
      <c r="J3" s="87"/>
      <c r="K3" s="87"/>
    </row>
    <row r="4" spans="1:11" s="84" customFormat="1" ht="28.5" customHeight="1">
      <c r="A4" s="183" t="s">
        <v>37</v>
      </c>
      <c r="B4" s="183"/>
      <c r="C4" s="183"/>
      <c r="D4" s="183"/>
      <c r="E4" s="183"/>
      <c r="F4" s="183"/>
      <c r="G4" s="183"/>
      <c r="H4" s="184"/>
      <c r="I4" s="87"/>
      <c r="J4" s="87"/>
      <c r="K4" s="87"/>
    </row>
    <row r="5" spans="1:11" s="84" customFormat="1" ht="28.5" customHeight="1">
      <c r="A5" s="109" t="s">
        <v>38</v>
      </c>
      <c r="B5" s="110"/>
      <c r="C5" s="110"/>
      <c r="D5" s="110"/>
      <c r="E5" s="110"/>
      <c r="F5" s="110"/>
      <c r="G5" s="110"/>
      <c r="H5" s="111"/>
      <c r="I5" s="87"/>
      <c r="J5" s="87"/>
      <c r="K5" s="87"/>
    </row>
    <row r="6" spans="1:11" s="84" customFormat="1" ht="28.5" customHeight="1">
      <c r="A6" s="112" t="s">
        <v>39</v>
      </c>
      <c r="B6" s="113"/>
      <c r="C6" s="113"/>
      <c r="D6" s="113"/>
      <c r="E6" s="113"/>
      <c r="F6" s="113"/>
      <c r="G6" s="113"/>
      <c r="H6" s="114"/>
      <c r="I6" s="87"/>
      <c r="J6" s="87"/>
      <c r="K6" s="87"/>
    </row>
    <row r="7" spans="1:11">
      <c r="A7" s="115"/>
      <c r="B7" s="85"/>
      <c r="C7" s="85"/>
      <c r="D7" s="85"/>
      <c r="E7" s="85"/>
      <c r="F7" s="85"/>
      <c r="G7" s="85"/>
      <c r="H7" s="85"/>
      <c r="I7" s="85"/>
      <c r="J7" s="85"/>
      <c r="K7" s="85"/>
    </row>
    <row r="8" spans="1:11" ht="15.75" thickBot="1"/>
    <row r="9" spans="1:11" ht="16.5" thickTop="1" thickBot="1">
      <c r="A9" s="116" t="s">
        <v>0</v>
      </c>
      <c r="B9" s="117" t="s">
        <v>1</v>
      </c>
      <c r="C9" s="117" t="s">
        <v>2</v>
      </c>
      <c r="D9" s="117" t="s">
        <v>3</v>
      </c>
      <c r="E9" s="118" t="s">
        <v>4</v>
      </c>
      <c r="F9" s="119"/>
      <c r="G9" s="185" t="s">
        <v>5</v>
      </c>
      <c r="H9" s="185"/>
      <c r="I9" s="119"/>
      <c r="J9" s="119"/>
    </row>
    <row r="10" spans="1:11" ht="15.75" thickTop="1">
      <c r="A10" s="120">
        <v>1</v>
      </c>
      <c r="B10" s="121" t="s">
        <v>6</v>
      </c>
      <c r="C10" s="122">
        <v>120</v>
      </c>
      <c r="D10" s="134">
        <v>100</v>
      </c>
      <c r="E10" s="123">
        <f>C10-D10</f>
        <v>20</v>
      </c>
      <c r="F10" s="119"/>
      <c r="G10" s="124" t="s">
        <v>7</v>
      </c>
      <c r="H10" s="125">
        <f>SUM(D10:D32)</f>
        <v>1462</v>
      </c>
      <c r="I10" s="119"/>
      <c r="J10" s="119"/>
    </row>
    <row r="11" spans="1:11">
      <c r="A11" s="120">
        <v>2</v>
      </c>
      <c r="B11" s="121" t="s">
        <v>8</v>
      </c>
      <c r="C11" s="122">
        <v>150</v>
      </c>
      <c r="D11" s="134">
        <v>50</v>
      </c>
      <c r="E11" s="123">
        <f t="shared" ref="E11:E32" si="0">C11-D11</f>
        <v>100</v>
      </c>
      <c r="F11" s="119"/>
      <c r="G11" s="126" t="s">
        <v>9</v>
      </c>
      <c r="H11" s="123">
        <f>AVERAGE(D10:D32)</f>
        <v>81.222222222222229</v>
      </c>
      <c r="I11" s="119"/>
      <c r="J11" s="119"/>
    </row>
    <row r="12" spans="1:11">
      <c r="A12" s="120">
        <v>3</v>
      </c>
      <c r="B12" s="121" t="s">
        <v>10</v>
      </c>
      <c r="C12" s="122">
        <v>100</v>
      </c>
      <c r="D12" s="134">
        <v>50</v>
      </c>
      <c r="E12" s="123">
        <f t="shared" si="0"/>
        <v>50</v>
      </c>
      <c r="F12" s="119"/>
      <c r="G12" s="126" t="s">
        <v>11</v>
      </c>
      <c r="H12" s="123">
        <f>MAX(D10:D32)</f>
        <v>150</v>
      </c>
      <c r="I12" s="119"/>
      <c r="J12" s="119"/>
    </row>
    <row r="13" spans="1:11" ht="15.75" thickBot="1">
      <c r="A13" s="120">
        <v>4</v>
      </c>
      <c r="B13" s="121" t="s">
        <v>12</v>
      </c>
      <c r="C13" s="122">
        <v>200</v>
      </c>
      <c r="D13" s="134">
        <v>100</v>
      </c>
      <c r="E13" s="123">
        <f t="shared" si="0"/>
        <v>100</v>
      </c>
      <c r="F13" s="119"/>
      <c r="G13" s="127" t="s">
        <v>13</v>
      </c>
      <c r="H13" s="128">
        <f>MIN(D10:D32)</f>
        <v>12</v>
      </c>
      <c r="I13" s="119"/>
      <c r="J13" s="119"/>
    </row>
    <row r="14" spans="1:11" ht="16.5" thickTop="1" thickBot="1">
      <c r="A14" s="120">
        <v>5</v>
      </c>
      <c r="B14" s="121" t="s">
        <v>14</v>
      </c>
      <c r="C14" s="122">
        <v>100</v>
      </c>
      <c r="D14" s="134">
        <v>50</v>
      </c>
      <c r="E14" s="123">
        <f t="shared" si="0"/>
        <v>50</v>
      </c>
      <c r="F14" s="119"/>
      <c r="G14" s="119"/>
      <c r="H14" s="119"/>
      <c r="I14" s="119"/>
      <c r="J14" s="119"/>
    </row>
    <row r="15" spans="1:11" ht="16.5" thickTop="1" thickBot="1">
      <c r="A15" s="120">
        <v>6</v>
      </c>
      <c r="B15" s="121" t="s">
        <v>15</v>
      </c>
      <c r="C15" s="122">
        <v>165</v>
      </c>
      <c r="D15" s="134">
        <v>100</v>
      </c>
      <c r="E15" s="123">
        <f t="shared" si="0"/>
        <v>65</v>
      </c>
      <c r="F15" s="119"/>
      <c r="G15" s="185" t="s">
        <v>16</v>
      </c>
      <c r="H15" s="185"/>
      <c r="I15" s="119"/>
      <c r="J15" s="119"/>
    </row>
    <row r="16" spans="1:11" ht="15.75" thickTop="1">
      <c r="A16" s="120">
        <v>7</v>
      </c>
      <c r="B16" s="121" t="s">
        <v>17</v>
      </c>
      <c r="C16" s="122">
        <v>220</v>
      </c>
      <c r="D16" s="134">
        <v>50</v>
      </c>
      <c r="E16" s="123">
        <f t="shared" si="0"/>
        <v>170</v>
      </c>
      <c r="F16" s="119"/>
      <c r="G16" s="124" t="s">
        <v>18</v>
      </c>
      <c r="H16" s="129">
        <f>COUNT(D10:D32)</f>
        <v>18</v>
      </c>
      <c r="I16" s="119"/>
      <c r="J16" s="119"/>
    </row>
    <row r="17" spans="1:10" ht="15.75" thickBot="1">
      <c r="A17" s="120">
        <v>8</v>
      </c>
      <c r="B17" s="121" t="s">
        <v>19</v>
      </c>
      <c r="C17" s="122">
        <v>100</v>
      </c>
      <c r="D17" s="134"/>
      <c r="E17" s="123">
        <f t="shared" si="0"/>
        <v>100</v>
      </c>
      <c r="F17" s="119"/>
      <c r="G17" s="127" t="s">
        <v>20</v>
      </c>
      <c r="H17" s="130">
        <f>COUNT(C10:C31)-H16</f>
        <v>4</v>
      </c>
      <c r="I17" s="119"/>
      <c r="J17" s="119"/>
    </row>
    <row r="18" spans="1:10" ht="15.75" thickTop="1">
      <c r="A18" s="120">
        <v>9</v>
      </c>
      <c r="B18" s="121" t="s">
        <v>21</v>
      </c>
      <c r="C18" s="122">
        <v>150</v>
      </c>
      <c r="D18" s="134">
        <v>12</v>
      </c>
      <c r="E18" s="123">
        <f t="shared" si="0"/>
        <v>138</v>
      </c>
      <c r="F18" s="119"/>
      <c r="G18" s="119"/>
      <c r="H18" s="119"/>
      <c r="I18" s="119"/>
      <c r="J18" s="119"/>
    </row>
    <row r="19" spans="1:10">
      <c r="A19" s="120">
        <v>10</v>
      </c>
      <c r="B19" s="121" t="s">
        <v>22</v>
      </c>
      <c r="C19" s="122">
        <v>100</v>
      </c>
      <c r="D19" s="134">
        <v>50</v>
      </c>
      <c r="E19" s="123">
        <f t="shared" si="0"/>
        <v>50</v>
      </c>
      <c r="F19" s="119"/>
      <c r="G19" s="119"/>
      <c r="H19" s="119"/>
      <c r="I19" s="119"/>
      <c r="J19" s="119"/>
    </row>
    <row r="20" spans="1:10">
      <c r="A20" s="120">
        <v>11</v>
      </c>
      <c r="B20" s="121" t="s">
        <v>23</v>
      </c>
      <c r="C20" s="122">
        <v>180</v>
      </c>
      <c r="D20" s="134"/>
      <c r="E20" s="123">
        <f t="shared" si="0"/>
        <v>180</v>
      </c>
      <c r="F20" s="119"/>
      <c r="G20" s="119"/>
      <c r="H20" s="119"/>
      <c r="I20" s="119"/>
      <c r="J20" s="119"/>
    </row>
    <row r="21" spans="1:10">
      <c r="A21" s="120">
        <v>12</v>
      </c>
      <c r="B21" s="121" t="s">
        <v>24</v>
      </c>
      <c r="C21" s="122">
        <v>130</v>
      </c>
      <c r="D21" s="134">
        <v>130</v>
      </c>
      <c r="E21" s="123">
        <f t="shared" si="0"/>
        <v>0</v>
      </c>
      <c r="F21" s="119"/>
      <c r="G21" s="119"/>
      <c r="H21" s="119"/>
      <c r="I21" s="119"/>
      <c r="J21" s="119"/>
    </row>
    <row r="22" spans="1:10">
      <c r="A22" s="120">
        <v>13</v>
      </c>
      <c r="B22" s="121" t="s">
        <v>25</v>
      </c>
      <c r="C22" s="122">
        <v>50</v>
      </c>
      <c r="D22" s="134"/>
      <c r="E22" s="123">
        <f t="shared" si="0"/>
        <v>50</v>
      </c>
      <c r="F22" s="119"/>
      <c r="G22" s="119"/>
      <c r="H22" s="119"/>
      <c r="I22" s="119"/>
      <c r="J22" s="119"/>
    </row>
    <row r="23" spans="1:10">
      <c r="A23" s="120">
        <v>14</v>
      </c>
      <c r="B23" s="121" t="s">
        <v>26</v>
      </c>
      <c r="C23" s="122">
        <v>100</v>
      </c>
      <c r="D23" s="134">
        <v>50</v>
      </c>
      <c r="E23" s="123">
        <f t="shared" si="0"/>
        <v>50</v>
      </c>
      <c r="F23" s="119"/>
      <c r="G23" s="119"/>
      <c r="H23" s="119"/>
      <c r="I23" s="119"/>
      <c r="J23" s="119"/>
    </row>
    <row r="24" spans="1:10">
      <c r="A24" s="120">
        <v>15</v>
      </c>
      <c r="B24" s="121" t="s">
        <v>27</v>
      </c>
      <c r="C24" s="122">
        <v>150</v>
      </c>
      <c r="D24" s="134">
        <v>100</v>
      </c>
      <c r="E24" s="123">
        <f t="shared" si="0"/>
        <v>50</v>
      </c>
      <c r="F24" s="119"/>
      <c r="G24" s="119"/>
      <c r="H24" s="119"/>
      <c r="I24" s="119"/>
      <c r="J24" s="119"/>
    </row>
    <row r="25" spans="1:10">
      <c r="A25" s="120">
        <v>16</v>
      </c>
      <c r="B25" s="121" t="s">
        <v>28</v>
      </c>
      <c r="C25" s="122">
        <v>200</v>
      </c>
      <c r="D25" s="134"/>
      <c r="E25" s="123">
        <f t="shared" si="0"/>
        <v>200</v>
      </c>
      <c r="F25" s="119"/>
      <c r="G25" s="119"/>
      <c r="H25" s="119"/>
      <c r="I25" s="119"/>
      <c r="J25" s="119"/>
    </row>
    <row r="26" spans="1:10">
      <c r="A26" s="120">
        <v>17</v>
      </c>
      <c r="B26" s="121" t="s">
        <v>29</v>
      </c>
      <c r="C26" s="122">
        <v>160</v>
      </c>
      <c r="D26" s="134">
        <v>150</v>
      </c>
      <c r="E26" s="123">
        <f t="shared" si="0"/>
        <v>10</v>
      </c>
      <c r="F26" s="119"/>
      <c r="G26" s="119"/>
      <c r="H26" s="119"/>
      <c r="I26" s="119"/>
      <c r="J26" s="119"/>
    </row>
    <row r="27" spans="1:10">
      <c r="A27" s="120">
        <v>18</v>
      </c>
      <c r="B27" s="121" t="s">
        <v>30</v>
      </c>
      <c r="C27" s="122">
        <v>100</v>
      </c>
      <c r="D27" s="134"/>
      <c r="E27" s="123">
        <f t="shared" si="0"/>
        <v>100</v>
      </c>
      <c r="F27" s="119"/>
      <c r="G27" s="119"/>
      <c r="H27" s="119"/>
      <c r="I27" s="119"/>
      <c r="J27" s="119"/>
    </row>
    <row r="28" spans="1:10">
      <c r="A28" s="120">
        <v>19</v>
      </c>
      <c r="B28" s="121" t="s">
        <v>31</v>
      </c>
      <c r="C28" s="122">
        <v>50</v>
      </c>
      <c r="D28" s="134">
        <v>50</v>
      </c>
      <c r="E28" s="123">
        <f t="shared" si="0"/>
        <v>0</v>
      </c>
      <c r="F28" s="119"/>
      <c r="G28" s="119"/>
      <c r="H28" s="119"/>
      <c r="I28" s="119"/>
      <c r="J28" s="119"/>
    </row>
    <row r="29" spans="1:10">
      <c r="A29" s="120">
        <v>20</v>
      </c>
      <c r="B29" s="121" t="s">
        <v>32</v>
      </c>
      <c r="C29" s="122">
        <v>120</v>
      </c>
      <c r="D29" s="134">
        <v>120</v>
      </c>
      <c r="E29" s="123">
        <f t="shared" si="0"/>
        <v>0</v>
      </c>
      <c r="F29" s="119"/>
      <c r="G29" s="119"/>
      <c r="H29" s="119"/>
      <c r="I29" s="119"/>
      <c r="J29" s="119"/>
    </row>
    <row r="30" spans="1:10">
      <c r="A30" s="120">
        <v>21</v>
      </c>
      <c r="B30" s="121" t="s">
        <v>33</v>
      </c>
      <c r="C30" s="122">
        <v>100</v>
      </c>
      <c r="D30" s="134">
        <v>100</v>
      </c>
      <c r="E30" s="123">
        <f t="shared" si="0"/>
        <v>0</v>
      </c>
      <c r="F30" s="119"/>
      <c r="G30" s="119"/>
      <c r="H30" s="119"/>
      <c r="I30" s="119"/>
      <c r="J30" s="119"/>
    </row>
    <row r="31" spans="1:10">
      <c r="A31" s="120">
        <v>22</v>
      </c>
      <c r="B31" s="121" t="s">
        <v>34</v>
      </c>
      <c r="C31" s="122">
        <v>210</v>
      </c>
      <c r="D31" s="134">
        <v>50</v>
      </c>
      <c r="E31" s="123">
        <f t="shared" si="0"/>
        <v>160</v>
      </c>
      <c r="F31" s="119"/>
      <c r="G31" s="119"/>
      <c r="H31" s="119"/>
      <c r="I31" s="119"/>
      <c r="J31" s="119"/>
    </row>
    <row r="32" spans="1:10" ht="15.75" thickBot="1">
      <c r="A32" s="131">
        <v>23</v>
      </c>
      <c r="B32" s="132" t="s">
        <v>35</v>
      </c>
      <c r="C32" s="133">
        <v>150</v>
      </c>
      <c r="D32" s="135">
        <v>150</v>
      </c>
      <c r="E32" s="123">
        <f t="shared" si="0"/>
        <v>0</v>
      </c>
      <c r="F32" s="119"/>
      <c r="G32" s="119"/>
      <c r="H32" s="119"/>
      <c r="I32" s="119"/>
      <c r="J32" s="119"/>
    </row>
    <row r="33" spans="1:10" ht="15.75" thickTop="1">
      <c r="A33" s="119"/>
      <c r="B33" s="119"/>
      <c r="C33" s="119"/>
      <c r="D33" s="119"/>
      <c r="E33" s="119"/>
      <c r="F33" s="119"/>
      <c r="G33" s="119"/>
      <c r="H33" s="119"/>
      <c r="I33" s="119"/>
      <c r="J33" s="119"/>
    </row>
    <row r="34" spans="1:10">
      <c r="A34" s="119"/>
      <c r="B34" s="119"/>
      <c r="C34" s="119"/>
      <c r="D34" s="119"/>
      <c r="E34" s="119"/>
      <c r="F34" s="119"/>
      <c r="G34" s="119"/>
      <c r="H34" s="119"/>
      <c r="I34" s="119"/>
      <c r="J34" s="119"/>
    </row>
  </sheetData>
  <sheetProtection sheet="1" objects="1" scenarios="1"/>
  <mergeCells count="3">
    <mergeCell ref="A4:H4"/>
    <mergeCell ref="G9:H9"/>
    <mergeCell ref="G15:H1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1"/>
  <sheetViews>
    <sheetView workbookViewId="0">
      <selection activeCell="H6" sqref="H6"/>
    </sheetView>
  </sheetViews>
  <sheetFormatPr defaultRowHeight="14.25"/>
  <cols>
    <col min="1" max="1" width="9.140625" style="85"/>
    <col min="2" max="2" width="16.5703125" style="85" customWidth="1"/>
    <col min="3" max="3" width="13.140625" style="85" customWidth="1"/>
    <col min="4" max="6" width="9.140625" style="85"/>
    <col min="7" max="7" width="19.7109375" style="85" customWidth="1"/>
    <col min="8" max="8" width="16" style="85" customWidth="1"/>
    <col min="9" max="9" width="14.42578125" style="85" customWidth="1"/>
    <col min="10" max="10" width="17.7109375" style="85" customWidth="1"/>
    <col min="11" max="16384" width="9.140625" style="85"/>
  </cols>
  <sheetData>
    <row r="2" spans="2:10" s="87" customFormat="1" ht="27.75" customHeight="1">
      <c r="E2" s="88"/>
      <c r="F2" s="89" t="s">
        <v>52</v>
      </c>
      <c r="G2" s="88"/>
      <c r="H2" s="88"/>
      <c r="I2" s="88"/>
    </row>
    <row r="4" spans="2:10" ht="15">
      <c r="B4" s="166" t="s">
        <v>50</v>
      </c>
      <c r="C4" s="167"/>
      <c r="G4" s="136" t="s">
        <v>40</v>
      </c>
      <c r="H4" s="136"/>
      <c r="I4" s="136"/>
      <c r="J4" s="136"/>
    </row>
    <row r="5" spans="2:10">
      <c r="B5" s="137" t="s">
        <v>41</v>
      </c>
      <c r="C5" s="137" t="s">
        <v>51</v>
      </c>
      <c r="G5" s="138" t="s">
        <v>41</v>
      </c>
      <c r="H5" s="138" t="s">
        <v>42</v>
      </c>
      <c r="I5" s="138" t="s">
        <v>43</v>
      </c>
      <c r="J5" s="138" t="s">
        <v>44</v>
      </c>
    </row>
    <row r="6" spans="2:10">
      <c r="B6" s="139" t="s">
        <v>49</v>
      </c>
      <c r="C6" s="142">
        <v>40</v>
      </c>
      <c r="G6" s="140" t="s">
        <v>45</v>
      </c>
      <c r="H6" s="140">
        <f>SUMIF(B$6:B$441,G6,C$6:C$441)</f>
        <v>2780</v>
      </c>
      <c r="I6" s="141">
        <f>COUNTIF(B$6:B$441,G6)</f>
        <v>111</v>
      </c>
      <c r="J6" s="140">
        <f>IF(I6,H6/I6,0)</f>
        <v>25.045045045045047</v>
      </c>
    </row>
    <row r="7" spans="2:10">
      <c r="B7" s="139" t="s">
        <v>49</v>
      </c>
      <c r="C7" s="142">
        <v>40</v>
      </c>
      <c r="G7" s="140" t="s">
        <v>46</v>
      </c>
      <c r="H7" s="140">
        <f t="shared" ref="H7:H11" si="0">SUMIF(B$6:B$441,G7,C$6:C$441)</f>
        <v>2940</v>
      </c>
      <c r="I7" s="141">
        <f t="shared" ref="I7:I11" si="1">COUNTIF(B$6:B$441,G7)</f>
        <v>98</v>
      </c>
      <c r="J7" s="140">
        <f t="shared" ref="J7:J11" si="2">IF(I7,H7/I7,0)</f>
        <v>30</v>
      </c>
    </row>
    <row r="8" spans="2:10">
      <c r="B8" s="139" t="s">
        <v>22</v>
      </c>
      <c r="C8" s="142">
        <v>20</v>
      </c>
      <c r="G8" s="140" t="s">
        <v>47</v>
      </c>
      <c r="H8" s="140">
        <f t="shared" si="0"/>
        <v>0</v>
      </c>
      <c r="I8" s="141">
        <f t="shared" si="1"/>
        <v>0</v>
      </c>
      <c r="J8" s="140">
        <f t="shared" si="2"/>
        <v>0</v>
      </c>
    </row>
    <row r="9" spans="2:10">
      <c r="B9" s="139" t="s">
        <v>45</v>
      </c>
      <c r="C9" s="142">
        <v>20</v>
      </c>
      <c r="G9" s="140" t="s">
        <v>48</v>
      </c>
      <c r="H9" s="140">
        <f t="shared" si="0"/>
        <v>140</v>
      </c>
      <c r="I9" s="141">
        <f t="shared" si="1"/>
        <v>4</v>
      </c>
      <c r="J9" s="140">
        <f t="shared" si="2"/>
        <v>35</v>
      </c>
    </row>
    <row r="10" spans="2:10">
      <c r="B10" s="139" t="s">
        <v>46</v>
      </c>
      <c r="C10" s="142">
        <v>30</v>
      </c>
      <c r="G10" s="140" t="s">
        <v>49</v>
      </c>
      <c r="H10" s="140">
        <f t="shared" si="0"/>
        <v>4280</v>
      </c>
      <c r="I10" s="141">
        <f t="shared" si="1"/>
        <v>114</v>
      </c>
      <c r="J10" s="140">
        <f t="shared" si="2"/>
        <v>37.543859649122808</v>
      </c>
    </row>
    <row r="11" spans="2:10">
      <c r="B11" s="139" t="s">
        <v>49</v>
      </c>
      <c r="C11" s="142">
        <v>40</v>
      </c>
      <c r="G11" s="140" t="s">
        <v>22</v>
      </c>
      <c r="H11" s="140">
        <f t="shared" si="0"/>
        <v>2960</v>
      </c>
      <c r="I11" s="141">
        <f t="shared" si="1"/>
        <v>109</v>
      </c>
      <c r="J11" s="140">
        <f t="shared" si="2"/>
        <v>27.155963302752294</v>
      </c>
    </row>
    <row r="12" spans="2:10">
      <c r="B12" s="139" t="s">
        <v>22</v>
      </c>
      <c r="C12" s="142">
        <v>20</v>
      </c>
      <c r="D12" s="94"/>
    </row>
    <row r="13" spans="2:10">
      <c r="B13" s="139" t="s">
        <v>45</v>
      </c>
      <c r="C13" s="142">
        <v>30</v>
      </c>
    </row>
    <row r="14" spans="2:10">
      <c r="B14" s="139" t="s">
        <v>46</v>
      </c>
      <c r="C14" s="142">
        <v>20</v>
      </c>
    </row>
    <row r="15" spans="2:10">
      <c r="B15" s="139" t="s">
        <v>49</v>
      </c>
      <c r="C15" s="142">
        <v>50</v>
      </c>
    </row>
    <row r="16" spans="2:10">
      <c r="B16" s="139" t="s">
        <v>22</v>
      </c>
      <c r="C16" s="142">
        <v>20</v>
      </c>
    </row>
    <row r="17" spans="2:3">
      <c r="B17" s="139" t="s">
        <v>45</v>
      </c>
      <c r="C17" s="142">
        <v>30</v>
      </c>
    </row>
    <row r="18" spans="2:3">
      <c r="B18" s="139" t="s">
        <v>46</v>
      </c>
      <c r="C18" s="142">
        <v>40</v>
      </c>
    </row>
    <row r="19" spans="2:3">
      <c r="B19" s="139" t="s">
        <v>49</v>
      </c>
      <c r="C19" s="142">
        <v>30</v>
      </c>
    </row>
    <row r="20" spans="2:3">
      <c r="B20" s="139" t="s">
        <v>22</v>
      </c>
      <c r="C20" s="142">
        <v>30</v>
      </c>
    </row>
    <row r="21" spans="2:3">
      <c r="B21" s="139" t="s">
        <v>45</v>
      </c>
      <c r="C21" s="142">
        <v>20</v>
      </c>
    </row>
    <row r="22" spans="2:3">
      <c r="B22" s="139" t="s">
        <v>46</v>
      </c>
      <c r="C22" s="142">
        <v>20</v>
      </c>
    </row>
    <row r="23" spans="2:3">
      <c r="B23" s="139" t="s">
        <v>49</v>
      </c>
      <c r="C23" s="142">
        <v>50</v>
      </c>
    </row>
    <row r="24" spans="2:3">
      <c r="B24" s="139" t="s">
        <v>22</v>
      </c>
      <c r="C24" s="142">
        <v>20</v>
      </c>
    </row>
    <row r="25" spans="2:3">
      <c r="B25" s="139" t="s">
        <v>45</v>
      </c>
      <c r="C25" s="142">
        <v>30</v>
      </c>
    </row>
    <row r="26" spans="2:3">
      <c r="B26" s="139" t="s">
        <v>46</v>
      </c>
      <c r="C26" s="142">
        <v>40</v>
      </c>
    </row>
    <row r="27" spans="2:3">
      <c r="B27" s="139" t="s">
        <v>49</v>
      </c>
      <c r="C27" s="142">
        <v>30</v>
      </c>
    </row>
    <row r="28" spans="2:3">
      <c r="B28" s="139" t="s">
        <v>22</v>
      </c>
      <c r="C28" s="142">
        <v>30</v>
      </c>
    </row>
    <row r="29" spans="2:3">
      <c r="B29" s="139" t="s">
        <v>45</v>
      </c>
      <c r="C29" s="142">
        <v>20</v>
      </c>
    </row>
    <row r="30" spans="2:3">
      <c r="B30" s="139" t="s">
        <v>46</v>
      </c>
      <c r="C30" s="142">
        <v>20</v>
      </c>
    </row>
    <row r="31" spans="2:3">
      <c r="B31" s="139" t="s">
        <v>49</v>
      </c>
      <c r="C31" s="142">
        <v>50</v>
      </c>
    </row>
    <row r="32" spans="2:3">
      <c r="B32" s="139" t="s">
        <v>22</v>
      </c>
      <c r="C32" s="142">
        <v>20</v>
      </c>
    </row>
    <row r="33" spans="2:3">
      <c r="B33" s="139" t="s">
        <v>45</v>
      </c>
      <c r="C33" s="142">
        <v>30</v>
      </c>
    </row>
    <row r="34" spans="2:3">
      <c r="B34" s="139" t="s">
        <v>46</v>
      </c>
      <c r="C34" s="142">
        <v>40</v>
      </c>
    </row>
    <row r="35" spans="2:3">
      <c r="B35" s="139" t="s">
        <v>49</v>
      </c>
      <c r="C35" s="142">
        <v>30</v>
      </c>
    </row>
    <row r="36" spans="2:3">
      <c r="B36" s="139" t="s">
        <v>22</v>
      </c>
      <c r="C36" s="142">
        <v>30</v>
      </c>
    </row>
    <row r="37" spans="2:3">
      <c r="B37" s="139" t="s">
        <v>49</v>
      </c>
      <c r="C37" s="142">
        <v>20</v>
      </c>
    </row>
    <row r="38" spans="2:3">
      <c r="B38" s="139" t="s">
        <v>22</v>
      </c>
      <c r="C38" s="142">
        <v>50</v>
      </c>
    </row>
    <row r="39" spans="2:3">
      <c r="B39" s="139" t="s">
        <v>45</v>
      </c>
      <c r="C39" s="142">
        <v>20</v>
      </c>
    </row>
    <row r="40" spans="2:3">
      <c r="B40" s="139" t="s">
        <v>45</v>
      </c>
      <c r="C40" s="142">
        <v>20</v>
      </c>
    </row>
    <row r="41" spans="2:3">
      <c r="B41" s="139" t="s">
        <v>46</v>
      </c>
      <c r="C41" s="142">
        <v>30</v>
      </c>
    </row>
    <row r="42" spans="2:3">
      <c r="B42" s="139" t="s">
        <v>49</v>
      </c>
      <c r="C42" s="142">
        <v>40</v>
      </c>
    </row>
    <row r="43" spans="2:3">
      <c r="B43" s="139" t="s">
        <v>22</v>
      </c>
      <c r="C43" s="142">
        <v>20</v>
      </c>
    </row>
    <row r="44" spans="2:3">
      <c r="B44" s="139" t="s">
        <v>45</v>
      </c>
      <c r="C44" s="142">
        <v>30</v>
      </c>
    </row>
    <row r="45" spans="2:3">
      <c r="B45" s="139" t="s">
        <v>46</v>
      </c>
      <c r="C45" s="142">
        <v>20</v>
      </c>
    </row>
    <row r="46" spans="2:3">
      <c r="B46" s="139" t="s">
        <v>49</v>
      </c>
      <c r="C46" s="142">
        <v>50</v>
      </c>
    </row>
    <row r="47" spans="2:3">
      <c r="B47" s="139" t="s">
        <v>22</v>
      </c>
      <c r="C47" s="142">
        <v>20</v>
      </c>
    </row>
    <row r="48" spans="2:3">
      <c r="B48" s="139" t="s">
        <v>45</v>
      </c>
      <c r="C48" s="142">
        <v>30</v>
      </c>
    </row>
    <row r="49" spans="2:3">
      <c r="B49" s="139" t="s">
        <v>46</v>
      </c>
      <c r="C49" s="142">
        <v>40</v>
      </c>
    </row>
    <row r="50" spans="2:3">
      <c r="B50" s="139" t="s">
        <v>49</v>
      </c>
      <c r="C50" s="142">
        <v>30</v>
      </c>
    </row>
    <row r="51" spans="2:3">
      <c r="B51" s="139" t="s">
        <v>22</v>
      </c>
      <c r="C51" s="142">
        <v>30</v>
      </c>
    </row>
    <row r="52" spans="2:3">
      <c r="B52" s="139" t="s">
        <v>45</v>
      </c>
      <c r="C52" s="142">
        <v>20</v>
      </c>
    </row>
    <row r="53" spans="2:3">
      <c r="B53" s="139" t="s">
        <v>46</v>
      </c>
      <c r="C53" s="142">
        <v>20</v>
      </c>
    </row>
    <row r="54" spans="2:3">
      <c r="B54" s="139" t="s">
        <v>49</v>
      </c>
      <c r="C54" s="142">
        <v>50</v>
      </c>
    </row>
    <row r="55" spans="2:3">
      <c r="B55" s="139" t="s">
        <v>22</v>
      </c>
      <c r="C55" s="142">
        <v>20</v>
      </c>
    </row>
    <row r="56" spans="2:3">
      <c r="B56" s="139" t="s">
        <v>45</v>
      </c>
      <c r="C56" s="142">
        <v>30</v>
      </c>
    </row>
    <row r="57" spans="2:3">
      <c r="B57" s="139" t="s">
        <v>46</v>
      </c>
      <c r="C57" s="142">
        <v>40</v>
      </c>
    </row>
    <row r="58" spans="2:3">
      <c r="B58" s="139" t="s">
        <v>49</v>
      </c>
      <c r="C58" s="142">
        <v>30</v>
      </c>
    </row>
    <row r="59" spans="2:3">
      <c r="B59" s="139" t="s">
        <v>22</v>
      </c>
      <c r="C59" s="142">
        <v>30</v>
      </c>
    </row>
    <row r="60" spans="2:3">
      <c r="B60" s="139" t="s">
        <v>45</v>
      </c>
      <c r="C60" s="142">
        <v>20</v>
      </c>
    </row>
    <row r="61" spans="2:3">
      <c r="B61" s="139" t="s">
        <v>46</v>
      </c>
      <c r="C61" s="142">
        <v>20</v>
      </c>
    </row>
    <row r="62" spans="2:3">
      <c r="B62" s="139" t="s">
        <v>49</v>
      </c>
      <c r="C62" s="142">
        <v>50</v>
      </c>
    </row>
    <row r="63" spans="2:3">
      <c r="B63" s="139" t="s">
        <v>22</v>
      </c>
      <c r="C63" s="142">
        <v>20</v>
      </c>
    </row>
    <row r="64" spans="2:3">
      <c r="B64" s="139" t="s">
        <v>45</v>
      </c>
      <c r="C64" s="142">
        <v>30</v>
      </c>
    </row>
    <row r="65" spans="2:3">
      <c r="B65" s="139" t="s">
        <v>46</v>
      </c>
      <c r="C65" s="142">
        <v>40</v>
      </c>
    </row>
    <row r="66" spans="2:3">
      <c r="B66" s="139" t="s">
        <v>49</v>
      </c>
      <c r="C66" s="142">
        <v>30</v>
      </c>
    </row>
    <row r="67" spans="2:3">
      <c r="B67" s="139" t="s">
        <v>22</v>
      </c>
      <c r="C67" s="142">
        <v>30</v>
      </c>
    </row>
    <row r="68" spans="2:3">
      <c r="B68" s="139" t="s">
        <v>49</v>
      </c>
      <c r="C68" s="142">
        <v>20</v>
      </c>
    </row>
    <row r="69" spans="2:3">
      <c r="B69" s="139" t="s">
        <v>48</v>
      </c>
      <c r="C69" s="142">
        <v>50</v>
      </c>
    </row>
    <row r="70" spans="2:3">
      <c r="B70" s="139" t="s">
        <v>45</v>
      </c>
      <c r="C70" s="142">
        <v>20</v>
      </c>
    </row>
    <row r="71" spans="2:3">
      <c r="B71" s="139" t="s">
        <v>45</v>
      </c>
      <c r="C71" s="142">
        <v>20</v>
      </c>
    </row>
    <row r="72" spans="2:3">
      <c r="B72" s="139" t="s">
        <v>46</v>
      </c>
      <c r="C72" s="142">
        <v>30</v>
      </c>
    </row>
    <row r="73" spans="2:3">
      <c r="B73" s="139" t="s">
        <v>49</v>
      </c>
      <c r="C73" s="142">
        <v>40</v>
      </c>
    </row>
    <row r="74" spans="2:3">
      <c r="B74" s="139" t="s">
        <v>22</v>
      </c>
      <c r="C74" s="142">
        <v>20</v>
      </c>
    </row>
    <row r="75" spans="2:3">
      <c r="B75" s="139" t="s">
        <v>45</v>
      </c>
      <c r="C75" s="142">
        <v>30</v>
      </c>
    </row>
    <row r="76" spans="2:3">
      <c r="B76" s="139" t="s">
        <v>46</v>
      </c>
      <c r="C76" s="142">
        <v>20</v>
      </c>
    </row>
    <row r="77" spans="2:3">
      <c r="B77" s="139" t="s">
        <v>49</v>
      </c>
      <c r="C77" s="142">
        <v>50</v>
      </c>
    </row>
    <row r="78" spans="2:3">
      <c r="B78" s="139" t="s">
        <v>22</v>
      </c>
      <c r="C78" s="142">
        <v>20</v>
      </c>
    </row>
    <row r="79" spans="2:3">
      <c r="B79" s="139" t="s">
        <v>45</v>
      </c>
      <c r="C79" s="142">
        <v>30</v>
      </c>
    </row>
    <row r="80" spans="2:3">
      <c r="B80" s="139" t="s">
        <v>46</v>
      </c>
      <c r="C80" s="142">
        <v>40</v>
      </c>
    </row>
    <row r="81" spans="2:3">
      <c r="B81" s="139" t="s">
        <v>49</v>
      </c>
      <c r="C81" s="142">
        <v>30</v>
      </c>
    </row>
    <row r="82" spans="2:3">
      <c r="B82" s="139" t="s">
        <v>22</v>
      </c>
      <c r="C82" s="142">
        <v>30</v>
      </c>
    </row>
    <row r="83" spans="2:3">
      <c r="B83" s="139" t="s">
        <v>45</v>
      </c>
      <c r="C83" s="142">
        <v>20</v>
      </c>
    </row>
    <row r="84" spans="2:3">
      <c r="B84" s="139" t="s">
        <v>46</v>
      </c>
      <c r="C84" s="142">
        <v>20</v>
      </c>
    </row>
    <row r="85" spans="2:3">
      <c r="B85" s="139" t="s">
        <v>49</v>
      </c>
      <c r="C85" s="142">
        <v>50</v>
      </c>
    </row>
    <row r="86" spans="2:3">
      <c r="B86" s="139" t="s">
        <v>22</v>
      </c>
      <c r="C86" s="142">
        <v>20</v>
      </c>
    </row>
    <row r="87" spans="2:3">
      <c r="B87" s="139" t="s">
        <v>45</v>
      </c>
      <c r="C87" s="142">
        <v>30</v>
      </c>
    </row>
    <row r="88" spans="2:3">
      <c r="B88" s="139" t="s">
        <v>46</v>
      </c>
      <c r="C88" s="142">
        <v>40</v>
      </c>
    </row>
    <row r="89" spans="2:3">
      <c r="B89" s="139" t="s">
        <v>49</v>
      </c>
      <c r="C89" s="142">
        <v>30</v>
      </c>
    </row>
    <row r="90" spans="2:3">
      <c r="B90" s="139" t="s">
        <v>22</v>
      </c>
      <c r="C90" s="142">
        <v>30</v>
      </c>
    </row>
    <row r="91" spans="2:3">
      <c r="B91" s="139" t="s">
        <v>45</v>
      </c>
      <c r="C91" s="142">
        <v>20</v>
      </c>
    </row>
    <row r="92" spans="2:3">
      <c r="B92" s="139" t="s">
        <v>46</v>
      </c>
      <c r="C92" s="142">
        <v>20</v>
      </c>
    </row>
    <row r="93" spans="2:3">
      <c r="B93" s="139" t="s">
        <v>49</v>
      </c>
      <c r="C93" s="142">
        <v>50</v>
      </c>
    </row>
    <row r="94" spans="2:3">
      <c r="B94" s="139" t="s">
        <v>22</v>
      </c>
      <c r="C94" s="142">
        <v>20</v>
      </c>
    </row>
    <row r="95" spans="2:3">
      <c r="B95" s="139" t="s">
        <v>45</v>
      </c>
      <c r="C95" s="142">
        <v>30</v>
      </c>
    </row>
    <row r="96" spans="2:3">
      <c r="B96" s="139" t="s">
        <v>46</v>
      </c>
      <c r="C96" s="142">
        <v>40</v>
      </c>
    </row>
    <row r="97" spans="2:3">
      <c r="B97" s="139" t="s">
        <v>49</v>
      </c>
      <c r="C97" s="142">
        <v>30</v>
      </c>
    </row>
    <row r="98" spans="2:3">
      <c r="B98" s="139" t="s">
        <v>22</v>
      </c>
      <c r="C98" s="142">
        <v>30</v>
      </c>
    </row>
    <row r="99" spans="2:3">
      <c r="B99" s="139" t="s">
        <v>49</v>
      </c>
      <c r="C99" s="142">
        <v>20</v>
      </c>
    </row>
    <row r="100" spans="2:3">
      <c r="B100" s="139" t="s">
        <v>22</v>
      </c>
      <c r="C100" s="142">
        <v>50</v>
      </c>
    </row>
    <row r="101" spans="2:3">
      <c r="B101" s="139" t="s">
        <v>45</v>
      </c>
      <c r="C101" s="142">
        <v>20</v>
      </c>
    </row>
    <row r="102" spans="2:3">
      <c r="B102" s="139" t="s">
        <v>45</v>
      </c>
      <c r="C102" s="142">
        <v>20</v>
      </c>
    </row>
    <row r="103" spans="2:3">
      <c r="B103" s="139" t="s">
        <v>46</v>
      </c>
      <c r="C103" s="142">
        <v>30</v>
      </c>
    </row>
    <row r="104" spans="2:3">
      <c r="B104" s="139" t="s">
        <v>49</v>
      </c>
      <c r="C104" s="142">
        <v>40</v>
      </c>
    </row>
    <row r="105" spans="2:3">
      <c r="B105" s="139" t="s">
        <v>22</v>
      </c>
      <c r="C105" s="142">
        <v>20</v>
      </c>
    </row>
    <row r="106" spans="2:3">
      <c r="B106" s="139" t="s">
        <v>45</v>
      </c>
      <c r="C106" s="142">
        <v>30</v>
      </c>
    </row>
    <row r="107" spans="2:3">
      <c r="B107" s="139" t="s">
        <v>46</v>
      </c>
      <c r="C107" s="142">
        <v>20</v>
      </c>
    </row>
    <row r="108" spans="2:3">
      <c r="B108" s="139" t="s">
        <v>49</v>
      </c>
      <c r="C108" s="142">
        <v>50</v>
      </c>
    </row>
    <row r="109" spans="2:3">
      <c r="B109" s="139" t="s">
        <v>22</v>
      </c>
      <c r="C109" s="142">
        <v>20</v>
      </c>
    </row>
    <row r="110" spans="2:3">
      <c r="B110" s="139" t="s">
        <v>45</v>
      </c>
      <c r="C110" s="142">
        <v>30</v>
      </c>
    </row>
    <row r="111" spans="2:3">
      <c r="B111" s="139" t="s">
        <v>46</v>
      </c>
      <c r="C111" s="142">
        <v>40</v>
      </c>
    </row>
    <row r="112" spans="2:3">
      <c r="B112" s="139" t="s">
        <v>49</v>
      </c>
      <c r="C112" s="142">
        <v>30</v>
      </c>
    </row>
    <row r="113" spans="2:3">
      <c r="B113" s="139" t="s">
        <v>22</v>
      </c>
      <c r="C113" s="142">
        <v>30</v>
      </c>
    </row>
    <row r="114" spans="2:3">
      <c r="B114" s="139" t="s">
        <v>45</v>
      </c>
      <c r="C114" s="142">
        <v>20</v>
      </c>
    </row>
    <row r="115" spans="2:3">
      <c r="B115" s="139" t="s">
        <v>46</v>
      </c>
      <c r="C115" s="142">
        <v>20</v>
      </c>
    </row>
    <row r="116" spans="2:3">
      <c r="B116" s="139" t="s">
        <v>49</v>
      </c>
      <c r="C116" s="142">
        <v>50</v>
      </c>
    </row>
    <row r="117" spans="2:3">
      <c r="B117" s="139" t="s">
        <v>22</v>
      </c>
      <c r="C117" s="142">
        <v>20</v>
      </c>
    </row>
    <row r="118" spans="2:3">
      <c r="B118" s="139" t="s">
        <v>45</v>
      </c>
      <c r="C118" s="142">
        <v>30</v>
      </c>
    </row>
    <row r="119" spans="2:3">
      <c r="B119" s="139" t="s">
        <v>46</v>
      </c>
      <c r="C119" s="142">
        <v>40</v>
      </c>
    </row>
    <row r="120" spans="2:3">
      <c r="B120" s="139" t="s">
        <v>49</v>
      </c>
      <c r="C120" s="142">
        <v>30</v>
      </c>
    </row>
    <row r="121" spans="2:3">
      <c r="B121" s="139" t="s">
        <v>22</v>
      </c>
      <c r="C121" s="142">
        <v>30</v>
      </c>
    </row>
    <row r="122" spans="2:3">
      <c r="B122" s="139" t="s">
        <v>45</v>
      </c>
      <c r="C122" s="142">
        <v>20</v>
      </c>
    </row>
    <row r="123" spans="2:3">
      <c r="B123" s="139" t="s">
        <v>46</v>
      </c>
      <c r="C123" s="142">
        <v>20</v>
      </c>
    </row>
    <row r="124" spans="2:3">
      <c r="B124" s="139" t="s">
        <v>49</v>
      </c>
      <c r="C124" s="142">
        <v>50</v>
      </c>
    </row>
    <row r="125" spans="2:3">
      <c r="B125" s="139" t="s">
        <v>22</v>
      </c>
      <c r="C125" s="142">
        <v>20</v>
      </c>
    </row>
    <row r="126" spans="2:3">
      <c r="B126" s="139" t="s">
        <v>45</v>
      </c>
      <c r="C126" s="142">
        <v>30</v>
      </c>
    </row>
    <row r="127" spans="2:3">
      <c r="B127" s="139" t="s">
        <v>46</v>
      </c>
      <c r="C127" s="142">
        <v>40</v>
      </c>
    </row>
    <row r="128" spans="2:3">
      <c r="B128" s="139" t="s">
        <v>49</v>
      </c>
      <c r="C128" s="142">
        <v>30</v>
      </c>
    </row>
    <row r="129" spans="2:3">
      <c r="B129" s="139" t="s">
        <v>22</v>
      </c>
      <c r="C129" s="142">
        <v>30</v>
      </c>
    </row>
    <row r="130" spans="2:3">
      <c r="B130" s="139" t="s">
        <v>49</v>
      </c>
      <c r="C130" s="142">
        <v>20</v>
      </c>
    </row>
    <row r="131" spans="2:3">
      <c r="B131" s="139" t="s">
        <v>22</v>
      </c>
      <c r="C131" s="142">
        <v>50</v>
      </c>
    </row>
    <row r="132" spans="2:3">
      <c r="B132" s="139" t="s">
        <v>45</v>
      </c>
      <c r="C132" s="142">
        <v>20</v>
      </c>
    </row>
    <row r="133" spans="2:3">
      <c r="B133" s="139" t="s">
        <v>45</v>
      </c>
      <c r="C133" s="142">
        <v>20</v>
      </c>
    </row>
    <row r="134" spans="2:3">
      <c r="B134" s="139" t="s">
        <v>46</v>
      </c>
      <c r="C134" s="142">
        <v>30</v>
      </c>
    </row>
    <row r="135" spans="2:3">
      <c r="B135" s="139" t="s">
        <v>49</v>
      </c>
      <c r="C135" s="142">
        <v>40</v>
      </c>
    </row>
    <row r="136" spans="2:3">
      <c r="B136" s="139" t="s">
        <v>22</v>
      </c>
      <c r="C136" s="142">
        <v>20</v>
      </c>
    </row>
    <row r="137" spans="2:3">
      <c r="B137" s="139" t="s">
        <v>45</v>
      </c>
      <c r="C137" s="142">
        <v>30</v>
      </c>
    </row>
    <row r="138" spans="2:3">
      <c r="B138" s="139" t="s">
        <v>46</v>
      </c>
      <c r="C138" s="142">
        <v>20</v>
      </c>
    </row>
    <row r="139" spans="2:3">
      <c r="B139" s="139" t="s">
        <v>49</v>
      </c>
      <c r="C139" s="142">
        <v>50</v>
      </c>
    </row>
    <row r="140" spans="2:3">
      <c r="B140" s="139" t="s">
        <v>22</v>
      </c>
      <c r="C140" s="142">
        <v>20</v>
      </c>
    </row>
    <row r="141" spans="2:3">
      <c r="B141" s="139" t="s">
        <v>45</v>
      </c>
      <c r="C141" s="142">
        <v>30</v>
      </c>
    </row>
    <row r="142" spans="2:3">
      <c r="B142" s="139" t="s">
        <v>46</v>
      </c>
      <c r="C142" s="142">
        <v>40</v>
      </c>
    </row>
    <row r="143" spans="2:3">
      <c r="B143" s="139" t="s">
        <v>49</v>
      </c>
      <c r="C143" s="142">
        <v>30</v>
      </c>
    </row>
    <row r="144" spans="2:3">
      <c r="B144" s="139" t="s">
        <v>22</v>
      </c>
      <c r="C144" s="142">
        <v>30</v>
      </c>
    </row>
    <row r="145" spans="2:3">
      <c r="B145" s="139" t="s">
        <v>45</v>
      </c>
      <c r="C145" s="142">
        <v>20</v>
      </c>
    </row>
    <row r="146" spans="2:3">
      <c r="B146" s="139" t="s">
        <v>46</v>
      </c>
      <c r="C146" s="142">
        <v>20</v>
      </c>
    </row>
    <row r="147" spans="2:3">
      <c r="B147" s="139" t="s">
        <v>49</v>
      </c>
      <c r="C147" s="142">
        <v>50</v>
      </c>
    </row>
    <row r="148" spans="2:3">
      <c r="B148" s="139" t="s">
        <v>22</v>
      </c>
      <c r="C148" s="142">
        <v>20</v>
      </c>
    </row>
    <row r="149" spans="2:3">
      <c r="B149" s="139" t="s">
        <v>45</v>
      </c>
      <c r="C149" s="142">
        <v>30</v>
      </c>
    </row>
    <row r="150" spans="2:3">
      <c r="B150" s="139" t="s">
        <v>46</v>
      </c>
      <c r="C150" s="142">
        <v>40</v>
      </c>
    </row>
    <row r="151" spans="2:3">
      <c r="B151" s="139" t="s">
        <v>49</v>
      </c>
      <c r="C151" s="142">
        <v>30</v>
      </c>
    </row>
    <row r="152" spans="2:3">
      <c r="B152" s="139" t="s">
        <v>22</v>
      </c>
      <c r="C152" s="142">
        <v>30</v>
      </c>
    </row>
    <row r="153" spans="2:3">
      <c r="B153" s="139" t="s">
        <v>45</v>
      </c>
      <c r="C153" s="142">
        <v>20</v>
      </c>
    </row>
    <row r="154" spans="2:3">
      <c r="B154" s="139" t="s">
        <v>46</v>
      </c>
      <c r="C154" s="142">
        <v>20</v>
      </c>
    </row>
    <row r="155" spans="2:3">
      <c r="B155" s="139" t="s">
        <v>49</v>
      </c>
      <c r="C155" s="142">
        <v>50</v>
      </c>
    </row>
    <row r="156" spans="2:3">
      <c r="B156" s="139" t="s">
        <v>22</v>
      </c>
      <c r="C156" s="142">
        <v>20</v>
      </c>
    </row>
    <row r="157" spans="2:3">
      <c r="B157" s="139" t="s">
        <v>45</v>
      </c>
      <c r="C157" s="142">
        <v>30</v>
      </c>
    </row>
    <row r="158" spans="2:3">
      <c r="B158" s="139" t="s">
        <v>46</v>
      </c>
      <c r="C158" s="142">
        <v>40</v>
      </c>
    </row>
    <row r="159" spans="2:3">
      <c r="B159" s="139" t="s">
        <v>49</v>
      </c>
      <c r="C159" s="142">
        <v>30</v>
      </c>
    </row>
    <row r="160" spans="2:3">
      <c r="B160" s="139" t="s">
        <v>22</v>
      </c>
      <c r="C160" s="142">
        <v>30</v>
      </c>
    </row>
    <row r="161" spans="2:3">
      <c r="B161" s="139" t="s">
        <v>49</v>
      </c>
      <c r="C161" s="142">
        <v>20</v>
      </c>
    </row>
    <row r="162" spans="2:3">
      <c r="B162" s="139" t="s">
        <v>22</v>
      </c>
      <c r="C162" s="142">
        <v>50</v>
      </c>
    </row>
    <row r="163" spans="2:3">
      <c r="B163" s="139" t="s">
        <v>45</v>
      </c>
      <c r="C163" s="142">
        <v>20</v>
      </c>
    </row>
    <row r="164" spans="2:3">
      <c r="B164" s="139" t="s">
        <v>45</v>
      </c>
      <c r="C164" s="142">
        <v>20</v>
      </c>
    </row>
    <row r="165" spans="2:3">
      <c r="B165" s="139" t="s">
        <v>46</v>
      </c>
      <c r="C165" s="142">
        <v>30</v>
      </c>
    </row>
    <row r="166" spans="2:3">
      <c r="B166" s="139" t="s">
        <v>49</v>
      </c>
      <c r="C166" s="142">
        <v>40</v>
      </c>
    </row>
    <row r="167" spans="2:3">
      <c r="B167" s="139" t="s">
        <v>22</v>
      </c>
      <c r="C167" s="142">
        <v>20</v>
      </c>
    </row>
    <row r="168" spans="2:3">
      <c r="B168" s="139" t="s">
        <v>45</v>
      </c>
      <c r="C168" s="142">
        <v>30</v>
      </c>
    </row>
    <row r="169" spans="2:3">
      <c r="B169" s="139" t="s">
        <v>46</v>
      </c>
      <c r="C169" s="142">
        <v>20</v>
      </c>
    </row>
    <row r="170" spans="2:3">
      <c r="B170" s="139" t="s">
        <v>49</v>
      </c>
      <c r="C170" s="142">
        <v>50</v>
      </c>
    </row>
    <row r="171" spans="2:3">
      <c r="B171" s="139" t="s">
        <v>22</v>
      </c>
      <c r="C171" s="142">
        <v>20</v>
      </c>
    </row>
    <row r="172" spans="2:3">
      <c r="B172" s="139" t="s">
        <v>45</v>
      </c>
      <c r="C172" s="142">
        <v>30</v>
      </c>
    </row>
    <row r="173" spans="2:3">
      <c r="B173" s="139" t="s">
        <v>46</v>
      </c>
      <c r="C173" s="142">
        <v>40</v>
      </c>
    </row>
    <row r="174" spans="2:3">
      <c r="B174" s="139" t="s">
        <v>49</v>
      </c>
      <c r="C174" s="142">
        <v>30</v>
      </c>
    </row>
    <row r="175" spans="2:3">
      <c r="B175" s="139" t="s">
        <v>22</v>
      </c>
      <c r="C175" s="142">
        <v>30</v>
      </c>
    </row>
    <row r="176" spans="2:3">
      <c r="B176" s="139" t="s">
        <v>45</v>
      </c>
      <c r="C176" s="142">
        <v>20</v>
      </c>
    </row>
    <row r="177" spans="2:3">
      <c r="B177" s="139" t="s">
        <v>46</v>
      </c>
      <c r="C177" s="142">
        <v>20</v>
      </c>
    </row>
    <row r="178" spans="2:3">
      <c r="B178" s="139" t="s">
        <v>49</v>
      </c>
      <c r="C178" s="142">
        <v>50</v>
      </c>
    </row>
    <row r="179" spans="2:3">
      <c r="B179" s="139" t="s">
        <v>22</v>
      </c>
      <c r="C179" s="142">
        <v>20</v>
      </c>
    </row>
    <row r="180" spans="2:3">
      <c r="B180" s="139" t="s">
        <v>45</v>
      </c>
      <c r="C180" s="142">
        <v>30</v>
      </c>
    </row>
    <row r="181" spans="2:3">
      <c r="B181" s="139" t="s">
        <v>46</v>
      </c>
      <c r="C181" s="142">
        <v>40</v>
      </c>
    </row>
    <row r="182" spans="2:3">
      <c r="B182" s="139" t="s">
        <v>49</v>
      </c>
      <c r="C182" s="142">
        <v>30</v>
      </c>
    </row>
    <row r="183" spans="2:3">
      <c r="B183" s="139" t="s">
        <v>22</v>
      </c>
      <c r="C183" s="142">
        <v>30</v>
      </c>
    </row>
    <row r="184" spans="2:3">
      <c r="B184" s="139" t="s">
        <v>45</v>
      </c>
      <c r="C184" s="142">
        <v>20</v>
      </c>
    </row>
    <row r="185" spans="2:3">
      <c r="B185" s="139" t="s">
        <v>46</v>
      </c>
      <c r="C185" s="142">
        <v>20</v>
      </c>
    </row>
    <row r="186" spans="2:3">
      <c r="B186" s="139" t="s">
        <v>49</v>
      </c>
      <c r="C186" s="142">
        <v>50</v>
      </c>
    </row>
    <row r="187" spans="2:3">
      <c r="B187" s="139" t="s">
        <v>22</v>
      </c>
      <c r="C187" s="142">
        <v>20</v>
      </c>
    </row>
    <row r="188" spans="2:3">
      <c r="B188" s="139" t="s">
        <v>45</v>
      </c>
      <c r="C188" s="142">
        <v>30</v>
      </c>
    </row>
    <row r="189" spans="2:3">
      <c r="B189" s="139" t="s">
        <v>46</v>
      </c>
      <c r="C189" s="142">
        <v>40</v>
      </c>
    </row>
    <row r="190" spans="2:3">
      <c r="B190" s="139" t="s">
        <v>49</v>
      </c>
      <c r="C190" s="142">
        <v>30</v>
      </c>
    </row>
    <row r="191" spans="2:3">
      <c r="B191" s="139" t="s">
        <v>22</v>
      </c>
      <c r="C191" s="142">
        <v>30</v>
      </c>
    </row>
    <row r="192" spans="2:3">
      <c r="B192" s="139" t="s">
        <v>49</v>
      </c>
      <c r="C192" s="142">
        <v>20</v>
      </c>
    </row>
    <row r="193" spans="2:3">
      <c r="B193" s="139" t="s">
        <v>22</v>
      </c>
      <c r="C193" s="142">
        <v>50</v>
      </c>
    </row>
    <row r="194" spans="2:3">
      <c r="B194" s="139" t="s">
        <v>45</v>
      </c>
      <c r="C194" s="142">
        <v>20</v>
      </c>
    </row>
    <row r="195" spans="2:3">
      <c r="B195" s="139" t="s">
        <v>45</v>
      </c>
      <c r="C195" s="142">
        <v>20</v>
      </c>
    </row>
    <row r="196" spans="2:3">
      <c r="B196" s="139" t="s">
        <v>46</v>
      </c>
      <c r="C196" s="142">
        <v>30</v>
      </c>
    </row>
    <row r="197" spans="2:3">
      <c r="B197" s="139" t="s">
        <v>49</v>
      </c>
      <c r="C197" s="142">
        <v>40</v>
      </c>
    </row>
    <row r="198" spans="2:3">
      <c r="B198" s="139" t="s">
        <v>22</v>
      </c>
      <c r="C198" s="142">
        <v>20</v>
      </c>
    </row>
    <row r="199" spans="2:3">
      <c r="B199" s="139" t="s">
        <v>45</v>
      </c>
      <c r="C199" s="142">
        <v>30</v>
      </c>
    </row>
    <row r="200" spans="2:3">
      <c r="B200" s="139" t="s">
        <v>46</v>
      </c>
      <c r="C200" s="142">
        <v>20</v>
      </c>
    </row>
    <row r="201" spans="2:3">
      <c r="B201" s="139" t="s">
        <v>49</v>
      </c>
      <c r="C201" s="142">
        <v>50</v>
      </c>
    </row>
    <row r="202" spans="2:3">
      <c r="B202" s="139" t="s">
        <v>22</v>
      </c>
      <c r="C202" s="142">
        <v>20</v>
      </c>
    </row>
    <row r="203" spans="2:3">
      <c r="B203" s="139" t="s">
        <v>45</v>
      </c>
      <c r="C203" s="142">
        <v>30</v>
      </c>
    </row>
    <row r="204" spans="2:3">
      <c r="B204" s="139" t="s">
        <v>46</v>
      </c>
      <c r="C204" s="142">
        <v>40</v>
      </c>
    </row>
    <row r="205" spans="2:3">
      <c r="B205" s="139" t="s">
        <v>49</v>
      </c>
      <c r="C205" s="142">
        <v>30</v>
      </c>
    </row>
    <row r="206" spans="2:3">
      <c r="B206" s="139" t="s">
        <v>22</v>
      </c>
      <c r="C206" s="142">
        <v>30</v>
      </c>
    </row>
    <row r="207" spans="2:3">
      <c r="B207" s="139" t="s">
        <v>45</v>
      </c>
      <c r="C207" s="142">
        <v>20</v>
      </c>
    </row>
    <row r="208" spans="2:3">
      <c r="B208" s="139" t="s">
        <v>46</v>
      </c>
      <c r="C208" s="142">
        <v>20</v>
      </c>
    </row>
    <row r="209" spans="2:3">
      <c r="B209" s="139" t="s">
        <v>49</v>
      </c>
      <c r="C209" s="142">
        <v>50</v>
      </c>
    </row>
    <row r="210" spans="2:3">
      <c r="B210" s="139" t="s">
        <v>48</v>
      </c>
      <c r="C210" s="142">
        <v>20</v>
      </c>
    </row>
    <row r="211" spans="2:3">
      <c r="B211" s="139" t="s">
        <v>45</v>
      </c>
      <c r="C211" s="142">
        <v>30</v>
      </c>
    </row>
    <row r="212" spans="2:3">
      <c r="B212" s="139" t="s">
        <v>46</v>
      </c>
      <c r="C212" s="142">
        <v>40</v>
      </c>
    </row>
    <row r="213" spans="2:3">
      <c r="B213" s="139" t="s">
        <v>49</v>
      </c>
      <c r="C213" s="142">
        <v>30</v>
      </c>
    </row>
    <row r="214" spans="2:3">
      <c r="B214" s="139" t="s">
        <v>22</v>
      </c>
      <c r="C214" s="142">
        <v>30</v>
      </c>
    </row>
    <row r="215" spans="2:3">
      <c r="B215" s="139" t="s">
        <v>45</v>
      </c>
      <c r="C215" s="142">
        <v>20</v>
      </c>
    </row>
    <row r="216" spans="2:3">
      <c r="B216" s="139" t="s">
        <v>46</v>
      </c>
      <c r="C216" s="142">
        <v>20</v>
      </c>
    </row>
    <row r="217" spans="2:3">
      <c r="B217" s="139" t="s">
        <v>49</v>
      </c>
      <c r="C217" s="142">
        <v>50</v>
      </c>
    </row>
    <row r="218" spans="2:3">
      <c r="B218" s="139" t="s">
        <v>22</v>
      </c>
      <c r="C218" s="142">
        <v>20</v>
      </c>
    </row>
    <row r="219" spans="2:3">
      <c r="B219" s="139" t="s">
        <v>45</v>
      </c>
      <c r="C219" s="142">
        <v>30</v>
      </c>
    </row>
    <row r="220" spans="2:3">
      <c r="B220" s="139" t="s">
        <v>46</v>
      </c>
      <c r="C220" s="142">
        <v>40</v>
      </c>
    </row>
    <row r="221" spans="2:3">
      <c r="B221" s="139" t="s">
        <v>49</v>
      </c>
      <c r="C221" s="142">
        <v>30</v>
      </c>
    </row>
    <row r="222" spans="2:3">
      <c r="B222" s="139" t="s">
        <v>22</v>
      </c>
      <c r="C222" s="142">
        <v>30</v>
      </c>
    </row>
    <row r="223" spans="2:3">
      <c r="B223" s="139" t="s">
        <v>49</v>
      </c>
      <c r="C223" s="142">
        <v>20</v>
      </c>
    </row>
    <row r="224" spans="2:3">
      <c r="B224" s="139" t="s">
        <v>22</v>
      </c>
      <c r="C224" s="142">
        <v>50</v>
      </c>
    </row>
    <row r="225" spans="2:3">
      <c r="B225" s="139" t="s">
        <v>45</v>
      </c>
      <c r="C225" s="142">
        <v>20</v>
      </c>
    </row>
    <row r="226" spans="2:3">
      <c r="B226" s="139" t="s">
        <v>46</v>
      </c>
      <c r="C226" s="142">
        <v>30</v>
      </c>
    </row>
    <row r="227" spans="2:3">
      <c r="B227" s="139" t="s">
        <v>49</v>
      </c>
      <c r="C227" s="142">
        <v>40</v>
      </c>
    </row>
    <row r="228" spans="2:3">
      <c r="B228" s="139" t="s">
        <v>22</v>
      </c>
      <c r="C228" s="142">
        <v>20</v>
      </c>
    </row>
    <row r="229" spans="2:3">
      <c r="B229" s="139" t="s">
        <v>45</v>
      </c>
      <c r="C229" s="142">
        <v>30</v>
      </c>
    </row>
    <row r="230" spans="2:3">
      <c r="B230" s="139" t="s">
        <v>46</v>
      </c>
      <c r="C230" s="142">
        <v>20</v>
      </c>
    </row>
    <row r="231" spans="2:3">
      <c r="B231" s="139" t="s">
        <v>49</v>
      </c>
      <c r="C231" s="142">
        <v>50</v>
      </c>
    </row>
    <row r="232" spans="2:3">
      <c r="B232" s="139" t="s">
        <v>22</v>
      </c>
      <c r="C232" s="142">
        <v>20</v>
      </c>
    </row>
    <row r="233" spans="2:3">
      <c r="B233" s="139" t="s">
        <v>45</v>
      </c>
      <c r="C233" s="142">
        <v>30</v>
      </c>
    </row>
    <row r="234" spans="2:3">
      <c r="B234" s="139" t="s">
        <v>46</v>
      </c>
      <c r="C234" s="142">
        <v>40</v>
      </c>
    </row>
    <row r="235" spans="2:3">
      <c r="B235" s="139" t="s">
        <v>49</v>
      </c>
      <c r="C235" s="142">
        <v>30</v>
      </c>
    </row>
    <row r="236" spans="2:3">
      <c r="B236" s="139" t="s">
        <v>22</v>
      </c>
      <c r="C236" s="142">
        <v>30</v>
      </c>
    </row>
    <row r="237" spans="2:3">
      <c r="B237" s="139" t="s">
        <v>45</v>
      </c>
      <c r="C237" s="142">
        <v>20</v>
      </c>
    </row>
    <row r="238" spans="2:3">
      <c r="B238" s="139" t="s">
        <v>46</v>
      </c>
      <c r="C238" s="142">
        <v>20</v>
      </c>
    </row>
    <row r="239" spans="2:3">
      <c r="B239" s="139" t="s">
        <v>49</v>
      </c>
      <c r="C239" s="142">
        <v>50</v>
      </c>
    </row>
    <row r="240" spans="2:3">
      <c r="B240" s="139" t="s">
        <v>22</v>
      </c>
      <c r="C240" s="142">
        <v>20</v>
      </c>
    </row>
    <row r="241" spans="2:3">
      <c r="B241" s="139" t="s">
        <v>45</v>
      </c>
      <c r="C241" s="142">
        <v>30</v>
      </c>
    </row>
    <row r="242" spans="2:3">
      <c r="B242" s="139" t="s">
        <v>46</v>
      </c>
      <c r="C242" s="142">
        <v>40</v>
      </c>
    </row>
    <row r="243" spans="2:3">
      <c r="B243" s="139" t="s">
        <v>49</v>
      </c>
      <c r="C243" s="142">
        <v>30</v>
      </c>
    </row>
    <row r="244" spans="2:3">
      <c r="B244" s="139" t="s">
        <v>22</v>
      </c>
      <c r="C244" s="142">
        <v>30</v>
      </c>
    </row>
    <row r="245" spans="2:3">
      <c r="B245" s="139" t="s">
        <v>45</v>
      </c>
      <c r="C245" s="142">
        <v>20</v>
      </c>
    </row>
    <row r="246" spans="2:3">
      <c r="B246" s="139" t="s">
        <v>46</v>
      </c>
      <c r="C246" s="142">
        <v>20</v>
      </c>
    </row>
    <row r="247" spans="2:3">
      <c r="B247" s="139" t="s">
        <v>49</v>
      </c>
      <c r="C247" s="142">
        <v>50</v>
      </c>
    </row>
    <row r="248" spans="2:3">
      <c r="B248" s="139" t="s">
        <v>22</v>
      </c>
      <c r="C248" s="142">
        <v>20</v>
      </c>
    </row>
    <row r="249" spans="2:3">
      <c r="B249" s="139" t="s">
        <v>45</v>
      </c>
      <c r="C249" s="142">
        <v>30</v>
      </c>
    </row>
    <row r="250" spans="2:3">
      <c r="B250" s="139" t="s">
        <v>46</v>
      </c>
      <c r="C250" s="142">
        <v>40</v>
      </c>
    </row>
    <row r="251" spans="2:3">
      <c r="B251" s="139" t="s">
        <v>49</v>
      </c>
      <c r="C251" s="142">
        <v>30</v>
      </c>
    </row>
    <row r="252" spans="2:3">
      <c r="B252" s="139" t="s">
        <v>22</v>
      </c>
      <c r="C252" s="142">
        <v>30</v>
      </c>
    </row>
    <row r="253" spans="2:3">
      <c r="B253" s="139" t="s">
        <v>49</v>
      </c>
      <c r="C253" s="142">
        <v>20</v>
      </c>
    </row>
    <row r="254" spans="2:3">
      <c r="B254" s="139" t="s">
        <v>22</v>
      </c>
      <c r="C254" s="142">
        <v>50</v>
      </c>
    </row>
    <row r="255" spans="2:3">
      <c r="B255" s="139" t="s">
        <v>45</v>
      </c>
      <c r="C255" s="142">
        <v>20</v>
      </c>
    </row>
    <row r="256" spans="2:3">
      <c r="B256" s="139" t="s">
        <v>45</v>
      </c>
      <c r="C256" s="142">
        <v>20</v>
      </c>
    </row>
    <row r="257" spans="2:3">
      <c r="B257" s="139" t="s">
        <v>46</v>
      </c>
      <c r="C257" s="142">
        <v>30</v>
      </c>
    </row>
    <row r="258" spans="2:3">
      <c r="B258" s="139" t="s">
        <v>49</v>
      </c>
      <c r="C258" s="142">
        <v>40</v>
      </c>
    </row>
    <row r="259" spans="2:3">
      <c r="B259" s="139" t="s">
        <v>22</v>
      </c>
      <c r="C259" s="142">
        <v>20</v>
      </c>
    </row>
    <row r="260" spans="2:3">
      <c r="B260" s="139" t="s">
        <v>45</v>
      </c>
      <c r="C260" s="142">
        <v>30</v>
      </c>
    </row>
    <row r="261" spans="2:3">
      <c r="B261" s="139" t="s">
        <v>46</v>
      </c>
      <c r="C261" s="142">
        <v>20</v>
      </c>
    </row>
    <row r="262" spans="2:3">
      <c r="B262" s="139" t="s">
        <v>49</v>
      </c>
      <c r="C262" s="142">
        <v>50</v>
      </c>
    </row>
    <row r="263" spans="2:3">
      <c r="B263" s="139" t="s">
        <v>22</v>
      </c>
      <c r="C263" s="142">
        <v>20</v>
      </c>
    </row>
    <row r="264" spans="2:3">
      <c r="B264" s="139" t="s">
        <v>45</v>
      </c>
      <c r="C264" s="142">
        <v>30</v>
      </c>
    </row>
    <row r="265" spans="2:3">
      <c r="B265" s="139" t="s">
        <v>46</v>
      </c>
      <c r="C265" s="142">
        <v>40</v>
      </c>
    </row>
    <row r="266" spans="2:3">
      <c r="B266" s="139" t="s">
        <v>49</v>
      </c>
      <c r="C266" s="142">
        <v>30</v>
      </c>
    </row>
    <row r="267" spans="2:3">
      <c r="B267" s="139" t="s">
        <v>22</v>
      </c>
      <c r="C267" s="142">
        <v>30</v>
      </c>
    </row>
    <row r="268" spans="2:3">
      <c r="B268" s="139" t="s">
        <v>45</v>
      </c>
      <c r="C268" s="142">
        <v>20</v>
      </c>
    </row>
    <row r="269" spans="2:3">
      <c r="B269" s="139" t="s">
        <v>46</v>
      </c>
      <c r="C269" s="142">
        <v>20</v>
      </c>
    </row>
    <row r="270" spans="2:3">
      <c r="B270" s="139" t="s">
        <v>49</v>
      </c>
      <c r="C270" s="142">
        <v>50</v>
      </c>
    </row>
    <row r="271" spans="2:3">
      <c r="B271" s="139" t="s">
        <v>22</v>
      </c>
      <c r="C271" s="142">
        <v>20</v>
      </c>
    </row>
    <row r="272" spans="2:3">
      <c r="B272" s="139" t="s">
        <v>45</v>
      </c>
      <c r="C272" s="142">
        <v>30</v>
      </c>
    </row>
    <row r="273" spans="2:3">
      <c r="B273" s="139" t="s">
        <v>46</v>
      </c>
      <c r="C273" s="142">
        <v>40</v>
      </c>
    </row>
    <row r="274" spans="2:3">
      <c r="B274" s="139" t="s">
        <v>49</v>
      </c>
      <c r="C274" s="142">
        <v>30</v>
      </c>
    </row>
    <row r="275" spans="2:3">
      <c r="B275" s="139" t="s">
        <v>22</v>
      </c>
      <c r="C275" s="142">
        <v>30</v>
      </c>
    </row>
    <row r="276" spans="2:3">
      <c r="B276" s="139" t="s">
        <v>45</v>
      </c>
      <c r="C276" s="142">
        <v>20</v>
      </c>
    </row>
    <row r="277" spans="2:3">
      <c r="B277" s="139" t="s">
        <v>46</v>
      </c>
      <c r="C277" s="142">
        <v>20</v>
      </c>
    </row>
    <row r="278" spans="2:3">
      <c r="B278" s="139" t="s">
        <v>49</v>
      </c>
      <c r="C278" s="142">
        <v>50</v>
      </c>
    </row>
    <row r="279" spans="2:3">
      <c r="B279" s="139" t="s">
        <v>22</v>
      </c>
      <c r="C279" s="142">
        <v>20</v>
      </c>
    </row>
    <row r="280" spans="2:3">
      <c r="B280" s="139" t="s">
        <v>45</v>
      </c>
      <c r="C280" s="142">
        <v>30</v>
      </c>
    </row>
    <row r="281" spans="2:3">
      <c r="B281" s="139" t="s">
        <v>46</v>
      </c>
      <c r="C281" s="142">
        <v>40</v>
      </c>
    </row>
    <row r="282" spans="2:3">
      <c r="B282" s="139" t="s">
        <v>49</v>
      </c>
      <c r="C282" s="142">
        <v>30</v>
      </c>
    </row>
    <row r="283" spans="2:3">
      <c r="B283" s="139" t="s">
        <v>22</v>
      </c>
      <c r="C283" s="142">
        <v>30</v>
      </c>
    </row>
    <row r="284" spans="2:3">
      <c r="B284" s="139" t="s">
        <v>49</v>
      </c>
      <c r="C284" s="142">
        <v>20</v>
      </c>
    </row>
    <row r="285" spans="2:3">
      <c r="B285" s="139" t="s">
        <v>48</v>
      </c>
      <c r="C285" s="142">
        <v>50</v>
      </c>
    </row>
    <row r="286" spans="2:3">
      <c r="B286" s="139" t="s">
        <v>45</v>
      </c>
      <c r="C286" s="142">
        <v>20</v>
      </c>
    </row>
    <row r="287" spans="2:3">
      <c r="B287" s="139" t="s">
        <v>45</v>
      </c>
      <c r="C287" s="142">
        <v>20</v>
      </c>
    </row>
    <row r="288" spans="2:3">
      <c r="B288" s="139" t="s">
        <v>46</v>
      </c>
      <c r="C288" s="142">
        <v>30</v>
      </c>
    </row>
    <row r="289" spans="2:3">
      <c r="B289" s="139" t="s">
        <v>49</v>
      </c>
      <c r="C289" s="142">
        <v>40</v>
      </c>
    </row>
    <row r="290" spans="2:3">
      <c r="B290" s="139" t="s">
        <v>22</v>
      </c>
      <c r="C290" s="142">
        <v>20</v>
      </c>
    </row>
    <row r="291" spans="2:3">
      <c r="B291" s="139" t="s">
        <v>45</v>
      </c>
      <c r="C291" s="142">
        <v>30</v>
      </c>
    </row>
    <row r="292" spans="2:3">
      <c r="B292" s="139" t="s">
        <v>46</v>
      </c>
      <c r="C292" s="142">
        <v>20</v>
      </c>
    </row>
    <row r="293" spans="2:3">
      <c r="B293" s="139" t="s">
        <v>49</v>
      </c>
      <c r="C293" s="142">
        <v>50</v>
      </c>
    </row>
    <row r="294" spans="2:3">
      <c r="B294" s="139" t="s">
        <v>22</v>
      </c>
      <c r="C294" s="142">
        <v>20</v>
      </c>
    </row>
    <row r="295" spans="2:3">
      <c r="B295" s="139" t="s">
        <v>45</v>
      </c>
      <c r="C295" s="142">
        <v>30</v>
      </c>
    </row>
    <row r="296" spans="2:3">
      <c r="B296" s="139" t="s">
        <v>46</v>
      </c>
      <c r="C296" s="142">
        <v>40</v>
      </c>
    </row>
    <row r="297" spans="2:3">
      <c r="B297" s="139" t="s">
        <v>49</v>
      </c>
      <c r="C297" s="142">
        <v>30</v>
      </c>
    </row>
    <row r="298" spans="2:3">
      <c r="B298" s="139" t="s">
        <v>22</v>
      </c>
      <c r="C298" s="142">
        <v>30</v>
      </c>
    </row>
    <row r="299" spans="2:3">
      <c r="B299" s="139" t="s">
        <v>45</v>
      </c>
      <c r="C299" s="142">
        <v>20</v>
      </c>
    </row>
    <row r="300" spans="2:3">
      <c r="B300" s="139" t="s">
        <v>46</v>
      </c>
      <c r="C300" s="142">
        <v>20</v>
      </c>
    </row>
    <row r="301" spans="2:3">
      <c r="B301" s="139" t="s">
        <v>49</v>
      </c>
      <c r="C301" s="142">
        <v>50</v>
      </c>
    </row>
    <row r="302" spans="2:3">
      <c r="B302" s="139" t="s">
        <v>22</v>
      </c>
      <c r="C302" s="142">
        <v>20</v>
      </c>
    </row>
    <row r="303" spans="2:3">
      <c r="B303" s="139" t="s">
        <v>45</v>
      </c>
      <c r="C303" s="142">
        <v>30</v>
      </c>
    </row>
    <row r="304" spans="2:3">
      <c r="B304" s="139" t="s">
        <v>46</v>
      </c>
      <c r="C304" s="142">
        <v>40</v>
      </c>
    </row>
    <row r="305" spans="2:3">
      <c r="B305" s="139" t="s">
        <v>49</v>
      </c>
      <c r="C305" s="142">
        <v>30</v>
      </c>
    </row>
    <row r="306" spans="2:3">
      <c r="B306" s="139" t="s">
        <v>22</v>
      </c>
      <c r="C306" s="142">
        <v>30</v>
      </c>
    </row>
    <row r="307" spans="2:3">
      <c r="B307" s="139" t="s">
        <v>45</v>
      </c>
      <c r="C307" s="142">
        <v>20</v>
      </c>
    </row>
    <row r="308" spans="2:3">
      <c r="B308" s="139" t="s">
        <v>46</v>
      </c>
      <c r="C308" s="142">
        <v>20</v>
      </c>
    </row>
    <row r="309" spans="2:3">
      <c r="B309" s="139" t="s">
        <v>49</v>
      </c>
      <c r="C309" s="142">
        <v>50</v>
      </c>
    </row>
    <row r="310" spans="2:3">
      <c r="B310" s="139" t="s">
        <v>22</v>
      </c>
      <c r="C310" s="142">
        <v>20</v>
      </c>
    </row>
    <row r="311" spans="2:3">
      <c r="B311" s="139" t="s">
        <v>45</v>
      </c>
      <c r="C311" s="142">
        <v>30</v>
      </c>
    </row>
    <row r="312" spans="2:3">
      <c r="B312" s="139" t="s">
        <v>46</v>
      </c>
      <c r="C312" s="142">
        <v>40</v>
      </c>
    </row>
    <row r="313" spans="2:3">
      <c r="B313" s="139" t="s">
        <v>49</v>
      </c>
      <c r="C313" s="142">
        <v>30</v>
      </c>
    </row>
    <row r="314" spans="2:3">
      <c r="B314" s="139" t="s">
        <v>22</v>
      </c>
      <c r="C314" s="142">
        <v>30</v>
      </c>
    </row>
    <row r="315" spans="2:3">
      <c r="B315" s="139" t="s">
        <v>49</v>
      </c>
      <c r="C315" s="142">
        <v>20</v>
      </c>
    </row>
    <row r="316" spans="2:3">
      <c r="B316" s="139" t="s">
        <v>22</v>
      </c>
      <c r="C316" s="142">
        <v>50</v>
      </c>
    </row>
    <row r="317" spans="2:3">
      <c r="B317" s="139" t="s">
        <v>45</v>
      </c>
      <c r="C317" s="142">
        <v>20</v>
      </c>
    </row>
    <row r="318" spans="2:3">
      <c r="B318" s="139" t="s">
        <v>45</v>
      </c>
      <c r="C318" s="142">
        <v>20</v>
      </c>
    </row>
    <row r="319" spans="2:3">
      <c r="B319" s="139" t="s">
        <v>46</v>
      </c>
      <c r="C319" s="142">
        <v>30</v>
      </c>
    </row>
    <row r="320" spans="2:3">
      <c r="B320" s="139" t="s">
        <v>49</v>
      </c>
      <c r="C320" s="142">
        <v>40</v>
      </c>
    </row>
    <row r="321" spans="2:3">
      <c r="B321" s="139" t="s">
        <v>22</v>
      </c>
      <c r="C321" s="142">
        <v>20</v>
      </c>
    </row>
    <row r="322" spans="2:3">
      <c r="B322" s="139" t="s">
        <v>45</v>
      </c>
      <c r="C322" s="142">
        <v>30</v>
      </c>
    </row>
    <row r="323" spans="2:3">
      <c r="B323" s="139" t="s">
        <v>46</v>
      </c>
      <c r="C323" s="142">
        <v>20</v>
      </c>
    </row>
    <row r="324" spans="2:3">
      <c r="B324" s="139" t="s">
        <v>49</v>
      </c>
      <c r="C324" s="142">
        <v>50</v>
      </c>
    </row>
    <row r="325" spans="2:3">
      <c r="B325" s="139" t="s">
        <v>22</v>
      </c>
      <c r="C325" s="142">
        <v>20</v>
      </c>
    </row>
    <row r="326" spans="2:3">
      <c r="B326" s="139" t="s">
        <v>45</v>
      </c>
      <c r="C326" s="142">
        <v>30</v>
      </c>
    </row>
    <row r="327" spans="2:3">
      <c r="B327" s="139" t="s">
        <v>46</v>
      </c>
      <c r="C327" s="142">
        <v>40</v>
      </c>
    </row>
    <row r="328" spans="2:3">
      <c r="B328" s="139" t="s">
        <v>49</v>
      </c>
      <c r="C328" s="142">
        <v>30</v>
      </c>
    </row>
    <row r="329" spans="2:3">
      <c r="B329" s="139" t="s">
        <v>22</v>
      </c>
      <c r="C329" s="142">
        <v>30</v>
      </c>
    </row>
    <row r="330" spans="2:3">
      <c r="B330" s="139" t="s">
        <v>45</v>
      </c>
      <c r="C330" s="142">
        <v>20</v>
      </c>
    </row>
    <row r="331" spans="2:3">
      <c r="B331" s="139" t="s">
        <v>46</v>
      </c>
      <c r="C331" s="142">
        <v>20</v>
      </c>
    </row>
    <row r="332" spans="2:3">
      <c r="B332" s="139" t="s">
        <v>49</v>
      </c>
      <c r="C332" s="142">
        <v>50</v>
      </c>
    </row>
    <row r="333" spans="2:3">
      <c r="B333" s="139" t="s">
        <v>22</v>
      </c>
      <c r="C333" s="142">
        <v>20</v>
      </c>
    </row>
    <row r="334" spans="2:3">
      <c r="B334" s="139" t="s">
        <v>45</v>
      </c>
      <c r="C334" s="142">
        <v>30</v>
      </c>
    </row>
    <row r="335" spans="2:3">
      <c r="B335" s="139" t="s">
        <v>46</v>
      </c>
      <c r="C335" s="142">
        <v>40</v>
      </c>
    </row>
    <row r="336" spans="2:3">
      <c r="B336" s="139" t="s">
        <v>49</v>
      </c>
      <c r="C336" s="142">
        <v>30</v>
      </c>
    </row>
    <row r="337" spans="2:3">
      <c r="B337" s="139" t="s">
        <v>22</v>
      </c>
      <c r="C337" s="142">
        <v>30</v>
      </c>
    </row>
    <row r="338" spans="2:3">
      <c r="B338" s="139" t="s">
        <v>45</v>
      </c>
      <c r="C338" s="142">
        <v>20</v>
      </c>
    </row>
    <row r="339" spans="2:3">
      <c r="B339" s="139" t="s">
        <v>46</v>
      </c>
      <c r="C339" s="142">
        <v>20</v>
      </c>
    </row>
    <row r="340" spans="2:3">
      <c r="B340" s="139" t="s">
        <v>49</v>
      </c>
      <c r="C340" s="142">
        <v>50</v>
      </c>
    </row>
    <row r="341" spans="2:3">
      <c r="B341" s="139" t="s">
        <v>22</v>
      </c>
      <c r="C341" s="142">
        <v>20</v>
      </c>
    </row>
    <row r="342" spans="2:3">
      <c r="B342" s="139" t="s">
        <v>45</v>
      </c>
      <c r="C342" s="142">
        <v>30</v>
      </c>
    </row>
    <row r="343" spans="2:3">
      <c r="B343" s="139" t="s">
        <v>46</v>
      </c>
      <c r="C343" s="142">
        <v>40</v>
      </c>
    </row>
    <row r="344" spans="2:3">
      <c r="B344" s="139" t="s">
        <v>49</v>
      </c>
      <c r="C344" s="142">
        <v>30</v>
      </c>
    </row>
    <row r="345" spans="2:3">
      <c r="B345" s="139" t="s">
        <v>22</v>
      </c>
      <c r="C345" s="142">
        <v>30</v>
      </c>
    </row>
    <row r="346" spans="2:3">
      <c r="B346" s="139" t="s">
        <v>49</v>
      </c>
      <c r="C346" s="142">
        <v>20</v>
      </c>
    </row>
    <row r="347" spans="2:3">
      <c r="B347" s="139" t="s">
        <v>22</v>
      </c>
      <c r="C347" s="142">
        <v>50</v>
      </c>
    </row>
    <row r="348" spans="2:3">
      <c r="B348" s="139" t="s">
        <v>45</v>
      </c>
      <c r="C348" s="142">
        <v>20</v>
      </c>
    </row>
    <row r="349" spans="2:3">
      <c r="B349" s="139" t="s">
        <v>45</v>
      </c>
      <c r="C349" s="142">
        <v>20</v>
      </c>
    </row>
    <row r="350" spans="2:3">
      <c r="B350" s="139" t="s">
        <v>46</v>
      </c>
      <c r="C350" s="142">
        <v>30</v>
      </c>
    </row>
    <row r="351" spans="2:3">
      <c r="B351" s="139" t="s">
        <v>49</v>
      </c>
      <c r="C351" s="142">
        <v>40</v>
      </c>
    </row>
    <row r="352" spans="2:3">
      <c r="B352" s="139" t="s">
        <v>22</v>
      </c>
      <c r="C352" s="142">
        <v>20</v>
      </c>
    </row>
    <row r="353" spans="2:3">
      <c r="B353" s="139" t="s">
        <v>45</v>
      </c>
      <c r="C353" s="142">
        <v>30</v>
      </c>
    </row>
    <row r="354" spans="2:3">
      <c r="B354" s="139" t="s">
        <v>46</v>
      </c>
      <c r="C354" s="142">
        <v>20</v>
      </c>
    </row>
    <row r="355" spans="2:3">
      <c r="B355" s="139" t="s">
        <v>49</v>
      </c>
      <c r="C355" s="142">
        <v>50</v>
      </c>
    </row>
    <row r="356" spans="2:3">
      <c r="B356" s="139" t="s">
        <v>22</v>
      </c>
      <c r="C356" s="142">
        <v>20</v>
      </c>
    </row>
    <row r="357" spans="2:3">
      <c r="B357" s="139" t="s">
        <v>45</v>
      </c>
      <c r="C357" s="142">
        <v>30</v>
      </c>
    </row>
    <row r="358" spans="2:3">
      <c r="B358" s="139" t="s">
        <v>46</v>
      </c>
      <c r="C358" s="142">
        <v>40</v>
      </c>
    </row>
    <row r="359" spans="2:3">
      <c r="B359" s="139" t="s">
        <v>49</v>
      </c>
      <c r="C359" s="142">
        <v>30</v>
      </c>
    </row>
    <row r="360" spans="2:3">
      <c r="B360" s="139" t="s">
        <v>22</v>
      </c>
      <c r="C360" s="142">
        <v>30</v>
      </c>
    </row>
    <row r="361" spans="2:3">
      <c r="B361" s="139" t="s">
        <v>45</v>
      </c>
      <c r="C361" s="142">
        <v>20</v>
      </c>
    </row>
    <row r="362" spans="2:3">
      <c r="B362" s="139" t="s">
        <v>46</v>
      </c>
      <c r="C362" s="142">
        <v>20</v>
      </c>
    </row>
    <row r="363" spans="2:3">
      <c r="B363" s="139" t="s">
        <v>49</v>
      </c>
      <c r="C363" s="142">
        <v>50</v>
      </c>
    </row>
    <row r="364" spans="2:3">
      <c r="B364" s="139" t="s">
        <v>22</v>
      </c>
      <c r="C364" s="142">
        <v>20</v>
      </c>
    </row>
    <row r="365" spans="2:3">
      <c r="B365" s="139" t="s">
        <v>45</v>
      </c>
      <c r="C365" s="142">
        <v>30</v>
      </c>
    </row>
    <row r="366" spans="2:3">
      <c r="B366" s="139" t="s">
        <v>46</v>
      </c>
      <c r="C366" s="142">
        <v>40</v>
      </c>
    </row>
    <row r="367" spans="2:3">
      <c r="B367" s="139" t="s">
        <v>49</v>
      </c>
      <c r="C367" s="142">
        <v>30</v>
      </c>
    </row>
    <row r="368" spans="2:3">
      <c r="B368" s="139" t="s">
        <v>22</v>
      </c>
      <c r="C368" s="142">
        <v>30</v>
      </c>
    </row>
    <row r="369" spans="2:3">
      <c r="B369" s="139" t="s">
        <v>45</v>
      </c>
      <c r="C369" s="142">
        <v>20</v>
      </c>
    </row>
    <row r="370" spans="2:3">
      <c r="B370" s="139" t="s">
        <v>46</v>
      </c>
      <c r="C370" s="142">
        <v>20</v>
      </c>
    </row>
    <row r="371" spans="2:3">
      <c r="B371" s="139" t="s">
        <v>49</v>
      </c>
      <c r="C371" s="142">
        <v>50</v>
      </c>
    </row>
    <row r="372" spans="2:3">
      <c r="B372" s="139" t="s">
        <v>22</v>
      </c>
      <c r="C372" s="142">
        <v>20</v>
      </c>
    </row>
    <row r="373" spans="2:3">
      <c r="B373" s="139" t="s">
        <v>45</v>
      </c>
      <c r="C373" s="142">
        <v>30</v>
      </c>
    </row>
    <row r="374" spans="2:3">
      <c r="B374" s="139" t="s">
        <v>46</v>
      </c>
      <c r="C374" s="142">
        <v>40</v>
      </c>
    </row>
    <row r="375" spans="2:3">
      <c r="B375" s="139" t="s">
        <v>49</v>
      </c>
      <c r="C375" s="142">
        <v>30</v>
      </c>
    </row>
    <row r="376" spans="2:3">
      <c r="B376" s="139" t="s">
        <v>22</v>
      </c>
      <c r="C376" s="142">
        <v>30</v>
      </c>
    </row>
    <row r="377" spans="2:3">
      <c r="B377" s="139" t="s">
        <v>49</v>
      </c>
      <c r="C377" s="142">
        <v>20</v>
      </c>
    </row>
    <row r="378" spans="2:3">
      <c r="B378" s="139" t="s">
        <v>22</v>
      </c>
      <c r="C378" s="142">
        <v>50</v>
      </c>
    </row>
    <row r="379" spans="2:3">
      <c r="B379" s="139" t="s">
        <v>45</v>
      </c>
      <c r="C379" s="142">
        <v>20</v>
      </c>
    </row>
    <row r="380" spans="2:3">
      <c r="B380" s="139" t="s">
        <v>45</v>
      </c>
      <c r="C380" s="142">
        <v>20</v>
      </c>
    </row>
    <row r="381" spans="2:3">
      <c r="B381" s="139" t="s">
        <v>46</v>
      </c>
      <c r="C381" s="142">
        <v>30</v>
      </c>
    </row>
    <row r="382" spans="2:3">
      <c r="B382" s="139" t="s">
        <v>49</v>
      </c>
      <c r="C382" s="142">
        <v>40</v>
      </c>
    </row>
    <row r="383" spans="2:3">
      <c r="B383" s="139" t="s">
        <v>22</v>
      </c>
      <c r="C383" s="142">
        <v>20</v>
      </c>
    </row>
    <row r="384" spans="2:3">
      <c r="B384" s="139" t="s">
        <v>45</v>
      </c>
      <c r="C384" s="142">
        <v>30</v>
      </c>
    </row>
    <row r="385" spans="2:3">
      <c r="B385" s="139" t="s">
        <v>46</v>
      </c>
      <c r="C385" s="142">
        <v>20</v>
      </c>
    </row>
    <row r="386" spans="2:3">
      <c r="B386" s="139" t="s">
        <v>49</v>
      </c>
      <c r="C386" s="142">
        <v>50</v>
      </c>
    </row>
    <row r="387" spans="2:3">
      <c r="B387" s="139" t="s">
        <v>22</v>
      </c>
      <c r="C387" s="142">
        <v>20</v>
      </c>
    </row>
    <row r="388" spans="2:3">
      <c r="B388" s="139" t="s">
        <v>45</v>
      </c>
      <c r="C388" s="142">
        <v>30</v>
      </c>
    </row>
    <row r="389" spans="2:3">
      <c r="B389" s="139" t="s">
        <v>46</v>
      </c>
      <c r="C389" s="142">
        <v>40</v>
      </c>
    </row>
    <row r="390" spans="2:3">
      <c r="B390" s="139" t="s">
        <v>49</v>
      </c>
      <c r="C390" s="142">
        <v>30</v>
      </c>
    </row>
    <row r="391" spans="2:3">
      <c r="B391" s="139" t="s">
        <v>22</v>
      </c>
      <c r="C391" s="142">
        <v>30</v>
      </c>
    </row>
    <row r="392" spans="2:3">
      <c r="B392" s="139" t="s">
        <v>45</v>
      </c>
      <c r="C392" s="142">
        <v>20</v>
      </c>
    </row>
    <row r="393" spans="2:3">
      <c r="B393" s="139" t="s">
        <v>46</v>
      </c>
      <c r="C393" s="142">
        <v>20</v>
      </c>
    </row>
    <row r="394" spans="2:3">
      <c r="B394" s="139" t="s">
        <v>49</v>
      </c>
      <c r="C394" s="142">
        <v>50</v>
      </c>
    </row>
    <row r="395" spans="2:3">
      <c r="B395" s="139" t="s">
        <v>22</v>
      </c>
      <c r="C395" s="142">
        <v>20</v>
      </c>
    </row>
    <row r="396" spans="2:3">
      <c r="B396" s="139" t="s">
        <v>45</v>
      </c>
      <c r="C396" s="142">
        <v>30</v>
      </c>
    </row>
    <row r="397" spans="2:3">
      <c r="B397" s="139" t="s">
        <v>46</v>
      </c>
      <c r="C397" s="142">
        <v>40</v>
      </c>
    </row>
    <row r="398" spans="2:3">
      <c r="B398" s="139" t="s">
        <v>49</v>
      </c>
      <c r="C398" s="142">
        <v>30</v>
      </c>
    </row>
    <row r="399" spans="2:3">
      <c r="B399" s="139" t="s">
        <v>22</v>
      </c>
      <c r="C399" s="142">
        <v>30</v>
      </c>
    </row>
    <row r="400" spans="2:3">
      <c r="B400" s="139" t="s">
        <v>45</v>
      </c>
      <c r="C400" s="142">
        <v>20</v>
      </c>
    </row>
    <row r="401" spans="2:3">
      <c r="B401" s="139" t="s">
        <v>46</v>
      </c>
      <c r="C401" s="142">
        <v>20</v>
      </c>
    </row>
    <row r="402" spans="2:3">
      <c r="B402" s="139" t="s">
        <v>49</v>
      </c>
      <c r="C402" s="142">
        <v>50</v>
      </c>
    </row>
    <row r="403" spans="2:3">
      <c r="B403" s="139" t="s">
        <v>22</v>
      </c>
      <c r="C403" s="142">
        <v>20</v>
      </c>
    </row>
    <row r="404" spans="2:3">
      <c r="B404" s="139" t="s">
        <v>45</v>
      </c>
      <c r="C404" s="142">
        <v>30</v>
      </c>
    </row>
    <row r="405" spans="2:3">
      <c r="B405" s="139" t="s">
        <v>46</v>
      </c>
      <c r="C405" s="142">
        <v>40</v>
      </c>
    </row>
    <row r="406" spans="2:3">
      <c r="B406" s="139" t="s">
        <v>49</v>
      </c>
      <c r="C406" s="142">
        <v>30</v>
      </c>
    </row>
    <row r="407" spans="2:3">
      <c r="B407" s="139" t="s">
        <v>22</v>
      </c>
      <c r="C407" s="142">
        <v>30</v>
      </c>
    </row>
    <row r="408" spans="2:3">
      <c r="B408" s="139" t="s">
        <v>49</v>
      </c>
      <c r="C408" s="142">
        <v>20</v>
      </c>
    </row>
    <row r="409" spans="2:3">
      <c r="B409" s="139" t="s">
        <v>22</v>
      </c>
      <c r="C409" s="142">
        <v>50</v>
      </c>
    </row>
    <row r="410" spans="2:3">
      <c r="B410" s="139" t="s">
        <v>45</v>
      </c>
      <c r="C410" s="142">
        <v>20</v>
      </c>
    </row>
    <row r="411" spans="2:3">
      <c r="B411" s="139" t="s">
        <v>45</v>
      </c>
      <c r="C411" s="142">
        <v>20</v>
      </c>
    </row>
    <row r="412" spans="2:3">
      <c r="B412" s="139" t="s">
        <v>46</v>
      </c>
      <c r="C412" s="142">
        <v>30</v>
      </c>
    </row>
    <row r="413" spans="2:3">
      <c r="B413" s="139" t="s">
        <v>49</v>
      </c>
      <c r="C413" s="142">
        <v>40</v>
      </c>
    </row>
    <row r="414" spans="2:3">
      <c r="B414" s="139" t="s">
        <v>22</v>
      </c>
      <c r="C414" s="142">
        <v>20</v>
      </c>
    </row>
    <row r="415" spans="2:3">
      <c r="B415" s="139" t="s">
        <v>45</v>
      </c>
      <c r="C415" s="142">
        <v>30</v>
      </c>
    </row>
    <row r="416" spans="2:3">
      <c r="B416" s="139" t="s">
        <v>46</v>
      </c>
      <c r="C416" s="142">
        <v>20</v>
      </c>
    </row>
    <row r="417" spans="2:3">
      <c r="B417" s="139" t="s">
        <v>49</v>
      </c>
      <c r="C417" s="142">
        <v>50</v>
      </c>
    </row>
    <row r="418" spans="2:3">
      <c r="B418" s="139" t="s">
        <v>22</v>
      </c>
      <c r="C418" s="142">
        <v>20</v>
      </c>
    </row>
    <row r="419" spans="2:3">
      <c r="B419" s="139" t="s">
        <v>45</v>
      </c>
      <c r="C419" s="142">
        <v>30</v>
      </c>
    </row>
    <row r="420" spans="2:3">
      <c r="B420" s="139" t="s">
        <v>46</v>
      </c>
      <c r="C420" s="142">
        <v>40</v>
      </c>
    </row>
    <row r="421" spans="2:3">
      <c r="B421" s="139" t="s">
        <v>49</v>
      </c>
      <c r="C421" s="142">
        <v>30</v>
      </c>
    </row>
    <row r="422" spans="2:3">
      <c r="B422" s="139" t="s">
        <v>22</v>
      </c>
      <c r="C422" s="142">
        <v>30</v>
      </c>
    </row>
    <row r="423" spans="2:3">
      <c r="B423" s="139" t="s">
        <v>45</v>
      </c>
      <c r="C423" s="142">
        <v>20</v>
      </c>
    </row>
    <row r="424" spans="2:3">
      <c r="B424" s="139" t="s">
        <v>46</v>
      </c>
      <c r="C424" s="142">
        <v>20</v>
      </c>
    </row>
    <row r="425" spans="2:3">
      <c r="B425" s="139" t="s">
        <v>49</v>
      </c>
      <c r="C425" s="142">
        <v>50</v>
      </c>
    </row>
    <row r="426" spans="2:3">
      <c r="B426" s="139" t="s">
        <v>48</v>
      </c>
      <c r="C426" s="142">
        <v>20</v>
      </c>
    </row>
    <row r="427" spans="2:3">
      <c r="B427" s="139" t="s">
        <v>45</v>
      </c>
      <c r="C427" s="142">
        <v>30</v>
      </c>
    </row>
    <row r="428" spans="2:3">
      <c r="B428" s="139" t="s">
        <v>46</v>
      </c>
      <c r="C428" s="142">
        <v>40</v>
      </c>
    </row>
    <row r="429" spans="2:3">
      <c r="B429" s="139" t="s">
        <v>49</v>
      </c>
      <c r="C429" s="142">
        <v>30</v>
      </c>
    </row>
    <row r="430" spans="2:3">
      <c r="B430" s="139" t="s">
        <v>22</v>
      </c>
      <c r="C430" s="142">
        <v>30</v>
      </c>
    </row>
    <row r="431" spans="2:3">
      <c r="B431" s="139" t="s">
        <v>45</v>
      </c>
      <c r="C431" s="142">
        <v>20</v>
      </c>
    </row>
    <row r="432" spans="2:3">
      <c r="B432" s="139" t="s">
        <v>46</v>
      </c>
      <c r="C432" s="142">
        <v>20</v>
      </c>
    </row>
    <row r="433" spans="2:3">
      <c r="B433" s="139" t="s">
        <v>49</v>
      </c>
      <c r="C433" s="142">
        <v>50</v>
      </c>
    </row>
    <row r="434" spans="2:3">
      <c r="B434" s="139" t="s">
        <v>22</v>
      </c>
      <c r="C434" s="142">
        <v>20</v>
      </c>
    </row>
    <row r="435" spans="2:3">
      <c r="B435" s="139" t="s">
        <v>45</v>
      </c>
      <c r="C435" s="142">
        <v>30</v>
      </c>
    </row>
    <row r="436" spans="2:3">
      <c r="B436" s="139" t="s">
        <v>46</v>
      </c>
      <c r="C436" s="142">
        <v>40</v>
      </c>
    </row>
    <row r="437" spans="2:3">
      <c r="B437" s="139" t="s">
        <v>49</v>
      </c>
      <c r="C437" s="142">
        <v>30</v>
      </c>
    </row>
    <row r="438" spans="2:3">
      <c r="B438" s="139" t="s">
        <v>22</v>
      </c>
      <c r="C438" s="142">
        <v>30</v>
      </c>
    </row>
    <row r="439" spans="2:3">
      <c r="B439" s="139" t="s">
        <v>49</v>
      </c>
      <c r="C439" s="142">
        <v>20</v>
      </c>
    </row>
    <row r="440" spans="2:3">
      <c r="B440" s="139" t="s">
        <v>22</v>
      </c>
      <c r="C440" s="142">
        <v>50</v>
      </c>
    </row>
    <row r="441" spans="2:3">
      <c r="B441" s="139" t="s">
        <v>45</v>
      </c>
      <c r="C441" s="142">
        <v>20</v>
      </c>
    </row>
  </sheetData>
  <sheetProtection sheet="1" objects="1" scenarios="1"/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H2" sqref="H2"/>
    </sheetView>
  </sheetViews>
  <sheetFormatPr defaultRowHeight="15"/>
  <cols>
    <col min="1" max="1" width="26.28515625" style="67" bestFit="1" customWidth="1"/>
    <col min="2" max="7" width="9.140625" style="67"/>
    <col min="8" max="8" width="15.42578125" style="67" customWidth="1"/>
    <col min="9" max="9" width="14.28515625" style="67" customWidth="1"/>
    <col min="10" max="10" width="27.140625" style="67" customWidth="1"/>
    <col min="11" max="11" width="18.28515625" style="67" customWidth="1"/>
    <col min="12" max="12" width="19.85546875" style="67" customWidth="1"/>
    <col min="13" max="16384" width="9.140625" style="67"/>
  </cols>
  <sheetData>
    <row r="1" spans="1:12" ht="31.5">
      <c r="A1" s="144" t="s">
        <v>75</v>
      </c>
      <c r="B1" s="144" t="s">
        <v>76</v>
      </c>
      <c r="C1" s="144" t="s">
        <v>77</v>
      </c>
      <c r="D1" s="144" t="s">
        <v>78</v>
      </c>
      <c r="E1" s="144" t="s">
        <v>79</v>
      </c>
      <c r="F1" s="144" t="s">
        <v>80</v>
      </c>
      <c r="G1" s="144" t="s">
        <v>81</v>
      </c>
      <c r="H1" s="144" t="s">
        <v>82</v>
      </c>
      <c r="I1" s="144" t="s">
        <v>116</v>
      </c>
      <c r="J1" s="144" t="s">
        <v>83</v>
      </c>
    </row>
    <row r="2" spans="1:12" ht="15.75">
      <c r="A2" s="145" t="s">
        <v>84</v>
      </c>
      <c r="B2" s="143">
        <v>5</v>
      </c>
      <c r="C2" s="143">
        <v>4</v>
      </c>
      <c r="D2" s="143">
        <v>4</v>
      </c>
      <c r="E2" s="143">
        <v>4</v>
      </c>
      <c r="F2" s="143">
        <v>5</v>
      </c>
      <c r="G2" s="143">
        <v>6</v>
      </c>
      <c r="H2" s="146">
        <f>AVERAGE(B2:G2)</f>
        <v>4.666666666666667</v>
      </c>
      <c r="I2" s="147">
        <f>ROUND(H2,0)</f>
        <v>5</v>
      </c>
      <c r="J2" s="148" t="str">
        <f t="shared" ref="J2:J31" si="0">LOOKUP(I2,K$4:K$9,L$4:L$9)</f>
        <v>bardzo dobry</v>
      </c>
    </row>
    <row r="3" spans="1:12" ht="15.75">
      <c r="A3" s="145" t="s">
        <v>85</v>
      </c>
      <c r="B3" s="143">
        <v>4</v>
      </c>
      <c r="C3" s="143">
        <v>4</v>
      </c>
      <c r="D3" s="143">
        <v>4</v>
      </c>
      <c r="E3" s="143">
        <v>4</v>
      </c>
      <c r="F3" s="143">
        <v>5</v>
      </c>
      <c r="G3" s="143">
        <v>5</v>
      </c>
      <c r="H3" s="146">
        <f t="shared" ref="H3:H31" si="1">AVERAGE(B3:G3)</f>
        <v>4.333333333333333</v>
      </c>
      <c r="I3" s="147">
        <f t="shared" ref="I3:I31" si="2">ROUND(H3,0)</f>
        <v>4</v>
      </c>
      <c r="J3" s="148" t="str">
        <f t="shared" si="0"/>
        <v>dobry</v>
      </c>
    </row>
    <row r="4" spans="1:12" ht="15.75">
      <c r="A4" s="145" t="s">
        <v>86</v>
      </c>
      <c r="B4" s="143">
        <v>6</v>
      </c>
      <c r="C4" s="143">
        <v>5</v>
      </c>
      <c r="D4" s="143">
        <v>4</v>
      </c>
      <c r="E4" s="143">
        <v>4</v>
      </c>
      <c r="F4" s="143">
        <v>4</v>
      </c>
      <c r="G4" s="143">
        <v>6</v>
      </c>
      <c r="H4" s="146">
        <f t="shared" si="1"/>
        <v>4.833333333333333</v>
      </c>
      <c r="I4" s="147">
        <f t="shared" si="2"/>
        <v>5</v>
      </c>
      <c r="J4" s="148" t="str">
        <f t="shared" si="0"/>
        <v>bardzo dobry</v>
      </c>
      <c r="K4" s="67">
        <v>1</v>
      </c>
      <c r="L4" s="67" t="s">
        <v>122</v>
      </c>
    </row>
    <row r="5" spans="1:12" ht="15.75">
      <c r="A5" s="145" t="s">
        <v>87</v>
      </c>
      <c r="B5" s="143">
        <v>3</v>
      </c>
      <c r="C5" s="143">
        <v>2</v>
      </c>
      <c r="D5" s="143" t="s">
        <v>88</v>
      </c>
      <c r="E5" s="143">
        <v>5</v>
      </c>
      <c r="F5" s="143">
        <v>6</v>
      </c>
      <c r="G5" s="143">
        <v>5</v>
      </c>
      <c r="H5" s="146">
        <f t="shared" si="1"/>
        <v>4.2</v>
      </c>
      <c r="I5" s="147">
        <f t="shared" si="2"/>
        <v>4</v>
      </c>
      <c r="J5" s="148" t="str">
        <f t="shared" si="0"/>
        <v>dobry</v>
      </c>
      <c r="K5" s="67">
        <v>2</v>
      </c>
      <c r="L5" s="67" t="s">
        <v>121</v>
      </c>
    </row>
    <row r="6" spans="1:12" ht="15.75">
      <c r="A6" s="145" t="s">
        <v>89</v>
      </c>
      <c r="B6" s="143">
        <v>2</v>
      </c>
      <c r="C6" s="143">
        <v>2</v>
      </c>
      <c r="D6" s="143">
        <v>3</v>
      </c>
      <c r="E6" s="143">
        <v>3</v>
      </c>
      <c r="F6" s="143">
        <v>5</v>
      </c>
      <c r="G6" s="143">
        <v>3</v>
      </c>
      <c r="H6" s="146">
        <f t="shared" si="1"/>
        <v>3</v>
      </c>
      <c r="I6" s="147">
        <f t="shared" si="2"/>
        <v>3</v>
      </c>
      <c r="J6" s="148" t="str">
        <f t="shared" si="0"/>
        <v>dostateczny</v>
      </c>
      <c r="K6" s="67">
        <v>3</v>
      </c>
      <c r="L6" s="67" t="s">
        <v>120</v>
      </c>
    </row>
    <row r="7" spans="1:12" ht="15.75">
      <c r="A7" s="145" t="s">
        <v>90</v>
      </c>
      <c r="B7" s="143">
        <v>1</v>
      </c>
      <c r="C7" s="143">
        <v>5</v>
      </c>
      <c r="D7" s="143">
        <v>4</v>
      </c>
      <c r="E7" s="143">
        <v>4</v>
      </c>
      <c r="F7" s="143">
        <v>4</v>
      </c>
      <c r="G7" s="143">
        <v>4</v>
      </c>
      <c r="H7" s="146">
        <f t="shared" si="1"/>
        <v>3.6666666666666665</v>
      </c>
      <c r="I7" s="147">
        <f t="shared" si="2"/>
        <v>4</v>
      </c>
      <c r="J7" s="148" t="str">
        <f t="shared" si="0"/>
        <v>dobry</v>
      </c>
      <c r="K7" s="67">
        <v>4</v>
      </c>
      <c r="L7" s="67" t="s">
        <v>119</v>
      </c>
    </row>
    <row r="8" spans="1:12" ht="15.75">
      <c r="A8" s="145" t="s">
        <v>91</v>
      </c>
      <c r="B8" s="143" t="s">
        <v>92</v>
      </c>
      <c r="C8" s="143">
        <v>3</v>
      </c>
      <c r="D8" s="143">
        <v>4</v>
      </c>
      <c r="E8" s="143">
        <v>3</v>
      </c>
      <c r="F8" s="143">
        <v>3</v>
      </c>
      <c r="G8" s="143">
        <v>4</v>
      </c>
      <c r="H8" s="146">
        <f t="shared" si="1"/>
        <v>3.4</v>
      </c>
      <c r="I8" s="147">
        <f t="shared" si="2"/>
        <v>3</v>
      </c>
      <c r="J8" s="148" t="str">
        <f t="shared" si="0"/>
        <v>dostateczny</v>
      </c>
      <c r="K8" s="67">
        <v>5</v>
      </c>
      <c r="L8" s="67" t="s">
        <v>118</v>
      </c>
    </row>
    <row r="9" spans="1:12" ht="15.75">
      <c r="A9" s="145" t="s">
        <v>93</v>
      </c>
      <c r="B9" s="143">
        <v>2</v>
      </c>
      <c r="C9" s="143">
        <v>4</v>
      </c>
      <c r="D9" s="143">
        <v>6</v>
      </c>
      <c r="E9" s="143">
        <v>4</v>
      </c>
      <c r="F9" s="143">
        <v>2</v>
      </c>
      <c r="G9" s="143" t="s">
        <v>92</v>
      </c>
      <c r="H9" s="146">
        <f t="shared" si="1"/>
        <v>3.6</v>
      </c>
      <c r="I9" s="147">
        <f t="shared" si="2"/>
        <v>4</v>
      </c>
      <c r="J9" s="148" t="str">
        <f t="shared" si="0"/>
        <v>dobry</v>
      </c>
      <c r="K9" s="67">
        <v>6</v>
      </c>
      <c r="L9" s="67" t="s">
        <v>117</v>
      </c>
    </row>
    <row r="10" spans="1:12" ht="15.75">
      <c r="A10" s="145" t="s">
        <v>94</v>
      </c>
      <c r="B10" s="143">
        <v>4</v>
      </c>
      <c r="C10" s="143">
        <v>3</v>
      </c>
      <c r="D10" s="143">
        <v>5</v>
      </c>
      <c r="E10" s="143" t="s">
        <v>92</v>
      </c>
      <c r="F10" s="143">
        <v>1</v>
      </c>
      <c r="G10" s="143">
        <v>3</v>
      </c>
      <c r="H10" s="146">
        <f t="shared" si="1"/>
        <v>3.2</v>
      </c>
      <c r="I10" s="147">
        <f t="shared" si="2"/>
        <v>3</v>
      </c>
      <c r="J10" s="148" t="str">
        <f t="shared" si="0"/>
        <v>dostateczny</v>
      </c>
    </row>
    <row r="11" spans="1:12" ht="15.75">
      <c r="A11" s="145" t="s">
        <v>95</v>
      </c>
      <c r="B11" s="143">
        <v>3</v>
      </c>
      <c r="C11" s="143">
        <v>6</v>
      </c>
      <c r="D11" s="143">
        <v>4</v>
      </c>
      <c r="E11" s="143">
        <v>4</v>
      </c>
      <c r="F11" s="143">
        <v>3</v>
      </c>
      <c r="G11" s="143">
        <v>3</v>
      </c>
      <c r="H11" s="146">
        <f t="shared" si="1"/>
        <v>3.8333333333333335</v>
      </c>
      <c r="I11" s="147">
        <f t="shared" si="2"/>
        <v>4</v>
      </c>
      <c r="J11" s="148" t="str">
        <f t="shared" si="0"/>
        <v>dobry</v>
      </c>
    </row>
    <row r="12" spans="1:12" ht="15.75">
      <c r="A12" s="145" t="s">
        <v>96</v>
      </c>
      <c r="B12" s="143">
        <v>3</v>
      </c>
      <c r="C12" s="143">
        <v>1</v>
      </c>
      <c r="D12" s="143">
        <v>3</v>
      </c>
      <c r="E12" s="143">
        <v>3</v>
      </c>
      <c r="F12" s="143">
        <v>4</v>
      </c>
      <c r="G12" s="143">
        <v>3</v>
      </c>
      <c r="H12" s="146">
        <f t="shared" si="1"/>
        <v>2.8333333333333335</v>
      </c>
      <c r="I12" s="147">
        <f t="shared" si="2"/>
        <v>3</v>
      </c>
      <c r="J12" s="148" t="str">
        <f t="shared" si="0"/>
        <v>dostateczny</v>
      </c>
    </row>
    <row r="13" spans="1:12" ht="15.75">
      <c r="A13" s="145" t="s">
        <v>97</v>
      </c>
      <c r="B13" s="143">
        <v>2</v>
      </c>
      <c r="C13" s="143">
        <v>5</v>
      </c>
      <c r="D13" s="143">
        <v>2</v>
      </c>
      <c r="E13" s="143">
        <v>3</v>
      </c>
      <c r="F13" s="143">
        <v>5</v>
      </c>
      <c r="G13" s="143">
        <v>3</v>
      </c>
      <c r="H13" s="146">
        <f t="shared" si="1"/>
        <v>3.3333333333333335</v>
      </c>
      <c r="I13" s="147">
        <f t="shared" si="2"/>
        <v>3</v>
      </c>
      <c r="J13" s="148" t="str">
        <f t="shared" si="0"/>
        <v>dostateczny</v>
      </c>
    </row>
    <row r="14" spans="1:12" ht="15.75">
      <c r="A14" s="145" t="s">
        <v>98</v>
      </c>
      <c r="B14" s="143">
        <v>5</v>
      </c>
      <c r="C14" s="143" t="s">
        <v>88</v>
      </c>
      <c r="D14" s="143">
        <v>1</v>
      </c>
      <c r="E14" s="143">
        <v>4</v>
      </c>
      <c r="F14" s="143">
        <v>4</v>
      </c>
      <c r="G14" s="143" t="s">
        <v>88</v>
      </c>
      <c r="H14" s="146">
        <f t="shared" si="1"/>
        <v>3.5</v>
      </c>
      <c r="I14" s="147">
        <f t="shared" si="2"/>
        <v>4</v>
      </c>
      <c r="J14" s="148" t="str">
        <f t="shared" si="0"/>
        <v>dobry</v>
      </c>
    </row>
    <row r="15" spans="1:12" ht="15.75">
      <c r="A15" s="145" t="s">
        <v>99</v>
      </c>
      <c r="B15" s="143">
        <v>5</v>
      </c>
      <c r="C15" s="143">
        <v>3</v>
      </c>
      <c r="D15" s="143">
        <v>3</v>
      </c>
      <c r="E15" s="143">
        <v>4</v>
      </c>
      <c r="F15" s="143">
        <v>4</v>
      </c>
      <c r="G15" s="143">
        <v>3</v>
      </c>
      <c r="H15" s="146">
        <f t="shared" si="1"/>
        <v>3.6666666666666665</v>
      </c>
      <c r="I15" s="147">
        <f t="shared" si="2"/>
        <v>4</v>
      </c>
      <c r="J15" s="148" t="str">
        <f t="shared" si="0"/>
        <v>dobry</v>
      </c>
    </row>
    <row r="16" spans="1:12" ht="15.75">
      <c r="A16" s="145" t="s">
        <v>100</v>
      </c>
      <c r="B16" s="143" t="s">
        <v>88</v>
      </c>
      <c r="C16" s="143">
        <v>4</v>
      </c>
      <c r="D16" s="143">
        <v>4</v>
      </c>
      <c r="E16" s="143">
        <v>5</v>
      </c>
      <c r="F16" s="143">
        <v>4</v>
      </c>
      <c r="G16" s="143">
        <v>3</v>
      </c>
      <c r="H16" s="146">
        <f t="shared" si="1"/>
        <v>4</v>
      </c>
      <c r="I16" s="147">
        <f t="shared" si="2"/>
        <v>4</v>
      </c>
      <c r="J16" s="148" t="str">
        <f t="shared" si="0"/>
        <v>dobry</v>
      </c>
    </row>
    <row r="17" spans="1:10" ht="15.75">
      <c r="A17" s="145" t="s">
        <v>101</v>
      </c>
      <c r="B17" s="143">
        <v>4</v>
      </c>
      <c r="C17" s="143">
        <v>6</v>
      </c>
      <c r="D17" s="143">
        <v>5</v>
      </c>
      <c r="E17" s="143">
        <v>5</v>
      </c>
      <c r="F17" s="143">
        <v>4</v>
      </c>
      <c r="G17" s="143">
        <v>3</v>
      </c>
      <c r="H17" s="146">
        <f t="shared" si="1"/>
        <v>4.5</v>
      </c>
      <c r="I17" s="147">
        <f t="shared" si="2"/>
        <v>5</v>
      </c>
      <c r="J17" s="148" t="str">
        <f t="shared" si="0"/>
        <v>bardzo dobry</v>
      </c>
    </row>
    <row r="18" spans="1:10" ht="15.75">
      <c r="A18" s="145" t="s">
        <v>102</v>
      </c>
      <c r="B18" s="143">
        <v>3</v>
      </c>
      <c r="C18" s="143">
        <v>5</v>
      </c>
      <c r="D18" s="143">
        <v>4</v>
      </c>
      <c r="E18" s="143" t="s">
        <v>88</v>
      </c>
      <c r="F18" s="143" t="s">
        <v>92</v>
      </c>
      <c r="G18" s="143" t="s">
        <v>88</v>
      </c>
      <c r="H18" s="146">
        <f t="shared" si="1"/>
        <v>4</v>
      </c>
      <c r="I18" s="147">
        <f t="shared" si="2"/>
        <v>4</v>
      </c>
      <c r="J18" s="148" t="str">
        <f t="shared" si="0"/>
        <v>dobry</v>
      </c>
    </row>
    <row r="19" spans="1:10" ht="15.75">
      <c r="A19" s="145" t="s">
        <v>103</v>
      </c>
      <c r="B19" s="143">
        <v>3</v>
      </c>
      <c r="C19" s="143">
        <v>4</v>
      </c>
      <c r="D19" s="143">
        <v>4</v>
      </c>
      <c r="E19" s="143">
        <v>3</v>
      </c>
      <c r="F19" s="143">
        <v>4</v>
      </c>
      <c r="G19" s="143">
        <v>3</v>
      </c>
      <c r="H19" s="146">
        <f t="shared" si="1"/>
        <v>3.5</v>
      </c>
      <c r="I19" s="147">
        <f t="shared" si="2"/>
        <v>4</v>
      </c>
      <c r="J19" s="148" t="str">
        <f t="shared" si="0"/>
        <v>dobry</v>
      </c>
    </row>
    <row r="20" spans="1:10" ht="15.75">
      <c r="A20" s="145" t="s">
        <v>104</v>
      </c>
      <c r="B20" s="143">
        <v>5</v>
      </c>
      <c r="C20" s="143">
        <v>3</v>
      </c>
      <c r="D20" s="143">
        <v>6</v>
      </c>
      <c r="E20" s="143">
        <v>5</v>
      </c>
      <c r="F20" s="143">
        <v>4</v>
      </c>
      <c r="G20" s="143">
        <v>4</v>
      </c>
      <c r="H20" s="146">
        <f t="shared" si="1"/>
        <v>4.5</v>
      </c>
      <c r="I20" s="147">
        <f t="shared" si="2"/>
        <v>5</v>
      </c>
      <c r="J20" s="148" t="str">
        <f t="shared" si="0"/>
        <v>bardzo dobry</v>
      </c>
    </row>
    <row r="21" spans="1:10" ht="15.75">
      <c r="A21" s="145" t="s">
        <v>105</v>
      </c>
      <c r="B21" s="143">
        <v>6</v>
      </c>
      <c r="C21" s="143">
        <v>2</v>
      </c>
      <c r="D21" s="143">
        <v>5</v>
      </c>
      <c r="E21" s="143">
        <v>5</v>
      </c>
      <c r="F21" s="143">
        <v>4</v>
      </c>
      <c r="G21" s="143">
        <v>6</v>
      </c>
      <c r="H21" s="146">
        <f t="shared" si="1"/>
        <v>4.666666666666667</v>
      </c>
      <c r="I21" s="147">
        <f t="shared" si="2"/>
        <v>5</v>
      </c>
      <c r="J21" s="148" t="str">
        <f t="shared" si="0"/>
        <v>bardzo dobry</v>
      </c>
    </row>
    <row r="22" spans="1:10" ht="15.75">
      <c r="A22" s="145" t="s">
        <v>106</v>
      </c>
      <c r="B22" s="143">
        <v>5</v>
      </c>
      <c r="C22" s="143">
        <v>1</v>
      </c>
      <c r="D22" s="143">
        <v>4</v>
      </c>
      <c r="E22" s="143">
        <v>4</v>
      </c>
      <c r="F22" s="143" t="s">
        <v>88</v>
      </c>
      <c r="G22" s="143">
        <v>5</v>
      </c>
      <c r="H22" s="146">
        <f t="shared" si="1"/>
        <v>3.8</v>
      </c>
      <c r="I22" s="147">
        <f t="shared" si="2"/>
        <v>4</v>
      </c>
      <c r="J22" s="148" t="str">
        <f t="shared" si="0"/>
        <v>dobry</v>
      </c>
    </row>
    <row r="23" spans="1:10" ht="15.75">
      <c r="A23" s="145" t="s">
        <v>107</v>
      </c>
      <c r="B23" s="143">
        <v>5</v>
      </c>
      <c r="C23" s="143">
        <v>3</v>
      </c>
      <c r="D23" s="143">
        <v>3</v>
      </c>
      <c r="E23" s="143">
        <v>6</v>
      </c>
      <c r="F23" s="143">
        <v>5</v>
      </c>
      <c r="G23" s="143">
        <v>4</v>
      </c>
      <c r="H23" s="146">
        <f t="shared" si="1"/>
        <v>4.333333333333333</v>
      </c>
      <c r="I23" s="147">
        <f t="shared" si="2"/>
        <v>4</v>
      </c>
      <c r="J23" s="148" t="str">
        <f t="shared" si="0"/>
        <v>dobry</v>
      </c>
    </row>
    <row r="24" spans="1:10" ht="15.75">
      <c r="A24" s="145" t="s">
        <v>108</v>
      </c>
      <c r="B24" s="143">
        <v>4</v>
      </c>
      <c r="C24" s="143">
        <v>4</v>
      </c>
      <c r="D24" s="143">
        <v>2</v>
      </c>
      <c r="E24" s="143">
        <v>5</v>
      </c>
      <c r="F24" s="143">
        <v>3</v>
      </c>
      <c r="G24" s="143">
        <v>3</v>
      </c>
      <c r="H24" s="146">
        <f t="shared" si="1"/>
        <v>3.5</v>
      </c>
      <c r="I24" s="147">
        <f t="shared" si="2"/>
        <v>4</v>
      </c>
      <c r="J24" s="148" t="str">
        <f t="shared" si="0"/>
        <v>dobry</v>
      </c>
    </row>
    <row r="25" spans="1:10" ht="15.75">
      <c r="A25" s="145" t="s">
        <v>109</v>
      </c>
      <c r="B25" s="143">
        <v>4</v>
      </c>
      <c r="C25" s="143">
        <v>5</v>
      </c>
      <c r="D25" s="143">
        <v>1</v>
      </c>
      <c r="E25" s="143">
        <v>4</v>
      </c>
      <c r="F25" s="143">
        <v>3</v>
      </c>
      <c r="G25" s="143">
        <v>2</v>
      </c>
      <c r="H25" s="146">
        <f t="shared" si="1"/>
        <v>3.1666666666666665</v>
      </c>
      <c r="I25" s="147">
        <f t="shared" si="2"/>
        <v>3</v>
      </c>
      <c r="J25" s="148" t="str">
        <f t="shared" si="0"/>
        <v>dostateczny</v>
      </c>
    </row>
    <row r="26" spans="1:10" ht="15.75">
      <c r="A26" s="145" t="s">
        <v>110</v>
      </c>
      <c r="B26" s="143">
        <v>4</v>
      </c>
      <c r="C26" s="143" t="s">
        <v>88</v>
      </c>
      <c r="D26" s="143">
        <v>3</v>
      </c>
      <c r="E26" s="143">
        <v>3</v>
      </c>
      <c r="F26" s="143">
        <v>3</v>
      </c>
      <c r="G26" s="143">
        <v>1</v>
      </c>
      <c r="H26" s="146">
        <f t="shared" si="1"/>
        <v>2.8</v>
      </c>
      <c r="I26" s="147">
        <f t="shared" si="2"/>
        <v>3</v>
      </c>
      <c r="J26" s="148" t="str">
        <f t="shared" si="0"/>
        <v>dostateczny</v>
      </c>
    </row>
    <row r="27" spans="1:10" ht="15.75">
      <c r="A27" s="145" t="s">
        <v>111</v>
      </c>
      <c r="B27" s="143">
        <v>4</v>
      </c>
      <c r="C27" s="143">
        <v>1</v>
      </c>
      <c r="D27" s="143">
        <v>4</v>
      </c>
      <c r="E27" s="143">
        <v>2</v>
      </c>
      <c r="F27" s="143">
        <v>4</v>
      </c>
      <c r="G27" s="143">
        <v>3</v>
      </c>
      <c r="H27" s="146">
        <f t="shared" si="1"/>
        <v>3</v>
      </c>
      <c r="I27" s="147">
        <f t="shared" si="2"/>
        <v>3</v>
      </c>
      <c r="J27" s="148" t="str">
        <f t="shared" si="0"/>
        <v>dostateczny</v>
      </c>
    </row>
    <row r="28" spans="1:10" ht="15.75">
      <c r="A28" s="145" t="s">
        <v>112</v>
      </c>
      <c r="B28" s="143">
        <v>3</v>
      </c>
      <c r="C28" s="143">
        <v>3</v>
      </c>
      <c r="D28" s="143">
        <v>5</v>
      </c>
      <c r="E28" s="143">
        <v>1</v>
      </c>
      <c r="F28" s="143">
        <v>4</v>
      </c>
      <c r="G28" s="143">
        <v>4</v>
      </c>
      <c r="H28" s="146">
        <f t="shared" si="1"/>
        <v>3.3333333333333335</v>
      </c>
      <c r="I28" s="147">
        <f t="shared" si="2"/>
        <v>3</v>
      </c>
      <c r="J28" s="148" t="str">
        <f t="shared" si="0"/>
        <v>dostateczny</v>
      </c>
    </row>
    <row r="29" spans="1:10" ht="15.75">
      <c r="A29" s="145" t="s">
        <v>113</v>
      </c>
      <c r="B29" s="143">
        <v>3</v>
      </c>
      <c r="C29" s="143">
        <v>3</v>
      </c>
      <c r="D29" s="143">
        <v>4</v>
      </c>
      <c r="E29" s="143">
        <v>3</v>
      </c>
      <c r="F29" s="143">
        <v>4</v>
      </c>
      <c r="G29" s="143">
        <v>5</v>
      </c>
      <c r="H29" s="146">
        <f t="shared" si="1"/>
        <v>3.6666666666666665</v>
      </c>
      <c r="I29" s="147">
        <f t="shared" si="2"/>
        <v>4</v>
      </c>
      <c r="J29" s="148" t="str">
        <f t="shared" si="0"/>
        <v>dobry</v>
      </c>
    </row>
    <row r="30" spans="1:10" ht="15.75">
      <c r="A30" s="145" t="s">
        <v>114</v>
      </c>
      <c r="B30" s="143">
        <v>2</v>
      </c>
      <c r="C30" s="143">
        <v>5</v>
      </c>
      <c r="D30" s="143">
        <v>3</v>
      </c>
      <c r="E30" s="143">
        <v>4</v>
      </c>
      <c r="F30" s="143">
        <v>4</v>
      </c>
      <c r="G30" s="143">
        <v>5</v>
      </c>
      <c r="H30" s="146">
        <f t="shared" si="1"/>
        <v>3.8333333333333335</v>
      </c>
      <c r="I30" s="147">
        <f t="shared" si="2"/>
        <v>4</v>
      </c>
      <c r="J30" s="148" t="str">
        <f t="shared" si="0"/>
        <v>dobry</v>
      </c>
    </row>
    <row r="31" spans="1:10" ht="15.75">
      <c r="A31" s="145" t="s">
        <v>115</v>
      </c>
      <c r="B31" s="143">
        <v>4</v>
      </c>
      <c r="C31" s="143">
        <v>5</v>
      </c>
      <c r="D31" s="143">
        <v>4</v>
      </c>
      <c r="E31" s="143">
        <v>5</v>
      </c>
      <c r="F31" s="143">
        <v>4</v>
      </c>
      <c r="G31" s="143">
        <v>6</v>
      </c>
      <c r="H31" s="146">
        <f t="shared" si="1"/>
        <v>4.666666666666667</v>
      </c>
      <c r="I31" s="147">
        <f t="shared" si="2"/>
        <v>5</v>
      </c>
      <c r="J31" s="148" t="str">
        <f t="shared" si="0"/>
        <v>bardzo dobry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zadanie 1</vt:lpstr>
      <vt:lpstr>zadanie 2</vt:lpstr>
      <vt:lpstr>zadanie 3</vt:lpstr>
      <vt:lpstr>zadanie 4</vt:lpstr>
      <vt:lpstr>zadanie 5</vt:lpstr>
      <vt:lpstr>zadanie 1 -rozwiązanie</vt:lpstr>
      <vt:lpstr>zadanie 2 -rozwiązanie</vt:lpstr>
      <vt:lpstr>zadanie 3 -rozwiązanie</vt:lpstr>
      <vt:lpstr>zadanie 4 -rozwiązanie</vt:lpstr>
      <vt:lpstr>zadanie 5 - rozwiązane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Rogacz</dc:creator>
  <cp:lastModifiedBy>Rysiek</cp:lastModifiedBy>
  <dcterms:created xsi:type="dcterms:W3CDTF">2018-03-18T10:49:59Z</dcterms:created>
  <dcterms:modified xsi:type="dcterms:W3CDTF">2019-09-09T08:19:56Z</dcterms:modified>
</cp:coreProperties>
</file>