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\Narzędzia analizy warunkowej(Menadzer Scenariuszy, Solver, Formanty)\"/>
    </mc:Choice>
  </mc:AlternateContent>
  <bookViews>
    <workbookView xWindow="0" yWindow="0" windowWidth="20490" windowHeight="7455" tabRatio="891" activeTab="4"/>
  </bookViews>
  <sheets>
    <sheet name="Funkcje Tablicowe 1" sheetId="3" r:id="rId1"/>
    <sheet name="Funkcje Tablicowe 2" sheetId="4" r:id="rId2"/>
    <sheet name="Funkcje Tablicowe 3" sheetId="5" r:id="rId3"/>
    <sheet name="Funkcje Tablicowe 4" sheetId="6" r:id="rId4"/>
    <sheet name="Suma pomijająca błędy" sheetId="9" r:id="rId5"/>
    <sheet name="Użycie tablicy wprowadzonej" sheetId="7" r:id="rId6"/>
    <sheet name="Ile unikatów" sheetId="12" r:id="rId7"/>
    <sheet name="Wartość najbliższa" sheetId="11" r:id="rId8"/>
    <sheet name="Dana występuje x razy" sheetId="8" r:id="rId9"/>
  </sheets>
  <externalReferences>
    <externalReference r:id="rId10"/>
  </externalReferences>
  <definedNames>
    <definedName name="_xlnm._FilterDatabase" localSheetId="2" hidden="1">'Funkcje Tablicowe 3'!$I$36:$M$67</definedName>
    <definedName name="DanePracowników">'[1]wstępny przykład'!$B$7:$F$15</definedName>
    <definedName name="Green" localSheetId="1">#REF!</definedName>
    <definedName name="Green" localSheetId="2">#REF!</definedName>
    <definedName name="Green" localSheetId="3">#REF!</definedName>
    <definedName name="Green">#REF!</definedName>
    <definedName name="Hungary" localSheetId="1">#REF!</definedName>
    <definedName name="Hungary" localSheetId="2">#REF!</definedName>
    <definedName name="Hungary">#REF!</definedName>
    <definedName name="Poland" localSheetId="1">#REF!</definedName>
    <definedName name="Poland" localSheetId="2">#REF!</definedName>
    <definedName name="Poland">#REF!</definedName>
    <definedName name="Range1">[1]porównaj!$D$2:$D$8</definedName>
    <definedName name="Range2">[1]porównaj!$E$2:$E$8</definedName>
    <definedName name="Red" localSheetId="1">#REF!</definedName>
    <definedName name="Red" localSheetId="2">#REF!</definedName>
    <definedName name="Red">#REF!</definedName>
    <definedName name="Value">[1]porównaj!$B$1</definedName>
    <definedName name="Yellow" localSheetId="1">#REF!</definedName>
    <definedName name="Yellow" localSheetId="2">#REF!</definedName>
    <definedName name="Yellow">#REF!</definedName>
  </definedNames>
  <calcPr calcId="152511"/>
</workbook>
</file>

<file path=xl/calcChain.xml><?xml version="1.0" encoding="utf-8"?>
<calcChain xmlns="http://schemas.openxmlformats.org/spreadsheetml/2006/main">
  <c r="C2" i="8" l="1" a="1"/>
  <c r="C2" i="8" s="1"/>
  <c r="K9" i="7" l="1" a="1"/>
  <c r="K9" i="7" s="1"/>
  <c r="D14" i="9" l="1"/>
  <c r="E5" i="11" l="1"/>
  <c r="F5" i="11" s="1"/>
  <c r="G5" i="11" s="1"/>
  <c r="H5" i="11" s="1"/>
  <c r="K5" i="11" a="1"/>
  <c r="K5" i="11" s="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" i="8" a="1"/>
  <c r="E2" i="8" s="1"/>
  <c r="F2" i="8" s="1" a="1"/>
  <c r="F2" i="8" s="1"/>
  <c r="H2" i="8" a="1"/>
  <c r="H2" i="8" s="1"/>
  <c r="C3" i="8" a="1"/>
  <c r="C3" i="8" s="1"/>
  <c r="G5" i="7"/>
  <c r="H5" i="7"/>
  <c r="K5" i="7" s="1"/>
  <c r="I5" i="7"/>
  <c r="K8" i="7" a="1"/>
  <c r="K8" i="7"/>
  <c r="F3" i="8" l="1" a="1"/>
  <c r="F3" i="8" s="1"/>
  <c r="D15" i="12"/>
</calcChain>
</file>

<file path=xl/sharedStrings.xml><?xml version="1.0" encoding="utf-8"?>
<sst xmlns="http://schemas.openxmlformats.org/spreadsheetml/2006/main" count="255" uniqueCount="159">
  <si>
    <t>darmowe próbki</t>
  </si>
  <si>
    <t>Kategoria 4</t>
  </si>
  <si>
    <t>prezent za zakup powyżej X</t>
  </si>
  <si>
    <t>Kategoria 3</t>
  </si>
  <si>
    <t>dodatkowy rabat</t>
  </si>
  <si>
    <t>konkurs</t>
  </si>
  <si>
    <t>Kategoria 2</t>
  </si>
  <si>
    <t>Kategoria 1</t>
  </si>
  <si>
    <t>Akcje motywacyjne</t>
  </si>
  <si>
    <t>kategoria</t>
  </si>
  <si>
    <t>Wydatki</t>
  </si>
  <si>
    <t>produkt 1</t>
  </si>
  <si>
    <t>produkt 2</t>
  </si>
  <si>
    <t>produkt 3</t>
  </si>
  <si>
    <t>sprzedaż</t>
  </si>
  <si>
    <t>Polska</t>
  </si>
  <si>
    <t>Rosja</t>
  </si>
  <si>
    <t>Rumunia</t>
  </si>
  <si>
    <t>wydatki PL+RU</t>
  </si>
  <si>
    <t>Produkt 31</t>
  </si>
  <si>
    <t>Produkt 30</t>
  </si>
  <si>
    <t>Produkt 29</t>
  </si>
  <si>
    <t>Produkt 28</t>
  </si>
  <si>
    <t>Produkt 27</t>
  </si>
  <si>
    <t>Produkt 26</t>
  </si>
  <si>
    <t>Produkt 25</t>
  </si>
  <si>
    <t>Produkt 24</t>
  </si>
  <si>
    <t>Produkt 23</t>
  </si>
  <si>
    <t>Produkt 22</t>
  </si>
  <si>
    <t>Produkt 21</t>
  </si>
  <si>
    <t>Produkt 20</t>
  </si>
  <si>
    <t>Produkt 19</t>
  </si>
  <si>
    <t>Produkt 18</t>
  </si>
  <si>
    <t>Produkt 17</t>
  </si>
  <si>
    <t>Produkt 16</t>
  </si>
  <si>
    <t>Produkt 15</t>
  </si>
  <si>
    <t>Produkt 14</t>
  </si>
  <si>
    <t>Przychodzy &gt; Koszty</t>
  </si>
  <si>
    <t>Produkt 13</t>
  </si>
  <si>
    <t>Przychodzy &gt; $G$18</t>
  </si>
  <si>
    <t>Produkt 12</t>
  </si>
  <si>
    <t>Przychody &gt;600</t>
  </si>
  <si>
    <t>Produkt 11</t>
  </si>
  <si>
    <t>Koszty &gt;500</t>
  </si>
  <si>
    <t>Produkt 10</t>
  </si>
  <si>
    <t>Maksimum</t>
  </si>
  <si>
    <t>Minimum</t>
  </si>
  <si>
    <t>Średnia</t>
  </si>
  <si>
    <t>Suma</t>
  </si>
  <si>
    <t>Produkt 9</t>
  </si>
  <si>
    <t>Przychody</t>
  </si>
  <si>
    <t>Produkt 8</t>
  </si>
  <si>
    <t>Produkty spełniające warunek:</t>
  </si>
  <si>
    <t>Produkt 7</t>
  </si>
  <si>
    <t>Produkt 6</t>
  </si>
  <si>
    <t>Produkt 5</t>
  </si>
  <si>
    <t>Produkt 4</t>
  </si>
  <si>
    <t>Produkt 3</t>
  </si>
  <si>
    <t>Produkt 2</t>
  </si>
  <si>
    <t>Produkt 1</t>
  </si>
  <si>
    <t>Koszty</t>
  </si>
  <si>
    <t>Kategoria</t>
  </si>
  <si>
    <t>Produkt</t>
  </si>
  <si>
    <t>Wg Kategorii</t>
  </si>
  <si>
    <t>Dane</t>
  </si>
  <si>
    <t>MASS</t>
  </si>
  <si>
    <t>brand 20</t>
  </si>
  <si>
    <t>VALUE</t>
  </si>
  <si>
    <t>brand 19</t>
  </si>
  <si>
    <t>brand 18</t>
  </si>
  <si>
    <t>brand 17</t>
  </si>
  <si>
    <t>brand 16</t>
  </si>
  <si>
    <t>brand 15</t>
  </si>
  <si>
    <t>PREMIUM</t>
  </si>
  <si>
    <t>brand 14</t>
  </si>
  <si>
    <t>brand 13</t>
  </si>
  <si>
    <t>brand 12</t>
  </si>
  <si>
    <t>brand 11</t>
  </si>
  <si>
    <t>brand 10</t>
  </si>
  <si>
    <t>brand 9</t>
  </si>
  <si>
    <t>brand 8</t>
  </si>
  <si>
    <t>brand 7</t>
  </si>
  <si>
    <t>brand 6</t>
  </si>
  <si>
    <t>brand 5</t>
  </si>
  <si>
    <t>brand 4</t>
  </si>
  <si>
    <t>brand 3</t>
  </si>
  <si>
    <t>brand 2</t>
  </si>
  <si>
    <t>brand 1</t>
  </si>
  <si>
    <t>Q4</t>
  </si>
  <si>
    <t>Q3</t>
  </si>
  <si>
    <t>Q2</t>
  </si>
  <si>
    <t>Q1</t>
  </si>
  <si>
    <t>Segment</t>
  </si>
  <si>
    <t>Brand</t>
  </si>
  <si>
    <t>Średnia ważona dla rekordów spełniających warunek</t>
  </si>
  <si>
    <t>Sprzedaż</t>
  </si>
  <si>
    <t>Marża %</t>
  </si>
  <si>
    <t>Grunwaldzki</t>
  </si>
  <si>
    <t>Formuła z wykorzystaniem tablicy wprowadzonej</t>
  </si>
  <si>
    <t>pl. Grunwaldzki</t>
  </si>
  <si>
    <t>Formuła z wykorzystaniem 2 zakresów</t>
  </si>
  <si>
    <t>Zachlapana</t>
  </si>
  <si>
    <t>Mokra</t>
  </si>
  <si>
    <t>Sucha</t>
  </si>
  <si>
    <t>Tablica 1 * Tablica 2</t>
  </si>
  <si>
    <t>al. Sucha</t>
  </si>
  <si>
    <t>SUMA</t>
  </si>
  <si>
    <t>Tablica 2</t>
  </si>
  <si>
    <t>ul. Mokra</t>
  </si>
  <si>
    <t>Tablica 1</t>
  </si>
  <si>
    <t>Ulica</t>
  </si>
  <si>
    <t>SUMA pomijająca błędy</t>
  </si>
  <si>
    <t>zwykła SUMA</t>
  </si>
  <si>
    <t>Slovak</t>
  </si>
  <si>
    <t>Czech</t>
  </si>
  <si>
    <t>Kazakhstan</t>
  </si>
  <si>
    <t>Ukraine</t>
  </si>
  <si>
    <t>Romania</t>
  </si>
  <si>
    <t>Russia</t>
  </si>
  <si>
    <t>Poland</t>
  </si>
  <si>
    <t>Krzysztof Szyperski</t>
  </si>
  <si>
    <t>Wiesiu Grzybowki</t>
  </si>
  <si>
    <t>Michał Szyperski</t>
  </si>
  <si>
    <t>Łukasz Rogowski</t>
  </si>
  <si>
    <t>Antoni Sosnowski</t>
  </si>
  <si>
    <t>Paweł Kurowski</t>
  </si>
  <si>
    <t>Anna Kurowska</t>
  </si>
  <si>
    <t>Wacław Borkowski</t>
  </si>
  <si>
    <t>Adam Kosowski</t>
  </si>
  <si>
    <t>Michał Kaczyński</t>
  </si>
  <si>
    <t>Olgierd Kosiński</t>
  </si>
  <si>
    <t>Adam Kowalski</t>
  </si>
  <si>
    <t>Przemysław Nowakowski</t>
  </si>
  <si>
    <t>Marcin Tomeszewski</t>
  </si>
  <si>
    <t>Tomasz Wojski</t>
  </si>
  <si>
    <t>Krzysztof Kowalski</t>
  </si>
  <si>
    <t>Witold Kurowski</t>
  </si>
  <si>
    <t>Antoni Grzybowki</t>
  </si>
  <si>
    <t>Aleksander Walewski</t>
  </si>
  <si>
    <t>Zwycięzca:</t>
  </si>
  <si>
    <t>Witold Tomeszewski</t>
  </si>
  <si>
    <t>Kurs osiągnięty:</t>
  </si>
  <si>
    <t>i był to:</t>
  </si>
  <si>
    <t>ekspert nr.</t>
  </si>
  <si>
    <t>Prognoza kursu €</t>
  </si>
  <si>
    <t>Eksperci</t>
  </si>
  <si>
    <t>uzyskał ją</t>
  </si>
  <si>
    <t>najmniejsza 
różnica</t>
  </si>
  <si>
    <t>odległość od celu</t>
  </si>
  <si>
    <t>Jedna formuła</t>
  </si>
  <si>
    <t>ilość unikatów</t>
  </si>
  <si>
    <t>Tomasz</t>
  </si>
  <si>
    <t>Marta</t>
  </si>
  <si>
    <t>Ewa</t>
  </si>
  <si>
    <t>Adam</t>
  </si>
  <si>
    <t>ile unikatów formuła odporna na puste komórki</t>
  </si>
  <si>
    <t>ile unikatów jedna formuła tablicowa</t>
  </si>
  <si>
    <t>licz.jeżeli</t>
  </si>
  <si>
    <t>Lista: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</si>
</sst>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37" fontId="7" fillId="0" borderId="0"/>
    <xf numFmtId="0" fontId="8" fillId="0" borderId="0"/>
    <xf numFmtId="0" fontId="5" fillId="0" borderId="0"/>
    <xf numFmtId="9" fontId="9" fillId="0" borderId="0" applyFont="0" applyFill="0" applyBorder="0" applyAlignment="0" applyProtection="0"/>
    <xf numFmtId="0" fontId="4" fillId="0" borderId="0"/>
  </cellStyleXfs>
  <cellXfs count="106">
    <xf numFmtId="0" fontId="0" fillId="0" borderId="0" xfId="0"/>
    <xf numFmtId="0" fontId="5" fillId="0" borderId="0" xfId="1"/>
    <xf numFmtId="0" fontId="5" fillId="0" borderId="1" xfId="1" applyBorder="1"/>
    <xf numFmtId="3" fontId="5" fillId="0" borderId="1" xfId="1" applyNumberFormat="1" applyBorder="1"/>
    <xf numFmtId="3" fontId="5" fillId="0" borderId="0" xfId="1" applyNumberFormat="1"/>
    <xf numFmtId="0" fontId="6" fillId="0" borderId="1" xfId="1" applyFont="1" applyBorder="1"/>
    <xf numFmtId="0" fontId="5" fillId="0" borderId="2" xfId="1" applyBorder="1" applyAlignment="1"/>
    <xf numFmtId="0" fontId="5" fillId="0" borderId="3" xfId="1" applyBorder="1" applyAlignment="1"/>
    <xf numFmtId="0" fontId="5" fillId="0" borderId="4" xfId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1" applyAlignment="1">
      <alignment horizontal="center"/>
    </xf>
    <xf numFmtId="0" fontId="6" fillId="0" borderId="1" xfId="1" applyFont="1" applyBorder="1" applyAlignment="1">
      <alignment horizontal="center"/>
    </xf>
    <xf numFmtId="3" fontId="5" fillId="0" borderId="1" xfId="1" applyNumberFormat="1" applyBorder="1" applyAlignment="1">
      <alignment horizontal="center"/>
    </xf>
    <xf numFmtId="0" fontId="5" fillId="0" borderId="0" xfId="1" applyAlignment="1">
      <alignment horizontal="right"/>
    </xf>
    <xf numFmtId="3" fontId="5" fillId="0" borderId="1" xfId="1" applyNumberFormat="1" applyBorder="1" applyAlignment="1">
      <alignment horizontal="right"/>
    </xf>
    <xf numFmtId="0" fontId="5" fillId="0" borderId="1" xfId="1" applyFont="1" applyBorder="1"/>
    <xf numFmtId="0" fontId="5" fillId="0" borderId="1" xfId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5" fillId="2" borderId="5" xfId="1" applyFill="1" applyBorder="1" applyAlignment="1">
      <alignment horizontal="center"/>
    </xf>
    <xf numFmtId="0" fontId="5" fillId="2" borderId="6" xfId="1" applyFill="1" applyBorder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Alignment="1">
      <alignment horizontal="left"/>
    </xf>
    <xf numFmtId="0" fontId="5" fillId="2" borderId="1" xfId="1" applyFont="1" applyFill="1" applyBorder="1" applyAlignment="1">
      <alignment horizontal="right"/>
    </xf>
    <xf numFmtId="0" fontId="8" fillId="2" borderId="1" xfId="1" applyFont="1" applyFill="1" applyBorder="1" applyAlignment="1">
      <alignment horizontal="right"/>
    </xf>
    <xf numFmtId="0" fontId="8" fillId="2" borderId="1" xfId="1" applyFont="1" applyFill="1" applyBorder="1"/>
    <xf numFmtId="0" fontId="5" fillId="2" borderId="1" xfId="1" applyFont="1" applyFill="1" applyBorder="1"/>
    <xf numFmtId="0" fontId="5" fillId="0" borderId="0" xfId="1" applyFont="1"/>
    <xf numFmtId="0" fontId="5" fillId="0" borderId="0" xfId="4"/>
    <xf numFmtId="9" fontId="5" fillId="0" borderId="0" xfId="5" applyFont="1"/>
    <xf numFmtId="3" fontId="5" fillId="0" borderId="0" xfId="4" applyNumberFormat="1"/>
    <xf numFmtId="3" fontId="5" fillId="0" borderId="1" xfId="4" applyNumberFormat="1" applyBorder="1"/>
    <xf numFmtId="9" fontId="5" fillId="0" borderId="1" xfId="5" applyFont="1" applyBorder="1" applyAlignment="1">
      <alignment horizontal="center"/>
    </xf>
    <xf numFmtId="0" fontId="5" fillId="0" borderId="1" xfId="4" applyBorder="1"/>
    <xf numFmtId="9" fontId="5" fillId="0" borderId="1" xfId="5" applyFont="1" applyBorder="1"/>
    <xf numFmtId="0" fontId="5" fillId="2" borderId="1" xfId="4" applyFill="1" applyBorder="1"/>
    <xf numFmtId="0" fontId="5" fillId="2" borderId="1" xfId="4" applyFill="1" applyBorder="1" applyAlignment="1">
      <alignment horizontal="center"/>
    </xf>
    <xf numFmtId="9" fontId="6" fillId="2" borderId="1" xfId="5" applyFont="1" applyFill="1" applyBorder="1" applyAlignment="1">
      <alignment horizontal="center"/>
    </xf>
    <xf numFmtId="9" fontId="6" fillId="2" borderId="5" xfId="5" applyFont="1" applyFill="1" applyBorder="1" applyAlignment="1">
      <alignment horizontal="center"/>
    </xf>
    <xf numFmtId="0" fontId="6" fillId="2" borderId="5" xfId="4" applyFont="1" applyFill="1" applyBorder="1"/>
    <xf numFmtId="0" fontId="6" fillId="0" borderId="0" xfId="4" applyFont="1"/>
    <xf numFmtId="9" fontId="6" fillId="2" borderId="2" xfId="5" applyFont="1" applyFill="1" applyBorder="1"/>
    <xf numFmtId="9" fontId="6" fillId="2" borderId="3" xfId="5" applyFont="1" applyFill="1" applyBorder="1"/>
    <xf numFmtId="9" fontId="6" fillId="2" borderId="4" xfId="5" applyFont="1" applyFill="1" applyBorder="1"/>
    <xf numFmtId="0" fontId="6" fillId="2" borderId="2" xfId="4" applyFont="1" applyFill="1" applyBorder="1"/>
    <xf numFmtId="0" fontId="6" fillId="2" borderId="4" xfId="4" applyFont="1" applyFill="1" applyBorder="1"/>
    <xf numFmtId="3" fontId="5" fillId="0" borderId="1" xfId="1" applyNumberFormat="1" applyBorder="1" applyAlignment="1">
      <alignment horizontal="left"/>
    </xf>
    <xf numFmtId="0" fontId="4" fillId="0" borderId="0" xfId="6"/>
    <xf numFmtId="0" fontId="4" fillId="3" borderId="0" xfId="6" applyFill="1" applyAlignment="1">
      <alignment horizontal="center"/>
    </xf>
    <xf numFmtId="0" fontId="4" fillId="0" borderId="0" xfId="6" applyBorder="1"/>
    <xf numFmtId="0" fontId="4" fillId="0" borderId="2" xfId="6" applyBorder="1"/>
    <xf numFmtId="0" fontId="4" fillId="0" borderId="3" xfId="6" applyBorder="1"/>
    <xf numFmtId="0" fontId="4" fillId="0" borderId="4" xfId="6" applyBorder="1"/>
    <xf numFmtId="0" fontId="4" fillId="0" borderId="0" xfId="6" applyAlignment="1">
      <alignment horizontal="center"/>
    </xf>
    <xf numFmtId="0" fontId="10" fillId="0" borderId="7" xfId="6" applyFont="1" applyBorder="1"/>
    <xf numFmtId="0" fontId="4" fillId="0" borderId="8" xfId="6" applyBorder="1"/>
    <xf numFmtId="0" fontId="4" fillId="0" borderId="7" xfId="6" applyBorder="1"/>
    <xf numFmtId="0" fontId="4" fillId="0" borderId="9" xfId="6" applyBorder="1"/>
    <xf numFmtId="0" fontId="4" fillId="0" borderId="10" xfId="6" applyBorder="1"/>
    <xf numFmtId="0" fontId="4" fillId="0" borderId="11" xfId="6" applyBorder="1"/>
    <xf numFmtId="0" fontId="4" fillId="0" borderId="12" xfId="6" applyBorder="1"/>
    <xf numFmtId="0" fontId="4" fillId="0" borderId="13" xfId="6" applyBorder="1"/>
    <xf numFmtId="0" fontId="4" fillId="0" borderId="14" xfId="6" applyBorder="1"/>
    <xf numFmtId="0" fontId="11" fillId="0" borderId="0" xfId="6" applyFont="1"/>
    <xf numFmtId="0" fontId="4" fillId="0" borderId="1" xfId="6" applyBorder="1" applyAlignment="1">
      <alignment horizontal="center"/>
    </xf>
    <xf numFmtId="0" fontId="4" fillId="0" borderId="4" xfId="6" applyBorder="1" applyAlignment="1">
      <alignment horizontal="center"/>
    </xf>
    <xf numFmtId="0" fontId="4" fillId="0" borderId="0" xfId="6" applyAlignment="1">
      <alignment horizontal="right"/>
    </xf>
    <xf numFmtId="3" fontId="4" fillId="0" borderId="11" xfId="6" applyNumberFormat="1" applyBorder="1" applyAlignment="1">
      <alignment horizontal="right"/>
    </xf>
    <xf numFmtId="0" fontId="10" fillId="0" borderId="0" xfId="6" applyFont="1"/>
    <xf numFmtId="3" fontId="4" fillId="0" borderId="9" xfId="6" applyNumberFormat="1" applyBorder="1" applyAlignment="1">
      <alignment horizontal="right"/>
    </xf>
    <xf numFmtId="1" fontId="4" fillId="0" borderId="11" xfId="6" applyNumberFormat="1" applyBorder="1" applyAlignment="1">
      <alignment horizontal="right"/>
    </xf>
    <xf numFmtId="3" fontId="4" fillId="0" borderId="14" xfId="6" applyNumberFormat="1" applyBorder="1" applyAlignment="1">
      <alignment horizontal="right"/>
    </xf>
    <xf numFmtId="0" fontId="4" fillId="0" borderId="11" xfId="6" applyBorder="1" applyAlignment="1">
      <alignment horizontal="right"/>
    </xf>
    <xf numFmtId="0" fontId="12" fillId="0" borderId="0" xfId="6" applyFont="1"/>
    <xf numFmtId="0" fontId="4" fillId="0" borderId="7" xfId="6" applyBorder="1" applyAlignment="1">
      <alignment horizontal="center"/>
    </xf>
    <xf numFmtId="0" fontId="4" fillId="0" borderId="9" xfId="6" applyBorder="1" applyAlignment="1">
      <alignment horizontal="center"/>
    </xf>
    <xf numFmtId="0" fontId="4" fillId="0" borderId="11" xfId="6" applyBorder="1" applyAlignment="1">
      <alignment horizontal="center"/>
    </xf>
    <xf numFmtId="2" fontId="4" fillId="0" borderId="0" xfId="6" applyNumberFormat="1" applyAlignment="1">
      <alignment horizontal="center"/>
    </xf>
    <xf numFmtId="2" fontId="4" fillId="0" borderId="0" xfId="6" applyNumberFormat="1" applyBorder="1" applyAlignment="1">
      <alignment horizontal="center"/>
    </xf>
    <xf numFmtId="2" fontId="4" fillId="0" borderId="11" xfId="6" applyNumberFormat="1" applyBorder="1" applyAlignment="1">
      <alignment horizontal="center"/>
    </xf>
    <xf numFmtId="0" fontId="4" fillId="0" borderId="0" xfId="6" applyBorder="1" applyAlignment="1">
      <alignment horizontal="center"/>
    </xf>
    <xf numFmtId="2" fontId="4" fillId="0" borderId="0" xfId="6" applyNumberFormat="1"/>
    <xf numFmtId="0" fontId="4" fillId="0" borderId="0" xfId="6" applyFill="1" applyBorder="1"/>
    <xf numFmtId="0" fontId="4" fillId="0" borderId="0" xfId="6" quotePrefix="1" applyAlignment="1">
      <alignment horizontal="left"/>
    </xf>
    <xf numFmtId="3" fontId="4" fillId="0" borderId="0" xfId="6" applyNumberFormat="1" applyAlignment="1">
      <alignment horizontal="right"/>
    </xf>
    <xf numFmtId="0" fontId="3" fillId="0" borderId="8" xfId="6" applyFont="1" applyBorder="1"/>
    <xf numFmtId="2" fontId="4" fillId="0" borderId="13" xfId="6" applyNumberFormat="1" applyBorder="1"/>
    <xf numFmtId="2" fontId="4" fillId="0" borderId="0" xfId="6" applyNumberFormat="1" applyBorder="1"/>
    <xf numFmtId="0" fontId="4" fillId="0" borderId="0" xfId="6" applyFill="1" applyBorder="1" applyAlignment="1">
      <alignment horizontal="center"/>
    </xf>
    <xf numFmtId="0" fontId="3" fillId="0" borderId="0" xfId="6" quotePrefix="1" applyFont="1" applyAlignment="1">
      <alignment horizontal="left"/>
    </xf>
    <xf numFmtId="0" fontId="11" fillId="0" borderId="0" xfId="6" applyFont="1" applyAlignment="1">
      <alignment horizontal="center"/>
    </xf>
    <xf numFmtId="0" fontId="2" fillId="0" borderId="0" xfId="6" applyFont="1"/>
    <xf numFmtId="0" fontId="2" fillId="0" borderId="0" xfId="6" applyFont="1" applyBorder="1"/>
    <xf numFmtId="0" fontId="8" fillId="2" borderId="4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4" fillId="0" borderId="0" xfId="6" applyFill="1" applyBorder="1" applyAlignment="1">
      <alignment horizontal="center" wrapText="1"/>
    </xf>
    <xf numFmtId="0" fontId="4" fillId="0" borderId="7" xfId="6" applyFill="1" applyBorder="1" applyAlignment="1">
      <alignment horizontal="center" wrapText="1"/>
    </xf>
    <xf numFmtId="0" fontId="4" fillId="0" borderId="11" xfId="6" applyBorder="1" applyAlignment="1">
      <alignment horizontal="center" wrapText="1"/>
    </xf>
    <xf numFmtId="0" fontId="4" fillId="0" borderId="9" xfId="6" applyBorder="1" applyAlignment="1">
      <alignment horizontal="center" wrapText="1"/>
    </xf>
    <xf numFmtId="0" fontId="1" fillId="0" borderId="0" xfId="6" applyFont="1"/>
    <xf numFmtId="0" fontId="1" fillId="0" borderId="0" xfId="6" applyFont="1" applyFill="1" applyBorder="1"/>
  </cellXfs>
  <cellStyles count="7">
    <cellStyle name="Normal_99MoPP" xfId="2"/>
    <cellStyle name="Normalny" xfId="0" builtinId="0"/>
    <cellStyle name="Normalny 2" xfId="1"/>
    <cellStyle name="Normalny 3" xfId="6"/>
    <cellStyle name="Normalny_Zeszyt1" xfId="4"/>
    <cellStyle name="Procentowy 2" xfId="5"/>
    <cellStyle name="Обычный_Huefs13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yperpr/Desktop/dokumenty/Excel%20html/Promo/formu&#322;y/r08/podstawowe%20formu&#322;y%20wyszukiwa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tępny przykład"/>
      <sheetName val="WYSZUKAJ.PIONOWO"/>
      <sheetName val="WYSZUKAJ.POZIOMO"/>
      <sheetName val="WYSZUKAJ"/>
      <sheetName val="podaj.pozycję_indeks"/>
      <sheetName val="porównaj"/>
    </sheetNames>
    <sheetDataSet>
      <sheetData sheetId="0">
        <row r="7">
          <cell r="B7" t="str">
            <v>Włodarczyk</v>
          </cell>
          <cell r="C7" t="str">
            <v>Mirosława</v>
          </cell>
          <cell r="D7" t="str">
            <v>Sprzedaż</v>
          </cell>
          <cell r="E7">
            <v>4466</v>
          </cell>
          <cell r="F7">
            <v>35859</v>
          </cell>
        </row>
        <row r="8">
          <cell r="B8" t="str">
            <v>Małyszko</v>
          </cell>
          <cell r="C8" t="str">
            <v>Elżbieta</v>
          </cell>
          <cell r="D8" t="str">
            <v>Operacyjny</v>
          </cell>
          <cell r="E8">
            <v>3432</v>
          </cell>
          <cell r="F8">
            <v>37727</v>
          </cell>
        </row>
        <row r="9">
          <cell r="B9" t="str">
            <v>Ostapiuk</v>
          </cell>
          <cell r="C9" t="str">
            <v>Agnieszka</v>
          </cell>
          <cell r="D9" t="str">
            <v>Marketing</v>
          </cell>
          <cell r="E9">
            <v>4422</v>
          </cell>
          <cell r="F9">
            <v>38322</v>
          </cell>
        </row>
        <row r="10">
          <cell r="B10" t="str">
            <v>Bielińska</v>
          </cell>
          <cell r="C10" t="str">
            <v>Sylwia</v>
          </cell>
          <cell r="D10" t="str">
            <v>Administracja</v>
          </cell>
          <cell r="E10">
            <v>2822</v>
          </cell>
          <cell r="F10">
            <v>36419</v>
          </cell>
        </row>
        <row r="11">
          <cell r="B11" t="str">
            <v>Świątkiewicz</v>
          </cell>
          <cell r="C11" t="str">
            <v>Arkadiusz</v>
          </cell>
          <cell r="D11" t="str">
            <v>Administracja</v>
          </cell>
          <cell r="E11">
            <v>1231</v>
          </cell>
          <cell r="F11">
            <v>36962</v>
          </cell>
        </row>
        <row r="12">
          <cell r="B12" t="str">
            <v>Piórek</v>
          </cell>
          <cell r="C12" t="str">
            <v>Bernard</v>
          </cell>
          <cell r="D12" t="str">
            <v>Administracja</v>
          </cell>
          <cell r="E12">
            <v>2604</v>
          </cell>
          <cell r="F12">
            <v>38457</v>
          </cell>
        </row>
        <row r="13">
          <cell r="B13" t="str">
            <v>Małko</v>
          </cell>
          <cell r="C13" t="str">
            <v>Beata</v>
          </cell>
          <cell r="D13" t="str">
            <v>Operacyjny</v>
          </cell>
          <cell r="E13">
            <v>3983</v>
          </cell>
          <cell r="F13">
            <v>36565</v>
          </cell>
        </row>
        <row r="14">
          <cell r="B14" t="str">
            <v>Karcz</v>
          </cell>
          <cell r="C14" t="str">
            <v>Alojzy</v>
          </cell>
          <cell r="D14" t="str">
            <v>Przetwarzanie danych</v>
          </cell>
          <cell r="E14">
            <v>2144</v>
          </cell>
          <cell r="F14">
            <v>38070</v>
          </cell>
        </row>
        <row r="15">
          <cell r="B15" t="str">
            <v>Rogoziński</v>
          </cell>
          <cell r="C15" t="str">
            <v>Wojciech</v>
          </cell>
          <cell r="D15" t="str">
            <v>Przetwarzanie danych</v>
          </cell>
          <cell r="E15">
            <v>1102</v>
          </cell>
          <cell r="F15">
            <v>37937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James</v>
          </cell>
        </row>
        <row r="2">
          <cell r="D2" t="str">
            <v>Bill</v>
          </cell>
          <cell r="E2">
            <v>50</v>
          </cell>
        </row>
        <row r="3">
          <cell r="D3" t="str">
            <v>Ellen</v>
          </cell>
          <cell r="E3">
            <v>25</v>
          </cell>
        </row>
        <row r="4">
          <cell r="D4" t="str">
            <v>Frank</v>
          </cell>
          <cell r="E4">
            <v>200</v>
          </cell>
        </row>
        <row r="5">
          <cell r="D5" t="str">
            <v>James</v>
          </cell>
          <cell r="E5">
            <v>300</v>
          </cell>
        </row>
        <row r="6">
          <cell r="D6" t="str">
            <v>Jill</v>
          </cell>
          <cell r="E6">
            <v>400</v>
          </cell>
        </row>
        <row r="7">
          <cell r="D7" t="str">
            <v>John</v>
          </cell>
          <cell r="E7">
            <v>100</v>
          </cell>
        </row>
        <row r="8">
          <cell r="D8" t="str">
            <v>Ted</v>
          </cell>
          <cell r="E8">
            <v>150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D16" sqref="D16"/>
    </sheetView>
  </sheetViews>
  <sheetFormatPr defaultRowHeight="14.25"/>
  <cols>
    <col min="3" max="3" width="9" style="11"/>
    <col min="6" max="8" width="9" style="11"/>
  </cols>
  <sheetData>
    <row r="2" spans="2:8">
      <c r="B2" s="9"/>
      <c r="C2" s="10" t="s">
        <v>14</v>
      </c>
      <c r="E2" s="9"/>
      <c r="F2" s="10" t="s">
        <v>11</v>
      </c>
      <c r="G2" s="10" t="s">
        <v>12</v>
      </c>
      <c r="H2" s="10" t="s">
        <v>13</v>
      </c>
    </row>
    <row r="3" spans="2:8">
      <c r="B3" s="9" t="s">
        <v>11</v>
      </c>
      <c r="C3" s="12">
        <v>123</v>
      </c>
      <c r="E3" s="9" t="s">
        <v>14</v>
      </c>
      <c r="F3" s="12"/>
      <c r="G3" s="12"/>
      <c r="H3" s="12"/>
    </row>
    <row r="4" spans="2:8">
      <c r="B4" s="9" t="s">
        <v>12</v>
      </c>
      <c r="C4" s="12">
        <v>456</v>
      </c>
    </row>
    <row r="5" spans="2:8">
      <c r="B5" s="9" t="s">
        <v>13</v>
      </c>
      <c r="C5" s="12">
        <v>789</v>
      </c>
    </row>
    <row r="6" spans="2:8">
      <c r="C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showGridLines="0" workbookViewId="0">
      <selection activeCell="I14" sqref="I14"/>
    </sheetView>
  </sheetViews>
  <sheetFormatPr defaultRowHeight="12.75"/>
  <cols>
    <col min="1" max="1" width="1.75" style="1" customWidth="1"/>
    <col min="2" max="2" width="9" style="1" bestFit="1" customWidth="1"/>
    <col min="3" max="3" width="20.875" style="1" bestFit="1" customWidth="1"/>
    <col min="4" max="6" width="9" style="1"/>
    <col min="7" max="7" width="1.625" style="1" customWidth="1"/>
    <col min="8" max="8" width="9" style="1" bestFit="1" customWidth="1"/>
    <col min="9" max="9" width="13" style="13" bestFit="1" customWidth="1"/>
    <col min="10" max="11" width="9.625" style="1" bestFit="1" customWidth="1"/>
    <col min="12" max="16384" width="9" style="1"/>
  </cols>
  <sheetData>
    <row r="2" spans="2:12">
      <c r="B2" s="2"/>
      <c r="C2" s="2"/>
      <c r="D2" s="8" t="s">
        <v>10</v>
      </c>
      <c r="E2" s="7"/>
      <c r="F2" s="6"/>
    </row>
    <row r="3" spans="2:12">
      <c r="B3" s="5" t="s">
        <v>9</v>
      </c>
      <c r="C3" s="5" t="s">
        <v>8</v>
      </c>
      <c r="D3" s="14" t="s">
        <v>15</v>
      </c>
      <c r="E3" s="14" t="s">
        <v>16</v>
      </c>
      <c r="F3" s="14" t="s">
        <v>17</v>
      </c>
      <c r="H3" s="2"/>
      <c r="I3" s="14" t="s">
        <v>18</v>
      </c>
    </row>
    <row r="4" spans="2:12">
      <c r="B4" s="2" t="s">
        <v>3</v>
      </c>
      <c r="C4" s="2" t="s">
        <v>4</v>
      </c>
      <c r="D4" s="3">
        <v>67.257906699291993</v>
      </c>
      <c r="E4" s="2"/>
      <c r="F4" s="2"/>
      <c r="H4" s="2" t="s">
        <v>3</v>
      </c>
      <c r="I4" s="15"/>
    </row>
    <row r="5" spans="2:12">
      <c r="B5" s="2" t="s">
        <v>1</v>
      </c>
      <c r="C5" s="2" t="s">
        <v>2</v>
      </c>
      <c r="D5" s="3">
        <v>400.55553720666933</v>
      </c>
      <c r="E5" s="3">
        <v>70.480524237573235</v>
      </c>
      <c r="F5" s="2">
        <v>122</v>
      </c>
    </row>
    <row r="6" spans="2:12">
      <c r="B6" s="2" t="s">
        <v>7</v>
      </c>
      <c r="C6" s="2" t="s">
        <v>4</v>
      </c>
      <c r="D6" s="3">
        <v>836.59555542279134</v>
      </c>
      <c r="E6" s="2"/>
      <c r="F6" s="2"/>
    </row>
    <row r="7" spans="2:12">
      <c r="B7" s="2" t="s">
        <v>6</v>
      </c>
      <c r="C7" s="2" t="s">
        <v>5</v>
      </c>
      <c r="D7" s="2"/>
      <c r="E7" s="3">
        <v>789.72193804340066</v>
      </c>
      <c r="F7" s="3">
        <v>332.40794164932731</v>
      </c>
    </row>
    <row r="8" spans="2:12">
      <c r="B8" s="2" t="s">
        <v>3</v>
      </c>
      <c r="C8" s="2" t="s">
        <v>0</v>
      </c>
      <c r="D8" s="2"/>
      <c r="E8" s="3">
        <v>416.27680723328541</v>
      </c>
      <c r="F8" s="2"/>
      <c r="L8" s="4"/>
    </row>
    <row r="9" spans="2:12">
      <c r="B9" s="2" t="s">
        <v>7</v>
      </c>
      <c r="C9" s="2" t="s">
        <v>4</v>
      </c>
      <c r="D9" s="2"/>
      <c r="E9" s="2"/>
      <c r="F9" s="3">
        <v>465.85083809608483</v>
      </c>
    </row>
    <row r="10" spans="2:12">
      <c r="B10" s="2" t="s">
        <v>6</v>
      </c>
      <c r="C10" s="2" t="s">
        <v>5</v>
      </c>
      <c r="D10" s="3">
        <v>671.27841040173325</v>
      </c>
      <c r="E10" s="2"/>
      <c r="F10" s="2"/>
    </row>
    <row r="11" spans="2:12">
      <c r="B11" s="2" t="s">
        <v>3</v>
      </c>
      <c r="C11" s="2" t="s">
        <v>5</v>
      </c>
      <c r="D11" s="2"/>
      <c r="E11" s="3">
        <v>381.57620928728255</v>
      </c>
      <c r="F11" s="3">
        <v>832.01000399239251</v>
      </c>
    </row>
    <row r="12" spans="2:12">
      <c r="B12" s="2" t="s">
        <v>1</v>
      </c>
      <c r="C12" s="2" t="s">
        <v>4</v>
      </c>
      <c r="D12" s="3">
        <v>196.1858658669131</v>
      </c>
      <c r="E12" s="2"/>
      <c r="F12" s="3">
        <v>952.71567895366991</v>
      </c>
    </row>
    <row r="13" spans="2:12">
      <c r="B13" s="2" t="s">
        <v>3</v>
      </c>
      <c r="C13" s="2" t="s">
        <v>2</v>
      </c>
      <c r="D13" s="2"/>
      <c r="E13" s="3">
        <v>585.07126146684323</v>
      </c>
      <c r="F13" s="2"/>
    </row>
    <row r="14" spans="2:12">
      <c r="B14" s="2" t="s">
        <v>1</v>
      </c>
      <c r="C14" s="2" t="s">
        <v>0</v>
      </c>
      <c r="D14" s="2"/>
      <c r="E14" s="3">
        <v>271.59899646283134</v>
      </c>
      <c r="F14" s="2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topLeftCell="A9" workbookViewId="0">
      <selection activeCell="G18" sqref="G18"/>
    </sheetView>
  </sheetViews>
  <sheetFormatPr defaultRowHeight="12.75"/>
  <cols>
    <col min="1" max="1" width="1.75" style="1" customWidth="1"/>
    <col min="2" max="2" width="8.75" style="1" bestFit="1" customWidth="1"/>
    <col min="3" max="3" width="9" style="1"/>
    <col min="4" max="4" width="7" style="16" customWidth="1"/>
    <col min="5" max="5" width="9.25" style="16" customWidth="1"/>
    <col min="6" max="6" width="1.625" style="1" customWidth="1"/>
    <col min="7" max="7" width="16.75" style="1" bestFit="1" customWidth="1"/>
    <col min="8" max="8" width="9.75" style="13" customWidth="1"/>
    <col min="9" max="9" width="9.625" style="1" bestFit="1" customWidth="1"/>
    <col min="10" max="10" width="9.75" style="1" bestFit="1" customWidth="1"/>
    <col min="11" max="11" width="8.875" style="1" bestFit="1" customWidth="1"/>
    <col min="12" max="12" width="10.375" style="1" customWidth="1"/>
    <col min="13" max="13" width="18" style="1" bestFit="1" customWidth="1"/>
    <col min="14" max="14" width="2.125" style="1" customWidth="1"/>
    <col min="15" max="15" width="17.625" style="1" customWidth="1"/>
    <col min="16" max="16" width="15.875" style="1" bestFit="1" customWidth="1"/>
    <col min="17" max="16384" width="9" style="1"/>
  </cols>
  <sheetData>
    <row r="2" spans="2:11">
      <c r="B2" s="31" t="s">
        <v>64</v>
      </c>
      <c r="G2" s="31" t="s">
        <v>63</v>
      </c>
    </row>
    <row r="3" spans="2:11">
      <c r="B3" s="30" t="s">
        <v>62</v>
      </c>
      <c r="C3" s="29" t="s">
        <v>61</v>
      </c>
      <c r="D3" s="28" t="s">
        <v>60</v>
      </c>
      <c r="E3" s="27" t="s">
        <v>50</v>
      </c>
      <c r="G3" s="24"/>
      <c r="H3" s="97" t="s">
        <v>50</v>
      </c>
      <c r="I3" s="98"/>
      <c r="J3" s="99"/>
    </row>
    <row r="4" spans="2:11">
      <c r="B4" s="18" t="s">
        <v>59</v>
      </c>
      <c r="C4" s="2" t="s">
        <v>3</v>
      </c>
      <c r="D4" s="17">
        <v>512.66735388685629</v>
      </c>
      <c r="E4" s="17">
        <v>467.72937522702807</v>
      </c>
      <c r="G4" s="23"/>
      <c r="H4" s="21" t="s">
        <v>46</v>
      </c>
      <c r="I4" s="21" t="s">
        <v>47</v>
      </c>
      <c r="J4" s="21" t="s">
        <v>45</v>
      </c>
    </row>
    <row r="5" spans="2:11">
      <c r="B5" s="18" t="s">
        <v>58</v>
      </c>
      <c r="C5" s="2" t="s">
        <v>1</v>
      </c>
      <c r="D5" s="17">
        <v>621.99726154820155</v>
      </c>
      <c r="E5" s="17">
        <v>559.87625613656212</v>
      </c>
      <c r="G5" s="20" t="s">
        <v>7</v>
      </c>
      <c r="H5" s="15"/>
      <c r="I5" s="15"/>
      <c r="J5" s="15"/>
    </row>
    <row r="6" spans="2:11">
      <c r="B6" s="18" t="s">
        <v>57</v>
      </c>
      <c r="C6" s="2" t="s">
        <v>7</v>
      </c>
      <c r="D6" s="17">
        <v>377.62965473217395</v>
      </c>
      <c r="E6" s="17">
        <v>748.4315041895785</v>
      </c>
      <c r="G6" s="20" t="s">
        <v>6</v>
      </c>
      <c r="H6" s="15"/>
      <c r="I6" s="15"/>
      <c r="J6" s="15"/>
    </row>
    <row r="7" spans="2:11">
      <c r="B7" s="18" t="s">
        <v>56</v>
      </c>
      <c r="C7" s="2" t="s">
        <v>6</v>
      </c>
      <c r="D7" s="17">
        <v>598.25114839260232</v>
      </c>
      <c r="E7" s="17">
        <v>685.55551221599342</v>
      </c>
      <c r="G7" s="20" t="s">
        <v>3</v>
      </c>
      <c r="H7" s="15"/>
      <c r="I7" s="15"/>
      <c r="J7" s="15"/>
    </row>
    <row r="8" spans="2:11">
      <c r="B8" s="18" t="s">
        <v>55</v>
      </c>
      <c r="C8" s="2" t="s">
        <v>3</v>
      </c>
      <c r="D8" s="17">
        <v>462.90242192360978</v>
      </c>
      <c r="E8" s="17">
        <v>800.39292566611437</v>
      </c>
      <c r="G8" s="20" t="s">
        <v>1</v>
      </c>
      <c r="H8" s="15"/>
      <c r="I8" s="15"/>
      <c r="J8" s="15"/>
    </row>
    <row r="9" spans="2:11">
      <c r="B9" s="18" t="s">
        <v>54</v>
      </c>
      <c r="C9" s="2" t="s">
        <v>7</v>
      </c>
      <c r="D9" s="17">
        <v>506.57363214048769</v>
      </c>
      <c r="E9" s="17">
        <v>900.42085461967804</v>
      </c>
      <c r="G9" s="26"/>
    </row>
    <row r="10" spans="2:11">
      <c r="B10" s="18" t="s">
        <v>53</v>
      </c>
      <c r="C10" s="2" t="s">
        <v>6</v>
      </c>
      <c r="D10" s="17">
        <v>404.38204411258943</v>
      </c>
      <c r="E10" s="17">
        <v>730.45430119315779</v>
      </c>
      <c r="G10" s="25" t="s">
        <v>52</v>
      </c>
      <c r="H10" s="1"/>
    </row>
    <row r="11" spans="2:11">
      <c r="B11" s="18" t="s">
        <v>51</v>
      </c>
      <c r="C11" s="2" t="s">
        <v>3</v>
      </c>
      <c r="D11" s="17">
        <v>508.1193828645761</v>
      </c>
      <c r="E11" s="17">
        <v>526.10446316856269</v>
      </c>
      <c r="G11" s="24"/>
      <c r="H11" s="22" t="s">
        <v>50</v>
      </c>
      <c r="I11" s="22"/>
      <c r="J11" s="22"/>
      <c r="K11" s="22"/>
    </row>
    <row r="12" spans="2:11">
      <c r="B12" s="18" t="s">
        <v>49</v>
      </c>
      <c r="C12" s="2" t="s">
        <v>3</v>
      </c>
      <c r="D12" s="17">
        <v>241.49539117889</v>
      </c>
      <c r="E12" s="17">
        <v>583.27424398887183</v>
      </c>
      <c r="G12" s="23"/>
      <c r="H12" s="22" t="s">
        <v>48</v>
      </c>
      <c r="I12" s="21" t="s">
        <v>47</v>
      </c>
      <c r="J12" s="22" t="s">
        <v>46</v>
      </c>
      <c r="K12" s="21" t="s">
        <v>45</v>
      </c>
    </row>
    <row r="13" spans="2:11">
      <c r="B13" s="18" t="s">
        <v>44</v>
      </c>
      <c r="C13" s="2" t="s">
        <v>1</v>
      </c>
      <c r="D13" s="17">
        <v>562.47371343730185</v>
      </c>
      <c r="E13" s="17">
        <v>644.28560969924479</v>
      </c>
      <c r="G13" s="20" t="s">
        <v>43</v>
      </c>
      <c r="H13" s="15"/>
      <c r="I13" s="15"/>
      <c r="J13" s="3"/>
      <c r="K13" s="3"/>
    </row>
    <row r="14" spans="2:11">
      <c r="B14" s="18" t="s">
        <v>42</v>
      </c>
      <c r="C14" s="2" t="s">
        <v>7</v>
      </c>
      <c r="D14" s="17">
        <v>337.03626429323191</v>
      </c>
      <c r="E14" s="17">
        <v>701.15629815700936</v>
      </c>
      <c r="G14" s="20" t="s">
        <v>41</v>
      </c>
      <c r="H14" s="15"/>
      <c r="I14" s="15"/>
      <c r="J14" s="3"/>
      <c r="K14" s="3"/>
    </row>
    <row r="15" spans="2:11">
      <c r="B15" s="18" t="s">
        <v>40</v>
      </c>
      <c r="C15" s="2" t="s">
        <v>6</v>
      </c>
      <c r="D15" s="17">
        <v>689.52106336183522</v>
      </c>
      <c r="E15" s="17">
        <v>248.30761764932188</v>
      </c>
      <c r="G15" s="20" t="s">
        <v>39</v>
      </c>
      <c r="H15" s="15"/>
      <c r="I15" s="15"/>
      <c r="J15" s="3"/>
      <c r="K15" s="3"/>
    </row>
    <row r="16" spans="2:11">
      <c r="B16" s="18" t="s">
        <v>38</v>
      </c>
      <c r="C16" s="2" t="s">
        <v>3</v>
      </c>
      <c r="D16" s="17">
        <v>459.5287089661511</v>
      </c>
      <c r="E16" s="17">
        <v>1002.0319257723397</v>
      </c>
      <c r="G16" s="20" t="s">
        <v>37</v>
      </c>
      <c r="H16" s="50"/>
      <c r="I16" s="15"/>
      <c r="J16" s="3"/>
      <c r="K16" s="3"/>
    </row>
    <row r="17" spans="2:8">
      <c r="B17" s="18" t="s">
        <v>36</v>
      </c>
      <c r="C17" s="2" t="s">
        <v>7</v>
      </c>
      <c r="D17" s="17">
        <v>285.42417282890557</v>
      </c>
      <c r="E17" s="17">
        <v>846.4204194652533</v>
      </c>
      <c r="H17" s="1"/>
    </row>
    <row r="18" spans="2:8">
      <c r="B18" s="18" t="s">
        <v>35</v>
      </c>
      <c r="C18" s="2" t="s">
        <v>6</v>
      </c>
      <c r="D18" s="17">
        <v>255.79164802124347</v>
      </c>
      <c r="E18" s="17">
        <v>889.81592471305385</v>
      </c>
      <c r="G18" s="19">
        <v>256</v>
      </c>
      <c r="H18" s="1"/>
    </row>
    <row r="19" spans="2:8">
      <c r="B19" s="18" t="s">
        <v>34</v>
      </c>
      <c r="C19" s="2" t="s">
        <v>3</v>
      </c>
      <c r="D19" s="17">
        <v>251.51718876965293</v>
      </c>
      <c r="E19" s="17">
        <v>513.02228892386415</v>
      </c>
    </row>
    <row r="20" spans="2:8">
      <c r="B20" s="18" t="s">
        <v>33</v>
      </c>
      <c r="C20" s="2" t="s">
        <v>1</v>
      </c>
      <c r="D20" s="17">
        <v>496.73985914623944</v>
      </c>
      <c r="E20" s="17">
        <v>807.87954594344615</v>
      </c>
    </row>
    <row r="21" spans="2:8">
      <c r="B21" s="18" t="s">
        <v>32</v>
      </c>
      <c r="C21" s="2" t="s">
        <v>3</v>
      </c>
      <c r="D21" s="17">
        <v>585.88400773917238</v>
      </c>
      <c r="E21" s="17">
        <v>351.9068450680104</v>
      </c>
    </row>
    <row r="22" spans="2:8">
      <c r="B22" s="18" t="s">
        <v>31</v>
      </c>
      <c r="C22" s="2" t="s">
        <v>1</v>
      </c>
      <c r="D22" s="17">
        <v>533.07160662523927</v>
      </c>
      <c r="E22" s="17">
        <v>1015.0076411636818</v>
      </c>
    </row>
    <row r="23" spans="2:8">
      <c r="B23" s="18" t="s">
        <v>30</v>
      </c>
      <c r="C23" s="2" t="s">
        <v>7</v>
      </c>
      <c r="D23" s="17">
        <v>459.53412234644577</v>
      </c>
      <c r="E23" s="17">
        <v>807.67762429482377</v>
      </c>
    </row>
    <row r="24" spans="2:8">
      <c r="B24" s="18" t="s">
        <v>29</v>
      </c>
      <c r="C24" s="2" t="s">
        <v>6</v>
      </c>
      <c r="D24" s="17">
        <v>421.87350776537784</v>
      </c>
      <c r="E24" s="17">
        <v>179.13080121971626</v>
      </c>
    </row>
    <row r="25" spans="2:8">
      <c r="B25" s="18" t="s">
        <v>28</v>
      </c>
      <c r="C25" s="2" t="s">
        <v>3</v>
      </c>
      <c r="D25" s="17">
        <v>633.03028340049673</v>
      </c>
      <c r="E25" s="17">
        <v>645.20551781052905</v>
      </c>
    </row>
    <row r="26" spans="2:8">
      <c r="B26" s="18" t="s">
        <v>27</v>
      </c>
      <c r="C26" s="2" t="s">
        <v>7</v>
      </c>
      <c r="D26" s="17">
        <v>376.56395603378064</v>
      </c>
      <c r="E26" s="17">
        <v>553.4699825898208</v>
      </c>
    </row>
    <row r="27" spans="2:8">
      <c r="B27" s="18" t="s">
        <v>26</v>
      </c>
      <c r="C27" s="2" t="s">
        <v>6</v>
      </c>
      <c r="D27" s="17">
        <v>655.31821093750341</v>
      </c>
      <c r="E27" s="17">
        <v>948.23087114443263</v>
      </c>
    </row>
    <row r="28" spans="2:8">
      <c r="B28" s="18" t="s">
        <v>25</v>
      </c>
      <c r="C28" s="2" t="s">
        <v>3</v>
      </c>
      <c r="D28" s="17">
        <v>297.91305829610275</v>
      </c>
      <c r="E28" s="17">
        <v>649.32802029420054</v>
      </c>
    </row>
    <row r="29" spans="2:8">
      <c r="B29" s="18" t="s">
        <v>24</v>
      </c>
      <c r="C29" s="2" t="s">
        <v>3</v>
      </c>
      <c r="D29" s="17">
        <v>463.62297525299283</v>
      </c>
      <c r="E29" s="17">
        <v>322.20436452349946</v>
      </c>
    </row>
    <row r="30" spans="2:8">
      <c r="B30" s="18" t="s">
        <v>23</v>
      </c>
      <c r="C30" s="2" t="s">
        <v>1</v>
      </c>
      <c r="D30" s="17">
        <v>206.36581024950678</v>
      </c>
      <c r="E30" s="17">
        <v>390.60335902165389</v>
      </c>
    </row>
    <row r="31" spans="2:8">
      <c r="B31" s="18" t="s">
        <v>22</v>
      </c>
      <c r="C31" s="2" t="s">
        <v>7</v>
      </c>
      <c r="D31" s="17">
        <v>477.06366202233301</v>
      </c>
      <c r="E31" s="17">
        <v>513.87521832506764</v>
      </c>
    </row>
    <row r="32" spans="2:8">
      <c r="B32" s="18" t="s">
        <v>21</v>
      </c>
      <c r="C32" s="2" t="s">
        <v>6</v>
      </c>
      <c r="D32" s="17">
        <v>614.59173757849578</v>
      </c>
      <c r="E32" s="17">
        <v>945.75392300252088</v>
      </c>
    </row>
    <row r="33" spans="2:5" s="1" customFormat="1">
      <c r="B33" s="18" t="s">
        <v>20</v>
      </c>
      <c r="C33" s="2" t="s">
        <v>3</v>
      </c>
      <c r="D33" s="17">
        <v>679.48394553880962</v>
      </c>
      <c r="E33" s="17">
        <v>1024.4137257563923</v>
      </c>
    </row>
    <row r="34" spans="2:5" s="1" customFormat="1">
      <c r="B34" s="18" t="s">
        <v>19</v>
      </c>
      <c r="C34" s="2" t="s">
        <v>7</v>
      </c>
      <c r="D34" s="17">
        <v>274.39809104712822</v>
      </c>
      <c r="E34" s="17">
        <v>672.49487669566793</v>
      </c>
    </row>
  </sheetData>
  <mergeCells count="1">
    <mergeCell ref="H3:J3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showGridLines="0" workbookViewId="0">
      <selection activeCell="Q15" sqref="Q15"/>
    </sheetView>
  </sheetViews>
  <sheetFormatPr defaultColWidth="8" defaultRowHeight="12.75"/>
  <cols>
    <col min="1" max="1" width="4.25" style="32" customWidth="1"/>
    <col min="2" max="2" width="8" style="32" customWidth="1"/>
    <col min="3" max="3" width="10.375" style="32" customWidth="1"/>
    <col min="4" max="7" width="5.25" style="33" customWidth="1"/>
    <col min="8" max="11" width="5.25" style="32" customWidth="1"/>
    <col min="12" max="12" width="2.25" style="32" customWidth="1"/>
    <col min="13" max="13" width="8.5" style="32" bestFit="1" customWidth="1"/>
    <col min="14" max="14" width="5" style="32" bestFit="1" customWidth="1"/>
    <col min="15" max="17" width="5.25" style="32" customWidth="1"/>
    <col min="18" max="16384" width="8" style="32"/>
  </cols>
  <sheetData>
    <row r="3" spans="2:17">
      <c r="B3" s="49"/>
      <c r="C3" s="48"/>
      <c r="D3" s="46" t="s">
        <v>96</v>
      </c>
      <c r="E3" s="46"/>
      <c r="F3" s="46"/>
      <c r="G3" s="45"/>
      <c r="H3" s="47" t="s">
        <v>95</v>
      </c>
      <c r="I3" s="46"/>
      <c r="J3" s="46"/>
      <c r="K3" s="45"/>
      <c r="M3" s="44" t="s">
        <v>94</v>
      </c>
    </row>
    <row r="4" spans="2:17">
      <c r="B4" s="43" t="s">
        <v>93</v>
      </c>
      <c r="C4" s="43" t="s">
        <v>92</v>
      </c>
      <c r="D4" s="42" t="s">
        <v>91</v>
      </c>
      <c r="E4" s="42" t="s">
        <v>90</v>
      </c>
      <c r="F4" s="42" t="s">
        <v>89</v>
      </c>
      <c r="G4" s="42" t="s">
        <v>88</v>
      </c>
      <c r="H4" s="41" t="s">
        <v>91</v>
      </c>
      <c r="I4" s="41" t="s">
        <v>90</v>
      </c>
      <c r="J4" s="41" t="s">
        <v>89</v>
      </c>
      <c r="K4" s="41" t="s">
        <v>88</v>
      </c>
      <c r="M4" s="39"/>
      <c r="N4" s="40" t="s">
        <v>91</v>
      </c>
      <c r="O4" s="40" t="s">
        <v>90</v>
      </c>
      <c r="P4" s="40" t="s">
        <v>89</v>
      </c>
      <c r="Q4" s="40" t="s">
        <v>88</v>
      </c>
    </row>
    <row r="5" spans="2:17">
      <c r="B5" s="37" t="s">
        <v>87</v>
      </c>
      <c r="C5" s="37" t="s">
        <v>67</v>
      </c>
      <c r="D5" s="36">
        <v>0.3699739224827987</v>
      </c>
      <c r="E5" s="36">
        <v>0.4202601525631619</v>
      </c>
      <c r="F5" s="36">
        <v>0.36549079092725756</v>
      </c>
      <c r="G5" s="36">
        <v>0.40662508733364605</v>
      </c>
      <c r="H5" s="35">
        <v>716.91425649738983</v>
      </c>
      <c r="I5" s="35">
        <v>770.06237454287134</v>
      </c>
      <c r="J5" s="35">
        <v>472.79579462835727</v>
      </c>
      <c r="K5" s="35">
        <v>28.450783201420741</v>
      </c>
      <c r="L5" s="34"/>
      <c r="M5" s="39" t="s">
        <v>67</v>
      </c>
      <c r="N5" s="38"/>
      <c r="O5" s="38"/>
      <c r="P5" s="38"/>
      <c r="Q5" s="38"/>
    </row>
    <row r="6" spans="2:17">
      <c r="B6" s="37" t="s">
        <v>86</v>
      </c>
      <c r="C6" s="37" t="s">
        <v>73</v>
      </c>
      <c r="D6" s="36">
        <v>0.42394041011770822</v>
      </c>
      <c r="E6" s="36">
        <v>0.35427164356657687</v>
      </c>
      <c r="F6" s="36">
        <v>0.42372952709193029</v>
      </c>
      <c r="G6" s="36">
        <v>0.36356591264793098</v>
      </c>
      <c r="H6" s="35">
        <v>516.09786593835156</v>
      </c>
      <c r="I6" s="35">
        <v>400.98405956064403</v>
      </c>
      <c r="J6" s="35">
        <v>651.58687253459641</v>
      </c>
      <c r="K6" s="35">
        <v>736.45815264463693</v>
      </c>
      <c r="L6" s="34"/>
      <c r="M6" s="39" t="s">
        <v>65</v>
      </c>
      <c r="N6" s="38"/>
      <c r="O6" s="38"/>
      <c r="P6" s="38"/>
      <c r="Q6" s="38"/>
    </row>
    <row r="7" spans="2:17">
      <c r="B7" s="37" t="s">
        <v>85</v>
      </c>
      <c r="C7" s="37" t="s">
        <v>65</v>
      </c>
      <c r="D7" s="36">
        <v>0.4232836561551826</v>
      </c>
      <c r="E7" s="36">
        <v>0.39486053336228299</v>
      </c>
      <c r="F7" s="36">
        <v>0.38101582324367567</v>
      </c>
      <c r="G7" s="36">
        <v>0.36522804393567276</v>
      </c>
      <c r="H7" s="35">
        <v>527.01114693484283</v>
      </c>
      <c r="I7" s="35">
        <v>52.379947934750959</v>
      </c>
      <c r="J7" s="35">
        <v>655.17617270309336</v>
      </c>
      <c r="K7" s="35">
        <v>37.846349886397142</v>
      </c>
      <c r="L7" s="34"/>
      <c r="M7" s="39" t="s">
        <v>73</v>
      </c>
      <c r="N7" s="38"/>
      <c r="O7" s="38"/>
      <c r="P7" s="38"/>
      <c r="Q7" s="38"/>
    </row>
    <row r="8" spans="2:17">
      <c r="B8" s="37" t="s">
        <v>84</v>
      </c>
      <c r="C8" s="37" t="s">
        <v>67</v>
      </c>
      <c r="D8" s="36">
        <v>0.41904576671833177</v>
      </c>
      <c r="E8" s="36">
        <v>0.43695881702367945</v>
      </c>
      <c r="F8" s="36">
        <v>0.41326789858430768</v>
      </c>
      <c r="G8" s="36">
        <v>0.44376670411343255</v>
      </c>
      <c r="H8" s="35">
        <v>451.73898652540578</v>
      </c>
      <c r="I8" s="35">
        <v>688.13755235007159</v>
      </c>
      <c r="J8" s="35">
        <v>539.09003158029793</v>
      </c>
      <c r="K8" s="35">
        <v>7.0745983526257721</v>
      </c>
      <c r="L8" s="34"/>
    </row>
    <row r="9" spans="2:17">
      <c r="B9" s="37" t="s">
        <v>83</v>
      </c>
      <c r="C9" s="37" t="s">
        <v>67</v>
      </c>
      <c r="D9" s="36">
        <v>0.40905776495339929</v>
      </c>
      <c r="E9" s="36">
        <v>0.37949338660812959</v>
      </c>
      <c r="F9" s="36">
        <v>0.43602867519499888</v>
      </c>
      <c r="G9" s="36">
        <v>0.39374260739245193</v>
      </c>
      <c r="H9" s="35">
        <v>697.45246721646993</v>
      </c>
      <c r="I9" s="35">
        <v>10.453122892033395</v>
      </c>
      <c r="J9" s="35">
        <v>878.05160031112928</v>
      </c>
      <c r="K9" s="35">
        <v>213.26069341468911</v>
      </c>
      <c r="L9" s="34"/>
      <c r="N9" s="34"/>
    </row>
    <row r="10" spans="2:17">
      <c r="B10" s="37" t="s">
        <v>82</v>
      </c>
      <c r="C10" s="37" t="s">
        <v>65</v>
      </c>
      <c r="D10" s="36">
        <v>0.38066412427796747</v>
      </c>
      <c r="E10" s="36">
        <v>0.36864739366032356</v>
      </c>
      <c r="F10" s="36">
        <v>0.42606718581328534</v>
      </c>
      <c r="G10" s="36">
        <v>0.42287830730776133</v>
      </c>
      <c r="H10" s="35">
        <v>405.63852727227498</v>
      </c>
      <c r="I10" s="35">
        <v>494.95342869603274</v>
      </c>
      <c r="J10" s="35">
        <v>284.82942952973269</v>
      </c>
      <c r="K10" s="35">
        <v>809.78991244183317</v>
      </c>
      <c r="L10" s="34"/>
      <c r="N10" s="34"/>
    </row>
    <row r="11" spans="2:17">
      <c r="B11" s="37" t="s">
        <v>81</v>
      </c>
      <c r="C11" s="37" t="s">
        <v>65</v>
      </c>
      <c r="D11" s="36">
        <v>0.39664764272439196</v>
      </c>
      <c r="E11" s="36">
        <v>0.39729220044225494</v>
      </c>
      <c r="F11" s="36">
        <v>0.44160589493896563</v>
      </c>
      <c r="G11" s="36">
        <v>0.40399042663491824</v>
      </c>
      <c r="H11" s="35">
        <v>856.35512895926843</v>
      </c>
      <c r="I11" s="35">
        <v>135.30089280245289</v>
      </c>
      <c r="J11" s="35">
        <v>725.72897029145065</v>
      </c>
      <c r="K11" s="35">
        <v>595.87695058878171</v>
      </c>
      <c r="N11" s="34"/>
    </row>
    <row r="12" spans="2:17">
      <c r="B12" s="37" t="s">
        <v>80</v>
      </c>
      <c r="C12" s="37" t="s">
        <v>73</v>
      </c>
      <c r="D12" s="36">
        <v>0.44925333460584899</v>
      </c>
      <c r="E12" s="36">
        <v>0.41666142460916961</v>
      </c>
      <c r="F12" s="36">
        <v>0.43757834930475548</v>
      </c>
      <c r="G12" s="36">
        <v>0.40193404682999023</v>
      </c>
      <c r="H12" s="35">
        <v>487.25809221690315</v>
      </c>
      <c r="I12" s="35">
        <v>708.95410102435187</v>
      </c>
      <c r="J12" s="35">
        <v>759.46971845445853</v>
      </c>
      <c r="K12" s="35">
        <v>785.12757635024127</v>
      </c>
      <c r="L12" s="34"/>
      <c r="N12" s="34"/>
    </row>
    <row r="13" spans="2:17">
      <c r="B13" s="37" t="s">
        <v>79</v>
      </c>
      <c r="C13" s="37" t="s">
        <v>65</v>
      </c>
      <c r="D13" s="36">
        <v>0.40209226589481517</v>
      </c>
      <c r="E13" s="36">
        <v>0.38651134696420425</v>
      </c>
      <c r="F13" s="36">
        <v>0.36862973967387036</v>
      </c>
      <c r="G13" s="36">
        <v>0.3600472233422029</v>
      </c>
      <c r="H13" s="35">
        <v>235.17384977839288</v>
      </c>
      <c r="I13" s="35">
        <v>211.77900244829715</v>
      </c>
      <c r="J13" s="35">
        <v>162.40433364669346</v>
      </c>
      <c r="K13" s="35">
        <v>53.202905308350573</v>
      </c>
      <c r="L13" s="34"/>
      <c r="N13" s="34"/>
    </row>
    <row r="14" spans="2:17">
      <c r="B14" s="37" t="s">
        <v>78</v>
      </c>
      <c r="C14" s="37" t="s">
        <v>67</v>
      </c>
      <c r="D14" s="36">
        <v>0.4051800587387196</v>
      </c>
      <c r="E14" s="36">
        <v>0.41312194617923859</v>
      </c>
      <c r="F14" s="36">
        <v>0.37703952029076321</v>
      </c>
      <c r="G14" s="36">
        <v>0.42052344074139608</v>
      </c>
      <c r="H14" s="35">
        <v>489.34932326146543</v>
      </c>
      <c r="I14" s="35">
        <v>640.54428444352254</v>
      </c>
      <c r="J14" s="35">
        <v>7.7140418337311019</v>
      </c>
      <c r="K14" s="35">
        <v>86.419441859305266</v>
      </c>
      <c r="L14" s="34"/>
      <c r="N14" s="34"/>
    </row>
    <row r="15" spans="2:17">
      <c r="B15" s="37" t="s">
        <v>77</v>
      </c>
      <c r="C15" s="37" t="s">
        <v>67</v>
      </c>
      <c r="D15" s="36">
        <v>0.40050429870390569</v>
      </c>
      <c r="E15" s="36">
        <v>0.42094995970741789</v>
      </c>
      <c r="F15" s="36">
        <v>0.41979803393840653</v>
      </c>
      <c r="G15" s="36">
        <v>0.37129300816689637</v>
      </c>
      <c r="H15" s="35">
        <v>6.4469155026580047</v>
      </c>
      <c r="I15" s="35">
        <v>200.65317917031192</v>
      </c>
      <c r="J15" s="35">
        <v>250.70199415204885</v>
      </c>
      <c r="K15" s="35">
        <v>33.843202752125748</v>
      </c>
      <c r="L15" s="34"/>
      <c r="N15" s="34"/>
    </row>
    <row r="16" spans="2:17">
      <c r="B16" s="37" t="s">
        <v>76</v>
      </c>
      <c r="C16" s="37" t="s">
        <v>73</v>
      </c>
      <c r="D16" s="36">
        <v>0.37300952450507036</v>
      </c>
      <c r="E16" s="36">
        <v>0.41103513190948254</v>
      </c>
      <c r="F16" s="36">
        <v>0.44439697020737368</v>
      </c>
      <c r="G16" s="36">
        <v>0.37726283213929546</v>
      </c>
      <c r="H16" s="35">
        <v>886.30872560609532</v>
      </c>
      <c r="I16" s="35">
        <v>306.6431619009154</v>
      </c>
      <c r="J16" s="35">
        <v>826.25529824533442</v>
      </c>
      <c r="K16" s="35">
        <v>41.993849364347724</v>
      </c>
      <c r="N16" s="34"/>
    </row>
    <row r="17" spans="2:14">
      <c r="B17" s="37" t="s">
        <v>75</v>
      </c>
      <c r="C17" s="37" t="s">
        <v>65</v>
      </c>
      <c r="D17" s="36">
        <v>0.37195983708338831</v>
      </c>
      <c r="E17" s="36">
        <v>0.36997628615417177</v>
      </c>
      <c r="F17" s="36">
        <v>0.42759229363214341</v>
      </c>
      <c r="G17" s="36">
        <v>0.41400831194940019</v>
      </c>
      <c r="H17" s="35">
        <v>123.59392389877213</v>
      </c>
      <c r="I17" s="35">
        <v>867.94537464245707</v>
      </c>
      <c r="J17" s="35">
        <v>164.43602035748734</v>
      </c>
      <c r="K17" s="35">
        <v>138.46034331473848</v>
      </c>
      <c r="L17" s="34"/>
      <c r="N17" s="34"/>
    </row>
    <row r="18" spans="2:14">
      <c r="B18" s="37" t="s">
        <v>74</v>
      </c>
      <c r="C18" s="37" t="s">
        <v>73</v>
      </c>
      <c r="D18" s="36">
        <v>0.40283367850337432</v>
      </c>
      <c r="E18" s="36">
        <v>0.36104915514549751</v>
      </c>
      <c r="F18" s="36">
        <v>0.41916689851653366</v>
      </c>
      <c r="G18" s="36">
        <v>0.41515603664675554</v>
      </c>
      <c r="H18" s="35">
        <v>781.15751391918491</v>
      </c>
      <c r="I18" s="35">
        <v>661.83782513455651</v>
      </c>
      <c r="J18" s="35">
        <v>803.49584002640802</v>
      </c>
      <c r="K18" s="35">
        <v>883.18008341543407</v>
      </c>
      <c r="L18" s="34"/>
      <c r="N18" s="34"/>
    </row>
    <row r="19" spans="2:14">
      <c r="B19" s="37" t="s">
        <v>72</v>
      </c>
      <c r="C19" s="37" t="s">
        <v>65</v>
      </c>
      <c r="D19" s="36">
        <v>0.39462260119043702</v>
      </c>
      <c r="E19" s="36">
        <v>0.41754142920489634</v>
      </c>
      <c r="F19" s="36">
        <v>0.42651238308863598</v>
      </c>
      <c r="G19" s="36">
        <v>0.4425353433663945</v>
      </c>
      <c r="H19" s="35">
        <v>355.40698554780863</v>
      </c>
      <c r="I19" s="35">
        <v>762.14925212805895</v>
      </c>
      <c r="J19" s="35">
        <v>380.94265618947429</v>
      </c>
      <c r="K19" s="35">
        <v>812.85725210733881</v>
      </c>
      <c r="L19" s="34"/>
      <c r="N19" s="34"/>
    </row>
    <row r="20" spans="2:14">
      <c r="B20" s="37" t="s">
        <v>71</v>
      </c>
      <c r="C20" s="37" t="s">
        <v>67</v>
      </c>
      <c r="D20" s="36">
        <v>0.36187081604856219</v>
      </c>
      <c r="E20" s="36">
        <v>0.37400743113249635</v>
      </c>
      <c r="F20" s="36">
        <v>0.37779725144707826</v>
      </c>
      <c r="G20" s="36">
        <v>0.38790222356549664</v>
      </c>
      <c r="H20" s="35">
        <v>601.52773596882139</v>
      </c>
      <c r="I20" s="35">
        <v>584.08776704279137</v>
      </c>
      <c r="J20" s="35">
        <v>643.6981078950239</v>
      </c>
      <c r="K20" s="35">
        <v>74.003420381244922</v>
      </c>
      <c r="L20" s="34"/>
    </row>
    <row r="21" spans="2:14">
      <c r="B21" s="37" t="s">
        <v>70</v>
      </c>
      <c r="C21" s="37" t="s">
        <v>67</v>
      </c>
      <c r="D21" s="36">
        <v>0.43697735402117227</v>
      </c>
      <c r="E21" s="36">
        <v>0.44049622124091675</v>
      </c>
      <c r="F21" s="36">
        <v>0.36846926691046417</v>
      </c>
      <c r="G21" s="36">
        <v>0.35245327834219564</v>
      </c>
      <c r="H21" s="35">
        <v>306.58660549439628</v>
      </c>
      <c r="I21" s="35">
        <v>93.180237317920643</v>
      </c>
      <c r="J21" s="35">
        <v>886.48557253489867</v>
      </c>
      <c r="K21" s="35">
        <v>474.76249484587476</v>
      </c>
      <c r="L21" s="34"/>
    </row>
    <row r="22" spans="2:14">
      <c r="B22" s="37" t="s">
        <v>69</v>
      </c>
      <c r="C22" s="37" t="s">
        <v>65</v>
      </c>
      <c r="D22" s="36">
        <v>0.40487964073869043</v>
      </c>
      <c r="E22" s="36">
        <v>0.41402497957668094</v>
      </c>
      <c r="F22" s="36">
        <v>0.43440721656833775</v>
      </c>
      <c r="G22" s="36">
        <v>0.44527781343852818</v>
      </c>
      <c r="H22" s="35">
        <v>301.46244767633578</v>
      </c>
      <c r="I22" s="35">
        <v>149.20256448854124</v>
      </c>
      <c r="J22" s="35">
        <v>204.77064249406604</v>
      </c>
      <c r="K22" s="35">
        <v>218.04858280620888</v>
      </c>
      <c r="L22" s="34"/>
    </row>
    <row r="23" spans="2:14">
      <c r="B23" s="37" t="s">
        <v>68</v>
      </c>
      <c r="C23" s="37" t="s">
        <v>67</v>
      </c>
      <c r="D23" s="36">
        <v>0.35210745904889362</v>
      </c>
      <c r="E23" s="36">
        <v>0.37477228589476991</v>
      </c>
      <c r="F23" s="36">
        <v>0.41489163865230416</v>
      </c>
      <c r="G23" s="36">
        <v>0.37741972565238058</v>
      </c>
      <c r="H23" s="35">
        <v>75.833155978962026</v>
      </c>
      <c r="I23" s="35">
        <v>773.67819816345957</v>
      </c>
      <c r="J23" s="35">
        <v>371.1003556306967</v>
      </c>
      <c r="K23" s="35">
        <v>827.02125639426686</v>
      </c>
      <c r="L23" s="34"/>
    </row>
    <row r="24" spans="2:14">
      <c r="B24" s="37" t="s">
        <v>66</v>
      </c>
      <c r="C24" s="37" t="s">
        <v>65</v>
      </c>
      <c r="D24" s="36">
        <v>0.36284102512962901</v>
      </c>
      <c r="E24" s="36">
        <v>0.43925436317595745</v>
      </c>
      <c r="F24" s="36">
        <v>0.39631928605814543</v>
      </c>
      <c r="G24" s="36">
        <v>0.35952575107091739</v>
      </c>
      <c r="H24" s="35">
        <v>109.84538003590794</v>
      </c>
      <c r="I24" s="35">
        <v>562.9920326861992</v>
      </c>
      <c r="J24" s="35">
        <v>294.80073383700216</v>
      </c>
      <c r="K24" s="35">
        <v>515.1045944428887</v>
      </c>
      <c r="L24" s="34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showGridLines="0" tabSelected="1" workbookViewId="0">
      <selection activeCell="D14" sqref="D14"/>
    </sheetView>
  </sheetViews>
  <sheetFormatPr defaultRowHeight="15"/>
  <cols>
    <col min="1" max="2" width="9" style="51"/>
    <col min="3" max="3" width="20.375" style="51" customWidth="1"/>
    <col min="4" max="4" width="9.5" style="70" customWidth="1"/>
    <col min="5" max="16384" width="9" style="51"/>
  </cols>
  <sheetData>
    <row r="3" spans="3:4">
      <c r="D3" s="76" t="s">
        <v>95</v>
      </c>
    </row>
    <row r="4" spans="3:4">
      <c r="C4" s="65" t="s">
        <v>119</v>
      </c>
      <c r="D4" s="75">
        <v>370.43600506580412</v>
      </c>
    </row>
    <row r="5" spans="3:4">
      <c r="C5" s="51" t="s">
        <v>118</v>
      </c>
      <c r="D5" s="71">
        <v>126.70751370171519</v>
      </c>
    </row>
    <row r="6" spans="3:4">
      <c r="C6" s="51" t="s">
        <v>117</v>
      </c>
      <c r="D6" s="71">
        <v>975.13209159461201</v>
      </c>
    </row>
    <row r="7" spans="3:4">
      <c r="C7" s="51" t="s">
        <v>116</v>
      </c>
      <c r="D7" s="71">
        <v>1083.459176884525</v>
      </c>
    </row>
    <row r="8" spans="3:4">
      <c r="C8" s="51" t="s">
        <v>115</v>
      </c>
      <c r="D8" s="74" t="e">
        <v>#DIV/0!</v>
      </c>
    </row>
    <row r="9" spans="3:4">
      <c r="C9" s="51" t="s">
        <v>114</v>
      </c>
      <c r="D9" s="71">
        <v>1084.8848269592647</v>
      </c>
    </row>
    <row r="10" spans="3:4">
      <c r="C10" s="60" t="s">
        <v>113</v>
      </c>
      <c r="D10" s="73">
        <v>983.73656608676072</v>
      </c>
    </row>
    <row r="11" spans="3:4">
      <c r="C11" s="72" t="s">
        <v>112</v>
      </c>
      <c r="D11" s="71"/>
    </row>
    <row r="12" spans="3:4">
      <c r="C12" s="72" t="s">
        <v>111</v>
      </c>
      <c r="D12" s="71"/>
    </row>
    <row r="14" spans="3:4">
      <c r="D14" s="88">
        <f>IFERROR(D4,0)+IFERROR(D5,0)+IFERROR(D6,0)+IFERROR(D7,0)+IFERROR(D8,0)+IFERROR(D9,0)+IFERROR(D10,0)</f>
        <v>4624.3561802926815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showGridLines="0" workbookViewId="0">
      <selection activeCell="K8" sqref="K8"/>
    </sheetView>
  </sheetViews>
  <sheetFormatPr defaultRowHeight="15"/>
  <cols>
    <col min="1" max="1" width="5.875" style="51" customWidth="1"/>
    <col min="2" max="2" width="12.375" style="51" customWidth="1"/>
    <col min="3" max="3" width="9" style="51"/>
    <col min="4" max="4" width="10.5" style="51" bestFit="1" customWidth="1"/>
    <col min="5" max="5" width="12.25" style="51" customWidth="1"/>
    <col min="6" max="6" width="15.875" style="51" customWidth="1"/>
    <col min="7" max="9" width="9" style="51"/>
    <col min="10" max="10" width="1.625" style="51" customWidth="1"/>
    <col min="11" max="16384" width="9" style="51"/>
  </cols>
  <sheetData>
    <row r="3" spans="2:11">
      <c r="B3" s="58" t="s">
        <v>110</v>
      </c>
      <c r="F3" s="56" t="s">
        <v>109</v>
      </c>
      <c r="G3" s="55">
        <v>2</v>
      </c>
      <c r="H3" s="55">
        <v>4</v>
      </c>
      <c r="I3" s="54">
        <v>6</v>
      </c>
      <c r="J3" s="53"/>
    </row>
    <row r="4" spans="2:11">
      <c r="B4" s="51" t="s">
        <v>108</v>
      </c>
      <c r="F4" s="56" t="s">
        <v>107</v>
      </c>
      <c r="G4" s="55">
        <v>1</v>
      </c>
      <c r="H4" s="55">
        <v>3</v>
      </c>
      <c r="I4" s="54">
        <v>5</v>
      </c>
      <c r="J4" s="53"/>
      <c r="K4" s="57" t="s">
        <v>106</v>
      </c>
    </row>
    <row r="5" spans="2:11">
      <c r="B5" s="51" t="s">
        <v>105</v>
      </c>
      <c r="F5" s="56" t="s">
        <v>104</v>
      </c>
      <c r="G5" s="55">
        <f>G4*G3</f>
        <v>2</v>
      </c>
      <c r="H5" s="55">
        <f>H4*H3</f>
        <v>12</v>
      </c>
      <c r="I5" s="54">
        <f>I4*I3</f>
        <v>30</v>
      </c>
      <c r="J5" s="53"/>
      <c r="K5" s="52">
        <f>SUM(G5:I5)</f>
        <v>44</v>
      </c>
    </row>
    <row r="6" spans="2:11">
      <c r="B6" s="51" t="s">
        <v>103</v>
      </c>
    </row>
    <row r="7" spans="2:11">
      <c r="B7" s="51" t="s">
        <v>102</v>
      </c>
    </row>
    <row r="8" spans="2:11">
      <c r="B8" s="51" t="s">
        <v>101</v>
      </c>
      <c r="F8" s="51" t="s">
        <v>100</v>
      </c>
      <c r="K8" s="52">
        <f t="array" ref="K8">SUM(G3:I3*G4:I4)</f>
        <v>44</v>
      </c>
    </row>
    <row r="9" spans="2:11">
      <c r="B9" s="51" t="s">
        <v>99</v>
      </c>
      <c r="F9" s="51" t="s">
        <v>98</v>
      </c>
      <c r="K9" s="52">
        <f t="array" ref="K9">SUM(G3:I3*{1,3,5})</f>
        <v>44</v>
      </c>
    </row>
    <row r="10" spans="2:11">
      <c r="B10" s="51" t="s">
        <v>97</v>
      </c>
    </row>
    <row r="12" spans="2:11">
      <c r="C12" s="10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showGridLines="0" workbookViewId="0">
      <selection activeCell="G6" sqref="G6"/>
    </sheetView>
  </sheetViews>
  <sheetFormatPr defaultRowHeight="15"/>
  <cols>
    <col min="1" max="1" width="4.375" style="51" customWidth="1"/>
    <col min="2" max="2" width="11.25" style="51" customWidth="1"/>
    <col min="3" max="5" width="9" style="51"/>
    <col min="6" max="6" width="6.25" style="51" customWidth="1"/>
    <col min="7" max="7" width="9" style="57"/>
    <col min="8" max="13" width="9" style="51"/>
    <col min="14" max="14" width="14.25" style="51" bestFit="1" customWidth="1"/>
    <col min="15" max="16384" width="9" style="51"/>
  </cols>
  <sheetData>
    <row r="2" spans="2:8">
      <c r="B2" s="89" t="s">
        <v>158</v>
      </c>
      <c r="C2" s="61" t="s">
        <v>157</v>
      </c>
      <c r="D2" s="60"/>
      <c r="G2" s="51"/>
    </row>
    <row r="3" spans="2:8">
      <c r="B3" s="86" t="s">
        <v>154</v>
      </c>
      <c r="C3" s="66"/>
      <c r="D3" s="90"/>
      <c r="G3" s="51"/>
      <c r="H3" s="87" t="s">
        <v>156</v>
      </c>
    </row>
    <row r="4" spans="2:8">
      <c r="B4" s="86" t="s">
        <v>154</v>
      </c>
      <c r="C4" s="63"/>
      <c r="D4" s="91"/>
      <c r="G4" s="51"/>
      <c r="H4" s="93" t="s">
        <v>155</v>
      </c>
    </row>
    <row r="5" spans="2:8">
      <c r="B5" s="92" t="s">
        <v>153</v>
      </c>
      <c r="C5" s="63"/>
      <c r="D5" s="91"/>
      <c r="G5" s="51"/>
    </row>
    <row r="6" spans="2:8">
      <c r="B6" s="92" t="s">
        <v>153</v>
      </c>
      <c r="C6" s="63"/>
      <c r="D6" s="91"/>
      <c r="G6" s="51"/>
    </row>
    <row r="7" spans="2:8">
      <c r="B7" s="92" t="s">
        <v>153</v>
      </c>
      <c r="C7" s="63"/>
      <c r="D7" s="91"/>
    </row>
    <row r="8" spans="2:8">
      <c r="B8" s="86" t="s">
        <v>152</v>
      </c>
      <c r="C8" s="63"/>
      <c r="D8" s="91"/>
    </row>
    <row r="9" spans="2:8">
      <c r="B9" s="105" t="s">
        <v>152</v>
      </c>
      <c r="C9" s="63"/>
      <c r="D9" s="91"/>
    </row>
    <row r="10" spans="2:8">
      <c r="B10" s="86" t="s">
        <v>152</v>
      </c>
      <c r="C10" s="63"/>
      <c r="D10" s="91"/>
    </row>
    <row r="11" spans="2:8">
      <c r="B11" s="86" t="s">
        <v>152</v>
      </c>
      <c r="C11" s="63"/>
      <c r="D11" s="91"/>
    </row>
    <row r="12" spans="2:8">
      <c r="B12" s="92" t="s">
        <v>151</v>
      </c>
      <c r="C12" s="63"/>
      <c r="D12" s="91"/>
    </row>
    <row r="13" spans="2:8">
      <c r="B13" s="92" t="s">
        <v>151</v>
      </c>
      <c r="C13" s="63"/>
      <c r="D13" s="91"/>
    </row>
    <row r="14" spans="2:8">
      <c r="B14" s="92" t="s">
        <v>151</v>
      </c>
      <c r="C14" s="63"/>
      <c r="D14" s="91"/>
    </row>
    <row r="15" spans="2:8">
      <c r="D15" s="85">
        <f>SUM(D3:D14)</f>
        <v>0</v>
      </c>
      <c r="E15" s="5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workbookViewId="0"/>
  </sheetViews>
  <sheetFormatPr defaultRowHeight="15"/>
  <cols>
    <col min="1" max="1" width="5.625" style="51" customWidth="1"/>
    <col min="2" max="2" width="20.75" style="51" bestFit="1" customWidth="1"/>
    <col min="3" max="3" width="14" style="51" bestFit="1" customWidth="1"/>
    <col min="4" max="4" width="9" style="51" customWidth="1"/>
    <col min="5" max="5" width="9" style="57"/>
    <col min="6" max="6" width="10.125" style="57" customWidth="1"/>
    <col min="7" max="7" width="9.25" style="57" bestFit="1" customWidth="1"/>
    <col min="8" max="8" width="15.5" style="51" bestFit="1" customWidth="1"/>
    <col min="9" max="9" width="9" style="51"/>
    <col min="10" max="10" width="13.5" style="51" customWidth="1"/>
    <col min="11" max="11" width="16.25" style="51" customWidth="1"/>
    <col min="12" max="16384" width="9" style="51"/>
  </cols>
  <sheetData>
    <row r="1" spans="2:11" ht="8.25" customHeight="1"/>
    <row r="2" spans="2:11">
      <c r="J2" s="72" t="s">
        <v>149</v>
      </c>
    </row>
    <row r="3" spans="2:11">
      <c r="E3" s="100" t="s">
        <v>148</v>
      </c>
      <c r="F3" s="102" t="s">
        <v>147</v>
      </c>
      <c r="G3" s="84" t="s">
        <v>146</v>
      </c>
      <c r="H3" s="53"/>
    </row>
    <row r="4" spans="2:11">
      <c r="B4" s="60" t="s">
        <v>145</v>
      </c>
      <c r="C4" s="61" t="s">
        <v>144</v>
      </c>
      <c r="D4" s="53"/>
      <c r="E4" s="101"/>
      <c r="F4" s="103"/>
      <c r="G4" s="78" t="s">
        <v>143</v>
      </c>
      <c r="H4" s="78" t="s">
        <v>142</v>
      </c>
      <c r="J4" s="60" t="s">
        <v>141</v>
      </c>
      <c r="K4" s="79">
        <v>4.1500000000000004</v>
      </c>
    </row>
    <row r="5" spans="2:11">
      <c r="B5" s="53" t="s">
        <v>140</v>
      </c>
      <c r="C5" s="83">
        <v>4.3882853062325502</v>
      </c>
      <c r="D5" s="82"/>
      <c r="E5" s="81">
        <f t="shared" ref="E5:E24" si="0">ABS(C5-$K$4)</f>
        <v>0.23828530623254984</v>
      </c>
      <c r="F5" s="83">
        <f>MIN(E5:E24)</f>
        <v>2.9067812142947069E-2</v>
      </c>
      <c r="G5" s="57">
        <f>MATCH(F5,E5:E24,0)</f>
        <v>7</v>
      </c>
      <c r="H5" s="51" t="str">
        <f>INDEX(B5:B24,G5)</f>
        <v>Wacław Borkowski</v>
      </c>
      <c r="J5" s="51" t="s">
        <v>139</v>
      </c>
      <c r="K5" s="63" t="str">
        <f t="array" ref="K5">INDEX(B5:B24,MATCH(MIN(ABS(C5:C24-$K$4)),ABS(C5:C24-$K$4),0))</f>
        <v>Wacław Borkowski</v>
      </c>
    </row>
    <row r="6" spans="2:11">
      <c r="B6" s="53" t="s">
        <v>138</v>
      </c>
      <c r="C6" s="83">
        <v>4.5285488977862736</v>
      </c>
      <c r="D6" s="82"/>
      <c r="E6" s="81">
        <f t="shared" si="0"/>
        <v>0.37854889778627321</v>
      </c>
      <c r="F6" s="80"/>
    </row>
    <row r="7" spans="2:11">
      <c r="B7" s="53" t="s">
        <v>137</v>
      </c>
      <c r="C7" s="83">
        <v>4.0501008046168652</v>
      </c>
      <c r="D7" s="82"/>
      <c r="E7" s="81">
        <f t="shared" si="0"/>
        <v>9.9899195383135186E-2</v>
      </c>
      <c r="F7" s="80"/>
    </row>
    <row r="8" spans="2:11">
      <c r="B8" s="53" t="s">
        <v>136</v>
      </c>
      <c r="C8" s="83">
        <v>4.555088049274957</v>
      </c>
      <c r="D8" s="82"/>
      <c r="E8" s="81">
        <f t="shared" si="0"/>
        <v>0.40508804927495667</v>
      </c>
      <c r="F8" s="80"/>
    </row>
    <row r="9" spans="2:11">
      <c r="B9" s="53" t="s">
        <v>129</v>
      </c>
      <c r="C9" s="83">
        <v>3.9600798174726091</v>
      </c>
      <c r="D9" s="82"/>
      <c r="E9" s="81">
        <f t="shared" si="0"/>
        <v>0.18992018252739129</v>
      </c>
      <c r="F9" s="80"/>
    </row>
    <row r="10" spans="2:11">
      <c r="B10" s="53" t="s">
        <v>128</v>
      </c>
      <c r="C10" s="83">
        <v>4.4270391007222392</v>
      </c>
      <c r="D10" s="82"/>
      <c r="E10" s="81">
        <f t="shared" si="0"/>
        <v>0.27703910072223881</v>
      </c>
      <c r="F10" s="80"/>
    </row>
    <row r="11" spans="2:11">
      <c r="B11" s="53" t="s">
        <v>127</v>
      </c>
      <c r="C11" s="83">
        <v>4.1790678121429474</v>
      </c>
      <c r="D11" s="82"/>
      <c r="E11" s="81">
        <f t="shared" si="0"/>
        <v>2.9067812142947069E-2</v>
      </c>
      <c r="F11" s="80"/>
    </row>
    <row r="12" spans="2:11">
      <c r="B12" s="53" t="s">
        <v>126</v>
      </c>
      <c r="C12" s="83">
        <v>4.55</v>
      </c>
      <c r="D12" s="82"/>
      <c r="E12" s="81">
        <f t="shared" si="0"/>
        <v>0.39999999999999947</v>
      </c>
      <c r="F12" s="80"/>
    </row>
    <row r="13" spans="2:11">
      <c r="B13" s="53" t="s">
        <v>125</v>
      </c>
      <c r="C13" s="83">
        <v>4.5588739259797872</v>
      </c>
      <c r="D13" s="82"/>
      <c r="E13" s="81">
        <f t="shared" si="0"/>
        <v>0.40887392597978689</v>
      </c>
      <c r="F13" s="80"/>
    </row>
    <row r="14" spans="2:11">
      <c r="B14" s="53" t="s">
        <v>124</v>
      </c>
      <c r="C14" s="83">
        <v>4.0460735700400248</v>
      </c>
      <c r="D14" s="82"/>
      <c r="E14" s="81">
        <f t="shared" si="0"/>
        <v>0.10392642995997559</v>
      </c>
      <c r="F14" s="80"/>
    </row>
    <row r="15" spans="2:11">
      <c r="B15" s="53" t="s">
        <v>123</v>
      </c>
      <c r="C15" s="83">
        <v>4.2777997758662298</v>
      </c>
      <c r="D15" s="82"/>
      <c r="E15" s="81">
        <f t="shared" si="0"/>
        <v>0.12779977586622948</v>
      </c>
      <c r="F15" s="80"/>
    </row>
    <row r="16" spans="2:11">
      <c r="B16" s="53" t="s">
        <v>122</v>
      </c>
      <c r="C16" s="83">
        <v>4.5383354215653995</v>
      </c>
      <c r="D16" s="82"/>
      <c r="E16" s="81">
        <f t="shared" si="0"/>
        <v>0.38833542156539913</v>
      </c>
      <c r="F16" s="80"/>
    </row>
    <row r="17" spans="2:6">
      <c r="B17" s="53" t="s">
        <v>121</v>
      </c>
      <c r="C17" s="83">
        <v>4.3387084717575704</v>
      </c>
      <c r="D17" s="82"/>
      <c r="E17" s="81">
        <f t="shared" si="0"/>
        <v>0.18870847175757</v>
      </c>
      <c r="F17" s="80"/>
    </row>
    <row r="18" spans="2:6">
      <c r="B18" s="53" t="s">
        <v>120</v>
      </c>
      <c r="C18" s="83">
        <v>3.9329727560952215</v>
      </c>
      <c r="D18" s="82"/>
      <c r="E18" s="81">
        <f t="shared" si="0"/>
        <v>0.2170272439047789</v>
      </c>
      <c r="F18" s="80"/>
    </row>
    <row r="19" spans="2:6">
      <c r="B19" s="53" t="s">
        <v>135</v>
      </c>
      <c r="C19" s="83">
        <v>4.3655953983193161</v>
      </c>
      <c r="D19" s="82"/>
      <c r="E19" s="81">
        <f t="shared" si="0"/>
        <v>0.21559539831931573</v>
      </c>
      <c r="F19" s="80"/>
    </row>
    <row r="20" spans="2:6">
      <c r="B20" s="53" t="s">
        <v>134</v>
      </c>
      <c r="C20" s="83">
        <v>4.4780434559072679</v>
      </c>
      <c r="D20" s="82"/>
      <c r="E20" s="81">
        <f t="shared" si="0"/>
        <v>0.32804345590726758</v>
      </c>
      <c r="F20" s="80"/>
    </row>
    <row r="21" spans="2:6">
      <c r="B21" s="53" t="s">
        <v>133</v>
      </c>
      <c r="C21" s="83">
        <v>4.5251087203950089</v>
      </c>
      <c r="D21" s="82"/>
      <c r="E21" s="81">
        <f t="shared" si="0"/>
        <v>0.37510872039500853</v>
      </c>
      <c r="F21" s="80"/>
    </row>
    <row r="22" spans="2:6">
      <c r="B22" s="53" t="s">
        <v>132</v>
      </c>
      <c r="C22" s="83">
        <v>4.3573274405833127</v>
      </c>
      <c r="D22" s="82"/>
      <c r="E22" s="81">
        <f t="shared" si="0"/>
        <v>0.20732744058331232</v>
      </c>
      <c r="F22" s="80"/>
    </row>
    <row r="23" spans="2:6">
      <c r="B23" s="53" t="s">
        <v>131</v>
      </c>
      <c r="C23" s="83">
        <v>4.2767668889534098</v>
      </c>
      <c r="D23" s="82"/>
      <c r="E23" s="81">
        <f t="shared" si="0"/>
        <v>0.12676688895340948</v>
      </c>
      <c r="F23" s="80"/>
    </row>
    <row r="24" spans="2:6">
      <c r="B24" s="53" t="s">
        <v>130</v>
      </c>
      <c r="C24" s="83">
        <v>4.1827664790796204</v>
      </c>
      <c r="D24" s="82"/>
      <c r="E24" s="81">
        <f t="shared" si="0"/>
        <v>3.2766479079620048E-2</v>
      </c>
      <c r="F24" s="80"/>
    </row>
  </sheetData>
  <mergeCells count="2">
    <mergeCell ref="E3:E4"/>
    <mergeCell ref="F3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showGridLines="0" workbookViewId="0">
      <selection activeCell="B2" sqref="B2"/>
    </sheetView>
  </sheetViews>
  <sheetFormatPr defaultRowHeight="15"/>
  <cols>
    <col min="1" max="1" width="9" style="51"/>
    <col min="2" max="6" width="12" style="51" customWidth="1"/>
    <col min="7" max="7" width="13.25" style="51" customWidth="1"/>
    <col min="8" max="8" width="14" style="51" bestFit="1" customWidth="1"/>
    <col min="9" max="16384" width="9" style="51"/>
  </cols>
  <sheetData>
    <row r="2" spans="2:8">
      <c r="B2" s="69">
        <v>36</v>
      </c>
      <c r="C2" s="68" t="str">
        <f t="array" ref="C2">IF(SUM(IF(B2=B4:H22,1,0))&gt;0,"Występuje","Nie występuje")</f>
        <v>Występuje</v>
      </c>
      <c r="D2" s="95"/>
      <c r="E2" s="96">
        <f t="array" ref="E2">SUM(IF(B2=B4:H22,1,0))</f>
        <v>3</v>
      </c>
      <c r="F2" s="96" t="str">
        <f t="array" ref="F2">IF(SUM(IF(B2=B4:H22,1,0))=0,"",IF(E2=1,"raz","razy"))</f>
        <v>razy</v>
      </c>
      <c r="G2" s="95"/>
      <c r="H2" s="77" t="str">
        <f t="array" ref="H2">IF(SUM(IF(B2=B4:H22,1,0))&gt;0,"Występuje","Nie występuje")&amp;" "&amp;IF(SUM(IF(B2=B4:H22,1,0))=0,"",IF(SUM(IF(B2=B4:H22,1,0))=1,SUM(IF(B2=B4:H22,1,0))&amp;" "&amp;"raz",SUM(IF(B2=B4:H22,1,0))&amp;" "&amp;"razy"))</f>
        <v>Występuje 3 razy</v>
      </c>
    </row>
    <row r="3" spans="2:8">
      <c r="C3" s="94" t="str">
        <f t="array" ref="C3">IF(SUM(IF(B2=B4:H22,1,0))&gt;0,"Występuje","Nie występuje")</f>
        <v>Występuje</v>
      </c>
      <c r="D3" s="95"/>
      <c r="E3" s="67"/>
      <c r="F3" s="67" t="str">
        <f t="array" ref="F3">IF(SUM(IF(B2=B4:H22,1,0))=0,"",IF(E2=1,SUM(IF(B2=B4:H22,1,0))&amp;" "&amp;"raz",SUM(IF(B2=B4:H22,1,0))&amp;" "&amp;"razy"))</f>
        <v>3 razy</v>
      </c>
      <c r="G3" s="95"/>
      <c r="H3" s="95"/>
    </row>
    <row r="4" spans="2:8">
      <c r="B4" s="66">
        <v>910</v>
      </c>
      <c r="C4" s="65">
        <v>515</v>
      </c>
      <c r="D4" s="65">
        <v>819</v>
      </c>
      <c r="E4" s="65">
        <v>516</v>
      </c>
      <c r="F4" s="65">
        <v>918</v>
      </c>
      <c r="G4" s="65">
        <v>405</v>
      </c>
      <c r="H4" s="64">
        <v>218</v>
      </c>
    </row>
    <row r="5" spans="2:8">
      <c r="B5" s="63">
        <v>775</v>
      </c>
      <c r="C5" s="53">
        <v>684</v>
      </c>
      <c r="D5" s="53">
        <v>495</v>
      </c>
      <c r="E5" s="53">
        <v>173</v>
      </c>
      <c r="F5" s="53">
        <v>745</v>
      </c>
      <c r="G5" s="53">
        <v>258</v>
      </c>
      <c r="H5" s="62">
        <v>972</v>
      </c>
    </row>
    <row r="6" spans="2:8">
      <c r="B6" s="63">
        <v>9</v>
      </c>
      <c r="C6" s="53">
        <v>405</v>
      </c>
      <c r="D6" s="53">
        <v>397</v>
      </c>
      <c r="E6" s="53">
        <v>85</v>
      </c>
      <c r="F6" s="53">
        <v>311</v>
      </c>
      <c r="G6" s="53">
        <v>164</v>
      </c>
      <c r="H6" s="62">
        <v>328</v>
      </c>
    </row>
    <row r="7" spans="2:8">
      <c r="B7" s="63">
        <v>690</v>
      </c>
      <c r="C7" s="53">
        <v>660</v>
      </c>
      <c r="D7" s="53">
        <v>986</v>
      </c>
      <c r="E7" s="53">
        <v>113</v>
      </c>
      <c r="F7" s="53">
        <v>705</v>
      </c>
      <c r="G7" s="53">
        <v>179</v>
      </c>
      <c r="H7" s="62">
        <v>232</v>
      </c>
    </row>
    <row r="8" spans="2:8">
      <c r="B8" s="63">
        <v>163</v>
      </c>
      <c r="C8" s="53">
        <v>705</v>
      </c>
      <c r="D8" s="53">
        <v>815</v>
      </c>
      <c r="E8" s="53">
        <v>780</v>
      </c>
      <c r="F8" s="53">
        <v>409</v>
      </c>
      <c r="G8" s="53">
        <v>723</v>
      </c>
      <c r="H8" s="62">
        <v>602</v>
      </c>
    </row>
    <row r="9" spans="2:8">
      <c r="B9" s="63">
        <v>76</v>
      </c>
      <c r="C9" s="53">
        <v>396</v>
      </c>
      <c r="D9" s="53">
        <v>175</v>
      </c>
      <c r="E9" s="53">
        <v>576</v>
      </c>
      <c r="F9" s="53">
        <v>100</v>
      </c>
      <c r="G9" s="53">
        <v>36</v>
      </c>
      <c r="H9" s="62">
        <v>687</v>
      </c>
    </row>
    <row r="10" spans="2:8">
      <c r="B10" s="63">
        <v>67</v>
      </c>
      <c r="C10" s="53">
        <v>919</v>
      </c>
      <c r="D10" s="53">
        <v>709</v>
      </c>
      <c r="E10" s="53">
        <v>288</v>
      </c>
      <c r="F10" s="53">
        <v>330</v>
      </c>
      <c r="G10" s="53">
        <v>36</v>
      </c>
      <c r="H10" s="62">
        <v>362</v>
      </c>
    </row>
    <row r="11" spans="2:8">
      <c r="B11" s="63">
        <v>93</v>
      </c>
      <c r="C11" s="53">
        <v>987</v>
      </c>
      <c r="D11" s="53">
        <v>176</v>
      </c>
      <c r="E11" s="53">
        <v>173</v>
      </c>
      <c r="F11" s="53">
        <v>773</v>
      </c>
      <c r="G11" s="53">
        <v>809</v>
      </c>
      <c r="H11" s="62">
        <v>966</v>
      </c>
    </row>
    <row r="12" spans="2:8">
      <c r="B12" s="63">
        <v>708</v>
      </c>
      <c r="C12" s="53">
        <v>198</v>
      </c>
      <c r="D12" s="53">
        <v>94</v>
      </c>
      <c r="E12" s="53">
        <v>516</v>
      </c>
      <c r="F12" s="53">
        <v>419</v>
      </c>
      <c r="G12" s="53">
        <v>138</v>
      </c>
      <c r="H12" s="62">
        <v>8</v>
      </c>
    </row>
    <row r="13" spans="2:8">
      <c r="B13" s="63">
        <v>599</v>
      </c>
      <c r="C13" s="53">
        <v>201</v>
      </c>
      <c r="D13" s="53">
        <v>184</v>
      </c>
      <c r="E13" s="53">
        <v>227</v>
      </c>
      <c r="F13" s="53">
        <v>40</v>
      </c>
      <c r="G13" s="53">
        <v>977</v>
      </c>
      <c r="H13" s="62">
        <v>180</v>
      </c>
    </row>
    <row r="14" spans="2:8">
      <c r="B14" s="63">
        <v>843</v>
      </c>
      <c r="C14" s="53">
        <v>130</v>
      </c>
      <c r="D14" s="53">
        <v>311</v>
      </c>
      <c r="E14" s="53">
        <v>844</v>
      </c>
      <c r="F14" s="53">
        <v>587</v>
      </c>
      <c r="G14" s="53">
        <v>88</v>
      </c>
      <c r="H14" s="62">
        <v>875</v>
      </c>
    </row>
    <row r="15" spans="2:8">
      <c r="B15" s="63">
        <v>254</v>
      </c>
      <c r="C15" s="53">
        <v>745</v>
      </c>
      <c r="D15" s="53">
        <v>304</v>
      </c>
      <c r="E15" s="53">
        <v>18</v>
      </c>
      <c r="F15" s="53">
        <v>9</v>
      </c>
      <c r="G15" s="53">
        <v>70</v>
      </c>
      <c r="H15" s="62">
        <v>599</v>
      </c>
    </row>
    <row r="16" spans="2:8">
      <c r="B16" s="63">
        <v>690</v>
      </c>
      <c r="C16" s="53">
        <v>647</v>
      </c>
      <c r="D16" s="53">
        <v>738</v>
      </c>
      <c r="E16" s="53">
        <v>954</v>
      </c>
      <c r="F16" s="53">
        <v>668</v>
      </c>
      <c r="G16" s="53">
        <v>426</v>
      </c>
      <c r="H16" s="62">
        <v>291</v>
      </c>
    </row>
    <row r="17" spans="2:8">
      <c r="B17" s="63">
        <v>789</v>
      </c>
      <c r="C17" s="53">
        <v>36</v>
      </c>
      <c r="D17" s="53">
        <v>792</v>
      </c>
      <c r="E17" s="53">
        <v>780</v>
      </c>
      <c r="F17" s="53">
        <v>802</v>
      </c>
      <c r="G17" s="53">
        <v>557</v>
      </c>
      <c r="H17" s="62">
        <v>591</v>
      </c>
    </row>
    <row r="18" spans="2:8">
      <c r="B18" s="63">
        <v>9</v>
      </c>
      <c r="C18" s="53">
        <v>424</v>
      </c>
      <c r="D18" s="53">
        <v>536</v>
      </c>
      <c r="E18" s="53">
        <v>978</v>
      </c>
      <c r="F18" s="53">
        <v>950</v>
      </c>
      <c r="G18" s="53">
        <v>288</v>
      </c>
      <c r="H18" s="62">
        <v>322</v>
      </c>
    </row>
    <row r="19" spans="2:8">
      <c r="B19" s="63">
        <v>361</v>
      </c>
      <c r="C19" s="53">
        <v>518</v>
      </c>
      <c r="D19" s="53">
        <v>22</v>
      </c>
      <c r="E19" s="53">
        <v>144</v>
      </c>
      <c r="F19" s="53">
        <v>316</v>
      </c>
      <c r="G19" s="53">
        <v>501</v>
      </c>
      <c r="H19" s="62">
        <v>856</v>
      </c>
    </row>
    <row r="20" spans="2:8">
      <c r="B20" s="63">
        <v>885</v>
      </c>
      <c r="C20" s="53">
        <v>690</v>
      </c>
      <c r="D20" s="53">
        <v>172</v>
      </c>
      <c r="E20" s="53">
        <v>9</v>
      </c>
      <c r="F20" s="53">
        <v>894</v>
      </c>
      <c r="G20" s="53">
        <v>266</v>
      </c>
      <c r="H20" s="62">
        <v>492</v>
      </c>
    </row>
    <row r="21" spans="2:8">
      <c r="B21" s="63">
        <v>989</v>
      </c>
      <c r="C21" s="53">
        <v>261</v>
      </c>
      <c r="D21" s="53">
        <v>18</v>
      </c>
      <c r="E21" s="53">
        <v>308</v>
      </c>
      <c r="F21" s="53">
        <v>487</v>
      </c>
      <c r="G21" s="53">
        <v>99</v>
      </c>
      <c r="H21" s="62">
        <v>105</v>
      </c>
    </row>
    <row r="22" spans="2:8">
      <c r="B22" s="61">
        <v>596</v>
      </c>
      <c r="C22" s="60">
        <v>278</v>
      </c>
      <c r="D22" s="60">
        <v>917</v>
      </c>
      <c r="E22" s="60">
        <v>594</v>
      </c>
      <c r="F22" s="60">
        <v>269</v>
      </c>
      <c r="G22" s="60">
        <v>166</v>
      </c>
      <c r="H22" s="59">
        <v>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Funkcje Tablicowe 1</vt:lpstr>
      <vt:lpstr>Funkcje Tablicowe 2</vt:lpstr>
      <vt:lpstr>Funkcje Tablicowe 3</vt:lpstr>
      <vt:lpstr>Funkcje Tablicowe 4</vt:lpstr>
      <vt:lpstr>Suma pomijająca błędy</vt:lpstr>
      <vt:lpstr>Użycie tablicy wprowadzonej</vt:lpstr>
      <vt:lpstr>Ile unikatów</vt:lpstr>
      <vt:lpstr>Wartość najbliższa</vt:lpstr>
      <vt:lpstr>Dana występuje x razy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Szyperski</dc:creator>
  <cp:lastModifiedBy>user</cp:lastModifiedBy>
  <dcterms:created xsi:type="dcterms:W3CDTF">2009-04-15T21:03:58Z</dcterms:created>
  <dcterms:modified xsi:type="dcterms:W3CDTF">2019-05-24T07:39:57Z</dcterms:modified>
</cp:coreProperties>
</file>