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2a278d702b78890d/01 POCZUJEXCEL/02 FILMY YT/01 nagrania/38/"/>
    </mc:Choice>
  </mc:AlternateContent>
  <xr:revisionPtr revIDLastSave="733" documentId="13_ncr:1_{6E095135-2A79-433E-A558-CB44BB308582}" xr6:coauthVersionLast="47" xr6:coauthVersionMax="47" xr10:uidLastSave="{591E3109-9843-482A-B67F-054077ECA194}"/>
  <bookViews>
    <workbookView xWindow="28680" yWindow="-120" windowWidth="29040" windowHeight="16440" xr2:uid="{00000000-000D-0000-FFFF-FFFF00000000}"/>
  </bookViews>
  <sheets>
    <sheet name="ZADANIA" sheetId="4" r:id="rId1"/>
    <sheet name="ROZWIĄZANIE" sheetId="5" r:id="rId2"/>
  </sheets>
  <definedNames>
    <definedName name="_xlnm._FilterDatabase" localSheetId="1" hidden="1">ROZWIĄZANIE!#REF!</definedName>
    <definedName name="_xlnm._FilterDatabase" localSheetId="0" hidden="1">ZADANIA!#REF!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5" l="1"/>
  <c r="Q24" i="5"/>
  <c r="Q23" i="5"/>
  <c r="Q22" i="5"/>
  <c r="Q21" i="5"/>
  <c r="Q20" i="5"/>
  <c r="Q19" i="5"/>
  <c r="Q18" i="5"/>
  <c r="Q17" i="5"/>
  <c r="Q16" i="5"/>
  <c r="J16" i="5"/>
  <c r="I16" i="5"/>
  <c r="T15" i="5"/>
  <c r="Q15" i="5"/>
  <c r="J15" i="5"/>
  <c r="I15" i="5"/>
  <c r="T14" i="5"/>
  <c r="U14" i="5" s="1"/>
  <c r="Q14" i="5"/>
  <c r="J14" i="5"/>
  <c r="I14" i="5"/>
  <c r="T13" i="5"/>
  <c r="U13" i="5" s="1"/>
  <c r="Q13" i="5"/>
  <c r="J13" i="5"/>
  <c r="I13" i="5"/>
  <c r="T12" i="5"/>
  <c r="Q12" i="5"/>
  <c r="J12" i="5"/>
  <c r="I12" i="5"/>
  <c r="T11" i="5"/>
  <c r="U11" i="5" s="1"/>
  <c r="Q11" i="5"/>
  <c r="J11" i="5"/>
  <c r="I11" i="5"/>
  <c r="T10" i="5"/>
  <c r="U10" i="5" s="1"/>
  <c r="Q10" i="5"/>
  <c r="J10" i="5"/>
  <c r="I10" i="5"/>
  <c r="T9" i="5"/>
  <c r="Q9" i="5"/>
  <c r="J9" i="5"/>
  <c r="I9" i="5"/>
  <c r="T8" i="5"/>
  <c r="U8" i="5" s="1"/>
  <c r="Q8" i="5"/>
  <c r="J8" i="5"/>
  <c r="I8" i="5"/>
  <c r="T7" i="5"/>
  <c r="U7" i="5" s="1"/>
  <c r="Q7" i="5"/>
  <c r="J7" i="5"/>
  <c r="I7" i="5"/>
  <c r="T6" i="5"/>
  <c r="T16" i="5" s="1"/>
  <c r="Q6" i="5"/>
  <c r="Q26" i="5" s="1"/>
  <c r="Q27" i="5" s="1"/>
  <c r="J6" i="5"/>
  <c r="J17" i="5" s="1"/>
  <c r="J18" i="5" s="1"/>
  <c r="I6" i="5"/>
  <c r="U9" i="5" l="1"/>
  <c r="U12" i="5"/>
  <c r="U15" i="5"/>
  <c r="U6" i="5"/>
  <c r="U16" i="5" s="1"/>
  <c r="U17" i="5" s="1"/>
  <c r="Q26" i="4"/>
  <c r="Q27" i="4" s="1"/>
  <c r="J17" i="4"/>
  <c r="J18" i="4" s="1"/>
  <c r="T16" i="4" l="1"/>
  <c r="U16" i="4" l="1"/>
  <c r="U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Piotr Czujak</author>
  </authors>
  <commentList>
    <comment ref="J2" authorId="0" shapeId="0" xr:uid="{CEFB5244-292A-46D0-842E-74EE933CB846}">
      <text>
        <r>
          <rPr>
            <sz val="11"/>
            <color theme="1"/>
            <rFont val="Calibri"/>
            <family val="2"/>
            <scheme val="minor"/>
          </rPr>
          <t>FUNKCJE:
WYSZUKAJ.PIONOWO()
JEŻELI.BŁĄD()</t>
        </r>
      </text>
    </comment>
    <comment ref="Q2" authorId="0" shapeId="0" xr:uid="{F170FCF9-D2F0-44FB-B7C5-CCE6FFB5C276}">
      <text>
        <r>
          <rPr>
            <sz val="11"/>
            <color theme="1"/>
            <rFont val="Calibri"/>
            <family val="2"/>
            <scheme val="minor"/>
          </rPr>
          <t>POLECENIE:
WYPEŁNIANIE BŁYSKAWICZNE</t>
        </r>
      </text>
    </comment>
    <comment ref="U2" authorId="0" shapeId="0" xr:uid="{41C2834E-63E2-4616-88CA-73B9782B59D7}">
      <text>
        <r>
          <rPr>
            <sz val="11"/>
            <color theme="1"/>
            <rFont val="Calibri"/>
            <family val="2"/>
            <scheme val="minor"/>
          </rPr>
          <t>Funkcja:
SUMA.JEŻELI()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Piotr Czujak</author>
  </authors>
  <commentList>
    <comment ref="J2" authorId="0" shapeId="0" xr:uid="{A79CDACC-C0C6-489B-953B-627EA9C9A96D}">
      <text>
        <r>
          <rPr>
            <sz val="11"/>
            <color theme="1"/>
            <rFont val="Calibri"/>
            <family val="2"/>
            <scheme val="minor"/>
          </rPr>
          <t>FUNKCJE:
WYSZUKAJ.PIONOWO()
JEŻELI.BŁĄD()</t>
        </r>
      </text>
    </comment>
    <comment ref="Q2" authorId="0" shapeId="0" xr:uid="{6A4D0ED2-E828-427C-9FB8-81557E12D269}">
      <text>
        <r>
          <rPr>
            <sz val="11"/>
            <color theme="1"/>
            <rFont val="Calibri"/>
            <family val="2"/>
            <scheme val="minor"/>
          </rPr>
          <t>POLECENIE:
WYPEŁNIANIE BŁYSKAWICZNE</t>
        </r>
      </text>
    </comment>
    <comment ref="U2" authorId="0" shapeId="0" xr:uid="{F2B1FC50-97CB-4028-9F07-D81E2243276F}">
      <text>
        <r>
          <rPr>
            <sz val="11"/>
            <color theme="1"/>
            <rFont val="Calibri"/>
            <family val="2"/>
            <scheme val="minor"/>
          </rPr>
          <t>Funkcja:
SUMA.JEŻELI()</t>
        </r>
      </text>
    </comment>
  </commentList>
</comments>
</file>

<file path=xl/sharedStrings.xml><?xml version="1.0" encoding="utf-8"?>
<sst xmlns="http://schemas.openxmlformats.org/spreadsheetml/2006/main" count="319" uniqueCount="89">
  <si>
    <r>
      <rPr>
        <b/>
        <sz val="28"/>
        <color rgb="FFFFFFFF"/>
        <rFont val="Aptos Black"/>
        <family val="2"/>
      </rPr>
      <t xml:space="preserve">Excel zadania z rozwiązaniami
</t>
    </r>
    <r>
      <rPr>
        <b/>
        <sz val="16"/>
        <color rgb="FFFFFFFF"/>
        <rFont val="Aptos Black"/>
        <family val="2"/>
      </rPr>
      <t>Ćwiczenie 1</t>
    </r>
  </si>
  <si>
    <t>PODPOWIEDŹ</t>
  </si>
  <si>
    <t>DANE</t>
  </si>
  <si>
    <r>
      <rPr>
        <b/>
        <sz val="11"/>
        <color rgb="FF000000"/>
        <rFont val="Calibri"/>
        <family val="2"/>
        <charset val="238"/>
        <scheme val="minor"/>
      </rPr>
      <t xml:space="preserve">ZADANIE 1
</t>
    </r>
    <r>
      <rPr>
        <sz val="11"/>
        <color rgb="FF000000"/>
        <rFont val="Calibri"/>
        <family val="2"/>
        <charset val="238"/>
        <scheme val="minor"/>
      </rPr>
      <t>Oblicz wartość zamówionych produktów</t>
    </r>
  </si>
  <si>
    <t>Kod Produktu</t>
  </si>
  <si>
    <t>Kategoria</t>
  </si>
  <si>
    <t>Produkt</t>
  </si>
  <si>
    <t>Cena</t>
  </si>
  <si>
    <t>Wymiary opakowania</t>
  </si>
  <si>
    <t>Ilość</t>
  </si>
  <si>
    <t>Wartość</t>
  </si>
  <si>
    <t>szerokość [cm]</t>
  </si>
  <si>
    <t>wysokość [cm]</t>
  </si>
  <si>
    <t>głębokość [cm]</t>
  </si>
  <si>
    <t>Objętość [m3]</t>
  </si>
  <si>
    <t>Udział %</t>
  </si>
  <si>
    <t>P3947</t>
  </si>
  <si>
    <t>AGD do prania</t>
  </si>
  <si>
    <t>Pralka automatyczna</t>
  </si>
  <si>
    <t>60 cm x 60 cm x 85 cm</t>
  </si>
  <si>
    <t>P9561</t>
  </si>
  <si>
    <t>Zmywarka do naczyń</t>
  </si>
  <si>
    <t>L7275</t>
  </si>
  <si>
    <t>Chłodziarki i zamrażarki</t>
  </si>
  <si>
    <t>Lodówka z zamrażarką</t>
  </si>
  <si>
    <t>60 cm x 70 cm x 180 cm</t>
  </si>
  <si>
    <t>K5493</t>
  </si>
  <si>
    <t>Klimatyzator przenośny</t>
  </si>
  <si>
    <t>Kuchnia i gotowanie</t>
  </si>
  <si>
    <t>Płyta gazowa</t>
  </si>
  <si>
    <t>60 cm x 50 cm x 10 cm</t>
  </si>
  <si>
    <t>Z6866</t>
  </si>
  <si>
    <t>Piekarnik elektryczny</t>
  </si>
  <si>
    <t>Kuchenka elektryczna</t>
  </si>
  <si>
    <t>M1605</t>
  </si>
  <si>
    <t>Zmywarki</t>
  </si>
  <si>
    <t>Ekspres do lodów</t>
  </si>
  <si>
    <t>E7255</t>
  </si>
  <si>
    <t>Odkurzacze</t>
  </si>
  <si>
    <t>Odkurzacz automatyczny</t>
  </si>
  <si>
    <t>M1604</t>
  </si>
  <si>
    <t>Mikrofalówka</t>
  </si>
  <si>
    <t>40 cm x 50 cm x 30 cm</t>
  </si>
  <si>
    <t>W6181</t>
  </si>
  <si>
    <t>Klimatyzacja i ogrzewanie</t>
  </si>
  <si>
    <t>Ekspres do kawy</t>
  </si>
  <si>
    <t>20 cm x 30 cm x 40 cm</t>
  </si>
  <si>
    <t>S8759</t>
  </si>
  <si>
    <t>Wentylacja i oczyszczanie</t>
  </si>
  <si>
    <t>O5262</t>
  </si>
  <si>
    <t>Odkurzacz bezworkowy</t>
  </si>
  <si>
    <t>30 cm x 30 cm x 50 cm</t>
  </si>
  <si>
    <t>R1026</t>
  </si>
  <si>
    <t>Pielęgnacji włosów</t>
  </si>
  <si>
    <t>B8344</t>
  </si>
  <si>
    <t>Blender kielichowy</t>
  </si>
  <si>
    <t>20 cm x 20 cm x 40 cm</t>
  </si>
  <si>
    <t>O1268</t>
  </si>
  <si>
    <t>Urządzenia do prasowania</t>
  </si>
  <si>
    <t>P9708</t>
  </si>
  <si>
    <t>60 cm x 60 cm x 60 cm</t>
  </si>
  <si>
    <t>Ż4965</t>
  </si>
  <si>
    <t>Wagi łazienkowe</t>
  </si>
  <si>
    <t>K3518</t>
  </si>
  <si>
    <t>40 cm x 40 cm x 80 cm</t>
  </si>
  <si>
    <t>E1014</t>
  </si>
  <si>
    <t>wynik</t>
  </si>
  <si>
    <t>Wentylator podłogowy</t>
  </si>
  <si>
    <t>30 cm x 30 cm x 60 cm</t>
  </si>
  <si>
    <t>Suszarka do włosów</t>
  </si>
  <si>
    <t>20 cm x 10 cm x 15 cm</t>
  </si>
  <si>
    <t>R1025</t>
  </si>
  <si>
    <t>Robot kuchenny</t>
  </si>
  <si>
    <t>20 cm x 20 cm x 30 cm</t>
  </si>
  <si>
    <t>Opiekacz do kanapek</t>
  </si>
  <si>
    <t>20 cm x 20 cm x 10 cm</t>
  </si>
  <si>
    <t>Żelazko parowe</t>
  </si>
  <si>
    <t>15 cm x 10 cm x 20 cm</t>
  </si>
  <si>
    <t>20 cm x 30 cm x 30 cm</t>
  </si>
  <si>
    <t>O9134</t>
  </si>
  <si>
    <t>30 cm x 30 cm x 10 cm</t>
  </si>
  <si>
    <t>C2070</t>
  </si>
  <si>
    <t>Czajnik</t>
  </si>
  <si>
    <t>20 cm x 15 cm x 25 cm</t>
  </si>
  <si>
    <t>W4263</t>
  </si>
  <si>
    <t>Waga łazienkowa</t>
  </si>
  <si>
    <t>30 cm x 30 cm x 5 cm</t>
  </si>
  <si>
    <r>
      <t xml:space="preserve">ZADANIE 2
</t>
    </r>
    <r>
      <rPr>
        <sz val="11"/>
        <color rgb="FF000000"/>
        <rFont val="Calibri"/>
        <family val="2"/>
        <charset val="238"/>
        <scheme val="minor"/>
      </rPr>
      <t>Podziel wymiary opakowania na szerokość, wysokość i głębokość. Następnie - oblicz objętość opakowania</t>
    </r>
  </si>
  <si>
    <r>
      <t xml:space="preserve">ZADANIE 3
</t>
    </r>
    <r>
      <rPr>
        <sz val="11"/>
        <color rgb="FF000000"/>
        <rFont val="Calibri"/>
        <family val="2"/>
        <charset val="238"/>
        <scheme val="minor"/>
      </rPr>
      <t>Oblicz wartość wszystkich produktów w podziale na kategorie, następnie przedstaw udział procentowy wartości w stosunku do sumy wartości jako zielony pasek danych (pokaż sam pasek danych bez wartości procentowej)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</si>
</sst>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0.0%"/>
    <numFmt numFmtId="165" formatCode="#,##0.00\ &quot;zł&quot;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28"/>
      <color theme="0"/>
      <name val="Aptos Black"/>
      <family val="2"/>
    </font>
    <font>
      <b/>
      <sz val="28"/>
      <color rgb="FFFFFFFF"/>
      <name val="Aptos Black"/>
      <family val="2"/>
    </font>
    <font>
      <b/>
      <sz val="16"/>
      <color rgb="FFFFFFFF"/>
      <name val="Aptos Black"/>
      <family val="2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4">
    <xf numFmtId="0" fontId="0" fillId="0" borderId="0" xfId="0"/>
    <xf numFmtId="0" fontId="1" fillId="4" borderId="0" xfId="0" applyFont="1" applyFill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10" fillId="2" borderId="0" xfId="0" applyFont="1" applyFill="1" applyProtection="1">
      <protection hidden="1"/>
    </xf>
    <xf numFmtId="0" fontId="2" fillId="5" borderId="0" xfId="0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44" fontId="2" fillId="5" borderId="0" xfId="1" applyFont="1" applyFill="1" applyProtection="1">
      <protection hidden="1"/>
    </xf>
    <xf numFmtId="0" fontId="2" fillId="5" borderId="0" xfId="0" applyFont="1" applyFill="1" applyAlignment="1" applyProtection="1">
      <alignment horizontal="right"/>
      <protection hidden="1"/>
    </xf>
    <xf numFmtId="166" fontId="2" fillId="5" borderId="0" xfId="1" applyNumberFormat="1" applyFont="1" applyFill="1" applyProtection="1">
      <protection hidden="1"/>
    </xf>
    <xf numFmtId="0" fontId="0" fillId="6" borderId="0" xfId="0" applyFill="1" applyProtection="1">
      <protection locked="0"/>
    </xf>
    <xf numFmtId="0" fontId="0" fillId="6" borderId="0" xfId="0" applyFill="1" applyAlignment="1" applyProtection="1">
      <alignment horizontal="center"/>
      <protection locked="0"/>
    </xf>
    <xf numFmtId="166" fontId="0" fillId="6" borderId="0" xfId="0" applyNumberFormat="1" applyFill="1" applyAlignment="1" applyProtection="1">
      <alignment horizontal="center"/>
      <protection locked="0"/>
    </xf>
    <xf numFmtId="164" fontId="0" fillId="6" borderId="0" xfId="0" applyNumberFormat="1" applyFill="1" applyAlignment="1" applyProtection="1">
      <alignment horizontal="center"/>
      <protection locked="0"/>
    </xf>
    <xf numFmtId="165" fontId="0" fillId="6" borderId="0" xfId="0" applyNumberFormat="1" applyFill="1" applyProtection="1">
      <protection locked="0"/>
    </xf>
    <xf numFmtId="0" fontId="2" fillId="6" borderId="0" xfId="0" applyFont="1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hidden="1"/>
    </xf>
    <xf numFmtId="0" fontId="2" fillId="3" borderId="0" xfId="0" applyFont="1" applyFill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8" fontId="0" fillId="3" borderId="0" xfId="0" applyNumberFormat="1" applyFill="1" applyAlignment="1" applyProtection="1">
      <alignment horizontal="center"/>
      <protection hidden="1"/>
    </xf>
    <xf numFmtId="0" fontId="0" fillId="5" borderId="0" xfId="0" applyFill="1" applyAlignment="1" applyProtection="1">
      <alignment horizontal="center"/>
      <protection locked="0"/>
    </xf>
    <xf numFmtId="165" fontId="0" fillId="5" borderId="0" xfId="0" applyNumberFormat="1" applyFill="1" applyProtection="1">
      <protection hidden="1"/>
    </xf>
    <xf numFmtId="0" fontId="8" fillId="4" borderId="0" xfId="0" applyFont="1" applyFill="1" applyAlignment="1" applyProtection="1">
      <alignment horizontal="center" vertical="center" wrapText="1"/>
      <protection hidden="1"/>
    </xf>
    <xf numFmtId="0" fontId="7" fillId="4" borderId="0" xfId="0" applyFont="1" applyFill="1" applyAlignment="1" applyProtection="1">
      <alignment horizontal="center" vertical="center"/>
      <protection hidden="1"/>
    </xf>
    <xf numFmtId="0" fontId="2" fillId="5" borderId="0" xfId="0" applyFont="1" applyFill="1" applyAlignment="1" applyProtection="1">
      <alignment horizontal="center" vertical="center"/>
      <protection hidden="1"/>
    </xf>
    <xf numFmtId="0" fontId="5" fillId="5" borderId="0" xfId="0" applyFont="1" applyFill="1" applyAlignment="1" applyProtection="1">
      <alignment horizontal="center" vertical="center" wrapText="1"/>
      <protection hidden="1"/>
    </xf>
    <xf numFmtId="0" fontId="2" fillId="5" borderId="0" xfId="0" applyFont="1" applyFill="1" applyAlignment="1" applyProtection="1">
      <alignment horizontal="center" vertical="center" wrapText="1"/>
      <protection hidden="1"/>
    </xf>
    <xf numFmtId="0" fontId="11" fillId="5" borderId="0" xfId="0" applyFont="1" applyFill="1" applyAlignment="1" applyProtection="1">
      <alignment horizontal="center" vertical="center" wrapText="1"/>
      <protection hidden="1"/>
    </xf>
    <xf numFmtId="0" fontId="12" fillId="4" borderId="0" xfId="0" applyFont="1" applyFill="1" applyAlignment="1" applyProtection="1">
      <alignment horizontal="center" wrapText="1"/>
      <protection hidden="1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246062</xdr:colOff>
      <xdr:row>0</xdr:row>
      <xdr:rowOff>0</xdr:rowOff>
    </xdr:from>
    <xdr:to>
      <xdr:col>12</xdr:col>
      <xdr:colOff>1001713</xdr:colOff>
      <xdr:row>1</xdr:row>
      <xdr:rowOff>7239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5176B30-92A2-4F6B-A80E-BC2099022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9250" y="0"/>
          <a:ext cx="2311401" cy="737489"/>
        </a:xfrm>
        <a:prstGeom prst="rect">
          <a:avLst/>
        </a:prstGeom>
      </xdr:spPr>
    </xdr:pic>
    <xdr:clientData/>
  </xdr:twoCellAnchor>
  <xdr:twoCellAnchor>
    <xdr:from>
      <xdr:col>6</xdr:col>
      <xdr:colOff>373063</xdr:colOff>
      <xdr:row>18</xdr:row>
      <xdr:rowOff>134938</xdr:rowOff>
    </xdr:from>
    <xdr:to>
      <xdr:col>10</xdr:col>
      <xdr:colOff>7937</xdr:colOff>
      <xdr:row>25</xdr:row>
      <xdr:rowOff>182562</xdr:rowOff>
    </xdr:to>
    <xdr:sp macro="" textlink="">
      <xdr:nvSpPr>
        <xdr:cNvPr id="4" name="Prostokąt: zagięty narożnik 3">
          <a:extLst>
            <a:ext uri="{FF2B5EF4-FFF2-40B4-BE49-F238E27FC236}">
              <a16:creationId xmlns:a16="http://schemas.microsoft.com/office/drawing/2014/main" id="{CCF5508E-45C1-679B-3661-6BFFF319CE91}"/>
            </a:ext>
          </a:extLst>
        </xdr:cNvPr>
        <xdr:cNvSpPr/>
      </xdr:nvSpPr>
      <xdr:spPr>
        <a:xfrm>
          <a:off x="7143751" y="4587876"/>
          <a:ext cx="3444874" cy="1381124"/>
        </a:xfrm>
        <a:prstGeom prst="foldedCorner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1. dane możemy wpisywać dane tylko w szarych polach, inne pola są zablokowane.</a:t>
          </a:r>
        </a:p>
        <a:p>
          <a:pPr algn="l"/>
          <a:r>
            <a:rPr lang="pl-PL" sz="1100"/>
            <a:t>2. gdy rozwiążemy zadanie pojawi się informacja, że wynik jest prawidłowy.</a:t>
          </a:r>
        </a:p>
        <a:p>
          <a:pPr algn="l"/>
          <a:r>
            <a:rPr lang="pl-PL" sz="1100"/>
            <a:t>3. w górnej części</a:t>
          </a:r>
          <a:r>
            <a:rPr lang="pl-PL" sz="1100" baseline="0"/>
            <a:t> zadania można skorzystać z podpowiedzi</a:t>
          </a:r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246062</xdr:colOff>
      <xdr:row>0</xdr:row>
      <xdr:rowOff>0</xdr:rowOff>
    </xdr:from>
    <xdr:to>
      <xdr:col>12</xdr:col>
      <xdr:colOff>1001713</xdr:colOff>
      <xdr:row>1</xdr:row>
      <xdr:rowOff>7239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56268B3C-7243-4D79-B555-891B602C2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1312" y="0"/>
          <a:ext cx="2308226" cy="74066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C4DA-8D2E-46C8-BF6A-1FF11F54CD87}">
  <dimension ref="A1:Y27"/>
  <sheetViews>
    <sheetView tabSelected="1" zoomScale="120" zoomScaleNormal="120" workbookViewId="0">
      <pane xSplit="5" topLeftCell="F1" activePane="topRight" state="frozen"/>
      <selection pane="topRight" activeCell="K3" sqref="K3"/>
    </sheetView>
  </sheetViews>
  <sheetFormatPr defaultColWidth="14.28515625" defaultRowHeight="18.75" customHeight="1" zeroHeight="1" x14ac:dyDescent="0.3"/>
  <cols>
    <col min="1" max="1" width="13.5703125" style="21" bestFit="1" customWidth="1"/>
    <col min="2" max="2" width="24.28515625" style="21" customWidth="1"/>
    <col min="3" max="3" width="23.140625" style="21" bestFit="1" customWidth="1"/>
    <col min="4" max="4" width="10.28515625" style="21" bestFit="1" customWidth="1"/>
    <col min="5" max="5" width="22" style="21" bestFit="1" customWidth="1"/>
    <col min="6" max="6" width="8.28515625" style="2" customWidth="1"/>
    <col min="7" max="7" width="14.7109375" style="2" customWidth="1"/>
    <col min="8" max="8" width="6.42578125" style="2" customWidth="1"/>
    <col min="9" max="9" width="21.7109375" style="2" bestFit="1" customWidth="1"/>
    <col min="10" max="10" width="14.28515625" style="2"/>
    <col min="11" max="11" width="14.140625" style="2" customWidth="1"/>
    <col min="12" max="12" width="23.28515625" style="2" bestFit="1" customWidth="1"/>
    <col min="13" max="13" width="22.42578125" style="2" customWidth="1"/>
    <col min="14" max="14" width="14" style="2" customWidth="1"/>
    <col min="15" max="15" width="16.28515625" style="2" customWidth="1"/>
    <col min="16" max="16" width="14.85546875" style="2" customWidth="1"/>
    <col min="17" max="17" width="14" style="2" customWidth="1"/>
    <col min="18" max="18" width="18.7109375" style="2" customWidth="1"/>
    <col min="19" max="19" width="30" style="2" customWidth="1"/>
    <col min="20" max="20" width="32.7109375" style="2" customWidth="1"/>
    <col min="21" max="21" width="41" style="2" customWidth="1"/>
    <col min="22" max="22" width="18.5703125" style="2" customWidth="1"/>
    <col min="23" max="16384" width="14.28515625" style="2"/>
  </cols>
  <sheetData>
    <row r="1" spans="1:25" s="1" customFormat="1" ht="57.75" customHeight="1" x14ac:dyDescent="0.3">
      <c r="A1" s="27" t="s">
        <v>0</v>
      </c>
      <c r="B1" s="28"/>
      <c r="C1" s="28"/>
      <c r="D1" s="28"/>
      <c r="E1" s="28"/>
      <c r="G1" s="33"/>
      <c r="H1" s="33"/>
      <c r="I1" s="33"/>
      <c r="J1" s="33"/>
    </row>
    <row r="2" spans="1:25" ht="15" customHeight="1" x14ac:dyDescent="0.3">
      <c r="G2" s="3"/>
      <c r="J2" s="3" t="s">
        <v>1</v>
      </c>
      <c r="Q2" s="3" t="s">
        <v>1</v>
      </c>
      <c r="U2" s="3" t="s">
        <v>1</v>
      </c>
    </row>
    <row r="3" spans="1:25" s="3" customFormat="1" ht="54" customHeight="1" x14ac:dyDescent="0.25">
      <c r="A3" s="29" t="s">
        <v>2</v>
      </c>
      <c r="B3" s="29"/>
      <c r="C3" s="29"/>
      <c r="D3" s="29"/>
      <c r="E3" s="29"/>
      <c r="G3" s="30" t="s">
        <v>3</v>
      </c>
      <c r="H3" s="31"/>
      <c r="I3" s="31"/>
      <c r="J3" s="31"/>
      <c r="K3" s="4"/>
      <c r="L3" s="32" t="s">
        <v>87</v>
      </c>
      <c r="M3" s="30"/>
      <c r="N3" s="30"/>
      <c r="O3" s="30"/>
      <c r="P3" s="30"/>
      <c r="Q3" s="30"/>
      <c r="S3" s="32" t="s">
        <v>88</v>
      </c>
      <c r="T3" s="30"/>
      <c r="U3" s="30"/>
    </row>
    <row r="4" spans="1:25" s="3" customFormat="1" ht="13.5" customHeight="1" x14ac:dyDescent="0.25">
      <c r="A4" s="7"/>
      <c r="B4" s="7"/>
      <c r="C4" s="7"/>
      <c r="D4" s="7"/>
      <c r="E4" s="7"/>
    </row>
    <row r="5" spans="1:25" s="3" customFormat="1" ht="15" x14ac:dyDescent="0.25">
      <c r="A5" s="22" t="s">
        <v>4</v>
      </c>
      <c r="B5" s="22" t="s">
        <v>5</v>
      </c>
      <c r="C5" s="22" t="s">
        <v>6</v>
      </c>
      <c r="D5" s="22" t="s">
        <v>7</v>
      </c>
      <c r="E5" s="22" t="s">
        <v>8</v>
      </c>
      <c r="G5" s="5" t="s">
        <v>4</v>
      </c>
      <c r="H5" s="5" t="s">
        <v>9</v>
      </c>
      <c r="I5" s="5" t="s">
        <v>6</v>
      </c>
      <c r="J5" s="5" t="s">
        <v>10</v>
      </c>
      <c r="L5" s="6" t="s">
        <v>6</v>
      </c>
      <c r="M5" s="20"/>
      <c r="N5" s="6" t="s">
        <v>11</v>
      </c>
      <c r="O5" s="6" t="s">
        <v>12</v>
      </c>
      <c r="P5" s="6" t="s">
        <v>13</v>
      </c>
      <c r="Q5" s="6" t="s">
        <v>14</v>
      </c>
      <c r="S5" s="6" t="s">
        <v>5</v>
      </c>
      <c r="T5" s="6" t="s">
        <v>10</v>
      </c>
      <c r="U5" s="6" t="s">
        <v>15</v>
      </c>
    </row>
    <row r="6" spans="1:25" s="3" customFormat="1" ht="15.75" x14ac:dyDescent="0.25">
      <c r="A6" s="23" t="s">
        <v>16</v>
      </c>
      <c r="B6" s="23" t="s">
        <v>17</v>
      </c>
      <c r="C6" s="23" t="s">
        <v>18</v>
      </c>
      <c r="D6" s="24">
        <v>1500</v>
      </c>
      <c r="E6" s="23" t="s">
        <v>19</v>
      </c>
      <c r="G6" s="7" t="s">
        <v>20</v>
      </c>
      <c r="H6" s="7">
        <v>9</v>
      </c>
      <c r="I6" s="15"/>
      <c r="J6" s="19"/>
      <c r="L6" s="3" t="s">
        <v>18</v>
      </c>
      <c r="M6" s="16"/>
      <c r="N6" s="16"/>
      <c r="O6" s="16"/>
      <c r="P6" s="16"/>
      <c r="Q6" s="17"/>
      <c r="S6" s="3" t="s">
        <v>17</v>
      </c>
      <c r="T6" s="19"/>
      <c r="U6" s="18"/>
      <c r="Y6" s="8"/>
    </row>
    <row r="7" spans="1:25" s="3" customFormat="1" ht="15" x14ac:dyDescent="0.25">
      <c r="A7" s="23" t="s">
        <v>22</v>
      </c>
      <c r="B7" s="23" t="s">
        <v>23</v>
      </c>
      <c r="C7" s="23" t="s">
        <v>24</v>
      </c>
      <c r="D7" s="24">
        <v>2200</v>
      </c>
      <c r="E7" s="23" t="s">
        <v>25</v>
      </c>
      <c r="G7" s="7" t="s">
        <v>26</v>
      </c>
      <c r="H7" s="7">
        <v>7</v>
      </c>
      <c r="I7" s="15"/>
      <c r="J7" s="19"/>
      <c r="L7" s="3" t="s">
        <v>24</v>
      </c>
      <c r="M7" s="16"/>
      <c r="N7" s="16"/>
      <c r="O7" s="16"/>
      <c r="P7" s="16"/>
      <c r="Q7" s="17"/>
      <c r="S7" s="3" t="s">
        <v>23</v>
      </c>
      <c r="T7" s="19"/>
      <c r="U7" s="18"/>
    </row>
    <row r="8" spans="1:25" s="3" customFormat="1" ht="15" x14ac:dyDescent="0.25">
      <c r="A8" s="23" t="s">
        <v>20</v>
      </c>
      <c r="B8" s="23" t="s">
        <v>28</v>
      </c>
      <c r="C8" s="23" t="s">
        <v>29</v>
      </c>
      <c r="D8" s="24">
        <v>800</v>
      </c>
      <c r="E8" s="23" t="s">
        <v>30</v>
      </c>
      <c r="G8" s="7" t="s">
        <v>31</v>
      </c>
      <c r="H8" s="7">
        <v>14</v>
      </c>
      <c r="I8" s="15"/>
      <c r="J8" s="19"/>
      <c r="L8" s="3" t="s">
        <v>29</v>
      </c>
      <c r="M8" s="16"/>
      <c r="N8" s="16"/>
      <c r="O8" s="16"/>
      <c r="P8" s="16"/>
      <c r="Q8" s="17"/>
      <c r="S8" s="3" t="s">
        <v>28</v>
      </c>
      <c r="T8" s="19"/>
      <c r="U8" s="18"/>
    </row>
    <row r="9" spans="1:25" s="3" customFormat="1" ht="15" x14ac:dyDescent="0.25">
      <c r="A9" s="23" t="s">
        <v>26</v>
      </c>
      <c r="B9" s="23" t="s">
        <v>28</v>
      </c>
      <c r="C9" s="23" t="s">
        <v>33</v>
      </c>
      <c r="D9" s="24">
        <v>1200</v>
      </c>
      <c r="E9" s="23" t="s">
        <v>19</v>
      </c>
      <c r="G9" s="7" t="s">
        <v>34</v>
      </c>
      <c r="H9" s="7">
        <v>16</v>
      </c>
      <c r="I9" s="15"/>
      <c r="J9" s="19"/>
      <c r="L9" s="3" t="s">
        <v>33</v>
      </c>
      <c r="M9" s="16"/>
      <c r="N9" s="16"/>
      <c r="O9" s="16"/>
      <c r="P9" s="16"/>
      <c r="Q9" s="17"/>
      <c r="S9" s="3" t="s">
        <v>35</v>
      </c>
      <c r="T9" s="19"/>
      <c r="U9" s="18"/>
    </row>
    <row r="10" spans="1:25" s="3" customFormat="1" ht="15" x14ac:dyDescent="0.25">
      <c r="A10" s="23" t="s">
        <v>31</v>
      </c>
      <c r="B10" s="23" t="s">
        <v>35</v>
      </c>
      <c r="C10" s="23" t="s">
        <v>21</v>
      </c>
      <c r="D10" s="24">
        <v>1800</v>
      </c>
      <c r="E10" s="23" t="s">
        <v>19</v>
      </c>
      <c r="G10" s="7" t="s">
        <v>37</v>
      </c>
      <c r="H10" s="7">
        <v>3</v>
      </c>
      <c r="I10" s="15"/>
      <c r="J10" s="19"/>
      <c r="L10" s="3" t="s">
        <v>21</v>
      </c>
      <c r="M10" s="16"/>
      <c r="N10" s="16"/>
      <c r="O10" s="16"/>
      <c r="P10" s="16"/>
      <c r="Q10" s="17"/>
      <c r="S10" s="3" t="s">
        <v>38</v>
      </c>
      <c r="T10" s="19"/>
      <c r="U10" s="18"/>
    </row>
    <row r="11" spans="1:25" s="3" customFormat="1" ht="15" x14ac:dyDescent="0.25">
      <c r="A11" s="23" t="s">
        <v>40</v>
      </c>
      <c r="B11" s="23" t="s">
        <v>28</v>
      </c>
      <c r="C11" s="23" t="s">
        <v>41</v>
      </c>
      <c r="D11" s="24">
        <v>300</v>
      </c>
      <c r="E11" s="23" t="s">
        <v>42</v>
      </c>
      <c r="G11" s="7" t="s">
        <v>43</v>
      </c>
      <c r="H11" s="7">
        <v>16</v>
      </c>
      <c r="I11" s="15"/>
      <c r="J11" s="19"/>
      <c r="L11" s="3" t="s">
        <v>41</v>
      </c>
      <c r="M11" s="16"/>
      <c r="N11" s="16"/>
      <c r="O11" s="16"/>
      <c r="P11" s="16"/>
      <c r="Q11" s="17"/>
      <c r="S11" s="3" t="s">
        <v>44</v>
      </c>
      <c r="T11" s="19"/>
      <c r="U11" s="18"/>
    </row>
    <row r="12" spans="1:25" s="3" customFormat="1" ht="15" x14ac:dyDescent="0.25">
      <c r="A12" s="23" t="s">
        <v>37</v>
      </c>
      <c r="B12" s="23" t="s">
        <v>28</v>
      </c>
      <c r="C12" s="23" t="s">
        <v>45</v>
      </c>
      <c r="D12" s="24">
        <v>400</v>
      </c>
      <c r="E12" s="23" t="s">
        <v>46</v>
      </c>
      <c r="G12" s="7" t="s">
        <v>47</v>
      </c>
      <c r="H12" s="7">
        <v>8</v>
      </c>
      <c r="I12" s="15"/>
      <c r="J12" s="19"/>
      <c r="L12" s="3" t="s">
        <v>45</v>
      </c>
      <c r="M12" s="16"/>
      <c r="N12" s="16"/>
      <c r="O12" s="16"/>
      <c r="P12" s="16"/>
      <c r="Q12" s="17"/>
      <c r="S12" s="3" t="s">
        <v>48</v>
      </c>
      <c r="T12" s="19"/>
      <c r="U12" s="18"/>
    </row>
    <row r="13" spans="1:25" s="3" customFormat="1" ht="15" x14ac:dyDescent="0.25">
      <c r="A13" s="23" t="s">
        <v>49</v>
      </c>
      <c r="B13" s="23" t="s">
        <v>38</v>
      </c>
      <c r="C13" s="23" t="s">
        <v>50</v>
      </c>
      <c r="D13" s="24">
        <v>600</v>
      </c>
      <c r="E13" s="23" t="s">
        <v>51</v>
      </c>
      <c r="G13" s="7" t="s">
        <v>52</v>
      </c>
      <c r="H13" s="7">
        <v>9</v>
      </c>
      <c r="I13" s="15"/>
      <c r="J13" s="19"/>
      <c r="L13" s="3" t="s">
        <v>50</v>
      </c>
      <c r="M13" s="16"/>
      <c r="N13" s="16"/>
      <c r="O13" s="16"/>
      <c r="P13" s="16"/>
      <c r="Q13" s="17"/>
      <c r="S13" s="3" t="s">
        <v>53</v>
      </c>
      <c r="T13" s="19"/>
      <c r="U13" s="18"/>
    </row>
    <row r="14" spans="1:25" s="3" customFormat="1" ht="15" x14ac:dyDescent="0.25">
      <c r="A14" s="23" t="s">
        <v>54</v>
      </c>
      <c r="B14" s="23" t="s">
        <v>28</v>
      </c>
      <c r="C14" s="23" t="s">
        <v>55</v>
      </c>
      <c r="D14" s="24">
        <v>150</v>
      </c>
      <c r="E14" s="23" t="s">
        <v>56</v>
      </c>
      <c r="G14" s="7" t="s">
        <v>57</v>
      </c>
      <c r="H14" s="7">
        <v>6</v>
      </c>
      <c r="I14" s="15"/>
      <c r="J14" s="19"/>
      <c r="L14" s="3" t="s">
        <v>55</v>
      </c>
      <c r="M14" s="16"/>
      <c r="N14" s="16"/>
      <c r="O14" s="16"/>
      <c r="P14" s="16"/>
      <c r="Q14" s="17"/>
      <c r="S14" s="3" t="s">
        <v>58</v>
      </c>
      <c r="T14" s="19"/>
      <c r="U14" s="18"/>
    </row>
    <row r="15" spans="1:25" s="3" customFormat="1" ht="15" x14ac:dyDescent="0.25">
      <c r="A15" s="23" t="s">
        <v>59</v>
      </c>
      <c r="B15" s="23" t="s">
        <v>28</v>
      </c>
      <c r="C15" s="23" t="s">
        <v>32</v>
      </c>
      <c r="D15" s="24">
        <v>1000</v>
      </c>
      <c r="E15" s="23" t="s">
        <v>60</v>
      </c>
      <c r="G15" s="7" t="s">
        <v>61</v>
      </c>
      <c r="H15" s="7">
        <v>20</v>
      </c>
      <c r="I15" s="15"/>
      <c r="J15" s="19"/>
      <c r="L15" s="3" t="s">
        <v>32</v>
      </c>
      <c r="M15" s="16"/>
      <c r="N15" s="16"/>
      <c r="O15" s="16"/>
      <c r="P15" s="16"/>
      <c r="Q15" s="17"/>
      <c r="S15" s="3" t="s">
        <v>62</v>
      </c>
      <c r="T15" s="19"/>
      <c r="U15" s="18"/>
    </row>
    <row r="16" spans="1:25" s="3" customFormat="1" ht="15" x14ac:dyDescent="0.25">
      <c r="A16" s="23" t="s">
        <v>63</v>
      </c>
      <c r="B16" s="23" t="s">
        <v>44</v>
      </c>
      <c r="C16" s="23" t="s">
        <v>27</v>
      </c>
      <c r="D16" s="24">
        <v>1800</v>
      </c>
      <c r="E16" s="23" t="s">
        <v>64</v>
      </c>
      <c r="G16" s="7" t="s">
        <v>65</v>
      </c>
      <c r="H16" s="7">
        <v>13</v>
      </c>
      <c r="I16" s="15"/>
      <c r="J16" s="19"/>
      <c r="L16" s="3" t="s">
        <v>27</v>
      </c>
      <c r="M16" s="16"/>
      <c r="N16" s="16"/>
      <c r="O16" s="16"/>
      <c r="P16" s="16"/>
      <c r="Q16" s="17"/>
      <c r="S16" s="9" t="s">
        <v>66</v>
      </c>
      <c r="T16" s="26">
        <f>SUM(T6:T15)</f>
        <v>0</v>
      </c>
      <c r="U16" s="11">
        <f>SUM(U6:U15)</f>
        <v>0</v>
      </c>
    </row>
    <row r="17" spans="1:21" s="3" customFormat="1" ht="15" x14ac:dyDescent="0.25">
      <c r="A17" s="23" t="s">
        <v>43</v>
      </c>
      <c r="B17" s="23" t="s">
        <v>48</v>
      </c>
      <c r="C17" s="23" t="s">
        <v>67</v>
      </c>
      <c r="D17" s="24">
        <v>200</v>
      </c>
      <c r="E17" s="23" t="s">
        <v>68</v>
      </c>
      <c r="I17" s="9" t="s">
        <v>66</v>
      </c>
      <c r="J17" s="12">
        <f>SUM(J6:J16)</f>
        <v>0</v>
      </c>
      <c r="L17" s="3" t="s">
        <v>67</v>
      </c>
      <c r="M17" s="16"/>
      <c r="N17" s="16"/>
      <c r="O17" s="16"/>
      <c r="P17" s="16"/>
      <c r="Q17" s="17"/>
      <c r="S17" s="10"/>
      <c r="T17" s="10"/>
      <c r="U17" s="13" t="str">
        <f>IF(U16=1,"wynik prawidłowy. Gratulacje !","wynik nieprawidłowy")</f>
        <v>wynik nieprawidłowy</v>
      </c>
    </row>
    <row r="18" spans="1:21" s="3" customFormat="1" ht="15" x14ac:dyDescent="0.25">
      <c r="A18" s="23" t="s">
        <v>47</v>
      </c>
      <c r="B18" s="23" t="s">
        <v>53</v>
      </c>
      <c r="C18" s="23" t="s">
        <v>69</v>
      </c>
      <c r="D18" s="24">
        <v>80</v>
      </c>
      <c r="E18" s="23" t="s">
        <v>70</v>
      </c>
      <c r="I18" s="10"/>
      <c r="J18" s="13" t="str">
        <f>IF(J17=52690,"wynik prawidłowy. Gratulacje !","wynik nieprawidłowy")</f>
        <v>wynik nieprawidłowy</v>
      </c>
      <c r="L18" s="3" t="s">
        <v>69</v>
      </c>
      <c r="M18" s="16"/>
      <c r="N18" s="16"/>
      <c r="O18" s="16"/>
      <c r="P18" s="16"/>
      <c r="Q18" s="17"/>
    </row>
    <row r="19" spans="1:21" s="3" customFormat="1" ht="15" x14ac:dyDescent="0.25">
      <c r="A19" s="23" t="s">
        <v>71</v>
      </c>
      <c r="B19" s="23" t="s">
        <v>28</v>
      </c>
      <c r="C19" s="23" t="s">
        <v>72</v>
      </c>
      <c r="D19" s="24">
        <v>500</v>
      </c>
      <c r="E19" s="23" t="s">
        <v>73</v>
      </c>
      <c r="L19" s="3" t="s">
        <v>72</v>
      </c>
      <c r="M19" s="16"/>
      <c r="N19" s="16"/>
      <c r="O19" s="16"/>
      <c r="P19" s="16"/>
      <c r="Q19" s="17"/>
    </row>
    <row r="20" spans="1:21" s="3" customFormat="1" ht="15" x14ac:dyDescent="0.25">
      <c r="A20" s="23" t="s">
        <v>57</v>
      </c>
      <c r="B20" s="23" t="s">
        <v>28</v>
      </c>
      <c r="C20" s="23" t="s">
        <v>74</v>
      </c>
      <c r="D20" s="24">
        <v>100</v>
      </c>
      <c r="E20" s="23" t="s">
        <v>75</v>
      </c>
      <c r="L20" s="3" t="s">
        <v>74</v>
      </c>
      <c r="M20" s="16"/>
      <c r="N20" s="16"/>
      <c r="O20" s="16"/>
      <c r="P20" s="16"/>
      <c r="Q20" s="17"/>
    </row>
    <row r="21" spans="1:21" s="3" customFormat="1" ht="15" x14ac:dyDescent="0.25">
      <c r="A21" s="23" t="s">
        <v>61</v>
      </c>
      <c r="B21" s="23" t="s">
        <v>58</v>
      </c>
      <c r="C21" s="23" t="s">
        <v>76</v>
      </c>
      <c r="D21" s="24">
        <v>150</v>
      </c>
      <c r="E21" s="23" t="s">
        <v>77</v>
      </c>
      <c r="L21" s="3" t="s">
        <v>76</v>
      </c>
      <c r="M21" s="16"/>
      <c r="N21" s="16"/>
      <c r="O21" s="16"/>
      <c r="P21" s="16"/>
      <c r="Q21" s="17"/>
    </row>
    <row r="22" spans="1:21" s="3" customFormat="1" ht="15" x14ac:dyDescent="0.25">
      <c r="A22" s="23" t="s">
        <v>65</v>
      </c>
      <c r="B22" s="23" t="s">
        <v>28</v>
      </c>
      <c r="C22" s="23" t="s">
        <v>36</v>
      </c>
      <c r="D22" s="24">
        <v>250</v>
      </c>
      <c r="E22" s="23" t="s">
        <v>78</v>
      </c>
      <c r="L22" s="3" t="s">
        <v>36</v>
      </c>
      <c r="M22" s="16"/>
      <c r="N22" s="16"/>
      <c r="O22" s="16"/>
      <c r="P22" s="16"/>
      <c r="Q22" s="17"/>
    </row>
    <row r="23" spans="1:21" s="3" customFormat="1" ht="15" x14ac:dyDescent="0.25">
      <c r="A23" s="23" t="s">
        <v>79</v>
      </c>
      <c r="B23" s="23" t="s">
        <v>38</v>
      </c>
      <c r="C23" s="23" t="s">
        <v>39</v>
      </c>
      <c r="D23" s="24">
        <v>1000</v>
      </c>
      <c r="E23" s="23" t="s">
        <v>80</v>
      </c>
      <c r="L23" s="3" t="s">
        <v>39</v>
      </c>
      <c r="M23" s="16"/>
      <c r="N23" s="16"/>
      <c r="O23" s="16"/>
      <c r="P23" s="16"/>
      <c r="Q23" s="17"/>
    </row>
    <row r="24" spans="1:21" s="3" customFormat="1" ht="15" x14ac:dyDescent="0.25">
      <c r="A24" s="23" t="s">
        <v>81</v>
      </c>
      <c r="B24" s="23" t="s">
        <v>28</v>
      </c>
      <c r="C24" s="23" t="s">
        <v>82</v>
      </c>
      <c r="D24" s="24">
        <v>80</v>
      </c>
      <c r="E24" s="23" t="s">
        <v>83</v>
      </c>
      <c r="L24" s="3" t="s">
        <v>82</v>
      </c>
      <c r="M24" s="16"/>
      <c r="N24" s="16"/>
      <c r="O24" s="16"/>
      <c r="P24" s="16"/>
      <c r="Q24" s="17"/>
    </row>
    <row r="25" spans="1:21" s="3" customFormat="1" ht="15" x14ac:dyDescent="0.25">
      <c r="A25" s="23" t="s">
        <v>84</v>
      </c>
      <c r="B25" s="23" t="s">
        <v>62</v>
      </c>
      <c r="C25" s="23" t="s">
        <v>85</v>
      </c>
      <c r="D25" s="24">
        <v>50</v>
      </c>
      <c r="E25" s="23" t="s">
        <v>86</v>
      </c>
      <c r="L25" s="3" t="s">
        <v>85</v>
      </c>
      <c r="M25" s="16"/>
      <c r="N25" s="16"/>
      <c r="O25" s="16"/>
      <c r="P25" s="16"/>
      <c r="Q25" s="17"/>
    </row>
    <row r="26" spans="1:21" ht="15" customHeight="1" x14ac:dyDescent="0.3">
      <c r="P26" s="9" t="s">
        <v>66</v>
      </c>
      <c r="Q26" s="14">
        <f>SUM(Q6:Q25)</f>
        <v>0</v>
      </c>
    </row>
    <row r="27" spans="1:21" ht="15" customHeight="1" x14ac:dyDescent="0.3">
      <c r="P27" s="25"/>
      <c r="Q27" s="13" t="str">
        <f>IF(Q26=2.308,"wynik prawidłowy. Gratulacje !","wynik nieprawidłowy")</f>
        <v>wynik nieprawidłowy</v>
      </c>
    </row>
  </sheetData>
  <sheetProtection algorithmName="SHA-512" hashValue="7yEk09kNB8scC9dPL/HZvkobwl+88rWSUTekeaK1zXKr0mJtalkKmaR0XrTdBrODXC21c5sgy/DjgYLG0eRAzA==" saltValue="k9gYdOysDwqS3d4oET/4ng==" spinCount="100000" sheet="1" objects="1" scenarios="1" formatCells="0"/>
  <mergeCells count="6">
    <mergeCell ref="A1:E1"/>
    <mergeCell ref="A3:E3"/>
    <mergeCell ref="G3:J3"/>
    <mergeCell ref="L3:Q3"/>
    <mergeCell ref="S3:U3"/>
    <mergeCell ref="G1:J1"/>
  </mergeCells>
  <conditionalFormatting sqref="U6:U15">
    <cfRule type="dataBar" priority="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{3695BB96-5D4F-4F67-81C8-7EBE1306E36A}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95BB96-5D4F-4F67-81C8-7EBE1306E3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U6:U15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B5BA-C4B6-4C39-971C-16B77F03DE66}">
  <dimension ref="A1:Y27"/>
  <sheetViews>
    <sheetView zoomScale="120" zoomScaleNormal="120" workbookViewId="0">
      <pane xSplit="5" topLeftCell="F1" activePane="topRight" state="frozen"/>
      <selection pane="topRight" activeCell="K3" sqref="K3"/>
    </sheetView>
  </sheetViews>
  <sheetFormatPr defaultColWidth="14.28515625" defaultRowHeight="18.75" customHeight="1" zeroHeight="1" x14ac:dyDescent="0.3"/>
  <cols>
    <col min="1" max="1" width="13.5703125" style="21" bestFit="1" customWidth="1"/>
    <col min="2" max="2" width="24.28515625" style="21" customWidth="1"/>
    <col min="3" max="3" width="23.140625" style="21" bestFit="1" customWidth="1"/>
    <col min="4" max="4" width="10.28515625" style="21" bestFit="1" customWidth="1"/>
    <col min="5" max="5" width="22" style="21" bestFit="1" customWidth="1"/>
    <col min="6" max="6" width="8.28515625" style="2" customWidth="1"/>
    <col min="7" max="7" width="14.7109375" style="2" customWidth="1"/>
    <col min="8" max="8" width="6.42578125" style="2" customWidth="1"/>
    <col min="9" max="9" width="21.7109375" style="2" bestFit="1" customWidth="1"/>
    <col min="10" max="10" width="14.28515625" style="2"/>
    <col min="11" max="11" width="14.140625" style="2" customWidth="1"/>
    <col min="12" max="12" width="23.28515625" style="2" bestFit="1" customWidth="1"/>
    <col min="13" max="13" width="22.42578125" style="2" customWidth="1"/>
    <col min="14" max="14" width="14" style="2" customWidth="1"/>
    <col min="15" max="15" width="16.28515625" style="2" customWidth="1"/>
    <col min="16" max="16" width="14.85546875" style="2" customWidth="1"/>
    <col min="17" max="17" width="14" style="2" customWidth="1"/>
    <col min="18" max="18" width="18.7109375" style="2" customWidth="1"/>
    <col min="19" max="19" width="30" style="2" customWidth="1"/>
    <col min="20" max="20" width="32.7109375" style="2" customWidth="1"/>
    <col min="21" max="21" width="41" style="2" customWidth="1"/>
    <col min="22" max="22" width="18.5703125" style="2" customWidth="1"/>
    <col min="23" max="16384" width="14.28515625" style="2"/>
  </cols>
  <sheetData>
    <row r="1" spans="1:25" s="1" customFormat="1" ht="57.75" customHeight="1" x14ac:dyDescent="0.3">
      <c r="A1" s="27" t="s">
        <v>0</v>
      </c>
      <c r="B1" s="28"/>
      <c r="C1" s="28"/>
      <c r="D1" s="28"/>
      <c r="E1" s="28"/>
    </row>
    <row r="2" spans="1:25" ht="15" customHeight="1" x14ac:dyDescent="0.3">
      <c r="G2" s="3"/>
      <c r="J2" s="3" t="s">
        <v>1</v>
      </c>
      <c r="Q2" s="3" t="s">
        <v>1</v>
      </c>
      <c r="U2" s="3" t="s">
        <v>1</v>
      </c>
    </row>
    <row r="3" spans="1:25" s="3" customFormat="1" ht="54" customHeight="1" x14ac:dyDescent="0.25">
      <c r="A3" s="29" t="s">
        <v>2</v>
      </c>
      <c r="B3" s="29"/>
      <c r="C3" s="29"/>
      <c r="D3" s="29"/>
      <c r="E3" s="29"/>
      <c r="G3" s="30" t="s">
        <v>3</v>
      </c>
      <c r="H3" s="31"/>
      <c r="I3" s="31"/>
      <c r="J3" s="31"/>
      <c r="K3" s="4"/>
      <c r="L3" s="32" t="s">
        <v>87</v>
      </c>
      <c r="M3" s="30"/>
      <c r="N3" s="30"/>
      <c r="O3" s="30"/>
      <c r="P3" s="30"/>
      <c r="Q3" s="30"/>
      <c r="S3" s="32" t="s">
        <v>88</v>
      </c>
      <c r="T3" s="30"/>
      <c r="U3" s="30"/>
    </row>
    <row r="4" spans="1:25" s="3" customFormat="1" ht="13.5" customHeight="1" x14ac:dyDescent="0.25">
      <c r="A4" s="7"/>
      <c r="B4" s="7"/>
      <c r="C4" s="7"/>
      <c r="D4" s="7"/>
      <c r="E4" s="7"/>
    </row>
    <row r="5" spans="1:25" s="3" customFormat="1" ht="15" x14ac:dyDescent="0.25">
      <c r="A5" s="22" t="s">
        <v>4</v>
      </c>
      <c r="B5" s="22" t="s">
        <v>5</v>
      </c>
      <c r="C5" s="22" t="s">
        <v>6</v>
      </c>
      <c r="D5" s="22" t="s">
        <v>7</v>
      </c>
      <c r="E5" s="22" t="s">
        <v>8</v>
      </c>
      <c r="G5" s="5" t="s">
        <v>4</v>
      </c>
      <c r="H5" s="5" t="s">
        <v>9</v>
      </c>
      <c r="I5" s="5" t="s">
        <v>6</v>
      </c>
      <c r="J5" s="5" t="s">
        <v>10</v>
      </c>
      <c r="L5" s="6" t="s">
        <v>6</v>
      </c>
      <c r="M5" s="20" t="s">
        <v>8</v>
      </c>
      <c r="N5" s="6" t="s">
        <v>11</v>
      </c>
      <c r="O5" s="6" t="s">
        <v>12</v>
      </c>
      <c r="P5" s="6" t="s">
        <v>13</v>
      </c>
      <c r="Q5" s="6" t="s">
        <v>14</v>
      </c>
      <c r="S5" s="6" t="s">
        <v>5</v>
      </c>
      <c r="T5" s="6" t="s">
        <v>10</v>
      </c>
      <c r="U5" s="6" t="s">
        <v>15</v>
      </c>
    </row>
    <row r="6" spans="1:25" s="3" customFormat="1" ht="15.75" x14ac:dyDescent="0.25">
      <c r="A6" s="23" t="s">
        <v>16</v>
      </c>
      <c r="B6" s="23" t="s">
        <v>17</v>
      </c>
      <c r="C6" s="23" t="s">
        <v>18</v>
      </c>
      <c r="D6" s="24">
        <v>1500</v>
      </c>
      <c r="E6" s="23" t="s">
        <v>19</v>
      </c>
      <c r="G6" s="7" t="s">
        <v>20</v>
      </c>
      <c r="H6" s="7">
        <v>9</v>
      </c>
      <c r="I6" s="15" t="str">
        <f>IFERROR(VLOOKUP(G6,$A$5:$E$25,3,FALSE),"-")</f>
        <v>Płyta gazowa</v>
      </c>
      <c r="J6" s="19">
        <f>IFERROR(VLOOKUP(G6,$A$5:$E$25,4,FALSE)*H6,0)</f>
        <v>7200</v>
      </c>
      <c r="L6" s="3" t="s">
        <v>18</v>
      </c>
      <c r="M6" s="16" t="s">
        <v>19</v>
      </c>
      <c r="N6" s="16">
        <v>60</v>
      </c>
      <c r="O6" s="16">
        <v>60</v>
      </c>
      <c r="P6" s="16">
        <v>85</v>
      </c>
      <c r="Q6" s="17">
        <f>N6*O6*P6*0.000001</f>
        <v>0.30599999999999999</v>
      </c>
      <c r="S6" s="3" t="s">
        <v>17</v>
      </c>
      <c r="T6" s="19">
        <f>SUMIF($B$6:$B$25,S6,$D$6:$D$25)</f>
        <v>1500</v>
      </c>
      <c r="U6" s="18">
        <f>T6/$T$16</f>
        <v>0.1059322033898305</v>
      </c>
      <c r="Y6" s="8"/>
    </row>
    <row r="7" spans="1:25" s="3" customFormat="1" ht="15" x14ac:dyDescent="0.25">
      <c r="A7" s="23" t="s">
        <v>22</v>
      </c>
      <c r="B7" s="23" t="s">
        <v>23</v>
      </c>
      <c r="C7" s="23" t="s">
        <v>24</v>
      </c>
      <c r="D7" s="24">
        <v>2200</v>
      </c>
      <c r="E7" s="23" t="s">
        <v>25</v>
      </c>
      <c r="G7" s="7" t="s">
        <v>26</v>
      </c>
      <c r="H7" s="7">
        <v>7</v>
      </c>
      <c r="I7" s="15" t="str">
        <f t="shared" ref="I7:I16" si="0">IFERROR(VLOOKUP(G7,$A$5:$E$25,3,FALSE),"-")</f>
        <v>Kuchenka elektryczna</v>
      </c>
      <c r="J7" s="19">
        <f t="shared" ref="J7:J16" si="1">IFERROR(VLOOKUP(G7,$A$5:$E$25,4,FALSE)*H7,0)</f>
        <v>8400</v>
      </c>
      <c r="L7" s="3" t="s">
        <v>24</v>
      </c>
      <c r="M7" s="16" t="s">
        <v>25</v>
      </c>
      <c r="N7" s="16">
        <v>60</v>
      </c>
      <c r="O7" s="16">
        <v>70</v>
      </c>
      <c r="P7" s="16">
        <v>180</v>
      </c>
      <c r="Q7" s="17">
        <f t="shared" ref="Q7:Q25" si="2">N7*O7*P7*0.000001</f>
        <v>0.75600000000000001</v>
      </c>
      <c r="S7" s="3" t="s">
        <v>23</v>
      </c>
      <c r="T7" s="19">
        <f t="shared" ref="T7:T15" si="3">SUMIF($B$6:$B$25,S7,$D$6:$D$25)</f>
        <v>2200</v>
      </c>
      <c r="U7" s="18">
        <f t="shared" ref="U7:U15" si="4">T7/$T$16</f>
        <v>0.15536723163841809</v>
      </c>
    </row>
    <row r="8" spans="1:25" s="3" customFormat="1" ht="15" x14ac:dyDescent="0.25">
      <c r="A8" s="23" t="s">
        <v>20</v>
      </c>
      <c r="B8" s="23" t="s">
        <v>28</v>
      </c>
      <c r="C8" s="23" t="s">
        <v>29</v>
      </c>
      <c r="D8" s="24">
        <v>800</v>
      </c>
      <c r="E8" s="23" t="s">
        <v>30</v>
      </c>
      <c r="G8" s="7" t="s">
        <v>31</v>
      </c>
      <c r="H8" s="7">
        <v>14</v>
      </c>
      <c r="I8" s="15" t="str">
        <f t="shared" si="0"/>
        <v>Zmywarka do naczyń</v>
      </c>
      <c r="J8" s="19">
        <f t="shared" si="1"/>
        <v>25200</v>
      </c>
      <c r="L8" s="3" t="s">
        <v>29</v>
      </c>
      <c r="M8" s="16" t="s">
        <v>30</v>
      </c>
      <c r="N8" s="16">
        <v>60</v>
      </c>
      <c r="O8" s="16">
        <v>50</v>
      </c>
      <c r="P8" s="16">
        <v>10</v>
      </c>
      <c r="Q8" s="17">
        <f t="shared" si="2"/>
        <v>0.03</v>
      </c>
      <c r="S8" s="3" t="s">
        <v>28</v>
      </c>
      <c r="T8" s="19">
        <f t="shared" si="3"/>
        <v>4780</v>
      </c>
      <c r="U8" s="18">
        <f t="shared" si="4"/>
        <v>0.33757062146892658</v>
      </c>
    </row>
    <row r="9" spans="1:25" s="3" customFormat="1" ht="15" x14ac:dyDescent="0.25">
      <c r="A9" s="23" t="s">
        <v>26</v>
      </c>
      <c r="B9" s="23" t="s">
        <v>28</v>
      </c>
      <c r="C9" s="23" t="s">
        <v>33</v>
      </c>
      <c r="D9" s="24">
        <v>1200</v>
      </c>
      <c r="E9" s="23" t="s">
        <v>19</v>
      </c>
      <c r="G9" s="7" t="s">
        <v>34</v>
      </c>
      <c r="H9" s="7">
        <v>16</v>
      </c>
      <c r="I9" s="15" t="str">
        <f t="shared" si="0"/>
        <v>-</v>
      </c>
      <c r="J9" s="19">
        <f t="shared" si="1"/>
        <v>0</v>
      </c>
      <c r="L9" s="3" t="s">
        <v>33</v>
      </c>
      <c r="M9" s="16" t="s">
        <v>19</v>
      </c>
      <c r="N9" s="16">
        <v>60</v>
      </c>
      <c r="O9" s="16">
        <v>60</v>
      </c>
      <c r="P9" s="16">
        <v>85</v>
      </c>
      <c r="Q9" s="17">
        <f t="shared" si="2"/>
        <v>0.30599999999999999</v>
      </c>
      <c r="S9" s="3" t="s">
        <v>35</v>
      </c>
      <c r="T9" s="19">
        <f t="shared" si="3"/>
        <v>1800</v>
      </c>
      <c r="U9" s="18">
        <f t="shared" si="4"/>
        <v>0.1271186440677966</v>
      </c>
    </row>
    <row r="10" spans="1:25" s="3" customFormat="1" ht="15" x14ac:dyDescent="0.25">
      <c r="A10" s="23" t="s">
        <v>31</v>
      </c>
      <c r="B10" s="23" t="s">
        <v>35</v>
      </c>
      <c r="C10" s="23" t="s">
        <v>21</v>
      </c>
      <c r="D10" s="24">
        <v>1800</v>
      </c>
      <c r="E10" s="23" t="s">
        <v>19</v>
      </c>
      <c r="G10" s="7" t="s">
        <v>37</v>
      </c>
      <c r="H10" s="7">
        <v>3</v>
      </c>
      <c r="I10" s="15" t="str">
        <f t="shared" si="0"/>
        <v>Ekspres do kawy</v>
      </c>
      <c r="J10" s="19">
        <f t="shared" si="1"/>
        <v>1200</v>
      </c>
      <c r="L10" s="3" t="s">
        <v>21</v>
      </c>
      <c r="M10" s="16" t="s">
        <v>19</v>
      </c>
      <c r="N10" s="16">
        <v>60</v>
      </c>
      <c r="O10" s="16">
        <v>60</v>
      </c>
      <c r="P10" s="16">
        <v>85</v>
      </c>
      <c r="Q10" s="17">
        <f t="shared" si="2"/>
        <v>0.30599999999999999</v>
      </c>
      <c r="S10" s="3" t="s">
        <v>38</v>
      </c>
      <c r="T10" s="19">
        <f t="shared" si="3"/>
        <v>1600</v>
      </c>
      <c r="U10" s="18">
        <f t="shared" si="4"/>
        <v>0.11299435028248588</v>
      </c>
    </row>
    <row r="11" spans="1:25" s="3" customFormat="1" ht="15" x14ac:dyDescent="0.25">
      <c r="A11" s="23" t="s">
        <v>40</v>
      </c>
      <c r="B11" s="23" t="s">
        <v>28</v>
      </c>
      <c r="C11" s="23" t="s">
        <v>41</v>
      </c>
      <c r="D11" s="24">
        <v>300</v>
      </c>
      <c r="E11" s="23" t="s">
        <v>42</v>
      </c>
      <c r="G11" s="7" t="s">
        <v>43</v>
      </c>
      <c r="H11" s="7">
        <v>16</v>
      </c>
      <c r="I11" s="15" t="str">
        <f t="shared" si="0"/>
        <v>Wentylator podłogowy</v>
      </c>
      <c r="J11" s="19">
        <f t="shared" si="1"/>
        <v>3200</v>
      </c>
      <c r="L11" s="3" t="s">
        <v>41</v>
      </c>
      <c r="M11" s="16" t="s">
        <v>42</v>
      </c>
      <c r="N11" s="16">
        <v>40</v>
      </c>
      <c r="O11" s="16">
        <v>50</v>
      </c>
      <c r="P11" s="16">
        <v>30</v>
      </c>
      <c r="Q11" s="17">
        <f t="shared" si="2"/>
        <v>0.06</v>
      </c>
      <c r="S11" s="3" t="s">
        <v>44</v>
      </c>
      <c r="T11" s="19">
        <f t="shared" si="3"/>
        <v>1800</v>
      </c>
      <c r="U11" s="18">
        <f t="shared" si="4"/>
        <v>0.1271186440677966</v>
      </c>
    </row>
    <row r="12" spans="1:25" s="3" customFormat="1" ht="15" x14ac:dyDescent="0.25">
      <c r="A12" s="23" t="s">
        <v>37</v>
      </c>
      <c r="B12" s="23" t="s">
        <v>28</v>
      </c>
      <c r="C12" s="23" t="s">
        <v>45</v>
      </c>
      <c r="D12" s="24">
        <v>400</v>
      </c>
      <c r="E12" s="23" t="s">
        <v>46</v>
      </c>
      <c r="G12" s="7" t="s">
        <v>47</v>
      </c>
      <c r="H12" s="7">
        <v>8</v>
      </c>
      <c r="I12" s="15" t="str">
        <f t="shared" si="0"/>
        <v>Suszarka do włosów</v>
      </c>
      <c r="J12" s="19">
        <f t="shared" si="1"/>
        <v>640</v>
      </c>
      <c r="L12" s="3" t="s">
        <v>45</v>
      </c>
      <c r="M12" s="16" t="s">
        <v>46</v>
      </c>
      <c r="N12" s="16">
        <v>20</v>
      </c>
      <c r="O12" s="16">
        <v>30</v>
      </c>
      <c r="P12" s="16">
        <v>40</v>
      </c>
      <c r="Q12" s="17">
        <f t="shared" si="2"/>
        <v>2.4E-2</v>
      </c>
      <c r="S12" s="3" t="s">
        <v>48</v>
      </c>
      <c r="T12" s="19">
        <f t="shared" si="3"/>
        <v>200</v>
      </c>
      <c r="U12" s="18">
        <f t="shared" si="4"/>
        <v>1.4124293785310734E-2</v>
      </c>
    </row>
    <row r="13" spans="1:25" s="3" customFormat="1" ht="15" x14ac:dyDescent="0.25">
      <c r="A13" s="23" t="s">
        <v>49</v>
      </c>
      <c r="B13" s="23" t="s">
        <v>38</v>
      </c>
      <c r="C13" s="23" t="s">
        <v>50</v>
      </c>
      <c r="D13" s="24">
        <v>600</v>
      </c>
      <c r="E13" s="23" t="s">
        <v>51</v>
      </c>
      <c r="G13" s="7" t="s">
        <v>52</v>
      </c>
      <c r="H13" s="7">
        <v>9</v>
      </c>
      <c r="I13" s="15" t="str">
        <f t="shared" si="0"/>
        <v>-</v>
      </c>
      <c r="J13" s="19">
        <f t="shared" si="1"/>
        <v>0</v>
      </c>
      <c r="L13" s="3" t="s">
        <v>50</v>
      </c>
      <c r="M13" s="16" t="s">
        <v>51</v>
      </c>
      <c r="N13" s="16">
        <v>30</v>
      </c>
      <c r="O13" s="16">
        <v>30</v>
      </c>
      <c r="P13" s="16">
        <v>50</v>
      </c>
      <c r="Q13" s="17">
        <f t="shared" si="2"/>
        <v>4.4999999999999998E-2</v>
      </c>
      <c r="S13" s="3" t="s">
        <v>53</v>
      </c>
      <c r="T13" s="19">
        <f t="shared" si="3"/>
        <v>80</v>
      </c>
      <c r="U13" s="18">
        <f t="shared" si="4"/>
        <v>5.6497175141242938E-3</v>
      </c>
    </row>
    <row r="14" spans="1:25" s="3" customFormat="1" ht="15" x14ac:dyDescent="0.25">
      <c r="A14" s="23" t="s">
        <v>54</v>
      </c>
      <c r="B14" s="23" t="s">
        <v>28</v>
      </c>
      <c r="C14" s="23" t="s">
        <v>55</v>
      </c>
      <c r="D14" s="24">
        <v>150</v>
      </c>
      <c r="E14" s="23" t="s">
        <v>56</v>
      </c>
      <c r="G14" s="7" t="s">
        <v>57</v>
      </c>
      <c r="H14" s="7">
        <v>6</v>
      </c>
      <c r="I14" s="15" t="str">
        <f t="shared" si="0"/>
        <v>Opiekacz do kanapek</v>
      </c>
      <c r="J14" s="19">
        <f t="shared" si="1"/>
        <v>600</v>
      </c>
      <c r="L14" s="3" t="s">
        <v>55</v>
      </c>
      <c r="M14" s="16" t="s">
        <v>56</v>
      </c>
      <c r="N14" s="16">
        <v>20</v>
      </c>
      <c r="O14" s="16">
        <v>20</v>
      </c>
      <c r="P14" s="16">
        <v>40</v>
      </c>
      <c r="Q14" s="17">
        <f t="shared" si="2"/>
        <v>1.6E-2</v>
      </c>
      <c r="S14" s="3" t="s">
        <v>58</v>
      </c>
      <c r="T14" s="19">
        <f t="shared" si="3"/>
        <v>150</v>
      </c>
      <c r="U14" s="18">
        <f t="shared" si="4"/>
        <v>1.059322033898305E-2</v>
      </c>
    </row>
    <row r="15" spans="1:25" s="3" customFormat="1" ht="15" x14ac:dyDescent="0.25">
      <c r="A15" s="23" t="s">
        <v>59</v>
      </c>
      <c r="B15" s="23" t="s">
        <v>28</v>
      </c>
      <c r="C15" s="23" t="s">
        <v>32</v>
      </c>
      <c r="D15" s="24">
        <v>1000</v>
      </c>
      <c r="E15" s="23" t="s">
        <v>60</v>
      </c>
      <c r="G15" s="7" t="s">
        <v>61</v>
      </c>
      <c r="H15" s="7">
        <v>20</v>
      </c>
      <c r="I15" s="15" t="str">
        <f t="shared" si="0"/>
        <v>Żelazko parowe</v>
      </c>
      <c r="J15" s="19">
        <f t="shared" si="1"/>
        <v>3000</v>
      </c>
      <c r="L15" s="3" t="s">
        <v>32</v>
      </c>
      <c r="M15" s="16" t="s">
        <v>60</v>
      </c>
      <c r="N15" s="16">
        <v>60</v>
      </c>
      <c r="O15" s="16">
        <v>60</v>
      </c>
      <c r="P15" s="16">
        <v>60</v>
      </c>
      <c r="Q15" s="17">
        <f t="shared" si="2"/>
        <v>0.216</v>
      </c>
      <c r="S15" s="3" t="s">
        <v>62</v>
      </c>
      <c r="T15" s="19">
        <f t="shared" si="3"/>
        <v>50</v>
      </c>
      <c r="U15" s="18">
        <f t="shared" si="4"/>
        <v>3.5310734463276836E-3</v>
      </c>
    </row>
    <row r="16" spans="1:25" s="3" customFormat="1" ht="15" x14ac:dyDescent="0.25">
      <c r="A16" s="23" t="s">
        <v>63</v>
      </c>
      <c r="B16" s="23" t="s">
        <v>44</v>
      </c>
      <c r="C16" s="23" t="s">
        <v>27</v>
      </c>
      <c r="D16" s="24">
        <v>1800</v>
      </c>
      <c r="E16" s="23" t="s">
        <v>64</v>
      </c>
      <c r="G16" s="7" t="s">
        <v>65</v>
      </c>
      <c r="H16" s="7">
        <v>13</v>
      </c>
      <c r="I16" s="15" t="str">
        <f t="shared" si="0"/>
        <v>Ekspres do lodów</v>
      </c>
      <c r="J16" s="19">
        <f t="shared" si="1"/>
        <v>3250</v>
      </c>
      <c r="L16" s="3" t="s">
        <v>27</v>
      </c>
      <c r="M16" s="16" t="s">
        <v>64</v>
      </c>
      <c r="N16" s="16">
        <v>40</v>
      </c>
      <c r="O16" s="16">
        <v>40</v>
      </c>
      <c r="P16" s="16">
        <v>80</v>
      </c>
      <c r="Q16" s="17">
        <f t="shared" si="2"/>
        <v>0.128</v>
      </c>
      <c r="S16" s="9" t="s">
        <v>66</v>
      </c>
      <c r="T16" s="26">
        <f>SUM(T6:T15)</f>
        <v>14160</v>
      </c>
      <c r="U16" s="11">
        <f>SUM(U6:U15)</f>
        <v>0.99999999999999989</v>
      </c>
    </row>
    <row r="17" spans="1:21" s="3" customFormat="1" ht="15" x14ac:dyDescent="0.25">
      <c r="A17" s="23" t="s">
        <v>43</v>
      </c>
      <c r="B17" s="23" t="s">
        <v>48</v>
      </c>
      <c r="C17" s="23" t="s">
        <v>67</v>
      </c>
      <c r="D17" s="24">
        <v>200</v>
      </c>
      <c r="E17" s="23" t="s">
        <v>68</v>
      </c>
      <c r="I17" s="9" t="s">
        <v>66</v>
      </c>
      <c r="J17" s="12">
        <f>SUM(J6:J16)</f>
        <v>52690</v>
      </c>
      <c r="L17" s="3" t="s">
        <v>67</v>
      </c>
      <c r="M17" s="16" t="s">
        <v>68</v>
      </c>
      <c r="N17" s="16">
        <v>30</v>
      </c>
      <c r="O17" s="16">
        <v>30</v>
      </c>
      <c r="P17" s="16">
        <v>60</v>
      </c>
      <c r="Q17" s="17">
        <f t="shared" si="2"/>
        <v>5.3999999999999999E-2</v>
      </c>
      <c r="S17" s="10"/>
      <c r="T17" s="10"/>
      <c r="U17" s="13" t="str">
        <f>IF(U16=1,"wynik prawidłowy. Gratulacje !","wynik nieprawidłowy")</f>
        <v>wynik prawidłowy. Gratulacje !</v>
      </c>
    </row>
    <row r="18" spans="1:21" s="3" customFormat="1" ht="15" x14ac:dyDescent="0.25">
      <c r="A18" s="23" t="s">
        <v>47</v>
      </c>
      <c r="B18" s="23" t="s">
        <v>53</v>
      </c>
      <c r="C18" s="23" t="s">
        <v>69</v>
      </c>
      <c r="D18" s="24">
        <v>80</v>
      </c>
      <c r="E18" s="23" t="s">
        <v>70</v>
      </c>
      <c r="I18" s="10"/>
      <c r="J18" s="13" t="str">
        <f>IF(J17=52690,"wynik prawidłowy. Gratulacje !","wynik nieprawidłowy")</f>
        <v>wynik prawidłowy. Gratulacje !</v>
      </c>
      <c r="L18" s="3" t="s">
        <v>69</v>
      </c>
      <c r="M18" s="16" t="s">
        <v>70</v>
      </c>
      <c r="N18" s="16">
        <v>20</v>
      </c>
      <c r="O18" s="16">
        <v>10</v>
      </c>
      <c r="P18" s="16">
        <v>15</v>
      </c>
      <c r="Q18" s="17">
        <f t="shared" si="2"/>
        <v>3.0000000000000001E-3</v>
      </c>
    </row>
    <row r="19" spans="1:21" s="3" customFormat="1" ht="15" x14ac:dyDescent="0.25">
      <c r="A19" s="23" t="s">
        <v>71</v>
      </c>
      <c r="B19" s="23" t="s">
        <v>28</v>
      </c>
      <c r="C19" s="23" t="s">
        <v>72</v>
      </c>
      <c r="D19" s="24">
        <v>500</v>
      </c>
      <c r="E19" s="23" t="s">
        <v>73</v>
      </c>
      <c r="L19" s="3" t="s">
        <v>72</v>
      </c>
      <c r="M19" s="16" t="s">
        <v>73</v>
      </c>
      <c r="N19" s="16">
        <v>20</v>
      </c>
      <c r="O19" s="16">
        <v>20</v>
      </c>
      <c r="P19" s="16">
        <v>30</v>
      </c>
      <c r="Q19" s="17">
        <f t="shared" si="2"/>
        <v>1.2E-2</v>
      </c>
    </row>
    <row r="20" spans="1:21" s="3" customFormat="1" ht="15" x14ac:dyDescent="0.25">
      <c r="A20" s="23" t="s">
        <v>57</v>
      </c>
      <c r="B20" s="23" t="s">
        <v>28</v>
      </c>
      <c r="C20" s="23" t="s">
        <v>74</v>
      </c>
      <c r="D20" s="24">
        <v>100</v>
      </c>
      <c r="E20" s="23" t="s">
        <v>75</v>
      </c>
      <c r="L20" s="3" t="s">
        <v>74</v>
      </c>
      <c r="M20" s="16" t="s">
        <v>75</v>
      </c>
      <c r="N20" s="16">
        <v>20</v>
      </c>
      <c r="O20" s="16">
        <v>20</v>
      </c>
      <c r="P20" s="16">
        <v>10</v>
      </c>
      <c r="Q20" s="17">
        <f t="shared" si="2"/>
        <v>4.0000000000000001E-3</v>
      </c>
    </row>
    <row r="21" spans="1:21" s="3" customFormat="1" ht="15" x14ac:dyDescent="0.25">
      <c r="A21" s="23" t="s">
        <v>61</v>
      </c>
      <c r="B21" s="23" t="s">
        <v>58</v>
      </c>
      <c r="C21" s="23" t="s">
        <v>76</v>
      </c>
      <c r="D21" s="24">
        <v>150</v>
      </c>
      <c r="E21" s="23" t="s">
        <v>77</v>
      </c>
      <c r="L21" s="3" t="s">
        <v>76</v>
      </c>
      <c r="M21" s="16" t="s">
        <v>77</v>
      </c>
      <c r="N21" s="16">
        <v>15</v>
      </c>
      <c r="O21" s="16">
        <v>10</v>
      </c>
      <c r="P21" s="16">
        <v>20</v>
      </c>
      <c r="Q21" s="17">
        <f t="shared" si="2"/>
        <v>3.0000000000000001E-3</v>
      </c>
    </row>
    <row r="22" spans="1:21" s="3" customFormat="1" ht="15" x14ac:dyDescent="0.25">
      <c r="A22" s="23" t="s">
        <v>65</v>
      </c>
      <c r="B22" s="23" t="s">
        <v>28</v>
      </c>
      <c r="C22" s="23" t="s">
        <v>36</v>
      </c>
      <c r="D22" s="24">
        <v>250</v>
      </c>
      <c r="E22" s="23" t="s">
        <v>78</v>
      </c>
      <c r="L22" s="3" t="s">
        <v>36</v>
      </c>
      <c r="M22" s="16" t="s">
        <v>78</v>
      </c>
      <c r="N22" s="16">
        <v>20</v>
      </c>
      <c r="O22" s="16">
        <v>30</v>
      </c>
      <c r="P22" s="16">
        <v>30</v>
      </c>
      <c r="Q22" s="17">
        <f t="shared" si="2"/>
        <v>1.7999999999999999E-2</v>
      </c>
    </row>
    <row r="23" spans="1:21" s="3" customFormat="1" ht="15" x14ac:dyDescent="0.25">
      <c r="A23" s="23" t="s">
        <v>79</v>
      </c>
      <c r="B23" s="23" t="s">
        <v>38</v>
      </c>
      <c r="C23" s="23" t="s">
        <v>39</v>
      </c>
      <c r="D23" s="24">
        <v>1000</v>
      </c>
      <c r="E23" s="23" t="s">
        <v>80</v>
      </c>
      <c r="L23" s="3" t="s">
        <v>39</v>
      </c>
      <c r="M23" s="16" t="s">
        <v>80</v>
      </c>
      <c r="N23" s="16">
        <v>30</v>
      </c>
      <c r="O23" s="16">
        <v>30</v>
      </c>
      <c r="P23" s="16">
        <v>10</v>
      </c>
      <c r="Q23" s="17">
        <f t="shared" si="2"/>
        <v>8.9999999999999993E-3</v>
      </c>
    </row>
    <row r="24" spans="1:21" s="3" customFormat="1" ht="15" x14ac:dyDescent="0.25">
      <c r="A24" s="23" t="s">
        <v>81</v>
      </c>
      <c r="B24" s="23" t="s">
        <v>28</v>
      </c>
      <c r="C24" s="23" t="s">
        <v>82</v>
      </c>
      <c r="D24" s="24">
        <v>80</v>
      </c>
      <c r="E24" s="23" t="s">
        <v>83</v>
      </c>
      <c r="L24" s="3" t="s">
        <v>82</v>
      </c>
      <c r="M24" s="16" t="s">
        <v>83</v>
      </c>
      <c r="N24" s="16">
        <v>20</v>
      </c>
      <c r="O24" s="16">
        <v>15</v>
      </c>
      <c r="P24" s="16">
        <v>25</v>
      </c>
      <c r="Q24" s="17">
        <f t="shared" si="2"/>
        <v>7.4999999999999997E-3</v>
      </c>
    </row>
    <row r="25" spans="1:21" s="3" customFormat="1" ht="15" x14ac:dyDescent="0.25">
      <c r="A25" s="23" t="s">
        <v>84</v>
      </c>
      <c r="B25" s="23" t="s">
        <v>62</v>
      </c>
      <c r="C25" s="23" t="s">
        <v>85</v>
      </c>
      <c r="D25" s="24">
        <v>50</v>
      </c>
      <c r="E25" s="23" t="s">
        <v>86</v>
      </c>
      <c r="L25" s="3" t="s">
        <v>85</v>
      </c>
      <c r="M25" s="16" t="s">
        <v>86</v>
      </c>
      <c r="N25" s="16">
        <v>30</v>
      </c>
      <c r="O25" s="16">
        <v>30</v>
      </c>
      <c r="P25" s="16">
        <v>5</v>
      </c>
      <c r="Q25" s="17">
        <f t="shared" si="2"/>
        <v>4.4999999999999997E-3</v>
      </c>
    </row>
    <row r="26" spans="1:21" ht="15" customHeight="1" x14ac:dyDescent="0.3">
      <c r="P26" s="9" t="s">
        <v>66</v>
      </c>
      <c r="Q26" s="14">
        <f>SUM(Q6:Q25)</f>
        <v>2.3080000000000003</v>
      </c>
    </row>
    <row r="27" spans="1:21" ht="15" customHeight="1" x14ac:dyDescent="0.3">
      <c r="P27" s="25"/>
      <c r="Q27" s="13" t="str">
        <f>IF(Q26=2.308,"wynik prawidłowy. Gratulacje !","wynik nieprawidłowy")</f>
        <v>wynik prawidłowy. Gratulacje !</v>
      </c>
    </row>
  </sheetData>
  <sheetProtection algorithmName="SHA-512" hashValue="/EsAaVp0CZVg7Zjog4n/fAsJSBBo+WdZXOd6tsc0c6S4BhpskxQ662QN1FMeNoGnXql2c08r2i3C22Sk8jQraQ==" saltValue="nJb+RDdyB5LmYnfueli0aQ==" spinCount="100000" sheet="1" objects="1" scenarios="1" formatCells="0"/>
  <mergeCells count="5">
    <mergeCell ref="A1:E1"/>
    <mergeCell ref="A3:E3"/>
    <mergeCell ref="G3:J3"/>
    <mergeCell ref="L3:Q3"/>
    <mergeCell ref="S3:U3"/>
  </mergeCells>
  <conditionalFormatting sqref="U6:U15">
    <cfRule type="dataBar" priority="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{BD24BF9E-50C9-44A6-9D13-63D88CE1B123}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24BF9E-50C9-44A6-9D13-63D88CE1B1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U6:U15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ZADANIA</vt:lpstr>
      <vt:lpstr>ROZWIĄZANIE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Czujak</dc:creator>
  <cp:keywords/>
  <dc:description/>
  <cp:lastModifiedBy>Piotr Czujak</cp:lastModifiedBy>
  <cp:revision/>
  <dcterms:created xsi:type="dcterms:W3CDTF">2015-06-05T18:19:34Z</dcterms:created>
  <dcterms:modified xsi:type="dcterms:W3CDTF">2024-02-21T21:26:37Z</dcterms:modified>
  <cp:category/>
  <cp:contentStatus/>
</cp:coreProperties>
</file>