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irenecho/Downloads/"/>
    </mc:Choice>
  </mc:AlternateContent>
  <xr:revisionPtr revIDLastSave="0" documentId="13_ncr:1_{8E9BFFBA-AF6E-AD4C-AC8A-4DEBC92F8E52}" xr6:coauthVersionLast="43" xr6:coauthVersionMax="43" xr10:uidLastSave="{00000000-0000-0000-0000-000000000000}"/>
  <bookViews>
    <workbookView xWindow="0" yWindow="460" windowWidth="25200" windowHeight="13120" activeTab="3" xr2:uid="{00000000-000D-0000-FFFF-FFFF00000000}"/>
  </bookViews>
  <sheets>
    <sheet name="MRData" sheetId="7" r:id="rId1"/>
    <sheet name="COMPUTE" sheetId="6" r:id="rId2"/>
    <sheet name="Data for Model Estimation" sheetId="4" r:id="rId3"/>
    <sheet name="ValidationCases" sheetId="5" r:id="rId4"/>
  </sheets>
  <definedNames>
    <definedName name="_xlnm._FilterDatabase" localSheetId="3" hidden="1">ValidationCases!$B$9:$G$29</definedName>
    <definedName name="BuildDate" hidden="1">4202</definedName>
    <definedName name="BuildNo" hidden="1">83</definedName>
    <definedName name="solver_adj" localSheetId="1" hidden="1">COMPUTE!$B$4:$B$5</definedName>
    <definedName name="solver_opt" localSheetId="1" hidden="1">COMPUTE!$M$2</definedName>
    <definedName name="solver_typ" localSheetId="1" hidden="1">1</definedName>
    <definedName name="solver_val" localSheetId="1" hidden="1">0</definedName>
    <definedName name="Vers" hidden="1">" 3.2.10."</definedName>
    <definedName name="VersionMajor" hidden="1">3</definedName>
    <definedName name="VersionMinor" hidden="1">2</definedName>
    <definedName name="VersionPatch" hidden="1">10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" i="5" l="1"/>
  <c r="J2" i="6" a="1"/>
  <c r="J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10" i="5"/>
  <c r="I11" i="5"/>
  <c r="J11" i="5"/>
  <c r="K11" i="5"/>
  <c r="I12" i="5"/>
  <c r="J12" i="5"/>
  <c r="K12" i="5"/>
  <c r="I13" i="5"/>
  <c r="J13" i="5"/>
  <c r="K13" i="5"/>
  <c r="I14" i="5"/>
  <c r="J14" i="5"/>
  <c r="K14" i="5"/>
  <c r="I15" i="5"/>
  <c r="J15" i="5"/>
  <c r="K15" i="5"/>
  <c r="I16" i="5"/>
  <c r="J16" i="5"/>
  <c r="K16" i="5"/>
  <c r="I17" i="5"/>
  <c r="J17" i="5"/>
  <c r="K17" i="5"/>
  <c r="I18" i="5"/>
  <c r="J18" i="5"/>
  <c r="K18" i="5"/>
  <c r="I19" i="5"/>
  <c r="J19" i="5"/>
  <c r="K19" i="5"/>
  <c r="I20" i="5"/>
  <c r="J20" i="5"/>
  <c r="K20" i="5"/>
  <c r="I21" i="5"/>
  <c r="J21" i="5"/>
  <c r="K21" i="5"/>
  <c r="I22" i="5"/>
  <c r="J22" i="5"/>
  <c r="K22" i="5"/>
  <c r="I23" i="5"/>
  <c r="J23" i="5"/>
  <c r="K23" i="5"/>
  <c r="I24" i="5"/>
  <c r="J24" i="5"/>
  <c r="K24" i="5"/>
  <c r="I25" i="5"/>
  <c r="J25" i="5"/>
  <c r="K25" i="5"/>
  <c r="I26" i="5"/>
  <c r="J26" i="5"/>
  <c r="K26" i="5"/>
  <c r="I27" i="5"/>
  <c r="J27" i="5"/>
  <c r="K27" i="5"/>
  <c r="I28" i="5"/>
  <c r="J28" i="5"/>
  <c r="K28" i="5"/>
  <c r="I29" i="5"/>
  <c r="J29" i="5"/>
  <c r="K29" i="5"/>
  <c r="I10" i="5"/>
  <c r="J10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K2" i="6" a="1"/>
  <c r="K2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L2" i="6" a="1"/>
  <c r="L2" i="6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M2" i="6"/>
  <c r="B7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Hernke</author>
  </authors>
  <commentList>
    <comment ref="F1" authorId="0" shapeId="0" xr:uid="{00000000-0006-0000-0200-000001000000}">
      <text>
        <r>
          <rPr>
            <sz val="9"/>
            <color rgb="FF000000"/>
            <rFont val="Tahoma"/>
            <family val="2"/>
          </rPr>
          <t>Acounts that performed are coded 1. Accounts that defaulted are coded 0.</t>
        </r>
      </text>
    </comment>
  </commentList>
</comments>
</file>

<file path=xl/sharedStrings.xml><?xml version="1.0" encoding="utf-8"?>
<sst xmlns="http://schemas.openxmlformats.org/spreadsheetml/2006/main" count="46" uniqueCount="34">
  <si>
    <t>Homeowner</t>
  </si>
  <si>
    <t>CreditScore</t>
  </si>
  <si>
    <t>YrsCreditHistory</t>
  </si>
  <si>
    <t>RevolvingBalance</t>
  </si>
  <si>
    <t>UtilizationPrcnt</t>
  </si>
  <si>
    <t>Homeowner coeff</t>
  </si>
  <si>
    <t>Credit Score coeff</t>
  </si>
  <si>
    <t>Yrs.CreditHistory coeff</t>
  </si>
  <si>
    <t>RevolvingBalance coeff</t>
  </si>
  <si>
    <t>UtilizationPrcnt coeff</t>
  </si>
  <si>
    <t>Constant</t>
  </si>
  <si>
    <t>Model 1 Coefficients - with Credit Score</t>
    <phoneticPr fontId="10" type="noConversion"/>
  </si>
  <si>
    <t>Ln(Odds)</t>
  </si>
  <si>
    <t>Estimated Odds</t>
  </si>
  <si>
    <t>Model Decision</t>
  </si>
  <si>
    <t>Accuracy</t>
  </si>
  <si>
    <t>Perform</t>
  </si>
  <si>
    <t>P(Perform)</t>
  </si>
  <si>
    <t>Cufoff P(Perform)</t>
  </si>
  <si>
    <t>Y</t>
  </si>
  <si>
    <t>Predictor</t>
  </si>
  <si>
    <t>Coefficients</t>
  </si>
  <si>
    <t>SE Coef</t>
  </si>
  <si>
    <t>Z</t>
  </si>
  <si>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-Value</t>
    </r>
  </si>
  <si>
    <t>Intercept</t>
  </si>
  <si>
    <t>Predict Performance with Credit Score</t>
  </si>
  <si>
    <t>Y Categorical</t>
  </si>
  <si>
    <t>XNumerical</t>
  </si>
  <si>
    <t>Logit</t>
  </si>
  <si>
    <t>Prob</t>
  </si>
  <si>
    <t>Contrib</t>
  </si>
  <si>
    <t>Total</t>
  </si>
  <si>
    <t>Deviance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</si>
</sst>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8"/>
      <name val="Arial"/>
      <family val="2"/>
    </font>
    <font>
      <sz val="10"/>
      <color theme="5" tint="-0.249977111117893"/>
      <name val="Arial"/>
      <family val="2"/>
    </font>
    <font>
      <sz val="10"/>
      <color theme="5" tint="-0.249977111117893"/>
      <name val="Calibri"/>
      <family val="2"/>
      <scheme val="minor"/>
    </font>
    <font>
      <sz val="10"/>
      <color theme="8"/>
      <name val="Calibri"/>
      <family val="2"/>
      <scheme val="minor"/>
    </font>
    <font>
      <b/>
      <sz val="10"/>
      <color theme="1"/>
      <name val="Arial"/>
      <family val="2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8"/>
      <name val="Calibri"/>
      <family val="2"/>
      <scheme val="minor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</cellStyleXfs>
  <cellXfs count="38">
    <xf numFmtId="0" fontId="0" fillId="0" borderId="0" xfId="0"/>
    <xf numFmtId="1" fontId="2" fillId="0" borderId="0" xfId="0" applyNumberFormat="1" applyFont="1" applyAlignment="1">
      <alignment horizontal="center"/>
    </xf>
    <xf numFmtId="0" fontId="3" fillId="0" borderId="0" xfId="0" applyFont="1"/>
    <xf numFmtId="1" fontId="3" fillId="0" borderId="0" xfId="0" applyNumberFormat="1" applyFont="1" applyAlignment="1">
      <alignment horizontal="right"/>
    </xf>
    <xf numFmtId="1" fontId="3" fillId="0" borderId="0" xfId="1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1" fontId="9" fillId="0" borderId="0" xfId="0" applyNumberFormat="1" applyFont="1" applyAlignment="1">
      <alignment horizontal="right"/>
    </xf>
    <xf numFmtId="2" fontId="6" fillId="0" borderId="0" xfId="0" applyNumberFormat="1" applyFont="1"/>
    <xf numFmtId="2" fontId="5" fillId="0" borderId="0" xfId="0" applyNumberFormat="1" applyFont="1"/>
    <xf numFmtId="1" fontId="5" fillId="0" borderId="0" xfId="0" applyNumberFormat="1" applyFont="1" applyFill="1"/>
    <xf numFmtId="1" fontId="9" fillId="0" borderId="0" xfId="0" applyNumberFormat="1" applyFont="1" applyFill="1" applyAlignment="1">
      <alignment horizontal="right"/>
    </xf>
    <xf numFmtId="0" fontId="7" fillId="0" borderId="0" xfId="0" applyFont="1" applyAlignment="1">
      <alignment horizontal="left"/>
    </xf>
    <xf numFmtId="1" fontId="6" fillId="0" borderId="0" xfId="0" applyNumberFormat="1" applyFont="1" applyFill="1"/>
    <xf numFmtId="1" fontId="5" fillId="0" borderId="0" xfId="0" applyNumberFormat="1" applyFont="1" applyFill="1" applyAlignment="1">
      <alignment horizontal="center"/>
    </xf>
    <xf numFmtId="9" fontId="5" fillId="0" borderId="0" xfId="2" applyFont="1" applyFill="1" applyAlignment="1">
      <alignment horizontal="center"/>
    </xf>
    <xf numFmtId="1" fontId="6" fillId="0" borderId="0" xfId="0" applyNumberFormat="1" applyFont="1" applyFill="1" applyAlignment="1">
      <alignment horizontal="center"/>
    </xf>
    <xf numFmtId="9" fontId="6" fillId="0" borderId="0" xfId="2" applyNumberFormat="1" applyFont="1" applyFill="1" applyAlignment="1">
      <alignment horizontal="center"/>
    </xf>
    <xf numFmtId="0" fontId="3" fillId="0" borderId="0" xfId="0" applyFont="1" applyAlignment="1">
      <alignment horizontal="right"/>
    </xf>
    <xf numFmtId="0" fontId="11" fillId="0" borderId="0" xfId="0" applyFont="1"/>
    <xf numFmtId="164" fontId="11" fillId="0" borderId="0" xfId="0" applyNumberFormat="1" applyFont="1"/>
    <xf numFmtId="0" fontId="1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2" fillId="0" borderId="2" xfId="0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0" xfId="0" applyNumberFormat="1"/>
    <xf numFmtId="0" fontId="11" fillId="0" borderId="0" xfId="0" quotePrefix="1" applyFont="1" applyFill="1"/>
    <xf numFmtId="0" fontId="13" fillId="0" borderId="0" xfId="0" applyFont="1" applyAlignment="1">
      <alignment horizontal="left"/>
    </xf>
    <xf numFmtId="1" fontId="3" fillId="0" borderId="0" xfId="0" applyNumberFormat="1" applyFont="1" applyAlignment="1">
      <alignment horizontal="center"/>
    </xf>
    <xf numFmtId="1" fontId="3" fillId="0" borderId="0" xfId="0" applyNumberFormat="1" applyFont="1"/>
  </cellXfs>
  <cellStyles count="3">
    <cellStyle name="Currency" xfId="1" builtinId="4"/>
    <cellStyle name="Normal" xfId="0" builtinId="0"/>
    <cellStyle name="Percent" xfId="2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workbookViewId="0">
      <selection activeCell="A10" sqref="A10"/>
    </sheetView>
  </sheetViews>
  <sheetFormatPr baseColWidth="10" defaultColWidth="8.83203125" defaultRowHeight="15"/>
  <sheetData>
    <row r="1" spans="1:2">
      <c r="A1" t="s">
        <v>16</v>
      </c>
      <c r="B1" t="s">
        <v>1</v>
      </c>
    </row>
    <row r="2" spans="1:2">
      <c r="A2" t="s">
        <v>27</v>
      </c>
      <c r="B2" t="s">
        <v>28</v>
      </c>
    </row>
    <row r="3" spans="1:2">
      <c r="A3">
        <v>1</v>
      </c>
      <c r="B3">
        <v>725</v>
      </c>
    </row>
    <row r="4" spans="1:2">
      <c r="A4">
        <v>0</v>
      </c>
      <c r="B4">
        <v>573</v>
      </c>
    </row>
    <row r="5" spans="1:2">
      <c r="A5">
        <v>1</v>
      </c>
      <c r="B5">
        <v>677</v>
      </c>
    </row>
    <row r="6" spans="1:2">
      <c r="A6">
        <v>0</v>
      </c>
      <c r="B6">
        <v>625</v>
      </c>
    </row>
    <row r="7" spans="1:2">
      <c r="A7">
        <v>0</v>
      </c>
      <c r="B7">
        <v>527</v>
      </c>
    </row>
    <row r="8" spans="1:2">
      <c r="A8">
        <v>1</v>
      </c>
      <c r="B8">
        <v>795</v>
      </c>
    </row>
    <row r="9" spans="1:2">
      <c r="A9">
        <v>1</v>
      </c>
      <c r="B9">
        <v>733</v>
      </c>
    </row>
    <row r="10" spans="1:2">
      <c r="A10">
        <v>0</v>
      </c>
      <c r="B10">
        <v>620</v>
      </c>
    </row>
    <row r="11" spans="1:2">
      <c r="A11">
        <v>0</v>
      </c>
      <c r="B11">
        <v>591</v>
      </c>
    </row>
    <row r="12" spans="1:2">
      <c r="A12">
        <v>1</v>
      </c>
      <c r="B12">
        <v>660</v>
      </c>
    </row>
    <row r="13" spans="1:2">
      <c r="A13">
        <v>1</v>
      </c>
      <c r="B13">
        <v>700</v>
      </c>
    </row>
    <row r="14" spans="1:2">
      <c r="A14">
        <v>0</v>
      </c>
      <c r="B14">
        <v>500</v>
      </c>
    </row>
    <row r="15" spans="1:2">
      <c r="A15">
        <v>0</v>
      </c>
      <c r="B15">
        <v>565</v>
      </c>
    </row>
    <row r="16" spans="1:2">
      <c r="A16">
        <v>0</v>
      </c>
      <c r="B16">
        <v>620</v>
      </c>
    </row>
    <row r="17" spans="1:2">
      <c r="A17">
        <v>1</v>
      </c>
      <c r="B17">
        <v>774</v>
      </c>
    </row>
    <row r="18" spans="1:2">
      <c r="A18">
        <v>1</v>
      </c>
      <c r="B18">
        <v>802</v>
      </c>
    </row>
    <row r="19" spans="1:2">
      <c r="A19">
        <v>0</v>
      </c>
      <c r="B19">
        <v>640</v>
      </c>
    </row>
    <row r="20" spans="1:2">
      <c r="A20">
        <v>0</v>
      </c>
      <c r="B20">
        <v>523</v>
      </c>
    </row>
    <row r="21" spans="1:2">
      <c r="A21">
        <v>1</v>
      </c>
      <c r="B21">
        <v>811</v>
      </c>
    </row>
    <row r="22" spans="1:2">
      <c r="A22">
        <v>0</v>
      </c>
      <c r="B22">
        <v>763</v>
      </c>
    </row>
    <row r="23" spans="1:2">
      <c r="A23">
        <v>0</v>
      </c>
      <c r="B23">
        <v>555</v>
      </c>
    </row>
    <row r="24" spans="1:2">
      <c r="A24">
        <v>0</v>
      </c>
      <c r="B24">
        <v>617</v>
      </c>
    </row>
    <row r="25" spans="1:2">
      <c r="A25">
        <v>1</v>
      </c>
      <c r="B25">
        <v>642</v>
      </c>
    </row>
    <row r="26" spans="1:2">
      <c r="A26">
        <v>1</v>
      </c>
      <c r="B26">
        <v>688</v>
      </c>
    </row>
    <row r="27" spans="1:2">
      <c r="A27">
        <v>1</v>
      </c>
      <c r="B27">
        <v>649</v>
      </c>
    </row>
    <row r="28" spans="1:2">
      <c r="A28">
        <v>1</v>
      </c>
      <c r="B28">
        <v>695</v>
      </c>
    </row>
    <row r="29" spans="1:2">
      <c r="A29">
        <v>1</v>
      </c>
      <c r="B29">
        <v>701</v>
      </c>
    </row>
    <row r="30" spans="1:2">
      <c r="A30">
        <v>0</v>
      </c>
      <c r="B30">
        <v>635</v>
      </c>
    </row>
    <row r="31" spans="1:2">
      <c r="A31">
        <v>0</v>
      </c>
      <c r="B31">
        <v>507</v>
      </c>
    </row>
    <row r="32" spans="1:2">
      <c r="A32">
        <v>1</v>
      </c>
      <c r="B32">
        <v>677</v>
      </c>
    </row>
    <row r="33" spans="1:2">
      <c r="A33">
        <v>0</v>
      </c>
      <c r="B33">
        <v>485</v>
      </c>
    </row>
    <row r="34" spans="1:2">
      <c r="A34">
        <v>0</v>
      </c>
      <c r="B34">
        <v>582</v>
      </c>
    </row>
    <row r="35" spans="1:2">
      <c r="A35">
        <v>1</v>
      </c>
      <c r="B35">
        <v>699</v>
      </c>
    </row>
    <row r="36" spans="1:2">
      <c r="A36">
        <v>1</v>
      </c>
      <c r="B36">
        <v>703</v>
      </c>
    </row>
    <row r="37" spans="1:2">
      <c r="A37">
        <v>0</v>
      </c>
      <c r="B37">
        <v>585</v>
      </c>
    </row>
    <row r="38" spans="1:2">
      <c r="A38">
        <v>0</v>
      </c>
      <c r="B38">
        <v>620</v>
      </c>
    </row>
    <row r="39" spans="1:2">
      <c r="A39">
        <v>1</v>
      </c>
      <c r="B39">
        <v>695</v>
      </c>
    </row>
    <row r="40" spans="1:2">
      <c r="A40">
        <v>1</v>
      </c>
      <c r="B40">
        <v>774</v>
      </c>
    </row>
    <row r="41" spans="1:2">
      <c r="A41">
        <v>1</v>
      </c>
      <c r="B41">
        <v>802</v>
      </c>
    </row>
    <row r="42" spans="1:2">
      <c r="A42">
        <v>0</v>
      </c>
      <c r="B42">
        <v>640</v>
      </c>
    </row>
    <row r="43" spans="1:2">
      <c r="A43">
        <v>0</v>
      </c>
      <c r="B43">
        <v>536</v>
      </c>
    </row>
    <row r="44" spans="1:2">
      <c r="A44">
        <v>1</v>
      </c>
      <c r="B44">
        <v>801</v>
      </c>
    </row>
    <row r="45" spans="1:2">
      <c r="A45">
        <v>0</v>
      </c>
      <c r="B45">
        <v>760</v>
      </c>
    </row>
    <row r="46" spans="1:2">
      <c r="A46">
        <v>0</v>
      </c>
      <c r="B46">
        <v>567</v>
      </c>
    </row>
    <row r="47" spans="1:2">
      <c r="A47">
        <v>0</v>
      </c>
      <c r="B47">
        <v>600</v>
      </c>
    </row>
    <row r="48" spans="1:2">
      <c r="A48">
        <v>1</v>
      </c>
      <c r="B48">
        <v>702</v>
      </c>
    </row>
    <row r="49" spans="1:2">
      <c r="A49">
        <v>0</v>
      </c>
      <c r="B49">
        <v>636</v>
      </c>
    </row>
    <row r="50" spans="1:2">
      <c r="A50">
        <v>0</v>
      </c>
      <c r="B50">
        <v>509</v>
      </c>
    </row>
    <row r="51" spans="1:2">
      <c r="A51">
        <v>0</v>
      </c>
      <c r="B51">
        <v>595</v>
      </c>
    </row>
    <row r="52" spans="1:2">
      <c r="A52">
        <v>1</v>
      </c>
      <c r="B52">
        <v>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6"/>
  <dimension ref="A1:N51"/>
  <sheetViews>
    <sheetView workbookViewId="0">
      <selection activeCell="B7" sqref="B7"/>
    </sheetView>
  </sheetViews>
  <sheetFormatPr baseColWidth="10" defaultColWidth="8.83203125" defaultRowHeight="15"/>
  <cols>
    <col min="1" max="1" width="12.33203125" bestFit="1" customWidth="1"/>
    <col min="2" max="2" width="11.6640625" customWidth="1"/>
    <col min="3" max="3" width="7.5" customWidth="1"/>
    <col min="4" max="4" width="7.33203125" customWidth="1"/>
    <col min="5" max="5" width="11.5" style="33" customWidth="1"/>
    <col min="6" max="6" width="6.5" customWidth="1"/>
    <col min="7" max="7" width="5.1640625" customWidth="1"/>
    <col min="9" max="9" width="9.83203125" bestFit="1" customWidth="1"/>
    <col min="10" max="10" width="12.33203125" bestFit="1" customWidth="1"/>
    <col min="11" max="11" width="12.6640625" bestFit="1" customWidth="1"/>
    <col min="12" max="12" width="12" bestFit="1" customWidth="1"/>
    <col min="13" max="14" width="12.6640625" bestFit="1" customWidth="1"/>
  </cols>
  <sheetData>
    <row r="1" spans="1:14" s="27" customFormat="1">
      <c r="A1" s="27" t="s">
        <v>26</v>
      </c>
      <c r="E1" s="28"/>
      <c r="G1" s="29" t="s">
        <v>19</v>
      </c>
      <c r="H1" s="29" t="s">
        <v>25</v>
      </c>
      <c r="I1" s="29" t="s">
        <v>1</v>
      </c>
      <c r="J1" s="29" t="s">
        <v>29</v>
      </c>
      <c r="K1" s="29" t="s">
        <v>30</v>
      </c>
      <c r="L1" s="29" t="s">
        <v>31</v>
      </c>
      <c r="M1" s="29" t="s">
        <v>32</v>
      </c>
      <c r="N1" s="29"/>
    </row>
    <row r="2" spans="1:14">
      <c r="G2">
        <v>1</v>
      </c>
      <c r="H2">
        <v>1</v>
      </c>
      <c r="I2">
        <v>725</v>
      </c>
      <c r="J2">
        <f t="array" ref="J2:J51">MMULT(H2:$I$51,B4:B5)</f>
        <v>2.1950930954259249</v>
      </c>
      <c r="K2">
        <f t="array" ref="K2:K51">IF($J$2:$J$51&lt; -30, 0, IF($J$2:$J$51 &gt; 30, 1, 1/(1 + EXP(-($J$2:$J$51)))))</f>
        <v>0.89980800300551556</v>
      </c>
      <c r="L2">
        <f t="array" ref="L2:L51">IF(ABS(G2:G51-$K$2:$K$51 )= 1,-20, LN((1-G2:G51) + (2 * G2:G51 - 1) * $K$2:$K$51))</f>
        <v>-0.10557386840977775</v>
      </c>
      <c r="M2">
        <f>SUM($L$2:$L$51)</f>
        <v>-16.159975821512113</v>
      </c>
    </row>
    <row r="3" spans="1:14">
      <c r="A3" s="30" t="s">
        <v>20</v>
      </c>
      <c r="B3" s="30" t="s">
        <v>21</v>
      </c>
      <c r="C3" s="30" t="s">
        <v>22</v>
      </c>
      <c r="D3" s="31" t="s">
        <v>23</v>
      </c>
      <c r="E3" s="32" t="s">
        <v>24</v>
      </c>
      <c r="G3">
        <v>0</v>
      </c>
      <c r="H3">
        <v>1</v>
      </c>
      <c r="I3">
        <v>573</v>
      </c>
      <c r="J3">
        <v>-3.1056126636398709</v>
      </c>
      <c r="K3">
        <v>4.2876330853636284E-2</v>
      </c>
      <c r="L3">
        <v>-4.3822670019855466E-2</v>
      </c>
    </row>
    <row r="4" spans="1:14">
      <c r="A4" t="s">
        <v>25</v>
      </c>
      <c r="B4" s="33">
        <v>-23.087878452749756</v>
      </c>
      <c r="C4" s="33">
        <v>6.4444297720517136</v>
      </c>
      <c r="D4" s="33">
        <v>-3.5826099855843827</v>
      </c>
      <c r="E4" s="33">
        <v>3.4017831345667382E-4</v>
      </c>
      <c r="G4">
        <v>1</v>
      </c>
      <c r="H4">
        <v>1</v>
      </c>
      <c r="I4">
        <v>677</v>
      </c>
      <c r="J4">
        <v>0.52118601361567585</v>
      </c>
      <c r="K4">
        <v>0.62742505411616267</v>
      </c>
      <c r="L4">
        <v>-0.46613105078065981</v>
      </c>
    </row>
    <row r="5" spans="1:14">
      <c r="A5" t="s">
        <v>1</v>
      </c>
      <c r="B5">
        <v>3.4873064204380251E-2</v>
      </c>
      <c r="C5">
        <v>9.7594091814926873E-3</v>
      </c>
      <c r="D5">
        <v>3.5732761641464927</v>
      </c>
      <c r="E5" s="33">
        <v>3.5254260939598936E-4</v>
      </c>
      <c r="G5">
        <v>0</v>
      </c>
      <c r="H5">
        <v>1</v>
      </c>
      <c r="I5">
        <v>625</v>
      </c>
      <c r="J5">
        <v>-1.2922133250120993</v>
      </c>
      <c r="K5">
        <v>0.21547841821335564</v>
      </c>
      <c r="L5">
        <v>-0.24268119694316109</v>
      </c>
    </row>
    <row r="6" spans="1:14">
      <c r="G6">
        <v>0</v>
      </c>
      <c r="H6">
        <v>1</v>
      </c>
      <c r="I6">
        <v>527</v>
      </c>
      <c r="J6">
        <v>-4.709773617041364</v>
      </c>
      <c r="K6">
        <v>8.9264177362520254E-3</v>
      </c>
      <c r="L6">
        <v>-8.9664968901686619E-3</v>
      </c>
    </row>
    <row r="7" spans="1:14">
      <c r="A7" t="s">
        <v>33</v>
      </c>
      <c r="B7">
        <f>-2*$M$2</f>
        <v>32.319951643024226</v>
      </c>
      <c r="F7" s="34"/>
      <c r="G7">
        <v>1</v>
      </c>
      <c r="H7">
        <v>1</v>
      </c>
      <c r="I7">
        <v>795</v>
      </c>
      <c r="J7">
        <v>4.6362075897325425</v>
      </c>
      <c r="K7">
        <v>0.99039868579695167</v>
      </c>
      <c r="L7">
        <v>-9.6477039943743213E-3</v>
      </c>
    </row>
    <row r="8" spans="1:14">
      <c r="F8" s="34"/>
      <c r="G8">
        <v>1</v>
      </c>
      <c r="H8">
        <v>1</v>
      </c>
      <c r="I8">
        <v>733</v>
      </c>
      <c r="J8">
        <v>2.47407760906097</v>
      </c>
      <c r="K8">
        <v>0.92230446562974033</v>
      </c>
      <c r="L8">
        <v>-8.0879886911417523E-2</v>
      </c>
    </row>
    <row r="9" spans="1:14">
      <c r="G9">
        <v>0</v>
      </c>
      <c r="H9">
        <v>1</v>
      </c>
      <c r="I9">
        <v>620</v>
      </c>
      <c r="J9">
        <v>-1.4665786460340016</v>
      </c>
      <c r="K9">
        <v>0.18746319999557381</v>
      </c>
      <c r="L9">
        <v>-0.20759407349077041</v>
      </c>
    </row>
    <row r="10" spans="1:14">
      <c r="G10">
        <v>0</v>
      </c>
      <c r="H10">
        <v>1</v>
      </c>
      <c r="I10">
        <v>591</v>
      </c>
      <c r="J10">
        <v>-2.4778975079610284</v>
      </c>
      <c r="K10">
        <v>7.7422245661456363E-2</v>
      </c>
      <c r="L10">
        <v>-8.0583620073519394E-2</v>
      </c>
    </row>
    <row r="11" spans="1:14">
      <c r="G11">
        <v>1</v>
      </c>
      <c r="H11">
        <v>1</v>
      </c>
      <c r="I11">
        <v>660</v>
      </c>
      <c r="J11">
        <v>-7.1656077858790468E-2</v>
      </c>
      <c r="K11">
        <v>0.48209364170227831</v>
      </c>
      <c r="L11">
        <v>-0.72961690641032617</v>
      </c>
    </row>
    <row r="12" spans="1:14">
      <c r="G12">
        <v>1</v>
      </c>
      <c r="H12">
        <v>1</v>
      </c>
      <c r="I12">
        <v>700</v>
      </c>
      <c r="J12">
        <v>1.3232664903164206</v>
      </c>
      <c r="K12">
        <v>0.78972465203405295</v>
      </c>
      <c r="L12">
        <v>-0.23607093600490267</v>
      </c>
    </row>
    <row r="13" spans="1:14">
      <c r="G13">
        <v>0</v>
      </c>
      <c r="H13">
        <v>1</v>
      </c>
      <c r="I13">
        <v>500</v>
      </c>
      <c r="J13">
        <v>-5.6513463505596313</v>
      </c>
      <c r="K13">
        <v>3.5004876931454673E-3</v>
      </c>
      <c r="L13">
        <v>-3.5066287354741173E-3</v>
      </c>
    </row>
    <row r="14" spans="1:14">
      <c r="G14">
        <v>0</v>
      </c>
      <c r="H14">
        <v>1</v>
      </c>
      <c r="I14">
        <v>565</v>
      </c>
      <c r="J14">
        <v>-3.3845971772749124</v>
      </c>
      <c r="K14">
        <v>3.2780324245248876E-2</v>
      </c>
      <c r="L14">
        <v>-3.3329636883144477E-2</v>
      </c>
    </row>
    <row r="15" spans="1:14">
      <c r="G15">
        <v>0</v>
      </c>
      <c r="H15">
        <v>1</v>
      </c>
      <c r="I15">
        <v>620</v>
      </c>
      <c r="J15">
        <v>-1.4665786460340016</v>
      </c>
      <c r="K15">
        <v>0.18746319999557381</v>
      </c>
      <c r="L15">
        <v>-0.20759407349077041</v>
      </c>
    </row>
    <row r="16" spans="1:14">
      <c r="G16">
        <v>1</v>
      </c>
      <c r="H16">
        <v>1</v>
      </c>
      <c r="I16">
        <v>774</v>
      </c>
      <c r="J16">
        <v>3.9038732414405573</v>
      </c>
      <c r="K16">
        <v>0.98023487599127057</v>
      </c>
      <c r="L16">
        <v>-1.9963066654789349E-2</v>
      </c>
    </row>
    <row r="17" spans="7:12">
      <c r="G17">
        <v>1</v>
      </c>
      <c r="H17">
        <v>1</v>
      </c>
      <c r="I17">
        <v>802</v>
      </c>
      <c r="J17">
        <v>4.8803190391632043</v>
      </c>
      <c r="K17">
        <v>0.99246265240057585</v>
      </c>
      <c r="L17">
        <v>-7.5658969519085085E-3</v>
      </c>
    </row>
    <row r="18" spans="7:12">
      <c r="G18">
        <v>0</v>
      </c>
      <c r="H18">
        <v>1</v>
      </c>
      <c r="I18">
        <v>640</v>
      </c>
      <c r="J18">
        <v>-0.76911736194639602</v>
      </c>
      <c r="K18">
        <v>0.31667006951974269</v>
      </c>
      <c r="L18">
        <v>-0.3807774753151813</v>
      </c>
    </row>
    <row r="19" spans="7:12">
      <c r="G19">
        <v>0</v>
      </c>
      <c r="H19">
        <v>1</v>
      </c>
      <c r="I19">
        <v>523</v>
      </c>
      <c r="J19">
        <v>-4.849265873858883</v>
      </c>
      <c r="K19">
        <v>7.7732302057486003E-3</v>
      </c>
      <c r="L19">
        <v>-7.8035992390243017E-3</v>
      </c>
    </row>
    <row r="20" spans="7:12">
      <c r="G20">
        <v>1</v>
      </c>
      <c r="H20">
        <v>1</v>
      </c>
      <c r="I20">
        <v>811</v>
      </c>
      <c r="J20">
        <v>5.1941766170026291</v>
      </c>
      <c r="K20">
        <v>0.99448183588803252</v>
      </c>
      <c r="L20">
        <v>-5.5334454219958572E-3</v>
      </c>
    </row>
    <row r="21" spans="7:12">
      <c r="G21">
        <v>0</v>
      </c>
      <c r="H21">
        <v>1</v>
      </c>
      <c r="I21">
        <v>763</v>
      </c>
      <c r="J21">
        <v>3.5202695351923765</v>
      </c>
      <c r="K21">
        <v>0.97125902908460371</v>
      </c>
      <c r="L21">
        <v>-3.5494316161810642</v>
      </c>
    </row>
    <row r="22" spans="7:12">
      <c r="G22">
        <v>0</v>
      </c>
      <c r="H22">
        <v>1</v>
      </c>
      <c r="I22">
        <v>555</v>
      </c>
      <c r="J22">
        <v>-3.7333278193187169</v>
      </c>
      <c r="K22">
        <v>2.3354642246924899E-2</v>
      </c>
      <c r="L22">
        <v>-2.3631683877414135E-2</v>
      </c>
    </row>
    <row r="23" spans="7:12">
      <c r="G23">
        <v>0</v>
      </c>
      <c r="H23">
        <v>1</v>
      </c>
      <c r="I23">
        <v>617</v>
      </c>
      <c r="J23">
        <v>-1.5711978386471408</v>
      </c>
      <c r="K23">
        <v>0.17204569740487727</v>
      </c>
      <c r="L23">
        <v>-0.18879731622241591</v>
      </c>
    </row>
    <row r="24" spans="7:12">
      <c r="G24">
        <v>1</v>
      </c>
      <c r="H24">
        <v>1</v>
      </c>
      <c r="I24">
        <v>642</v>
      </c>
      <c r="J24">
        <v>-0.69937123353763297</v>
      </c>
      <c r="K24">
        <v>0.33195164819006101</v>
      </c>
      <c r="L24">
        <v>-1.1027659586536331</v>
      </c>
    </row>
    <row r="25" spans="7:12">
      <c r="G25">
        <v>1</v>
      </c>
      <c r="H25">
        <v>1</v>
      </c>
      <c r="I25">
        <v>688</v>
      </c>
      <c r="J25">
        <v>0.90478971986385659</v>
      </c>
      <c r="K25">
        <v>0.71193279614029081</v>
      </c>
      <c r="L25">
        <v>-0.33977175946834814</v>
      </c>
    </row>
    <row r="26" spans="7:12">
      <c r="G26">
        <v>1</v>
      </c>
      <c r="H26">
        <v>1</v>
      </c>
      <c r="I26">
        <v>649</v>
      </c>
      <c r="J26">
        <v>-0.45525978410697121</v>
      </c>
      <c r="K26">
        <v>0.38811093545808151</v>
      </c>
      <c r="L26">
        <v>-0.94646406409601469</v>
      </c>
    </row>
    <row r="27" spans="7:12">
      <c r="G27">
        <v>1</v>
      </c>
      <c r="H27">
        <v>1</v>
      </c>
      <c r="I27">
        <v>695</v>
      </c>
      <c r="J27">
        <v>1.1489011692945184</v>
      </c>
      <c r="K27">
        <v>0.75931015380401801</v>
      </c>
      <c r="L27">
        <v>-0.27534495026706157</v>
      </c>
    </row>
    <row r="28" spans="7:12">
      <c r="G28">
        <v>1</v>
      </c>
      <c r="H28">
        <v>1</v>
      </c>
      <c r="I28">
        <v>701</v>
      </c>
      <c r="J28">
        <v>1.3581395545208004</v>
      </c>
      <c r="K28">
        <v>0.79545716019719026</v>
      </c>
      <c r="L28">
        <v>-0.22883828532921083</v>
      </c>
    </row>
    <row r="29" spans="7:12">
      <c r="G29">
        <v>0</v>
      </c>
      <c r="H29">
        <v>1</v>
      </c>
      <c r="I29">
        <v>635</v>
      </c>
      <c r="J29">
        <v>-0.94348268296829474</v>
      </c>
      <c r="K29">
        <v>0.28019739395163412</v>
      </c>
      <c r="L29">
        <v>-0.32877826282644224</v>
      </c>
    </row>
    <row r="30" spans="7:12">
      <c r="G30">
        <v>0</v>
      </c>
      <c r="H30">
        <v>1</v>
      </c>
      <c r="I30">
        <v>507</v>
      </c>
      <c r="J30">
        <v>-5.4072349011289695</v>
      </c>
      <c r="K30">
        <v>4.4640051523484672E-3</v>
      </c>
      <c r="L30">
        <v>-4.4739985748982721E-3</v>
      </c>
    </row>
    <row r="31" spans="7:12">
      <c r="G31">
        <v>1</v>
      </c>
      <c r="H31">
        <v>1</v>
      </c>
      <c r="I31">
        <v>677</v>
      </c>
      <c r="J31">
        <v>0.52118601361567585</v>
      </c>
      <c r="K31">
        <v>0.62742505411616267</v>
      </c>
      <c r="L31">
        <v>-0.46613105078065981</v>
      </c>
    </row>
    <row r="32" spans="7:12">
      <c r="G32">
        <v>0</v>
      </c>
      <c r="H32">
        <v>1</v>
      </c>
      <c r="I32">
        <v>485</v>
      </c>
      <c r="J32">
        <v>-6.1744423136253346</v>
      </c>
      <c r="K32">
        <v>2.0776410986614881E-3</v>
      </c>
      <c r="L32">
        <v>-2.0798023890382612E-3</v>
      </c>
    </row>
    <row r="33" spans="7:12">
      <c r="G33">
        <v>0</v>
      </c>
      <c r="H33">
        <v>1</v>
      </c>
      <c r="I33">
        <v>582</v>
      </c>
      <c r="J33">
        <v>-2.7917550858004496</v>
      </c>
      <c r="K33">
        <v>5.7771345074254285E-2</v>
      </c>
      <c r="L33">
        <v>-5.9507300393954229E-2</v>
      </c>
    </row>
    <row r="34" spans="7:12">
      <c r="G34">
        <v>1</v>
      </c>
      <c r="H34">
        <v>1</v>
      </c>
      <c r="I34">
        <v>699</v>
      </c>
      <c r="J34">
        <v>1.2883934261120409</v>
      </c>
      <c r="K34">
        <v>0.78387513574411671</v>
      </c>
      <c r="L34">
        <v>-0.24350553694835103</v>
      </c>
    </row>
    <row r="35" spans="7:12">
      <c r="G35">
        <v>1</v>
      </c>
      <c r="H35">
        <v>1</v>
      </c>
      <c r="I35">
        <v>703</v>
      </c>
      <c r="J35">
        <v>1.4278856829295599</v>
      </c>
      <c r="K35">
        <v>0.80657166689642279</v>
      </c>
      <c r="L35">
        <v>-0.2149625237449663</v>
      </c>
    </row>
    <row r="36" spans="7:12">
      <c r="G36">
        <v>0</v>
      </c>
      <c r="H36">
        <v>1</v>
      </c>
      <c r="I36">
        <v>585</v>
      </c>
      <c r="J36">
        <v>-2.6871358931873104</v>
      </c>
      <c r="K36">
        <v>6.3736718638019899E-2</v>
      </c>
      <c r="L36">
        <v>-6.5858558550944621E-2</v>
      </c>
    </row>
    <row r="37" spans="7:12">
      <c r="G37">
        <v>0</v>
      </c>
      <c r="H37">
        <v>1</v>
      </c>
      <c r="I37">
        <v>620</v>
      </c>
      <c r="J37">
        <v>-1.4665786460340016</v>
      </c>
      <c r="K37">
        <v>0.18746319999557381</v>
      </c>
      <c r="L37">
        <v>-0.20759407349077041</v>
      </c>
    </row>
    <row r="38" spans="7:12">
      <c r="G38">
        <v>1</v>
      </c>
      <c r="H38">
        <v>1</v>
      </c>
      <c r="I38">
        <v>695</v>
      </c>
      <c r="J38">
        <v>1.1489011692945184</v>
      </c>
      <c r="K38">
        <v>0.75931015380401801</v>
      </c>
      <c r="L38">
        <v>-0.27534495026706157</v>
      </c>
    </row>
    <row r="39" spans="7:12">
      <c r="G39">
        <v>1</v>
      </c>
      <c r="H39">
        <v>1</v>
      </c>
      <c r="I39">
        <v>774</v>
      </c>
      <c r="J39">
        <v>3.9038732414405573</v>
      </c>
      <c r="K39">
        <v>0.98023487599127057</v>
      </c>
      <c r="L39">
        <v>-1.9963066654789349E-2</v>
      </c>
    </row>
    <row r="40" spans="7:12">
      <c r="G40">
        <v>1</v>
      </c>
      <c r="H40">
        <v>1</v>
      </c>
      <c r="I40">
        <v>802</v>
      </c>
      <c r="J40">
        <v>4.8803190391632043</v>
      </c>
      <c r="K40">
        <v>0.99246265240057585</v>
      </c>
      <c r="L40">
        <v>-7.5658969519085085E-3</v>
      </c>
    </row>
    <row r="41" spans="7:12">
      <c r="G41">
        <v>0</v>
      </c>
      <c r="H41">
        <v>1</v>
      </c>
      <c r="I41">
        <v>640</v>
      </c>
      <c r="J41">
        <v>-0.76911736194639602</v>
      </c>
      <c r="K41">
        <v>0.31667006951974269</v>
      </c>
      <c r="L41">
        <v>-0.3807774753151813</v>
      </c>
    </row>
    <row r="42" spans="7:12">
      <c r="G42">
        <v>0</v>
      </c>
      <c r="H42">
        <v>1</v>
      </c>
      <c r="I42">
        <v>536</v>
      </c>
      <c r="J42">
        <v>-4.3959160392019427</v>
      </c>
      <c r="K42">
        <v>1.2177463910465014E-2</v>
      </c>
      <c r="L42">
        <v>-1.2252216710331252E-2</v>
      </c>
    </row>
    <row r="43" spans="7:12">
      <c r="G43">
        <v>1</v>
      </c>
      <c r="H43">
        <v>1</v>
      </c>
      <c r="I43">
        <v>801</v>
      </c>
      <c r="J43">
        <v>4.8454459749588246</v>
      </c>
      <c r="K43">
        <v>0.99219725218611965</v>
      </c>
      <c r="L43">
        <v>-7.8333485343432176E-3</v>
      </c>
    </row>
    <row r="44" spans="7:12">
      <c r="G44">
        <v>0</v>
      </c>
      <c r="H44">
        <v>1</v>
      </c>
      <c r="I44">
        <v>760</v>
      </c>
      <c r="J44">
        <v>3.4156503425792337</v>
      </c>
      <c r="K44">
        <v>0.96819008313427368</v>
      </c>
      <c r="L44">
        <v>-3.4479771866879916</v>
      </c>
    </row>
    <row r="45" spans="7:12">
      <c r="G45">
        <v>0</v>
      </c>
      <c r="H45">
        <v>1</v>
      </c>
      <c r="I45">
        <v>567</v>
      </c>
      <c r="J45">
        <v>-3.3148510488661529</v>
      </c>
      <c r="K45">
        <v>3.506521014249063E-2</v>
      </c>
      <c r="L45">
        <v>-3.5694755203655414E-2</v>
      </c>
    </row>
    <row r="46" spans="7:12">
      <c r="G46">
        <v>0</v>
      </c>
      <c r="H46">
        <v>1</v>
      </c>
      <c r="I46">
        <v>600</v>
      </c>
      <c r="J46">
        <v>-2.1640399301216036</v>
      </c>
      <c r="K46">
        <v>0.10302651403629319</v>
      </c>
      <c r="L46">
        <v>-0.10872897592909272</v>
      </c>
    </row>
    <row r="47" spans="7:12">
      <c r="G47">
        <v>1</v>
      </c>
      <c r="H47">
        <v>1</v>
      </c>
      <c r="I47">
        <v>702</v>
      </c>
      <c r="J47">
        <v>1.3930126187251801</v>
      </c>
      <c r="K47">
        <v>0.80107275506848152</v>
      </c>
      <c r="L47">
        <v>-0.22180350574086982</v>
      </c>
    </row>
    <row r="48" spans="7:12">
      <c r="G48">
        <v>0</v>
      </c>
      <c r="H48">
        <v>1</v>
      </c>
      <c r="I48">
        <v>636</v>
      </c>
      <c r="J48">
        <v>-0.90860961876391499</v>
      </c>
      <c r="K48">
        <v>0.28728443649266633</v>
      </c>
      <c r="L48">
        <v>-0.33867286732347301</v>
      </c>
    </row>
    <row r="49" spans="7:12">
      <c r="G49">
        <v>0</v>
      </c>
      <c r="H49">
        <v>1</v>
      </c>
      <c r="I49">
        <v>509</v>
      </c>
      <c r="J49">
        <v>-5.3374887727202065</v>
      </c>
      <c r="K49">
        <v>4.7849237907213252E-3</v>
      </c>
      <c r="L49">
        <v>-4.7964081878514716E-3</v>
      </c>
    </row>
    <row r="50" spans="7:12">
      <c r="G50">
        <v>0</v>
      </c>
      <c r="H50">
        <v>1</v>
      </c>
      <c r="I50">
        <v>595</v>
      </c>
      <c r="J50">
        <v>-2.3384052511435058</v>
      </c>
      <c r="K50">
        <v>8.7991808169384969E-2</v>
      </c>
      <c r="L50">
        <v>-9.2106306677734839E-2</v>
      </c>
    </row>
    <row r="51" spans="7:12">
      <c r="G51">
        <v>1</v>
      </c>
      <c r="H51">
        <v>1</v>
      </c>
      <c r="I51">
        <v>733</v>
      </c>
      <c r="J51">
        <v>2.47407760906097</v>
      </c>
      <c r="K51">
        <v>0.92230446562974033</v>
      </c>
      <c r="L51">
        <v>-8.0879886911417523E-2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2"/>
  <sheetViews>
    <sheetView workbookViewId="0">
      <selection activeCell="F27" sqref="F27"/>
    </sheetView>
  </sheetViews>
  <sheetFormatPr baseColWidth="10" defaultColWidth="8.83203125" defaultRowHeight="14"/>
  <cols>
    <col min="1" max="1" width="14.5" style="6" customWidth="1"/>
    <col min="2" max="2" width="15.33203125" style="5" customWidth="1"/>
    <col min="3" max="3" width="17.5" style="5" customWidth="1"/>
    <col min="4" max="4" width="17.6640625" style="5" customWidth="1"/>
    <col min="5" max="5" width="20.6640625" style="5" customWidth="1"/>
    <col min="6" max="6" width="9" style="5" customWidth="1"/>
    <col min="7" max="16384" width="8.83203125" style="2"/>
  </cols>
  <sheetData>
    <row r="1" spans="1:8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</row>
    <row r="2" spans="1:8" ht="13">
      <c r="A2" s="3">
        <v>1</v>
      </c>
      <c r="B2" s="3">
        <v>725</v>
      </c>
      <c r="C2" s="3">
        <v>20</v>
      </c>
      <c r="D2" s="4">
        <v>11320</v>
      </c>
      <c r="E2" s="3">
        <v>25</v>
      </c>
      <c r="F2" s="3">
        <v>1</v>
      </c>
    </row>
    <row r="3" spans="1:8" ht="13">
      <c r="A3" s="3">
        <v>1</v>
      </c>
      <c r="B3" s="3">
        <v>573</v>
      </c>
      <c r="C3" s="3">
        <v>9</v>
      </c>
      <c r="D3" s="4">
        <v>7200</v>
      </c>
      <c r="E3" s="3">
        <v>70</v>
      </c>
      <c r="F3" s="3">
        <v>0</v>
      </c>
      <c r="H3" s="37"/>
    </row>
    <row r="4" spans="1:8" ht="13">
      <c r="A4" s="3">
        <v>1</v>
      </c>
      <c r="B4" s="3">
        <v>677</v>
      </c>
      <c r="C4" s="3">
        <v>11</v>
      </c>
      <c r="D4" s="4">
        <v>20000</v>
      </c>
      <c r="E4" s="3">
        <v>55</v>
      </c>
      <c r="F4" s="3">
        <v>1</v>
      </c>
    </row>
    <row r="5" spans="1:8" ht="13">
      <c r="A5" s="3">
        <v>0</v>
      </c>
      <c r="B5" s="3">
        <v>625</v>
      </c>
      <c r="C5" s="3">
        <v>15</v>
      </c>
      <c r="D5" s="4">
        <v>12800</v>
      </c>
      <c r="E5" s="3">
        <v>65</v>
      </c>
      <c r="F5" s="3">
        <v>0</v>
      </c>
    </row>
    <row r="6" spans="1:8" ht="13">
      <c r="A6" s="3">
        <v>0</v>
      </c>
      <c r="B6" s="3">
        <v>527</v>
      </c>
      <c r="C6" s="3">
        <v>12</v>
      </c>
      <c r="D6" s="4">
        <v>5700</v>
      </c>
      <c r="E6" s="3">
        <v>75</v>
      </c>
      <c r="F6" s="3">
        <v>0</v>
      </c>
    </row>
    <row r="7" spans="1:8" ht="13">
      <c r="A7" s="3">
        <v>1</v>
      </c>
      <c r="B7" s="3">
        <v>795</v>
      </c>
      <c r="C7" s="3">
        <v>22</v>
      </c>
      <c r="D7" s="4">
        <v>9000</v>
      </c>
      <c r="E7" s="3">
        <v>12</v>
      </c>
      <c r="F7" s="3">
        <v>1</v>
      </c>
    </row>
    <row r="8" spans="1:8" ht="13">
      <c r="A8" s="3">
        <v>0</v>
      </c>
      <c r="B8" s="3">
        <v>733</v>
      </c>
      <c r="C8" s="3">
        <v>7</v>
      </c>
      <c r="D8" s="4">
        <v>35200</v>
      </c>
      <c r="E8" s="3">
        <v>20</v>
      </c>
      <c r="F8" s="3">
        <v>1</v>
      </c>
    </row>
    <row r="9" spans="1:8" ht="13">
      <c r="A9" s="3">
        <v>0</v>
      </c>
      <c r="B9" s="3">
        <v>620</v>
      </c>
      <c r="C9" s="3">
        <v>5</v>
      </c>
      <c r="D9" s="4">
        <v>22800</v>
      </c>
      <c r="E9" s="3">
        <v>62</v>
      </c>
      <c r="F9" s="3">
        <v>0</v>
      </c>
    </row>
    <row r="10" spans="1:8" ht="13">
      <c r="A10" s="3">
        <v>1</v>
      </c>
      <c r="B10" s="3">
        <v>591</v>
      </c>
      <c r="C10" s="3">
        <v>17</v>
      </c>
      <c r="D10" s="4">
        <v>16500</v>
      </c>
      <c r="E10" s="3">
        <v>50</v>
      </c>
      <c r="F10" s="3">
        <v>0</v>
      </c>
    </row>
    <row r="11" spans="1:8" ht="13">
      <c r="A11" s="3">
        <v>1</v>
      </c>
      <c r="B11" s="3">
        <v>660</v>
      </c>
      <c r="C11" s="3">
        <v>24</v>
      </c>
      <c r="D11" s="4">
        <v>9200</v>
      </c>
      <c r="E11" s="3">
        <v>35</v>
      </c>
      <c r="F11" s="3">
        <v>1</v>
      </c>
    </row>
    <row r="12" spans="1:8" ht="13">
      <c r="A12" s="3">
        <v>1</v>
      </c>
      <c r="B12" s="3">
        <v>700</v>
      </c>
      <c r="C12" s="3">
        <v>19</v>
      </c>
      <c r="D12" s="4">
        <v>22000</v>
      </c>
      <c r="E12" s="3">
        <v>18</v>
      </c>
      <c r="F12" s="3">
        <v>1</v>
      </c>
    </row>
    <row r="13" spans="1:8" ht="13">
      <c r="A13" s="3">
        <v>1</v>
      </c>
      <c r="B13" s="3">
        <v>500</v>
      </c>
      <c r="C13" s="3">
        <v>16</v>
      </c>
      <c r="D13" s="4">
        <v>12500</v>
      </c>
      <c r="E13" s="3">
        <v>83</v>
      </c>
      <c r="F13" s="3">
        <v>0</v>
      </c>
    </row>
    <row r="14" spans="1:8" ht="13">
      <c r="A14" s="3">
        <v>1</v>
      </c>
      <c r="B14" s="3">
        <v>565</v>
      </c>
      <c r="C14" s="3">
        <v>6</v>
      </c>
      <c r="D14" s="4">
        <v>7700</v>
      </c>
      <c r="E14" s="3">
        <v>70</v>
      </c>
      <c r="F14" s="3">
        <v>0</v>
      </c>
    </row>
    <row r="15" spans="1:8" ht="13">
      <c r="A15" s="3">
        <v>0</v>
      </c>
      <c r="B15" s="3">
        <v>620</v>
      </c>
      <c r="C15" s="3">
        <v>3</v>
      </c>
      <c r="D15" s="4">
        <v>37400</v>
      </c>
      <c r="E15" s="3">
        <v>87</v>
      </c>
      <c r="F15" s="3">
        <v>0</v>
      </c>
    </row>
    <row r="16" spans="1:8" ht="13">
      <c r="A16" s="3">
        <v>1</v>
      </c>
      <c r="B16" s="3">
        <v>774</v>
      </c>
      <c r="C16" s="3">
        <v>13</v>
      </c>
      <c r="D16" s="4">
        <v>6100</v>
      </c>
      <c r="E16" s="3">
        <v>7</v>
      </c>
      <c r="F16" s="3">
        <v>1</v>
      </c>
    </row>
    <row r="17" spans="1:6" ht="13">
      <c r="A17" s="3">
        <v>1</v>
      </c>
      <c r="B17" s="3">
        <v>802</v>
      </c>
      <c r="C17" s="3">
        <v>10</v>
      </c>
      <c r="D17" s="4">
        <v>10500</v>
      </c>
      <c r="E17" s="3">
        <v>5</v>
      </c>
      <c r="F17" s="3">
        <v>1</v>
      </c>
    </row>
    <row r="18" spans="1:6" ht="13">
      <c r="A18" s="3">
        <v>0</v>
      </c>
      <c r="B18" s="3">
        <v>640</v>
      </c>
      <c r="C18" s="3">
        <v>7</v>
      </c>
      <c r="D18" s="4">
        <v>17300</v>
      </c>
      <c r="E18" s="3">
        <v>59</v>
      </c>
      <c r="F18" s="3">
        <v>0</v>
      </c>
    </row>
    <row r="19" spans="1:6" ht="13">
      <c r="A19" s="3">
        <v>0</v>
      </c>
      <c r="B19" s="3">
        <v>523</v>
      </c>
      <c r="C19" s="3">
        <v>14</v>
      </c>
      <c r="D19" s="4">
        <v>27000</v>
      </c>
      <c r="E19" s="3">
        <v>79</v>
      </c>
      <c r="F19" s="3">
        <v>0</v>
      </c>
    </row>
    <row r="20" spans="1:6" ht="13">
      <c r="A20" s="3">
        <v>1</v>
      </c>
      <c r="B20" s="3">
        <v>811</v>
      </c>
      <c r="C20" s="3">
        <v>20</v>
      </c>
      <c r="D20" s="4">
        <v>13400</v>
      </c>
      <c r="E20" s="3">
        <v>3</v>
      </c>
      <c r="F20" s="3">
        <v>1</v>
      </c>
    </row>
    <row r="21" spans="1:6" ht="13">
      <c r="A21" s="3">
        <v>0</v>
      </c>
      <c r="B21" s="3">
        <v>763</v>
      </c>
      <c r="C21" s="3">
        <v>2</v>
      </c>
      <c r="D21" s="4">
        <v>11200</v>
      </c>
      <c r="E21" s="3">
        <v>70</v>
      </c>
      <c r="F21" s="3">
        <v>0</v>
      </c>
    </row>
    <row r="22" spans="1:6" ht="13">
      <c r="A22" s="3">
        <v>0</v>
      </c>
      <c r="B22" s="3">
        <v>555</v>
      </c>
      <c r="C22" s="3">
        <v>4</v>
      </c>
      <c r="D22" s="4">
        <v>2500</v>
      </c>
      <c r="E22" s="3">
        <v>100</v>
      </c>
      <c r="F22" s="3">
        <v>0</v>
      </c>
    </row>
    <row r="23" spans="1:6" ht="13">
      <c r="A23" s="3">
        <v>0</v>
      </c>
      <c r="B23" s="3">
        <v>617</v>
      </c>
      <c r="C23" s="3">
        <v>9</v>
      </c>
      <c r="D23" s="4">
        <v>8400</v>
      </c>
      <c r="E23" s="3">
        <v>34</v>
      </c>
      <c r="F23" s="3">
        <v>0</v>
      </c>
    </row>
    <row r="24" spans="1:6" ht="13">
      <c r="A24" s="3">
        <v>1</v>
      </c>
      <c r="B24" s="3">
        <v>642</v>
      </c>
      <c r="C24" s="3">
        <v>13</v>
      </c>
      <c r="D24" s="4">
        <v>16000</v>
      </c>
      <c r="E24" s="3">
        <v>25</v>
      </c>
      <c r="F24" s="3">
        <v>1</v>
      </c>
    </row>
    <row r="25" spans="1:6" ht="13">
      <c r="A25" s="3">
        <v>0</v>
      </c>
      <c r="B25" s="3">
        <v>688</v>
      </c>
      <c r="C25" s="3">
        <v>3</v>
      </c>
      <c r="D25" s="4">
        <v>3300</v>
      </c>
      <c r="E25" s="3">
        <v>11</v>
      </c>
      <c r="F25" s="3">
        <v>1</v>
      </c>
    </row>
    <row r="26" spans="1:6" ht="13">
      <c r="A26" s="3">
        <v>1</v>
      </c>
      <c r="B26" s="3">
        <v>649</v>
      </c>
      <c r="C26" s="3">
        <v>12</v>
      </c>
      <c r="D26" s="4">
        <v>7500</v>
      </c>
      <c r="E26" s="3">
        <v>5</v>
      </c>
      <c r="F26" s="3">
        <v>1</v>
      </c>
    </row>
    <row r="27" spans="1:6" ht="13">
      <c r="A27" s="3">
        <v>1</v>
      </c>
      <c r="B27" s="3">
        <v>695</v>
      </c>
      <c r="C27" s="3">
        <v>15</v>
      </c>
      <c r="D27" s="4">
        <v>20300</v>
      </c>
      <c r="E27" s="3">
        <v>22</v>
      </c>
      <c r="F27" s="3">
        <v>1</v>
      </c>
    </row>
    <row r="28" spans="1:6" ht="13">
      <c r="A28" s="3">
        <v>1</v>
      </c>
      <c r="B28" s="3">
        <v>701</v>
      </c>
      <c r="C28" s="3">
        <v>9</v>
      </c>
      <c r="D28" s="4">
        <v>11700</v>
      </c>
      <c r="E28" s="3">
        <v>15</v>
      </c>
      <c r="F28" s="3">
        <v>1</v>
      </c>
    </row>
    <row r="29" spans="1:6" ht="13">
      <c r="A29" s="3">
        <v>0</v>
      </c>
      <c r="B29" s="3">
        <v>635</v>
      </c>
      <c r="C29" s="3">
        <v>7</v>
      </c>
      <c r="D29" s="4">
        <v>29100</v>
      </c>
      <c r="E29" s="3">
        <v>85</v>
      </c>
      <c r="F29" s="3">
        <v>0</v>
      </c>
    </row>
    <row r="30" spans="1:6" ht="13">
      <c r="A30" s="3">
        <v>0</v>
      </c>
      <c r="B30" s="3">
        <v>507</v>
      </c>
      <c r="C30" s="3">
        <v>2</v>
      </c>
      <c r="D30" s="4">
        <v>2000</v>
      </c>
      <c r="E30" s="3">
        <v>100</v>
      </c>
      <c r="F30" s="3">
        <v>0</v>
      </c>
    </row>
    <row r="31" spans="1:6" ht="13">
      <c r="A31" s="3">
        <v>1</v>
      </c>
      <c r="B31" s="3">
        <v>677</v>
      </c>
      <c r="C31" s="3">
        <v>12</v>
      </c>
      <c r="D31" s="4">
        <v>7600</v>
      </c>
      <c r="E31" s="3">
        <v>9</v>
      </c>
      <c r="F31" s="3">
        <v>1</v>
      </c>
    </row>
    <row r="32" spans="1:6" ht="13">
      <c r="A32" s="3">
        <v>0</v>
      </c>
      <c r="B32" s="3">
        <v>485</v>
      </c>
      <c r="C32" s="3">
        <v>5</v>
      </c>
      <c r="D32" s="4">
        <v>1000</v>
      </c>
      <c r="E32" s="3">
        <v>80</v>
      </c>
      <c r="F32" s="3">
        <v>0</v>
      </c>
    </row>
    <row r="33" spans="1:6" ht="13">
      <c r="A33" s="3">
        <v>0</v>
      </c>
      <c r="B33" s="3">
        <v>582</v>
      </c>
      <c r="C33" s="3">
        <v>3</v>
      </c>
      <c r="D33" s="4">
        <v>8500</v>
      </c>
      <c r="E33" s="3">
        <v>65</v>
      </c>
      <c r="F33" s="3">
        <v>0</v>
      </c>
    </row>
    <row r="34" spans="1:6" ht="13">
      <c r="A34" s="3">
        <v>1</v>
      </c>
      <c r="B34" s="3">
        <v>699</v>
      </c>
      <c r="C34" s="3">
        <v>17</v>
      </c>
      <c r="D34" s="4">
        <v>12800</v>
      </c>
      <c r="E34" s="3">
        <v>27</v>
      </c>
      <c r="F34" s="3">
        <v>1</v>
      </c>
    </row>
    <row r="35" spans="1:6" ht="13">
      <c r="A35" s="3">
        <v>1</v>
      </c>
      <c r="B35" s="3">
        <v>703</v>
      </c>
      <c r="C35" s="3">
        <v>22</v>
      </c>
      <c r="D35" s="4">
        <v>10000</v>
      </c>
      <c r="E35" s="3">
        <v>20</v>
      </c>
      <c r="F35" s="3">
        <v>1</v>
      </c>
    </row>
    <row r="36" spans="1:6" ht="13">
      <c r="A36" s="3">
        <v>0</v>
      </c>
      <c r="B36" s="3">
        <v>585</v>
      </c>
      <c r="C36" s="3">
        <v>18</v>
      </c>
      <c r="D36" s="4">
        <v>31000</v>
      </c>
      <c r="E36" s="3">
        <v>78</v>
      </c>
      <c r="F36" s="3">
        <v>0</v>
      </c>
    </row>
    <row r="37" spans="1:6" ht="13">
      <c r="A37" s="3">
        <v>1</v>
      </c>
      <c r="B37" s="3">
        <v>620</v>
      </c>
      <c r="C37" s="3">
        <v>8</v>
      </c>
      <c r="D37" s="4">
        <v>16200</v>
      </c>
      <c r="E37" s="3">
        <v>55</v>
      </c>
      <c r="F37" s="3">
        <v>0</v>
      </c>
    </row>
    <row r="38" spans="1:6" ht="13">
      <c r="A38" s="3">
        <v>1</v>
      </c>
      <c r="B38" s="3">
        <v>695</v>
      </c>
      <c r="C38" s="3">
        <v>16</v>
      </c>
      <c r="D38" s="4">
        <v>9700</v>
      </c>
      <c r="E38" s="3">
        <v>11</v>
      </c>
      <c r="F38" s="3">
        <v>1</v>
      </c>
    </row>
    <row r="39" spans="1:6" ht="13">
      <c r="A39" s="3">
        <v>1</v>
      </c>
      <c r="B39" s="3">
        <v>774</v>
      </c>
      <c r="C39" s="3">
        <v>13</v>
      </c>
      <c r="D39" s="4">
        <v>6100</v>
      </c>
      <c r="E39" s="3">
        <v>7</v>
      </c>
      <c r="F39" s="3">
        <v>1</v>
      </c>
    </row>
    <row r="40" spans="1:6" ht="13">
      <c r="A40" s="3">
        <v>1</v>
      </c>
      <c r="B40" s="3">
        <v>802</v>
      </c>
      <c r="C40" s="3">
        <v>10</v>
      </c>
      <c r="D40" s="4">
        <v>10500</v>
      </c>
      <c r="E40" s="3">
        <v>5</v>
      </c>
      <c r="F40" s="3">
        <v>1</v>
      </c>
    </row>
    <row r="41" spans="1:6" ht="13">
      <c r="A41" s="3">
        <v>0</v>
      </c>
      <c r="B41" s="3">
        <v>640</v>
      </c>
      <c r="C41" s="3">
        <v>7</v>
      </c>
      <c r="D41" s="4">
        <v>17300</v>
      </c>
      <c r="E41" s="3">
        <v>59</v>
      </c>
      <c r="F41" s="3">
        <v>0</v>
      </c>
    </row>
    <row r="42" spans="1:6" ht="13">
      <c r="A42" s="3">
        <v>0</v>
      </c>
      <c r="B42" s="3">
        <v>536</v>
      </c>
      <c r="C42" s="3">
        <v>14</v>
      </c>
      <c r="D42" s="4">
        <v>27000</v>
      </c>
      <c r="E42" s="3">
        <v>79</v>
      </c>
      <c r="F42" s="3">
        <v>0</v>
      </c>
    </row>
    <row r="43" spans="1:6" ht="13">
      <c r="A43" s="3">
        <v>1</v>
      </c>
      <c r="B43" s="3">
        <v>801</v>
      </c>
      <c r="C43" s="3">
        <v>20</v>
      </c>
      <c r="D43" s="4">
        <v>13400</v>
      </c>
      <c r="E43" s="3">
        <v>3</v>
      </c>
      <c r="F43" s="3">
        <v>1</v>
      </c>
    </row>
    <row r="44" spans="1:6" ht="13">
      <c r="A44" s="3">
        <v>0</v>
      </c>
      <c r="B44" s="3">
        <v>760</v>
      </c>
      <c r="C44" s="3">
        <v>2</v>
      </c>
      <c r="D44" s="4">
        <v>11200</v>
      </c>
      <c r="E44" s="3">
        <v>70</v>
      </c>
      <c r="F44" s="3">
        <v>0</v>
      </c>
    </row>
    <row r="45" spans="1:6" ht="13">
      <c r="A45" s="3">
        <v>0</v>
      </c>
      <c r="B45" s="3">
        <v>567</v>
      </c>
      <c r="C45" s="3">
        <v>4</v>
      </c>
      <c r="D45" s="4">
        <v>2200</v>
      </c>
      <c r="E45" s="3">
        <v>95</v>
      </c>
      <c r="F45" s="3">
        <v>0</v>
      </c>
    </row>
    <row r="46" spans="1:6" ht="13">
      <c r="A46" s="3">
        <v>0</v>
      </c>
      <c r="B46" s="3">
        <v>600</v>
      </c>
      <c r="C46" s="3">
        <v>10</v>
      </c>
      <c r="D46" s="4">
        <v>12050</v>
      </c>
      <c r="E46" s="3">
        <v>81</v>
      </c>
      <c r="F46" s="3">
        <v>0</v>
      </c>
    </row>
    <row r="47" spans="1:6" ht="13">
      <c r="A47" s="3">
        <v>1</v>
      </c>
      <c r="B47" s="3">
        <v>702</v>
      </c>
      <c r="C47" s="3">
        <v>11</v>
      </c>
      <c r="D47" s="4">
        <v>11700</v>
      </c>
      <c r="E47" s="3">
        <v>15</v>
      </c>
      <c r="F47" s="3">
        <v>1</v>
      </c>
    </row>
    <row r="48" spans="1:6" ht="13">
      <c r="A48" s="3">
        <v>1</v>
      </c>
      <c r="B48" s="3">
        <v>636</v>
      </c>
      <c r="C48" s="3">
        <v>8</v>
      </c>
      <c r="D48" s="4">
        <v>29100</v>
      </c>
      <c r="E48" s="3">
        <v>85</v>
      </c>
      <c r="F48" s="3">
        <v>0</v>
      </c>
    </row>
    <row r="49" spans="1:6" ht="13">
      <c r="A49" s="3">
        <v>0</v>
      </c>
      <c r="B49" s="3">
        <v>509</v>
      </c>
      <c r="C49" s="3">
        <v>3</v>
      </c>
      <c r="D49" s="4">
        <v>2000</v>
      </c>
      <c r="E49" s="3">
        <v>100</v>
      </c>
      <c r="F49" s="3">
        <v>0</v>
      </c>
    </row>
    <row r="50" spans="1:6" ht="13">
      <c r="A50" s="3">
        <v>0</v>
      </c>
      <c r="B50" s="3">
        <v>595</v>
      </c>
      <c r="C50" s="3">
        <v>18</v>
      </c>
      <c r="D50" s="4">
        <v>29000</v>
      </c>
      <c r="E50" s="3">
        <v>78</v>
      </c>
      <c r="F50" s="3">
        <v>0</v>
      </c>
    </row>
    <row r="51" spans="1:6" ht="13">
      <c r="A51" s="3">
        <v>1</v>
      </c>
      <c r="B51" s="3">
        <v>733</v>
      </c>
      <c r="C51" s="3">
        <v>15</v>
      </c>
      <c r="D51" s="4">
        <v>13000</v>
      </c>
      <c r="E51" s="3">
        <v>24</v>
      </c>
      <c r="F51" s="3">
        <v>1</v>
      </c>
    </row>
    <row r="52" spans="1:6">
      <c r="F52" s="36"/>
    </row>
  </sheetData>
  <pageMargins left="0.7" right="0.7" top="0.75" bottom="0.75" header="0.3" footer="0.3"/>
  <pageSetup orientation="portrait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0"/>
  <sheetViews>
    <sheetView tabSelected="1" zoomScaleNormal="100" workbookViewId="0">
      <selection activeCell="L11" sqref="L11"/>
    </sheetView>
  </sheetViews>
  <sheetFormatPr baseColWidth="10" defaultColWidth="8.83203125" defaultRowHeight="14"/>
  <cols>
    <col min="1" max="1" width="10.33203125" style="6" customWidth="1"/>
    <col min="2" max="2" width="14.5" style="5" customWidth="1"/>
    <col min="3" max="3" width="17.83203125" style="5" customWidth="1"/>
    <col min="4" max="4" width="20.83203125" style="5" customWidth="1"/>
    <col min="5" max="5" width="20.6640625" style="5" customWidth="1"/>
    <col min="6" max="6" width="19.83203125" style="5" customWidth="1"/>
    <col min="7" max="7" width="10.83203125" style="2" customWidth="1"/>
    <col min="8" max="8" width="13.5" style="2" customWidth="1"/>
    <col min="9" max="9" width="16.1640625" style="2" customWidth="1"/>
    <col min="10" max="10" width="13.5" style="2" customWidth="1"/>
    <col min="11" max="12" width="14.83203125" style="2" customWidth="1"/>
    <col min="13" max="13" width="15.5" style="2" customWidth="1"/>
    <col min="14" max="14" width="12.6640625" style="2" customWidth="1"/>
    <col min="15" max="15" width="13.1640625" style="2" customWidth="1"/>
    <col min="16" max="16" width="17.1640625" style="2" customWidth="1"/>
    <col min="17" max="17" width="15.5" style="2" customWidth="1"/>
    <col min="18" max="18" width="15" style="2" customWidth="1"/>
    <col min="19" max="16384" width="8.83203125" style="2"/>
  </cols>
  <sheetData>
    <row r="1" spans="1:18">
      <c r="A1" s="35" t="s">
        <v>11</v>
      </c>
      <c r="B1" s="11"/>
      <c r="C1" s="11"/>
      <c r="D1" s="11"/>
      <c r="E1" s="11"/>
      <c r="F1" s="11"/>
    </row>
    <row r="2" spans="1:18">
      <c r="A2" s="10" t="s">
        <v>10</v>
      </c>
      <c r="B2" s="11" t="s">
        <v>5</v>
      </c>
      <c r="C2" s="11" t="s">
        <v>6</v>
      </c>
      <c r="D2" s="11" t="s">
        <v>7</v>
      </c>
      <c r="E2" s="11" t="s">
        <v>8</v>
      </c>
      <c r="F2" s="11" t="s">
        <v>9</v>
      </c>
      <c r="G2" s="5"/>
    </row>
    <row r="3" spans="1:18">
      <c r="A3" s="12">
        <v>-23.087878452749798</v>
      </c>
      <c r="B3" s="13"/>
      <c r="C3" s="13">
        <v>3.48730642043803E-2</v>
      </c>
      <c r="D3" s="13"/>
      <c r="E3" s="13"/>
      <c r="F3" s="13"/>
    </row>
    <row r="4" spans="1:18">
      <c r="O4" s="2">
        <v>0.5</v>
      </c>
      <c r="P4" s="26" t="s">
        <v>18</v>
      </c>
    </row>
    <row r="5" spans="1:18">
      <c r="A5" s="20"/>
      <c r="B5" s="9"/>
      <c r="C5" s="9"/>
      <c r="D5" s="9"/>
      <c r="E5" s="9"/>
      <c r="F5" s="9"/>
    </row>
    <row r="6" spans="1:18">
      <c r="A6" s="8"/>
      <c r="B6" s="9"/>
      <c r="C6" s="9"/>
      <c r="D6" s="9"/>
      <c r="E6" s="9"/>
      <c r="F6" s="9"/>
      <c r="G6" s="5"/>
    </row>
    <row r="7" spans="1:18">
      <c r="A7" s="12"/>
      <c r="B7" s="13"/>
      <c r="C7" s="13"/>
      <c r="D7" s="13"/>
      <c r="E7" s="13"/>
      <c r="F7" s="13"/>
    </row>
    <row r="8" spans="1:18">
      <c r="R8" s="14"/>
    </row>
    <row r="9" spans="1:18">
      <c r="A9" s="6" t="s">
        <v>10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16</v>
      </c>
      <c r="H9" s="11" t="s">
        <v>12</v>
      </c>
      <c r="I9" s="11" t="s">
        <v>13</v>
      </c>
      <c r="J9" s="11" t="s">
        <v>17</v>
      </c>
      <c r="K9" s="11" t="s">
        <v>14</v>
      </c>
      <c r="L9" s="11" t="s">
        <v>15</v>
      </c>
      <c r="M9" s="7"/>
      <c r="N9" s="7"/>
      <c r="O9" s="7"/>
      <c r="P9" s="7"/>
      <c r="Q9" s="9"/>
      <c r="R9" s="1"/>
    </row>
    <row r="10" spans="1:18">
      <c r="A10" s="6">
        <v>1</v>
      </c>
      <c r="B10" s="3">
        <v>0</v>
      </c>
      <c r="C10" s="3">
        <v>610</v>
      </c>
      <c r="D10" s="3">
        <v>4</v>
      </c>
      <c r="E10" s="4">
        <v>39000</v>
      </c>
      <c r="F10" s="3">
        <v>87</v>
      </c>
      <c r="G10" s="15">
        <v>0</v>
      </c>
      <c r="H10" s="17">
        <f>SUMPRODUCT($A$3:$F$3,A10:F10)</f>
        <v>-1.8153092880778168</v>
      </c>
      <c r="I10" s="17">
        <f>EXP(H10)</f>
        <v>0.16278755235417747</v>
      </c>
      <c r="J10" s="17">
        <f>I10/(1+I10)</f>
        <v>0.13999767371485711</v>
      </c>
      <c r="K10" s="18">
        <f>IF(J10&gt;$O$4,1,0)</f>
        <v>0</v>
      </c>
      <c r="L10" s="22" t="str">
        <f>IF(K10=G10,"Correct","Wrong")</f>
        <v>Correct</v>
      </c>
      <c r="M10" s="16"/>
      <c r="N10" s="16"/>
      <c r="O10" s="16"/>
      <c r="P10" s="21"/>
      <c r="Q10" s="24"/>
      <c r="R10" s="15"/>
    </row>
    <row r="11" spans="1:18">
      <c r="A11" s="6">
        <v>1</v>
      </c>
      <c r="B11" s="3">
        <v>0</v>
      </c>
      <c r="C11" s="3">
        <v>590</v>
      </c>
      <c r="D11" s="3">
        <v>18</v>
      </c>
      <c r="E11" s="4">
        <v>29000</v>
      </c>
      <c r="F11" s="3">
        <v>78</v>
      </c>
      <c r="G11" s="15">
        <v>0</v>
      </c>
      <c r="H11" s="17">
        <f t="shared" ref="H11:H29" si="0">SUMPRODUCT($A$3:$F$3,A11:F11)</f>
        <v>-2.5127705721654223</v>
      </c>
      <c r="I11" s="17">
        <f t="shared" ref="I11:I29" si="1">EXP(H11)</f>
        <v>8.1043391341812321E-2</v>
      </c>
      <c r="J11" s="17">
        <f t="shared" ref="J11:J29" si="2">I11/(1+I11)</f>
        <v>7.4967750592526791E-2</v>
      </c>
      <c r="K11" s="18">
        <f t="shared" ref="K11:K29" si="3">IF(J11&gt;$O$4,1,0)</f>
        <v>0</v>
      </c>
      <c r="L11" s="22" t="str">
        <f t="shared" ref="L11:L29" si="4">IF(K11=G11,"Correct","Wrong")</f>
        <v>Correct</v>
      </c>
      <c r="M11" s="16"/>
      <c r="N11" s="16"/>
      <c r="O11" s="16"/>
      <c r="P11" s="21"/>
      <c r="Q11" s="24"/>
      <c r="R11" s="15"/>
    </row>
    <row r="12" spans="1:18">
      <c r="A12" s="6">
        <v>1</v>
      </c>
      <c r="B12" s="3">
        <v>0</v>
      </c>
      <c r="C12" s="3">
        <v>525</v>
      </c>
      <c r="D12" s="3">
        <v>14</v>
      </c>
      <c r="E12" s="4">
        <v>26000</v>
      </c>
      <c r="F12" s="3">
        <v>79</v>
      </c>
      <c r="G12" s="15">
        <v>0</v>
      </c>
      <c r="H12" s="17">
        <f t="shared" si="0"/>
        <v>-4.7795197454501412</v>
      </c>
      <c r="I12" s="17">
        <f t="shared" si="1"/>
        <v>8.4000321525964494E-3</v>
      </c>
      <c r="J12" s="17">
        <f t="shared" si="2"/>
        <v>8.3300593859216687E-3</v>
      </c>
      <c r="K12" s="18">
        <f t="shared" si="3"/>
        <v>0</v>
      </c>
      <c r="L12" s="22" t="str">
        <f t="shared" si="4"/>
        <v>Correct</v>
      </c>
      <c r="M12" s="16"/>
      <c r="N12" s="16"/>
      <c r="O12" s="16"/>
      <c r="P12" s="21"/>
      <c r="Q12" s="24"/>
      <c r="R12" s="15"/>
    </row>
    <row r="13" spans="1:18">
      <c r="A13" s="6">
        <v>1</v>
      </c>
      <c r="B13" s="3">
        <v>1</v>
      </c>
      <c r="C13" s="3">
        <v>710</v>
      </c>
      <c r="D13" s="3">
        <v>19</v>
      </c>
      <c r="E13" s="4">
        <v>25300</v>
      </c>
      <c r="F13" s="3">
        <v>44</v>
      </c>
      <c r="G13" s="15">
        <v>1</v>
      </c>
      <c r="H13" s="17">
        <f t="shared" si="0"/>
        <v>1.6719971323602145</v>
      </c>
      <c r="I13" s="17">
        <f t="shared" si="1"/>
        <v>5.3227875003384657</v>
      </c>
      <c r="J13" s="17">
        <f t="shared" si="2"/>
        <v>0.8418419091347813</v>
      </c>
      <c r="K13" s="18">
        <f t="shared" si="3"/>
        <v>1</v>
      </c>
      <c r="L13" s="22" t="str">
        <f t="shared" si="4"/>
        <v>Correct</v>
      </c>
      <c r="M13" s="16"/>
      <c r="N13" s="16"/>
      <c r="O13" s="16"/>
      <c r="P13" s="21"/>
      <c r="Q13" s="24"/>
      <c r="R13" s="19"/>
    </row>
    <row r="14" spans="1:18">
      <c r="A14" s="6">
        <v>1</v>
      </c>
      <c r="B14" s="3">
        <v>1</v>
      </c>
      <c r="C14" s="3">
        <v>592</v>
      </c>
      <c r="D14" s="3">
        <v>18</v>
      </c>
      <c r="E14" s="4">
        <v>16500</v>
      </c>
      <c r="F14" s="3">
        <v>50</v>
      </c>
      <c r="G14" s="15">
        <v>0</v>
      </c>
      <c r="H14" s="17">
        <f t="shared" si="0"/>
        <v>-2.4430244437566628</v>
      </c>
      <c r="I14" s="17">
        <f t="shared" si="1"/>
        <v>8.6897636608852483E-2</v>
      </c>
      <c r="J14" s="17">
        <f t="shared" si="2"/>
        <v>7.9950156925518073E-2</v>
      </c>
      <c r="K14" s="18">
        <f t="shared" si="3"/>
        <v>0</v>
      </c>
      <c r="L14" s="22" t="str">
        <f t="shared" si="4"/>
        <v>Correct</v>
      </c>
      <c r="M14" s="16"/>
      <c r="N14" s="16"/>
      <c r="O14" s="16"/>
      <c r="P14" s="21"/>
      <c r="Q14" s="24"/>
      <c r="R14" s="15"/>
    </row>
    <row r="15" spans="1:18">
      <c r="A15" s="6">
        <v>1</v>
      </c>
      <c r="B15" s="3">
        <v>1</v>
      </c>
      <c r="C15" s="3">
        <v>620</v>
      </c>
      <c r="D15" s="3">
        <v>8</v>
      </c>
      <c r="E15" s="4">
        <v>16200</v>
      </c>
      <c r="F15" s="3">
        <v>55.000000000000007</v>
      </c>
      <c r="G15" s="15">
        <v>0</v>
      </c>
      <c r="H15" s="17">
        <f t="shared" si="0"/>
        <v>-1.4665786460340122</v>
      </c>
      <c r="I15" s="17">
        <f t="shared" si="1"/>
        <v>0.2307134889085031</v>
      </c>
      <c r="J15" s="17">
        <f t="shared" si="2"/>
        <v>0.18746319999557215</v>
      </c>
      <c r="K15" s="18">
        <f t="shared" si="3"/>
        <v>0</v>
      </c>
      <c r="L15" s="22" t="str">
        <f t="shared" si="4"/>
        <v>Correct</v>
      </c>
      <c r="M15" s="16"/>
      <c r="N15" s="16"/>
      <c r="O15" s="16"/>
      <c r="P15" s="21"/>
      <c r="Q15" s="24"/>
      <c r="R15" s="15"/>
    </row>
    <row r="16" spans="1:18">
      <c r="A16" s="6">
        <v>1</v>
      </c>
      <c r="B16" s="3">
        <v>1</v>
      </c>
      <c r="C16" s="3">
        <v>811</v>
      </c>
      <c r="D16" s="3">
        <v>20</v>
      </c>
      <c r="E16" s="4">
        <v>13100</v>
      </c>
      <c r="F16" s="3">
        <v>3</v>
      </c>
      <c r="G16" s="15">
        <v>1</v>
      </c>
      <c r="H16" s="17">
        <f t="shared" si="0"/>
        <v>5.1941766170026256</v>
      </c>
      <c r="I16" s="17">
        <f t="shared" si="1"/>
        <v>180.21969185933867</v>
      </c>
      <c r="J16" s="17">
        <f t="shared" si="2"/>
        <v>0.99448183588803252</v>
      </c>
      <c r="K16" s="18">
        <f t="shared" si="3"/>
        <v>1</v>
      </c>
      <c r="L16" s="22" t="str">
        <f t="shared" si="4"/>
        <v>Correct</v>
      </c>
      <c r="M16" s="16"/>
      <c r="N16" s="16"/>
      <c r="O16" s="16"/>
      <c r="P16" s="21"/>
      <c r="Q16" s="24"/>
      <c r="R16" s="15"/>
    </row>
    <row r="17" spans="1:18">
      <c r="A17" s="6">
        <v>1</v>
      </c>
      <c r="B17" s="3">
        <v>1</v>
      </c>
      <c r="C17" s="3">
        <v>801</v>
      </c>
      <c r="D17" s="3">
        <v>20</v>
      </c>
      <c r="E17" s="4">
        <v>13200</v>
      </c>
      <c r="F17" s="3">
        <v>3</v>
      </c>
      <c r="G17" s="15">
        <v>1</v>
      </c>
      <c r="H17" s="17">
        <f t="shared" si="0"/>
        <v>4.845445974958821</v>
      </c>
      <c r="I17" s="17">
        <f t="shared" si="1"/>
        <v>127.15997951658807</v>
      </c>
      <c r="J17" s="17">
        <f t="shared" si="2"/>
        <v>0.99219725218611976</v>
      </c>
      <c r="K17" s="18">
        <f t="shared" si="3"/>
        <v>1</v>
      </c>
      <c r="L17" s="22" t="str">
        <f t="shared" si="4"/>
        <v>Correct</v>
      </c>
      <c r="M17" s="16"/>
      <c r="N17" s="16"/>
      <c r="O17" s="16"/>
      <c r="P17" s="21"/>
      <c r="Q17" s="24"/>
      <c r="R17" s="15"/>
    </row>
    <row r="18" spans="1:18">
      <c r="A18" s="6">
        <v>1</v>
      </c>
      <c r="B18" s="3">
        <v>1</v>
      </c>
      <c r="C18" s="3">
        <v>699</v>
      </c>
      <c r="D18" s="3">
        <v>17</v>
      </c>
      <c r="E18" s="4">
        <v>12500</v>
      </c>
      <c r="F18" s="3">
        <v>21</v>
      </c>
      <c r="G18" s="15">
        <v>1</v>
      </c>
      <c r="H18" s="17">
        <f t="shared" si="0"/>
        <v>1.2883934261120302</v>
      </c>
      <c r="I18" s="17">
        <f t="shared" si="1"/>
        <v>3.6269549014778404</v>
      </c>
      <c r="J18" s="17">
        <f t="shared" si="2"/>
        <v>0.78387513574411505</v>
      </c>
      <c r="K18" s="18">
        <f t="shared" si="3"/>
        <v>1</v>
      </c>
      <c r="L18" s="22" t="str">
        <f t="shared" si="4"/>
        <v>Correct</v>
      </c>
      <c r="M18" s="16"/>
      <c r="N18" s="16"/>
      <c r="O18" s="16"/>
      <c r="P18" s="21"/>
      <c r="Q18" s="24"/>
      <c r="R18" s="15"/>
    </row>
    <row r="19" spans="1:18">
      <c r="A19" s="6">
        <v>1</v>
      </c>
      <c r="B19" s="3">
        <v>1</v>
      </c>
      <c r="C19" s="3">
        <v>500</v>
      </c>
      <c r="D19" s="3">
        <v>16</v>
      </c>
      <c r="E19" s="4">
        <v>12300</v>
      </c>
      <c r="F19" s="3">
        <v>82</v>
      </c>
      <c r="G19" s="15">
        <v>0</v>
      </c>
      <c r="H19" s="17">
        <f t="shared" si="0"/>
        <v>-5.6513463505596491</v>
      </c>
      <c r="I19" s="17">
        <f t="shared" si="1"/>
        <v>3.5127841508340763E-3</v>
      </c>
      <c r="J19" s="17">
        <f t="shared" si="2"/>
        <v>3.5004876931454057E-3</v>
      </c>
      <c r="K19" s="18">
        <f t="shared" si="3"/>
        <v>0</v>
      </c>
      <c r="L19" s="22" t="str">
        <f t="shared" si="4"/>
        <v>Correct</v>
      </c>
      <c r="M19" s="16"/>
      <c r="N19" s="16"/>
      <c r="O19" s="16"/>
      <c r="P19" s="21"/>
      <c r="Q19" s="24"/>
      <c r="R19" s="15"/>
    </row>
    <row r="20" spans="1:18">
      <c r="A20" s="6">
        <v>1</v>
      </c>
      <c r="B20" s="3">
        <v>0</v>
      </c>
      <c r="C20" s="3">
        <v>763</v>
      </c>
      <c r="D20" s="3">
        <v>2</v>
      </c>
      <c r="E20" s="4">
        <v>11400</v>
      </c>
      <c r="F20" s="3">
        <v>42</v>
      </c>
      <c r="G20" s="15">
        <v>0</v>
      </c>
      <c r="H20" s="17">
        <f t="shared" si="0"/>
        <v>3.5202695351923694</v>
      </c>
      <c r="I20" s="17">
        <f t="shared" si="1"/>
        <v>33.793535783591103</v>
      </c>
      <c r="J20" s="17">
        <f t="shared" si="2"/>
        <v>0.97125902908460349</v>
      </c>
      <c r="K20" s="18">
        <f t="shared" si="3"/>
        <v>1</v>
      </c>
      <c r="L20" s="22" t="str">
        <f t="shared" si="4"/>
        <v>Wrong</v>
      </c>
      <c r="M20" s="16"/>
      <c r="N20" s="16"/>
      <c r="O20" s="16"/>
      <c r="P20" s="21"/>
      <c r="Q20" s="24"/>
      <c r="R20" s="15"/>
    </row>
    <row r="21" spans="1:18">
      <c r="A21" s="6">
        <v>1</v>
      </c>
      <c r="B21" s="3">
        <v>0</v>
      </c>
      <c r="C21" s="3">
        <v>760</v>
      </c>
      <c r="D21" s="3">
        <v>2</v>
      </c>
      <c r="E21" s="4">
        <v>11600</v>
      </c>
      <c r="F21" s="3">
        <v>71</v>
      </c>
      <c r="G21" s="15">
        <v>0</v>
      </c>
      <c r="H21" s="17">
        <f t="shared" si="0"/>
        <v>3.4156503425792302</v>
      </c>
      <c r="I21" s="17">
        <f t="shared" si="1"/>
        <v>30.436737298658358</v>
      </c>
      <c r="J21" s="17">
        <f t="shared" si="2"/>
        <v>0.96819008313427368</v>
      </c>
      <c r="K21" s="18">
        <f t="shared" si="3"/>
        <v>1</v>
      </c>
      <c r="L21" s="22" t="str">
        <f t="shared" si="4"/>
        <v>Wrong</v>
      </c>
      <c r="M21" s="16"/>
      <c r="N21" s="16"/>
      <c r="O21" s="16"/>
      <c r="P21" s="21"/>
      <c r="Q21" s="24"/>
      <c r="R21" s="15"/>
    </row>
    <row r="22" spans="1:18">
      <c r="A22" s="6">
        <v>1</v>
      </c>
      <c r="B22" s="3">
        <v>1</v>
      </c>
      <c r="C22" s="3">
        <v>802</v>
      </c>
      <c r="D22" s="3">
        <v>10</v>
      </c>
      <c r="E22" s="4">
        <v>10500</v>
      </c>
      <c r="F22" s="3">
        <v>6</v>
      </c>
      <c r="G22" s="15">
        <v>1</v>
      </c>
      <c r="H22" s="17">
        <f t="shared" si="0"/>
        <v>4.8803190391632008</v>
      </c>
      <c r="I22" s="17">
        <f t="shared" si="1"/>
        <v>131.67266592247896</v>
      </c>
      <c r="J22" s="17">
        <f t="shared" si="2"/>
        <v>0.99246265240057585</v>
      </c>
      <c r="K22" s="18">
        <f t="shared" si="3"/>
        <v>1</v>
      </c>
      <c r="L22" s="22" t="str">
        <f t="shared" si="4"/>
        <v>Correct</v>
      </c>
      <c r="M22" s="16"/>
      <c r="N22" s="16"/>
      <c r="O22" s="16"/>
      <c r="P22" s="21"/>
      <c r="Q22" s="24"/>
      <c r="R22" s="15"/>
    </row>
    <row r="23" spans="1:18">
      <c r="A23" s="6">
        <v>1</v>
      </c>
      <c r="B23" s="3">
        <v>1</v>
      </c>
      <c r="C23" s="3">
        <v>703</v>
      </c>
      <c r="D23" s="3">
        <v>22</v>
      </c>
      <c r="E23" s="4">
        <v>10500</v>
      </c>
      <c r="F23" s="3">
        <v>21</v>
      </c>
      <c r="G23" s="15">
        <v>1</v>
      </c>
      <c r="H23" s="17">
        <f t="shared" si="0"/>
        <v>1.4278856829295528</v>
      </c>
      <c r="I23" s="17">
        <f t="shared" si="1"/>
        <v>4.1698734304064597</v>
      </c>
      <c r="J23" s="17">
        <f t="shared" si="2"/>
        <v>0.80657166689642168</v>
      </c>
      <c r="K23" s="18">
        <f t="shared" si="3"/>
        <v>1</v>
      </c>
      <c r="L23" s="22" t="str">
        <f t="shared" si="4"/>
        <v>Correct</v>
      </c>
      <c r="M23" s="16"/>
      <c r="N23" s="16"/>
      <c r="O23" s="16"/>
      <c r="P23" s="21"/>
      <c r="Q23" s="24"/>
      <c r="R23" s="15"/>
    </row>
    <row r="24" spans="1:18">
      <c r="A24" s="6">
        <v>1</v>
      </c>
      <c r="B24" s="3">
        <v>1</v>
      </c>
      <c r="C24" s="3">
        <v>710</v>
      </c>
      <c r="D24" s="3">
        <v>19</v>
      </c>
      <c r="E24" s="4">
        <v>9800</v>
      </c>
      <c r="F24" s="3">
        <v>10</v>
      </c>
      <c r="G24" s="15">
        <v>1</v>
      </c>
      <c r="H24" s="17">
        <f t="shared" si="0"/>
        <v>1.6719971323602145</v>
      </c>
      <c r="I24" s="17">
        <f t="shared" si="1"/>
        <v>5.3227875003384657</v>
      </c>
      <c r="J24" s="17">
        <f t="shared" si="2"/>
        <v>0.8418419091347813</v>
      </c>
      <c r="K24" s="18">
        <f t="shared" si="3"/>
        <v>1</v>
      </c>
      <c r="L24" s="22" t="str">
        <f t="shared" si="4"/>
        <v>Correct</v>
      </c>
      <c r="M24" s="16"/>
      <c r="N24" s="16"/>
      <c r="O24" s="16"/>
      <c r="P24" s="21"/>
      <c r="Q24" s="24"/>
      <c r="R24" s="15"/>
    </row>
    <row r="25" spans="1:18">
      <c r="A25" s="6">
        <v>1</v>
      </c>
      <c r="B25" s="3">
        <v>1</v>
      </c>
      <c r="C25" s="3">
        <v>670</v>
      </c>
      <c r="D25" s="3">
        <v>24</v>
      </c>
      <c r="E25" s="4">
        <v>9500</v>
      </c>
      <c r="F25" s="3">
        <v>34</v>
      </c>
      <c r="G25" s="15">
        <v>1</v>
      </c>
      <c r="H25" s="17">
        <f t="shared" si="0"/>
        <v>0.27707456418500342</v>
      </c>
      <c r="I25" s="17">
        <f t="shared" si="1"/>
        <v>1.3192647372675523</v>
      </c>
      <c r="J25" s="17">
        <f t="shared" si="2"/>
        <v>0.56882886893794082</v>
      </c>
      <c r="K25" s="18">
        <f t="shared" si="3"/>
        <v>1</v>
      </c>
      <c r="L25" s="22" t="str">
        <f t="shared" si="4"/>
        <v>Correct</v>
      </c>
      <c r="M25" s="16"/>
      <c r="N25" s="16"/>
      <c r="O25" s="16"/>
      <c r="P25" s="21"/>
      <c r="Q25" s="24"/>
      <c r="R25" s="15"/>
    </row>
    <row r="26" spans="1:18">
      <c r="A26" s="6">
        <v>1</v>
      </c>
      <c r="B26" s="3">
        <v>0</v>
      </c>
      <c r="C26" s="3">
        <v>575</v>
      </c>
      <c r="D26" s="3">
        <v>3</v>
      </c>
      <c r="E26" s="4">
        <v>8000</v>
      </c>
      <c r="F26" s="3">
        <v>63</v>
      </c>
      <c r="G26" s="15">
        <v>0</v>
      </c>
      <c r="H26" s="17">
        <f t="shared" si="0"/>
        <v>-3.0358665352311256</v>
      </c>
      <c r="I26" s="17">
        <f t="shared" si="1"/>
        <v>4.8033022530507612E-2</v>
      </c>
      <c r="J26" s="17">
        <f t="shared" si="2"/>
        <v>4.583159261005957E-2</v>
      </c>
      <c r="K26" s="18">
        <f t="shared" si="3"/>
        <v>0</v>
      </c>
      <c r="L26" s="22" t="str">
        <f t="shared" si="4"/>
        <v>Correct</v>
      </c>
      <c r="M26" s="16"/>
      <c r="N26" s="16"/>
      <c r="O26" s="16"/>
      <c r="P26" s="21"/>
      <c r="Q26" s="24"/>
      <c r="R26" s="15"/>
    </row>
    <row r="27" spans="1:18">
      <c r="A27" s="6">
        <v>1</v>
      </c>
      <c r="B27" s="3">
        <v>1</v>
      </c>
      <c r="C27" s="3">
        <v>770</v>
      </c>
      <c r="D27" s="3">
        <v>17</v>
      </c>
      <c r="E27" s="4">
        <v>7000</v>
      </c>
      <c r="F27" s="3">
        <v>9</v>
      </c>
      <c r="G27" s="15">
        <v>1</v>
      </c>
      <c r="H27" s="17">
        <f t="shared" si="0"/>
        <v>3.7643809846230312</v>
      </c>
      <c r="I27" s="17">
        <f t="shared" si="1"/>
        <v>43.136995130234908</v>
      </c>
      <c r="J27" s="17">
        <f t="shared" si="2"/>
        <v>0.97734326958486184</v>
      </c>
      <c r="K27" s="18">
        <f t="shared" si="3"/>
        <v>1</v>
      </c>
      <c r="L27" s="22" t="str">
        <f t="shared" si="4"/>
        <v>Correct</v>
      </c>
      <c r="M27" s="16"/>
      <c r="N27" s="16"/>
      <c r="O27" s="16"/>
      <c r="P27" s="21"/>
      <c r="Q27" s="24"/>
      <c r="R27" s="15"/>
    </row>
    <row r="28" spans="1:18">
      <c r="A28" s="6">
        <v>1</v>
      </c>
      <c r="B28" s="3">
        <v>1</v>
      </c>
      <c r="C28" s="3">
        <v>685</v>
      </c>
      <c r="D28" s="3">
        <v>15</v>
      </c>
      <c r="E28" s="4">
        <v>6100</v>
      </c>
      <c r="F28" s="3">
        <v>6</v>
      </c>
      <c r="G28" s="15">
        <v>1</v>
      </c>
      <c r="H28" s="17">
        <f t="shared" si="0"/>
        <v>0.8001705272507067</v>
      </c>
      <c r="I28" s="17">
        <f t="shared" si="1"/>
        <v>2.2259204762290348</v>
      </c>
      <c r="J28" s="17">
        <f t="shared" si="2"/>
        <v>0.69001095737829288</v>
      </c>
      <c r="K28" s="18">
        <f t="shared" si="3"/>
        <v>1</v>
      </c>
      <c r="L28" s="22" t="str">
        <f t="shared" si="4"/>
        <v>Correct</v>
      </c>
      <c r="M28" s="16"/>
      <c r="N28" s="16"/>
      <c r="O28" s="16"/>
      <c r="P28" s="21"/>
      <c r="Q28" s="24"/>
      <c r="R28" s="15"/>
    </row>
    <row r="29" spans="1:18">
      <c r="A29" s="6">
        <v>1</v>
      </c>
      <c r="B29" s="3">
        <v>0</v>
      </c>
      <c r="C29" s="3">
        <v>567</v>
      </c>
      <c r="D29" s="3">
        <v>3</v>
      </c>
      <c r="E29" s="4">
        <v>2800</v>
      </c>
      <c r="F29" s="3">
        <v>85</v>
      </c>
      <c r="G29" s="15">
        <v>0</v>
      </c>
      <c r="H29" s="17">
        <f t="shared" si="0"/>
        <v>-3.3148510488661671</v>
      </c>
      <c r="I29" s="17">
        <f t="shared" si="1"/>
        <v>3.6339460978153944E-2</v>
      </c>
      <c r="J29" s="17">
        <f t="shared" si="2"/>
        <v>3.5065210142490151E-2</v>
      </c>
      <c r="K29" s="18">
        <f t="shared" si="3"/>
        <v>0</v>
      </c>
      <c r="L29" s="22" t="str">
        <f t="shared" si="4"/>
        <v>Correct</v>
      </c>
      <c r="M29" s="16"/>
      <c r="N29" s="16"/>
      <c r="O29" s="16"/>
      <c r="P29" s="21"/>
      <c r="Q29" s="24"/>
      <c r="R29" s="15"/>
    </row>
    <row r="30" spans="1:18">
      <c r="A30" s="6">
        <v>1</v>
      </c>
      <c r="L30" s="23">
        <f>COUNTIF(L10:L29,"Correct")/COUNTA(L10:L29)</f>
        <v>0.9</v>
      </c>
      <c r="Q30" s="25"/>
    </row>
  </sheetData>
  <conditionalFormatting sqref="L10:L29">
    <cfRule type="containsText" dxfId="1" priority="2" operator="containsText" text="Wrong">
      <formula>NOT(ISERROR(SEARCH("Wrong",L10)))</formula>
    </cfRule>
  </conditionalFormatting>
  <conditionalFormatting sqref="Q10:Q29">
    <cfRule type="containsText" dxfId="0" priority="1" operator="containsText" text="Wrong">
      <formula>NOT(ISERROR(SEARCH("Wrong",Q10)))</formula>
    </cfRule>
  </conditionalFormatting>
  <pageMargins left="0.7" right="0.7" top="0.75" bottom="0.75" header="0.3" footer="0.3"/>
  <pageSetup orientation="portrait" verticalDpi="1200" r:id="rId1"/>
  <ignoredErrors>
    <ignoredError sqref="H10:H2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MRData</vt:lpstr>
      <vt:lpstr>COMPUTE</vt:lpstr>
      <vt:lpstr>Data for Model Estimation</vt:lpstr>
      <vt:lpstr>ValidationCases</vt:lpstr>
    </vt:vector>
  </TitlesOfParts>
  <Company>Wisconsin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Hernke</dc:creator>
  <cp:lastModifiedBy>KYUNGJIN CHO</cp:lastModifiedBy>
  <dcterms:created xsi:type="dcterms:W3CDTF">2015-10-21T01:38:04Z</dcterms:created>
  <dcterms:modified xsi:type="dcterms:W3CDTF">2019-03-28T23:32:07Z</dcterms:modified>
</cp:coreProperties>
</file>