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user\Desktop\"/>
    </mc:Choice>
  </mc:AlternateContent>
  <bookViews>
    <workbookView xWindow="0" yWindow="0" windowWidth="13644" windowHeight="8232" activeTab="1"/>
  </bookViews>
  <sheets>
    <sheet name="Data for Model Estimation" sheetId="4" r:id="rId1"/>
    <sheet name="AnalyzeCutoffs" sheetId="5" r:id="rId2"/>
  </sheets>
  <definedNames>
    <definedName name="_xlnm._FilterDatabase" localSheetId="1" hidden="1">AnalyzeCutoffs!$B$13:$F$33</definedName>
    <definedName name="_xlnm._FilterDatabase" localSheetId="0" hidden="1">'Data for Model Estimation'!$A$1:$F$51</definedName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5" l="1"/>
  <c r="N14" i="5"/>
  <c r="K15" i="5"/>
  <c r="N15" i="5"/>
  <c r="K16" i="5"/>
  <c r="N16" i="5"/>
  <c r="K17" i="5"/>
  <c r="N17" i="5"/>
  <c r="K18" i="5"/>
  <c r="N18" i="5"/>
  <c r="K19" i="5"/>
  <c r="N19" i="5"/>
  <c r="K20" i="5"/>
  <c r="N20" i="5"/>
  <c r="K21" i="5"/>
  <c r="N21" i="5"/>
  <c r="K22" i="5"/>
  <c r="N22" i="5"/>
  <c r="K23" i="5"/>
  <c r="N23" i="5"/>
  <c r="K24" i="5"/>
  <c r="N24" i="5"/>
  <c r="K25" i="5"/>
  <c r="N25" i="5"/>
  <c r="K26" i="5"/>
  <c r="N26" i="5"/>
  <c r="K27" i="5"/>
  <c r="N27" i="5"/>
  <c r="K28" i="5"/>
  <c r="N28" i="5"/>
  <c r="K29" i="5"/>
  <c r="N29" i="5"/>
  <c r="K30" i="5"/>
  <c r="N30" i="5"/>
  <c r="K31" i="5"/>
  <c r="N31" i="5"/>
  <c r="K32" i="5"/>
  <c r="N32" i="5"/>
  <c r="K33" i="5"/>
  <c r="N33" i="5"/>
  <c r="K34" i="5"/>
  <c r="N34" i="5"/>
  <c r="K35" i="5"/>
  <c r="N35" i="5"/>
  <c r="K36" i="5"/>
  <c r="N36" i="5"/>
  <c r="K37" i="5"/>
  <c r="N37" i="5"/>
  <c r="K38" i="5"/>
  <c r="N38" i="5"/>
  <c r="K39" i="5"/>
  <c r="N39" i="5"/>
  <c r="K40" i="5"/>
  <c r="N40" i="5"/>
  <c r="K41" i="5"/>
  <c r="N41" i="5"/>
  <c r="K42" i="5"/>
  <c r="N42" i="5"/>
  <c r="K43" i="5"/>
  <c r="N43" i="5"/>
  <c r="K44" i="5"/>
  <c r="N44" i="5"/>
  <c r="K45" i="5"/>
  <c r="N45" i="5"/>
  <c r="K46" i="5"/>
  <c r="N46" i="5"/>
  <c r="K47" i="5"/>
  <c r="N47" i="5"/>
  <c r="K48" i="5"/>
  <c r="N48" i="5"/>
  <c r="K49" i="5"/>
  <c r="N49" i="5"/>
  <c r="K50" i="5"/>
  <c r="N50" i="5"/>
  <c r="K51" i="5"/>
  <c r="N51" i="5"/>
  <c r="K52" i="5"/>
  <c r="N52" i="5"/>
  <c r="K53" i="5"/>
  <c r="N53" i="5"/>
  <c r="K54" i="5"/>
  <c r="N54" i="5"/>
  <c r="K55" i="5"/>
  <c r="N55" i="5"/>
  <c r="K56" i="5"/>
  <c r="N56" i="5"/>
  <c r="K57" i="5"/>
  <c r="N57" i="5"/>
  <c r="N11" i="5"/>
  <c r="H14" i="5"/>
  <c r="I14" i="5"/>
  <c r="J14" i="5"/>
  <c r="T14" i="5"/>
  <c r="U14" i="5"/>
  <c r="H15" i="5"/>
  <c r="I15" i="5"/>
  <c r="J15" i="5"/>
  <c r="T15" i="5"/>
  <c r="U15" i="5"/>
  <c r="H16" i="5"/>
  <c r="I16" i="5"/>
  <c r="J16" i="5"/>
  <c r="T16" i="5"/>
  <c r="U16" i="5"/>
  <c r="H17" i="5"/>
  <c r="I17" i="5"/>
  <c r="J17" i="5"/>
  <c r="T17" i="5"/>
  <c r="U17" i="5"/>
  <c r="H18" i="5"/>
  <c r="I18" i="5"/>
  <c r="J18" i="5"/>
  <c r="T18" i="5"/>
  <c r="U18" i="5"/>
  <c r="H19" i="5"/>
  <c r="I19" i="5"/>
  <c r="J19" i="5"/>
  <c r="T19" i="5"/>
  <c r="U19" i="5"/>
  <c r="H20" i="5"/>
  <c r="I20" i="5"/>
  <c r="J20" i="5"/>
  <c r="T20" i="5"/>
  <c r="U20" i="5"/>
  <c r="H21" i="5"/>
  <c r="I21" i="5"/>
  <c r="J21" i="5"/>
  <c r="T21" i="5"/>
  <c r="U21" i="5"/>
  <c r="H22" i="5"/>
  <c r="I22" i="5"/>
  <c r="J22" i="5"/>
  <c r="T22" i="5"/>
  <c r="U22" i="5"/>
  <c r="H23" i="5"/>
  <c r="I23" i="5"/>
  <c r="J23" i="5"/>
  <c r="T23" i="5"/>
  <c r="U23" i="5"/>
  <c r="H24" i="5"/>
  <c r="I24" i="5"/>
  <c r="J24" i="5"/>
  <c r="T24" i="5"/>
  <c r="U24" i="5"/>
  <c r="H25" i="5"/>
  <c r="I25" i="5"/>
  <c r="J25" i="5"/>
  <c r="T25" i="5"/>
  <c r="U25" i="5"/>
  <c r="H26" i="5"/>
  <c r="I26" i="5"/>
  <c r="J26" i="5"/>
  <c r="T26" i="5"/>
  <c r="U26" i="5"/>
  <c r="H27" i="5"/>
  <c r="I27" i="5"/>
  <c r="J27" i="5"/>
  <c r="T27" i="5"/>
  <c r="U27" i="5"/>
  <c r="H28" i="5"/>
  <c r="I28" i="5"/>
  <c r="J28" i="5"/>
  <c r="T28" i="5"/>
  <c r="U28" i="5"/>
  <c r="H29" i="5"/>
  <c r="I29" i="5"/>
  <c r="J29" i="5"/>
  <c r="T29" i="5"/>
  <c r="U29" i="5"/>
  <c r="H30" i="5"/>
  <c r="I30" i="5"/>
  <c r="J30" i="5"/>
  <c r="T30" i="5"/>
  <c r="U30" i="5"/>
  <c r="H31" i="5"/>
  <c r="I31" i="5"/>
  <c r="J31" i="5"/>
  <c r="T31" i="5"/>
  <c r="U31" i="5"/>
  <c r="H32" i="5"/>
  <c r="I32" i="5"/>
  <c r="J32" i="5"/>
  <c r="T32" i="5"/>
  <c r="U32" i="5"/>
  <c r="H33" i="5"/>
  <c r="I33" i="5"/>
  <c r="J33" i="5"/>
  <c r="T33" i="5"/>
  <c r="U33" i="5"/>
  <c r="H34" i="5"/>
  <c r="I34" i="5"/>
  <c r="J34" i="5"/>
  <c r="T34" i="5"/>
  <c r="U34" i="5"/>
  <c r="H35" i="5"/>
  <c r="I35" i="5"/>
  <c r="J35" i="5"/>
  <c r="T35" i="5"/>
  <c r="U35" i="5"/>
  <c r="H36" i="5"/>
  <c r="I36" i="5"/>
  <c r="J36" i="5"/>
  <c r="T36" i="5"/>
  <c r="U36" i="5"/>
  <c r="H37" i="5"/>
  <c r="I37" i="5"/>
  <c r="J37" i="5"/>
  <c r="T37" i="5"/>
  <c r="U37" i="5"/>
  <c r="H38" i="5"/>
  <c r="I38" i="5"/>
  <c r="J38" i="5"/>
  <c r="T38" i="5"/>
  <c r="U38" i="5"/>
  <c r="H39" i="5"/>
  <c r="I39" i="5"/>
  <c r="J39" i="5"/>
  <c r="T39" i="5"/>
  <c r="U39" i="5"/>
  <c r="H40" i="5"/>
  <c r="I40" i="5"/>
  <c r="J40" i="5"/>
  <c r="T40" i="5"/>
  <c r="U40" i="5"/>
  <c r="H41" i="5"/>
  <c r="I41" i="5"/>
  <c r="J41" i="5"/>
  <c r="T41" i="5"/>
  <c r="U41" i="5"/>
  <c r="H42" i="5"/>
  <c r="I42" i="5"/>
  <c r="J42" i="5"/>
  <c r="T42" i="5"/>
  <c r="U42" i="5"/>
  <c r="H43" i="5"/>
  <c r="I43" i="5"/>
  <c r="J43" i="5"/>
  <c r="T43" i="5"/>
  <c r="U43" i="5"/>
  <c r="H44" i="5"/>
  <c r="I44" i="5"/>
  <c r="J44" i="5"/>
  <c r="T44" i="5"/>
  <c r="U44" i="5"/>
  <c r="H45" i="5"/>
  <c r="I45" i="5"/>
  <c r="J45" i="5"/>
  <c r="T45" i="5"/>
  <c r="U45" i="5"/>
  <c r="H46" i="5"/>
  <c r="I46" i="5"/>
  <c r="J46" i="5"/>
  <c r="T46" i="5"/>
  <c r="U46" i="5"/>
  <c r="H47" i="5"/>
  <c r="I47" i="5"/>
  <c r="J47" i="5"/>
  <c r="T47" i="5"/>
  <c r="U47" i="5"/>
  <c r="H48" i="5"/>
  <c r="I48" i="5"/>
  <c r="J48" i="5"/>
  <c r="T48" i="5"/>
  <c r="U48" i="5"/>
  <c r="H49" i="5"/>
  <c r="I49" i="5"/>
  <c r="J49" i="5"/>
  <c r="T49" i="5"/>
  <c r="U49" i="5"/>
  <c r="H50" i="5"/>
  <c r="I50" i="5"/>
  <c r="J50" i="5"/>
  <c r="T50" i="5"/>
  <c r="U50" i="5"/>
  <c r="H51" i="5"/>
  <c r="I51" i="5"/>
  <c r="J51" i="5"/>
  <c r="T51" i="5"/>
  <c r="U51" i="5"/>
  <c r="H52" i="5"/>
  <c r="I52" i="5"/>
  <c r="J52" i="5"/>
  <c r="T52" i="5"/>
  <c r="U52" i="5"/>
  <c r="H53" i="5"/>
  <c r="I53" i="5"/>
  <c r="J53" i="5"/>
  <c r="T53" i="5"/>
  <c r="U53" i="5"/>
  <c r="H54" i="5"/>
  <c r="I54" i="5"/>
  <c r="J54" i="5"/>
  <c r="T54" i="5"/>
  <c r="U54" i="5"/>
  <c r="H55" i="5"/>
  <c r="I55" i="5"/>
  <c r="J55" i="5"/>
  <c r="T55" i="5"/>
  <c r="U55" i="5"/>
  <c r="H56" i="5"/>
  <c r="I56" i="5"/>
  <c r="J56" i="5"/>
  <c r="T56" i="5"/>
  <c r="U56" i="5"/>
  <c r="H57" i="5"/>
  <c r="I57" i="5"/>
  <c r="J57" i="5"/>
  <c r="T57" i="5"/>
  <c r="U57" i="5"/>
  <c r="U11" i="5"/>
  <c r="M14" i="5"/>
  <c r="L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Q12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</calcChain>
</file>

<file path=xl/sharedStrings.xml><?xml version="1.0" encoding="utf-8"?>
<sst xmlns="http://schemas.openxmlformats.org/spreadsheetml/2006/main" count="52" uniqueCount="32">
  <si>
    <t>Homeowner</t>
  </si>
  <si>
    <t>CreditScore</t>
  </si>
  <si>
    <t>YrsCreditHistory</t>
  </si>
  <si>
    <t>RevolvingBalance</t>
  </si>
  <si>
    <t>UtilizationPrcnt</t>
  </si>
  <si>
    <t>Perform</t>
  </si>
  <si>
    <t/>
  </si>
  <si>
    <t>Variables in the Equation</t>
  </si>
  <si>
    <t>B</t>
  </si>
  <si>
    <t>S.E.</t>
  </si>
  <si>
    <t>Wald</t>
  </si>
  <si>
    <t>df</t>
  </si>
  <si>
    <t>Sig.</t>
  </si>
  <si>
    <t>Exp(B)</t>
  </si>
  <si>
    <t>Constant</t>
  </si>
  <si>
    <t>a. Variable(s) entered on step 1: Homeowner, CreditScore.</t>
  </si>
  <si>
    <r>
      <t>Step 1</t>
    </r>
    <r>
      <rPr>
        <vertAlign val="superscript"/>
        <sz val="9"/>
        <color indexed="62"/>
        <rFont val="Arial"/>
        <family val="2"/>
      </rPr>
      <t>a</t>
    </r>
  </si>
  <si>
    <t>constant</t>
  </si>
  <si>
    <t>ln(odds)</t>
  </si>
  <si>
    <t>odds</t>
  </si>
  <si>
    <t>model prob</t>
  </si>
  <si>
    <t>model decision</t>
  </si>
  <si>
    <t>model correct</t>
  </si>
  <si>
    <t>cutoff</t>
  </si>
  <si>
    <t>profit</t>
  </si>
  <si>
    <t>loss</t>
  </si>
  <si>
    <t>expected profit</t>
  </si>
  <si>
    <t>exp profit on apprvd</t>
  </si>
  <si>
    <t>Total Profit</t>
  </si>
  <si>
    <t>q.18</t>
  </si>
  <si>
    <t>q.19</t>
  </si>
  <si>
    <t>exp profit on apprd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</si>
</sst>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###0.00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vertAlign val="superscript"/>
      <sz val="9"/>
      <color indexed="62"/>
      <name val="Arial"/>
      <family val="2"/>
    </font>
    <font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37">
    <xf numFmtId="0" fontId="0" fillId="0" borderId="0" xfId="0"/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Fill="1" applyAlignment="1">
      <alignment horizontal="right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/>
    <xf numFmtId="0" fontId="7" fillId="0" borderId="0" xfId="2" applyFont="1" applyBorder="1" applyAlignment="1">
      <alignment horizontal="center" vertical="center" wrapText="1"/>
    </xf>
    <xf numFmtId="0" fontId="6" fillId="0" borderId="0" xfId="2"/>
    <xf numFmtId="0" fontId="8" fillId="0" borderId="1" xfId="2" applyFont="1" applyBorder="1" applyAlignment="1">
      <alignment horizontal="left" wrapText="1"/>
    </xf>
    <xf numFmtId="0" fontId="8" fillId="0" borderId="2" xfId="2" applyFont="1" applyBorder="1" applyAlignment="1">
      <alignment horizontal="center" wrapText="1"/>
    </xf>
    <xf numFmtId="0" fontId="8" fillId="0" borderId="3" xfId="2" applyFont="1" applyBorder="1" applyAlignment="1">
      <alignment horizontal="center" wrapText="1"/>
    </xf>
    <xf numFmtId="0" fontId="8" fillId="0" borderId="4" xfId="2" applyFont="1" applyBorder="1" applyAlignment="1">
      <alignment horizontal="center" wrapText="1"/>
    </xf>
    <xf numFmtId="0" fontId="8" fillId="2" borderId="5" xfId="2" applyFont="1" applyFill="1" applyBorder="1" applyAlignment="1">
      <alignment horizontal="left" vertical="top" wrapText="1"/>
    </xf>
    <xf numFmtId="0" fontId="8" fillId="2" borderId="5" xfId="2" applyFont="1" applyFill="1" applyBorder="1" applyAlignment="1">
      <alignment horizontal="left" vertical="top" wrapText="1"/>
    </xf>
    <xf numFmtId="164" fontId="10" fillId="0" borderId="6" xfId="2" applyNumberFormat="1" applyFont="1" applyBorder="1" applyAlignment="1">
      <alignment horizontal="right" vertical="top"/>
    </xf>
    <xf numFmtId="164" fontId="10" fillId="0" borderId="7" xfId="2" applyNumberFormat="1" applyFont="1" applyBorder="1" applyAlignment="1">
      <alignment horizontal="right" vertical="top"/>
    </xf>
    <xf numFmtId="165" fontId="10" fillId="0" borderId="7" xfId="2" applyNumberFormat="1" applyFont="1" applyBorder="1" applyAlignment="1">
      <alignment horizontal="right" vertical="top"/>
    </xf>
    <xf numFmtId="164" fontId="10" fillId="0" borderId="8" xfId="2" applyNumberFormat="1" applyFont="1" applyBorder="1" applyAlignment="1">
      <alignment horizontal="right" vertical="top"/>
    </xf>
    <xf numFmtId="0" fontId="8" fillId="2" borderId="9" xfId="2" applyFont="1" applyFill="1" applyBorder="1" applyAlignment="1">
      <alignment horizontal="left" vertical="top" wrapText="1"/>
    </xf>
    <xf numFmtId="0" fontId="8" fillId="2" borderId="9" xfId="2" applyFont="1" applyFill="1" applyBorder="1" applyAlignment="1">
      <alignment horizontal="left" vertical="top" wrapText="1"/>
    </xf>
    <xf numFmtId="164" fontId="10" fillId="0" borderId="10" xfId="2" applyNumberFormat="1" applyFont="1" applyBorder="1" applyAlignment="1">
      <alignment horizontal="right" vertical="top"/>
    </xf>
    <xf numFmtId="164" fontId="10" fillId="0" borderId="11" xfId="2" applyNumberFormat="1" applyFont="1" applyBorder="1" applyAlignment="1">
      <alignment horizontal="right" vertical="top"/>
    </xf>
    <xf numFmtId="165" fontId="10" fillId="0" borderId="11" xfId="2" applyNumberFormat="1" applyFont="1" applyBorder="1" applyAlignment="1">
      <alignment horizontal="right" vertical="top"/>
    </xf>
    <xf numFmtId="164" fontId="10" fillId="0" borderId="12" xfId="2" applyNumberFormat="1" applyFont="1" applyBorder="1" applyAlignment="1">
      <alignment horizontal="right" vertical="top"/>
    </xf>
    <xf numFmtId="0" fontId="8" fillId="2" borderId="13" xfId="2" applyFont="1" applyFill="1" applyBorder="1" applyAlignment="1">
      <alignment horizontal="left" vertical="top" wrapText="1"/>
    </xf>
    <xf numFmtId="0" fontId="8" fillId="2" borderId="13" xfId="2" applyFont="1" applyFill="1" applyBorder="1" applyAlignment="1">
      <alignment horizontal="left" vertical="top" wrapText="1"/>
    </xf>
    <xf numFmtId="164" fontId="10" fillId="0" borderId="14" xfId="2" applyNumberFormat="1" applyFont="1" applyBorder="1" applyAlignment="1">
      <alignment horizontal="right" vertical="top"/>
    </xf>
    <xf numFmtId="164" fontId="10" fillId="0" borderId="15" xfId="2" applyNumberFormat="1" applyFont="1" applyBorder="1" applyAlignment="1">
      <alignment horizontal="right" vertical="top"/>
    </xf>
    <xf numFmtId="165" fontId="10" fillId="0" borderId="15" xfId="2" applyNumberFormat="1" applyFont="1" applyBorder="1" applyAlignment="1">
      <alignment horizontal="right" vertical="top"/>
    </xf>
    <xf numFmtId="164" fontId="10" fillId="0" borderId="16" xfId="2" applyNumberFormat="1" applyFont="1" applyBorder="1" applyAlignment="1">
      <alignment horizontal="right" vertical="top"/>
    </xf>
    <xf numFmtId="0" fontId="10" fillId="0" borderId="0" xfId="2" applyFont="1" applyBorder="1" applyAlignment="1">
      <alignment horizontal="left" vertical="top" wrapText="1"/>
    </xf>
    <xf numFmtId="0" fontId="3" fillId="3" borderId="0" xfId="0" applyNumberFormat="1" applyFont="1" applyFill="1"/>
    <xf numFmtId="0" fontId="3" fillId="0" borderId="0" xfId="0" applyNumberFormat="1" applyFont="1" applyFill="1"/>
  </cellXfs>
  <cellStyles count="3">
    <cellStyle name="Currency" xfId="1" builtinId="4"/>
    <cellStyle name="Normal" xfId="0" builtinId="0"/>
    <cellStyle name="Normal_AnalyzeCutoff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0</xdr:row>
      <xdr:rowOff>38100</xdr:rowOff>
    </xdr:from>
    <xdr:ext cx="3952876" cy="843693"/>
    <xdr:sp macro="" textlink="">
      <xdr:nvSpPr>
        <xdr:cNvPr id="2" name="TextBox 1"/>
        <xdr:cNvSpPr txBox="1"/>
      </xdr:nvSpPr>
      <xdr:spPr>
        <a:xfrm>
          <a:off x="6848475" y="38100"/>
          <a:ext cx="3952876" cy="843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chemeClr val="accent5"/>
              </a:solidFill>
            </a:rPr>
            <a:t>Note:</a:t>
          </a:r>
          <a:r>
            <a:rPr lang="en-US" sz="1600" b="1" baseline="0">
              <a:solidFill>
                <a:schemeClr val="accent5"/>
              </a:solidFill>
            </a:rPr>
            <a:t> </a:t>
          </a:r>
        </a:p>
        <a:p>
          <a:r>
            <a:rPr lang="en-US" sz="1600" b="1" baseline="0">
              <a:solidFill>
                <a:schemeClr val="accent5"/>
              </a:solidFill>
            </a:rPr>
            <a:t>Estimate your model with data on this tab. </a:t>
          </a:r>
        </a:p>
        <a:p>
          <a:r>
            <a:rPr lang="en-US" sz="1600" b="1" baseline="0">
              <a:solidFill>
                <a:schemeClr val="accent5"/>
              </a:solidFill>
            </a:rPr>
            <a:t>Use the other worksheet to analyze cutoffs.</a:t>
          </a:r>
          <a:endParaRPr lang="en-US" sz="1600" b="1">
            <a:solidFill>
              <a:schemeClr val="accent5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E11" sqref="E11"/>
    </sheetView>
  </sheetViews>
  <sheetFormatPr defaultColWidth="8.88671875" defaultRowHeight="14.4" x14ac:dyDescent="0.3"/>
  <cols>
    <col min="1" max="1" width="14.5546875" style="6" customWidth="1"/>
    <col min="2" max="2" width="15.33203125" style="5" customWidth="1"/>
    <col min="3" max="3" width="20.6640625" style="5" customWidth="1"/>
    <col min="4" max="4" width="17.6640625" style="5" customWidth="1"/>
    <col min="5" max="5" width="17.5546875" style="5" customWidth="1"/>
    <col min="6" max="6" width="9" style="5" customWidth="1"/>
    <col min="7" max="7" width="8.88671875" style="2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3.2" x14ac:dyDescent="0.25">
      <c r="A2" s="3">
        <v>1</v>
      </c>
      <c r="B2" s="3">
        <v>725</v>
      </c>
      <c r="C2" s="3">
        <v>20</v>
      </c>
      <c r="D2" s="4">
        <v>11320</v>
      </c>
      <c r="E2" s="3">
        <v>25</v>
      </c>
      <c r="F2" s="3">
        <v>1</v>
      </c>
      <c r="H2" s="3"/>
    </row>
    <row r="3" spans="1:8" x14ac:dyDescent="0.3">
      <c r="A3" s="3">
        <v>1</v>
      </c>
      <c r="B3" s="3">
        <v>573</v>
      </c>
      <c r="C3" s="3">
        <v>9</v>
      </c>
      <c r="D3" s="4">
        <v>7200</v>
      </c>
      <c r="E3" s="3">
        <v>70</v>
      </c>
      <c r="F3" s="3">
        <v>0</v>
      </c>
    </row>
    <row r="4" spans="1:8" x14ac:dyDescent="0.3">
      <c r="A4" s="3">
        <v>1</v>
      </c>
      <c r="B4" s="3">
        <v>677</v>
      </c>
      <c r="C4" s="3">
        <v>11</v>
      </c>
      <c r="D4" s="4">
        <v>20000</v>
      </c>
      <c r="E4" s="3">
        <v>55.000000000000007</v>
      </c>
      <c r="F4" s="3">
        <v>1</v>
      </c>
    </row>
    <row r="5" spans="1:8" x14ac:dyDescent="0.3">
      <c r="A5" s="3">
        <v>0</v>
      </c>
      <c r="B5" s="3">
        <v>625</v>
      </c>
      <c r="C5" s="3">
        <v>15</v>
      </c>
      <c r="D5" s="4">
        <v>12800</v>
      </c>
      <c r="E5" s="3">
        <v>65</v>
      </c>
      <c r="F5" s="3">
        <v>0</v>
      </c>
    </row>
    <row r="6" spans="1:8" x14ac:dyDescent="0.3">
      <c r="A6" s="3">
        <v>0</v>
      </c>
      <c r="B6" s="3">
        <v>527</v>
      </c>
      <c r="C6" s="3">
        <v>12</v>
      </c>
      <c r="D6" s="4">
        <v>5700</v>
      </c>
      <c r="E6" s="3">
        <v>75</v>
      </c>
      <c r="F6" s="3">
        <v>0</v>
      </c>
    </row>
    <row r="7" spans="1:8" x14ac:dyDescent="0.3">
      <c r="A7" s="3">
        <v>1</v>
      </c>
      <c r="B7" s="3">
        <v>795</v>
      </c>
      <c r="C7" s="3">
        <v>22</v>
      </c>
      <c r="D7" s="4">
        <v>9000</v>
      </c>
      <c r="E7" s="3">
        <v>12</v>
      </c>
      <c r="F7" s="3">
        <v>1</v>
      </c>
    </row>
    <row r="8" spans="1:8" x14ac:dyDescent="0.3">
      <c r="A8" s="3">
        <v>0</v>
      </c>
      <c r="B8" s="3">
        <v>733</v>
      </c>
      <c r="C8" s="3">
        <v>7</v>
      </c>
      <c r="D8" s="4">
        <v>35200</v>
      </c>
      <c r="E8" s="3">
        <v>20</v>
      </c>
      <c r="F8" s="3">
        <v>1</v>
      </c>
    </row>
    <row r="9" spans="1:8" x14ac:dyDescent="0.3">
      <c r="A9" s="3">
        <v>0</v>
      </c>
      <c r="B9" s="3">
        <v>620</v>
      </c>
      <c r="C9" s="3">
        <v>5</v>
      </c>
      <c r="D9" s="4">
        <v>22800</v>
      </c>
      <c r="E9" s="3">
        <v>62</v>
      </c>
      <c r="F9" s="3">
        <v>0</v>
      </c>
    </row>
    <row r="10" spans="1:8" x14ac:dyDescent="0.3">
      <c r="A10" s="3">
        <v>1</v>
      </c>
      <c r="B10" s="3">
        <v>591</v>
      </c>
      <c r="C10" s="3">
        <v>17</v>
      </c>
      <c r="D10" s="4">
        <v>16500</v>
      </c>
      <c r="E10" s="3">
        <v>50</v>
      </c>
      <c r="F10" s="3">
        <v>0</v>
      </c>
    </row>
    <row r="11" spans="1:8" x14ac:dyDescent="0.3">
      <c r="A11" s="3">
        <v>1</v>
      </c>
      <c r="B11" s="3">
        <v>660</v>
      </c>
      <c r="C11" s="3">
        <v>24</v>
      </c>
      <c r="D11" s="4">
        <v>9200</v>
      </c>
      <c r="E11" s="3">
        <v>35</v>
      </c>
      <c r="F11" s="3">
        <v>1</v>
      </c>
    </row>
    <row r="12" spans="1:8" x14ac:dyDescent="0.3">
      <c r="A12" s="3">
        <v>1</v>
      </c>
      <c r="B12" s="3">
        <v>700</v>
      </c>
      <c r="C12" s="3">
        <v>19</v>
      </c>
      <c r="D12" s="4">
        <v>22000</v>
      </c>
      <c r="E12" s="3">
        <v>18</v>
      </c>
      <c r="F12" s="3">
        <v>1</v>
      </c>
    </row>
    <row r="13" spans="1:8" x14ac:dyDescent="0.3">
      <c r="A13" s="3">
        <v>1</v>
      </c>
      <c r="B13" s="3">
        <v>500</v>
      </c>
      <c r="C13" s="3">
        <v>16</v>
      </c>
      <c r="D13" s="4">
        <v>12500</v>
      </c>
      <c r="E13" s="3">
        <v>83</v>
      </c>
      <c r="F13" s="3">
        <v>0</v>
      </c>
    </row>
    <row r="14" spans="1:8" x14ac:dyDescent="0.3">
      <c r="A14" s="3">
        <v>1</v>
      </c>
      <c r="B14" s="3">
        <v>565</v>
      </c>
      <c r="C14" s="3">
        <v>6</v>
      </c>
      <c r="D14" s="4">
        <v>7700</v>
      </c>
      <c r="E14" s="3">
        <v>70</v>
      </c>
      <c r="F14" s="3">
        <v>0</v>
      </c>
    </row>
    <row r="15" spans="1:8" x14ac:dyDescent="0.3">
      <c r="A15" s="3">
        <v>0</v>
      </c>
      <c r="B15" s="3">
        <v>620</v>
      </c>
      <c r="C15" s="3">
        <v>3</v>
      </c>
      <c r="D15" s="4">
        <v>37400</v>
      </c>
      <c r="E15" s="3">
        <v>87</v>
      </c>
      <c r="F15" s="3">
        <v>0</v>
      </c>
    </row>
    <row r="16" spans="1:8" x14ac:dyDescent="0.3">
      <c r="A16" s="3">
        <v>1</v>
      </c>
      <c r="B16" s="3">
        <v>774</v>
      </c>
      <c r="C16" s="3">
        <v>13</v>
      </c>
      <c r="D16" s="4">
        <v>6100</v>
      </c>
      <c r="E16" s="3">
        <v>7.0000000000000009</v>
      </c>
      <c r="F16" s="3">
        <v>1</v>
      </c>
    </row>
    <row r="17" spans="1:6" x14ac:dyDescent="0.3">
      <c r="A17" s="3">
        <v>1</v>
      </c>
      <c r="B17" s="3">
        <v>802</v>
      </c>
      <c r="C17" s="3">
        <v>10</v>
      </c>
      <c r="D17" s="4">
        <v>10500</v>
      </c>
      <c r="E17" s="3">
        <v>5</v>
      </c>
      <c r="F17" s="3">
        <v>1</v>
      </c>
    </row>
    <row r="18" spans="1:6" x14ac:dyDescent="0.3">
      <c r="A18" s="3">
        <v>0</v>
      </c>
      <c r="B18" s="3">
        <v>640</v>
      </c>
      <c r="C18" s="3">
        <v>7</v>
      </c>
      <c r="D18" s="4">
        <v>17300</v>
      </c>
      <c r="E18" s="3">
        <v>59</v>
      </c>
      <c r="F18" s="3">
        <v>0</v>
      </c>
    </row>
    <row r="19" spans="1:6" x14ac:dyDescent="0.3">
      <c r="A19" s="3">
        <v>0</v>
      </c>
      <c r="B19" s="3">
        <v>523</v>
      </c>
      <c r="C19" s="3">
        <v>14</v>
      </c>
      <c r="D19" s="4">
        <v>27000</v>
      </c>
      <c r="E19" s="3">
        <v>79</v>
      </c>
      <c r="F19" s="3">
        <v>0</v>
      </c>
    </row>
    <row r="20" spans="1:6" x14ac:dyDescent="0.3">
      <c r="A20" s="3">
        <v>1</v>
      </c>
      <c r="B20" s="3">
        <v>811</v>
      </c>
      <c r="C20" s="3">
        <v>20</v>
      </c>
      <c r="D20" s="4">
        <v>13400</v>
      </c>
      <c r="E20" s="3">
        <v>3</v>
      </c>
      <c r="F20" s="3">
        <v>1</v>
      </c>
    </row>
    <row r="21" spans="1:6" x14ac:dyDescent="0.3">
      <c r="A21" s="3">
        <v>0</v>
      </c>
      <c r="B21" s="3">
        <v>763</v>
      </c>
      <c r="C21" s="3">
        <v>2</v>
      </c>
      <c r="D21" s="4">
        <v>11200</v>
      </c>
      <c r="E21" s="3">
        <v>70</v>
      </c>
      <c r="F21" s="3">
        <v>0</v>
      </c>
    </row>
    <row r="22" spans="1:6" x14ac:dyDescent="0.3">
      <c r="A22" s="3">
        <v>0</v>
      </c>
      <c r="B22" s="3">
        <v>555</v>
      </c>
      <c r="C22" s="3">
        <v>4</v>
      </c>
      <c r="D22" s="4">
        <v>2500</v>
      </c>
      <c r="E22" s="3">
        <v>100</v>
      </c>
      <c r="F22" s="3">
        <v>0</v>
      </c>
    </row>
    <row r="23" spans="1:6" x14ac:dyDescent="0.3">
      <c r="A23" s="3">
        <v>0</v>
      </c>
      <c r="B23" s="3">
        <v>617</v>
      </c>
      <c r="C23" s="3">
        <v>9</v>
      </c>
      <c r="D23" s="4">
        <v>8400</v>
      </c>
      <c r="E23" s="3">
        <v>34</v>
      </c>
      <c r="F23" s="3">
        <v>0</v>
      </c>
    </row>
    <row r="24" spans="1:6" x14ac:dyDescent="0.3">
      <c r="A24" s="3">
        <v>1</v>
      </c>
      <c r="B24" s="3">
        <v>642</v>
      </c>
      <c r="C24" s="3">
        <v>13</v>
      </c>
      <c r="D24" s="4">
        <v>16000</v>
      </c>
      <c r="E24" s="3">
        <v>25</v>
      </c>
      <c r="F24" s="3">
        <v>1</v>
      </c>
    </row>
    <row r="25" spans="1:6" x14ac:dyDescent="0.3">
      <c r="A25" s="3">
        <v>0</v>
      </c>
      <c r="B25" s="3">
        <v>688</v>
      </c>
      <c r="C25" s="3">
        <v>3</v>
      </c>
      <c r="D25" s="4">
        <v>3300</v>
      </c>
      <c r="E25" s="3">
        <v>11</v>
      </c>
      <c r="F25" s="3">
        <v>1</v>
      </c>
    </row>
    <row r="26" spans="1:6" x14ac:dyDescent="0.3">
      <c r="A26" s="3">
        <v>1</v>
      </c>
      <c r="B26" s="3">
        <v>649</v>
      </c>
      <c r="C26" s="3">
        <v>12</v>
      </c>
      <c r="D26" s="4">
        <v>7500</v>
      </c>
      <c r="E26" s="3">
        <v>5</v>
      </c>
      <c r="F26" s="3">
        <v>1</v>
      </c>
    </row>
    <row r="27" spans="1:6" x14ac:dyDescent="0.3">
      <c r="A27" s="3">
        <v>1</v>
      </c>
      <c r="B27" s="3">
        <v>695</v>
      </c>
      <c r="C27" s="3">
        <v>15</v>
      </c>
      <c r="D27" s="4">
        <v>20300</v>
      </c>
      <c r="E27" s="3">
        <v>22</v>
      </c>
      <c r="F27" s="3">
        <v>1</v>
      </c>
    </row>
    <row r="28" spans="1:6" x14ac:dyDescent="0.3">
      <c r="A28" s="3">
        <v>1</v>
      </c>
      <c r="B28" s="3">
        <v>701</v>
      </c>
      <c r="C28" s="3">
        <v>9</v>
      </c>
      <c r="D28" s="4">
        <v>11700</v>
      </c>
      <c r="E28" s="3">
        <v>15</v>
      </c>
      <c r="F28" s="3">
        <v>1</v>
      </c>
    </row>
    <row r="29" spans="1:6" x14ac:dyDescent="0.3">
      <c r="A29" s="3">
        <v>0</v>
      </c>
      <c r="B29" s="3">
        <v>635</v>
      </c>
      <c r="C29" s="3">
        <v>7</v>
      </c>
      <c r="D29" s="4">
        <v>29100</v>
      </c>
      <c r="E29" s="3">
        <v>85</v>
      </c>
      <c r="F29" s="3">
        <v>0</v>
      </c>
    </row>
    <row r="30" spans="1:6" x14ac:dyDescent="0.3">
      <c r="A30" s="3">
        <v>0</v>
      </c>
      <c r="B30" s="3">
        <v>507</v>
      </c>
      <c r="C30" s="3">
        <v>2</v>
      </c>
      <c r="D30" s="4">
        <v>2000</v>
      </c>
      <c r="E30" s="3">
        <v>100</v>
      </c>
      <c r="F30" s="3">
        <v>0</v>
      </c>
    </row>
    <row r="31" spans="1:6" x14ac:dyDescent="0.3">
      <c r="A31" s="3">
        <v>1</v>
      </c>
      <c r="B31" s="3">
        <v>677</v>
      </c>
      <c r="C31" s="3">
        <v>12</v>
      </c>
      <c r="D31" s="4">
        <v>7600</v>
      </c>
      <c r="E31" s="3">
        <v>9</v>
      </c>
      <c r="F31" s="3">
        <v>1</v>
      </c>
    </row>
    <row r="32" spans="1:6" x14ac:dyDescent="0.3">
      <c r="A32" s="3">
        <v>0</v>
      </c>
      <c r="B32" s="3">
        <v>485</v>
      </c>
      <c r="C32" s="3">
        <v>5</v>
      </c>
      <c r="D32" s="4">
        <v>1000</v>
      </c>
      <c r="E32" s="3">
        <v>80</v>
      </c>
      <c r="F32" s="3">
        <v>0</v>
      </c>
    </row>
    <row r="33" spans="1:6" x14ac:dyDescent="0.3">
      <c r="A33" s="3">
        <v>0</v>
      </c>
      <c r="B33" s="3">
        <v>582</v>
      </c>
      <c r="C33" s="3">
        <v>3</v>
      </c>
      <c r="D33" s="4">
        <v>8500</v>
      </c>
      <c r="E33" s="3">
        <v>65</v>
      </c>
      <c r="F33" s="3">
        <v>0</v>
      </c>
    </row>
    <row r="34" spans="1:6" x14ac:dyDescent="0.3">
      <c r="A34" s="3">
        <v>1</v>
      </c>
      <c r="B34" s="3">
        <v>699</v>
      </c>
      <c r="C34" s="3">
        <v>17</v>
      </c>
      <c r="D34" s="4">
        <v>12800</v>
      </c>
      <c r="E34" s="3">
        <v>27</v>
      </c>
      <c r="F34" s="3">
        <v>1</v>
      </c>
    </row>
    <row r="35" spans="1:6" x14ac:dyDescent="0.3">
      <c r="A35" s="3">
        <v>1</v>
      </c>
      <c r="B35" s="3">
        <v>703</v>
      </c>
      <c r="C35" s="3">
        <v>22</v>
      </c>
      <c r="D35" s="4">
        <v>10000</v>
      </c>
      <c r="E35" s="3">
        <v>20</v>
      </c>
      <c r="F35" s="3">
        <v>1</v>
      </c>
    </row>
    <row r="36" spans="1:6" x14ac:dyDescent="0.3">
      <c r="A36" s="3">
        <v>0</v>
      </c>
      <c r="B36" s="3">
        <v>585</v>
      </c>
      <c r="C36" s="3">
        <v>18</v>
      </c>
      <c r="D36" s="4">
        <v>31000</v>
      </c>
      <c r="E36" s="3">
        <v>78</v>
      </c>
      <c r="F36" s="3">
        <v>0</v>
      </c>
    </row>
    <row r="37" spans="1:6" x14ac:dyDescent="0.3">
      <c r="A37" s="3">
        <v>1</v>
      </c>
      <c r="B37" s="3">
        <v>620</v>
      </c>
      <c r="C37" s="3">
        <v>8</v>
      </c>
      <c r="D37" s="4">
        <v>16200</v>
      </c>
      <c r="E37" s="3">
        <v>55.000000000000007</v>
      </c>
      <c r="F37" s="3">
        <v>0</v>
      </c>
    </row>
    <row r="38" spans="1:6" x14ac:dyDescent="0.3">
      <c r="A38" s="3">
        <v>1</v>
      </c>
      <c r="B38" s="3">
        <v>695</v>
      </c>
      <c r="C38" s="3">
        <v>16</v>
      </c>
      <c r="D38" s="4">
        <v>9700</v>
      </c>
      <c r="E38" s="3">
        <v>11</v>
      </c>
      <c r="F38" s="3">
        <v>1</v>
      </c>
    </row>
    <row r="39" spans="1:6" x14ac:dyDescent="0.3">
      <c r="A39" s="3">
        <v>1</v>
      </c>
      <c r="B39" s="3">
        <v>774</v>
      </c>
      <c r="C39" s="3">
        <v>13</v>
      </c>
      <c r="D39" s="4">
        <v>6100</v>
      </c>
      <c r="E39" s="3">
        <v>7.0000000000000009</v>
      </c>
      <c r="F39" s="3">
        <v>1</v>
      </c>
    </row>
    <row r="40" spans="1:6" x14ac:dyDescent="0.3">
      <c r="A40" s="3">
        <v>1</v>
      </c>
      <c r="B40" s="3">
        <v>802</v>
      </c>
      <c r="C40" s="3">
        <v>10</v>
      </c>
      <c r="D40" s="4">
        <v>10500</v>
      </c>
      <c r="E40" s="3">
        <v>5</v>
      </c>
      <c r="F40" s="3">
        <v>1</v>
      </c>
    </row>
    <row r="41" spans="1:6" x14ac:dyDescent="0.3">
      <c r="A41" s="3">
        <v>0</v>
      </c>
      <c r="B41" s="3">
        <v>640</v>
      </c>
      <c r="C41" s="3">
        <v>7</v>
      </c>
      <c r="D41" s="4">
        <v>17300</v>
      </c>
      <c r="E41" s="3">
        <v>59</v>
      </c>
      <c r="F41" s="3">
        <v>0</v>
      </c>
    </row>
    <row r="42" spans="1:6" x14ac:dyDescent="0.3">
      <c r="A42" s="3">
        <v>0</v>
      </c>
      <c r="B42" s="3">
        <v>536</v>
      </c>
      <c r="C42" s="3">
        <v>14</v>
      </c>
      <c r="D42" s="4">
        <v>27000</v>
      </c>
      <c r="E42" s="3">
        <v>79</v>
      </c>
      <c r="F42" s="3">
        <v>0</v>
      </c>
    </row>
    <row r="43" spans="1:6" x14ac:dyDescent="0.3">
      <c r="A43" s="3">
        <v>1</v>
      </c>
      <c r="B43" s="3">
        <v>801</v>
      </c>
      <c r="C43" s="3">
        <v>20</v>
      </c>
      <c r="D43" s="4">
        <v>13400</v>
      </c>
      <c r="E43" s="3">
        <v>3</v>
      </c>
      <c r="F43" s="3">
        <v>1</v>
      </c>
    </row>
    <row r="44" spans="1:6" x14ac:dyDescent="0.3">
      <c r="A44" s="3">
        <v>0</v>
      </c>
      <c r="B44" s="3">
        <v>760</v>
      </c>
      <c r="C44" s="3">
        <v>2</v>
      </c>
      <c r="D44" s="4">
        <v>11200</v>
      </c>
      <c r="E44" s="3">
        <v>70</v>
      </c>
      <c r="F44" s="3">
        <v>0</v>
      </c>
    </row>
    <row r="45" spans="1:6" x14ac:dyDescent="0.3">
      <c r="A45" s="3">
        <v>0</v>
      </c>
      <c r="B45" s="3">
        <v>567</v>
      </c>
      <c r="C45" s="3">
        <v>4</v>
      </c>
      <c r="D45" s="4">
        <v>2200</v>
      </c>
      <c r="E45" s="3">
        <v>95</v>
      </c>
      <c r="F45" s="3">
        <v>0</v>
      </c>
    </row>
    <row r="46" spans="1:6" x14ac:dyDescent="0.3">
      <c r="A46" s="3">
        <v>0</v>
      </c>
      <c r="B46" s="3">
        <v>600</v>
      </c>
      <c r="C46" s="3">
        <v>10</v>
      </c>
      <c r="D46" s="4">
        <v>12050</v>
      </c>
      <c r="E46" s="3">
        <v>81</v>
      </c>
      <c r="F46" s="3">
        <v>0</v>
      </c>
    </row>
    <row r="47" spans="1:6" x14ac:dyDescent="0.3">
      <c r="A47" s="3">
        <v>1</v>
      </c>
      <c r="B47" s="3">
        <v>702</v>
      </c>
      <c r="C47" s="3">
        <v>11</v>
      </c>
      <c r="D47" s="4">
        <v>11700</v>
      </c>
      <c r="E47" s="3">
        <v>15</v>
      </c>
      <c r="F47" s="3">
        <v>1</v>
      </c>
    </row>
    <row r="48" spans="1:6" x14ac:dyDescent="0.3">
      <c r="A48" s="3">
        <v>1</v>
      </c>
      <c r="B48" s="3">
        <v>636</v>
      </c>
      <c r="C48" s="3">
        <v>8</v>
      </c>
      <c r="D48" s="4">
        <v>29100</v>
      </c>
      <c r="E48" s="3">
        <v>85</v>
      </c>
      <c r="F48" s="3">
        <v>0</v>
      </c>
    </row>
    <row r="49" spans="1:6" x14ac:dyDescent="0.3">
      <c r="A49" s="3">
        <v>0</v>
      </c>
      <c r="B49" s="3">
        <v>509</v>
      </c>
      <c r="C49" s="3">
        <v>3</v>
      </c>
      <c r="D49" s="4">
        <v>2000</v>
      </c>
      <c r="E49" s="3">
        <v>100</v>
      </c>
      <c r="F49" s="3">
        <v>0</v>
      </c>
    </row>
    <row r="50" spans="1:6" x14ac:dyDescent="0.3">
      <c r="A50" s="3">
        <v>0</v>
      </c>
      <c r="B50" s="3">
        <v>595</v>
      </c>
      <c r="C50" s="3">
        <v>18</v>
      </c>
      <c r="D50" s="4">
        <v>29000</v>
      </c>
      <c r="E50" s="3">
        <v>78</v>
      </c>
      <c r="F50" s="3">
        <v>0</v>
      </c>
    </row>
    <row r="51" spans="1:6" x14ac:dyDescent="0.3">
      <c r="A51" s="3">
        <v>1</v>
      </c>
      <c r="B51" s="3">
        <v>733</v>
      </c>
      <c r="C51" s="3">
        <v>15</v>
      </c>
      <c r="D51" s="4">
        <v>13000</v>
      </c>
      <c r="E51" s="3">
        <v>24</v>
      </c>
      <c r="F51" s="3">
        <v>1</v>
      </c>
    </row>
  </sheetData>
  <pageMargins left="0.7" right="0.7" top="0.75" bottom="0.75" header="0.3" footer="0.3"/>
  <pageSetup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8"/>
  <sheetViews>
    <sheetView tabSelected="1" topLeftCell="M4" zoomScale="90" zoomScaleNormal="90" workbookViewId="0">
      <selection activeCell="Q13" sqref="Q13"/>
    </sheetView>
  </sheetViews>
  <sheetFormatPr defaultColWidth="8.88671875" defaultRowHeight="14.4" x14ac:dyDescent="0.3"/>
  <cols>
    <col min="1" max="1" width="8.88671875" style="2"/>
    <col min="2" max="2" width="17" style="5" customWidth="1"/>
    <col min="3" max="3" width="20.6640625" style="5" customWidth="1"/>
    <col min="4" max="4" width="21.5546875" style="5" customWidth="1"/>
    <col min="5" max="5" width="20.6640625" style="5" customWidth="1"/>
    <col min="6" max="6" width="19.88671875" style="5" customWidth="1"/>
    <col min="7" max="7" width="12.109375" customWidth="1"/>
    <col min="8" max="8" width="10.5546875" style="9" customWidth="1"/>
    <col min="9" max="9" width="8.88671875" style="9"/>
    <col min="10" max="10" width="12" style="9" bestFit="1" customWidth="1"/>
    <col min="11" max="11" width="13.21875" style="9" bestFit="1" customWidth="1"/>
    <col min="12" max="12" width="12.109375" style="9" bestFit="1" customWidth="1"/>
    <col min="13" max="13" width="12.88671875" style="9" bestFit="1" customWidth="1"/>
    <col min="14" max="14" width="17.21875" style="9" bestFit="1" customWidth="1"/>
    <col min="15" max="19" width="8.88671875" style="9"/>
    <col min="20" max="20" width="12.88671875" style="9" bestFit="1" customWidth="1"/>
    <col min="21" max="37" width="8.88671875" style="9"/>
    <col min="38" max="16384" width="8.88671875" style="2"/>
  </cols>
  <sheetData>
    <row r="1" spans="1:21" ht="13.8" x14ac:dyDescent="0.25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/>
      <c r="I1" s="10" t="s">
        <v>7</v>
      </c>
      <c r="J1" s="10"/>
      <c r="K1" s="10"/>
      <c r="L1" s="10"/>
      <c r="M1" s="10"/>
      <c r="N1" s="10"/>
      <c r="O1" s="10"/>
      <c r="P1" s="10"/>
      <c r="Q1" s="11"/>
    </row>
    <row r="2" spans="1:21" x14ac:dyDescent="0.3">
      <c r="A2" s="30">
        <v>-30.600290258960399</v>
      </c>
      <c r="B2" s="18">
        <v>4.73972197147119</v>
      </c>
      <c r="C2" s="24">
        <v>4.1297719601334833E-2</v>
      </c>
      <c r="I2" s="12" t="s">
        <v>6</v>
      </c>
      <c r="J2" s="12"/>
      <c r="K2" s="13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  <c r="Q2" s="16"/>
    </row>
    <row r="3" spans="1:21" ht="22.8" x14ac:dyDescent="0.3">
      <c r="I3" s="17" t="s">
        <v>16</v>
      </c>
      <c r="J3" s="16" t="s">
        <v>0</v>
      </c>
      <c r="K3" s="18">
        <v>4.73972197147119</v>
      </c>
      <c r="L3" s="19">
        <v>1.8339909258872555</v>
      </c>
      <c r="M3" s="19">
        <v>6.6789988539102829</v>
      </c>
      <c r="N3" s="20">
        <v>1</v>
      </c>
      <c r="O3" s="19">
        <v>9.7555401878404186E-3</v>
      </c>
      <c r="P3" s="21">
        <v>114.40239012988418</v>
      </c>
      <c r="Q3" s="16"/>
    </row>
    <row r="4" spans="1:21" ht="22.8" x14ac:dyDescent="0.3">
      <c r="I4" s="22"/>
      <c r="J4" s="23" t="s">
        <v>1</v>
      </c>
      <c r="K4" s="24">
        <v>4.1297719601334833E-2</v>
      </c>
      <c r="L4" s="25">
        <v>1.4704516676733868E-2</v>
      </c>
      <c r="M4" s="25">
        <v>7.8877045339384697</v>
      </c>
      <c r="N4" s="26">
        <v>1</v>
      </c>
      <c r="O4" s="25">
        <v>4.9771993983233733E-3</v>
      </c>
      <c r="P4" s="27">
        <v>1.0421623315168773</v>
      </c>
      <c r="Q4" s="16"/>
    </row>
    <row r="5" spans="1:21" x14ac:dyDescent="0.3">
      <c r="I5" s="28"/>
      <c r="J5" s="29" t="s">
        <v>14</v>
      </c>
      <c r="K5" s="30">
        <v>-30.600290258960399</v>
      </c>
      <c r="L5" s="31">
        <v>10.821364126895777</v>
      </c>
      <c r="M5" s="31">
        <v>7.9962630109185895</v>
      </c>
      <c r="N5" s="32">
        <v>1</v>
      </c>
      <c r="O5" s="31">
        <v>4.6873991723285369E-3</v>
      </c>
      <c r="P5" s="33">
        <v>5.1340819418983518E-14</v>
      </c>
      <c r="Q5" s="16"/>
    </row>
    <row r="6" spans="1:21" x14ac:dyDescent="0.3">
      <c r="I6" s="34" t="s">
        <v>15</v>
      </c>
      <c r="J6" s="34"/>
      <c r="K6" s="34"/>
      <c r="L6" s="34"/>
      <c r="M6" s="34"/>
      <c r="N6" s="34"/>
      <c r="O6" s="34"/>
      <c r="P6" s="34"/>
      <c r="Q6" s="16"/>
    </row>
    <row r="8" spans="1:21" x14ac:dyDescent="0.3">
      <c r="L8" s="35" t="s">
        <v>29</v>
      </c>
      <c r="M8" s="9" t="s">
        <v>23</v>
      </c>
      <c r="N8" s="9">
        <v>0.5</v>
      </c>
      <c r="S8" s="35" t="s">
        <v>30</v>
      </c>
      <c r="T8" s="9" t="s">
        <v>23</v>
      </c>
      <c r="U8" s="9">
        <v>0.5</v>
      </c>
    </row>
    <row r="9" spans="1:21" x14ac:dyDescent="0.3">
      <c r="M9" s="9" t="s">
        <v>24</v>
      </c>
      <c r="N9" s="9">
        <v>3000</v>
      </c>
      <c r="T9" s="9" t="s">
        <v>24</v>
      </c>
      <c r="U9" s="9">
        <v>3000</v>
      </c>
    </row>
    <row r="10" spans="1:21" x14ac:dyDescent="0.3">
      <c r="M10" s="9" t="s">
        <v>25</v>
      </c>
      <c r="N10" s="9">
        <v>7500</v>
      </c>
      <c r="T10" s="9" t="s">
        <v>25</v>
      </c>
      <c r="U10" s="9">
        <v>7500</v>
      </c>
    </row>
    <row r="11" spans="1:21" x14ac:dyDescent="0.3">
      <c r="M11" s="9" t="s">
        <v>28</v>
      </c>
      <c r="N11" s="9">
        <f>SUM(N14:N57)</f>
        <v>47105.694433013465</v>
      </c>
      <c r="T11" s="9" t="s">
        <v>28</v>
      </c>
      <c r="U11" s="9">
        <f>SUM(U14:U57)</f>
        <v>47105.694433013465</v>
      </c>
    </row>
    <row r="12" spans="1:21" x14ac:dyDescent="0.3">
      <c r="Q12" s="9">
        <f>N11</f>
        <v>47105.694433013465</v>
      </c>
    </row>
    <row r="13" spans="1:21" ht="13.2" x14ac:dyDescent="0.25">
      <c r="A13" s="2" t="s">
        <v>17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9" t="s">
        <v>18</v>
      </c>
      <c r="I13" s="9" t="s">
        <v>19</v>
      </c>
      <c r="J13" s="9" t="s">
        <v>20</v>
      </c>
      <c r="K13" s="9" t="s">
        <v>21</v>
      </c>
      <c r="L13" s="9" t="s">
        <v>22</v>
      </c>
      <c r="M13" s="9" t="s">
        <v>26</v>
      </c>
      <c r="N13" s="9" t="s">
        <v>27</v>
      </c>
      <c r="P13" s="9">
        <v>0.05</v>
      </c>
      <c r="Q13" s="9">
        <f t="dataTable" ref="Q13:Q32" dt2D="0" dtr="0" r1="N8"/>
        <v>4211.3580295512111</v>
      </c>
      <c r="T13" s="9" t="s">
        <v>26</v>
      </c>
      <c r="U13" s="9" t="s">
        <v>31</v>
      </c>
    </row>
    <row r="14" spans="1:21" ht="13.2" x14ac:dyDescent="0.25">
      <c r="A14" s="2">
        <v>1</v>
      </c>
      <c r="B14" s="3">
        <v>0</v>
      </c>
      <c r="C14" s="3">
        <v>610</v>
      </c>
      <c r="D14" s="3">
        <v>4</v>
      </c>
      <c r="E14" s="4">
        <v>39000</v>
      </c>
      <c r="F14" s="3">
        <v>87</v>
      </c>
      <c r="G14" s="7">
        <v>0</v>
      </c>
      <c r="H14" s="9">
        <f>SUMPRODUCT($A$2:$C$2,A14:C14)</f>
        <v>-5.4086813021461495</v>
      </c>
      <c r="I14" s="9">
        <f>EXP(H14)</f>
        <v>4.4775408434185706E-3</v>
      </c>
      <c r="J14" s="9">
        <f>I14/(1+I14)</f>
        <v>4.4575818386730316E-3</v>
      </c>
      <c r="K14" s="9">
        <f>IF(J14&gt;$N$8,1,0)</f>
        <v>0</v>
      </c>
      <c r="L14" s="9" t="str">
        <f>IF(K14=G14,"correct","wrong")</f>
        <v>correct</v>
      </c>
      <c r="M14" s="9">
        <f>(J14*$N$9-(1-J14)*$N$10)</f>
        <v>-7453.1953906939334</v>
      </c>
      <c r="N14" s="9">
        <f>K14*M14</f>
        <v>0</v>
      </c>
      <c r="P14" s="9">
        <v>0.1</v>
      </c>
      <c r="Q14" s="9">
        <v>25007.129726233143</v>
      </c>
      <c r="T14" s="9">
        <f>(J14*$U$9-(1-J14)*$U$10)</f>
        <v>-7453.1953906939334</v>
      </c>
      <c r="U14" s="9">
        <f>T14*K14</f>
        <v>0</v>
      </c>
    </row>
    <row r="15" spans="1:21" ht="13.2" x14ac:dyDescent="0.25">
      <c r="A15" s="2">
        <v>1</v>
      </c>
      <c r="B15" s="3">
        <v>0</v>
      </c>
      <c r="C15" s="3">
        <v>590</v>
      </c>
      <c r="D15" s="3">
        <v>18</v>
      </c>
      <c r="E15" s="4">
        <v>29000</v>
      </c>
      <c r="F15" s="3">
        <v>78</v>
      </c>
      <c r="G15" s="7">
        <v>0</v>
      </c>
      <c r="H15" s="9">
        <f t="shared" ref="H15:H57" si="0">SUMPRODUCT($A$2:$C$2,A15:C15)</f>
        <v>-6.234635694172848</v>
      </c>
      <c r="I15" s="9">
        <f t="shared" ref="I15:I57" si="1">EXP(H15)</f>
        <v>1.9603432487235858E-3</v>
      </c>
      <c r="J15" s="9">
        <f t="shared" ref="J15:J57" si="2">I15/(1+I15)</f>
        <v>1.9565078218239983E-3</v>
      </c>
      <c r="K15" s="9">
        <f t="shared" ref="K15:K57" si="3">IF(J15&gt;$N$8,1,0)</f>
        <v>0</v>
      </c>
      <c r="L15" s="9" t="str">
        <f t="shared" ref="L15:L57" si="4">IF(K15=G15,"correct","wrong")</f>
        <v>correct</v>
      </c>
      <c r="M15" s="9">
        <f t="shared" ref="M15:M57" si="5">(J15*$N$9-(1-J15)*$N$10)</f>
        <v>-7479.4566678708479</v>
      </c>
      <c r="N15" s="9">
        <f t="shared" ref="N15:N57" si="6">K15*M15</f>
        <v>0</v>
      </c>
      <c r="P15" s="9">
        <v>0.15</v>
      </c>
      <c r="Q15" s="9">
        <v>31150.340916149195</v>
      </c>
      <c r="T15" s="9">
        <f t="shared" ref="T15:T57" si="7">(J15*$U$9-(1-J15)*$U$10)</f>
        <v>-7479.4566678708479</v>
      </c>
      <c r="U15" s="9">
        <f t="shared" ref="U15:U57" si="8">T15*K15</f>
        <v>0</v>
      </c>
    </row>
    <row r="16" spans="1:21" ht="13.2" x14ac:dyDescent="0.25">
      <c r="A16" s="2">
        <v>1</v>
      </c>
      <c r="B16" s="3">
        <v>0</v>
      </c>
      <c r="C16" s="3">
        <v>525</v>
      </c>
      <c r="D16" s="3">
        <v>14</v>
      </c>
      <c r="E16" s="4">
        <v>26000</v>
      </c>
      <c r="F16" s="3">
        <v>79</v>
      </c>
      <c r="G16" s="7">
        <v>0</v>
      </c>
      <c r="H16" s="9">
        <f t="shared" si="0"/>
        <v>-8.918987468259612</v>
      </c>
      <c r="I16" s="9">
        <f t="shared" si="1"/>
        <v>1.3382367693566999E-4</v>
      </c>
      <c r="J16" s="9">
        <f t="shared" si="2"/>
        <v>1.3380577055545904E-4</v>
      </c>
      <c r="K16" s="9">
        <f t="shared" si="3"/>
        <v>0</v>
      </c>
      <c r="L16" s="9" t="str">
        <f t="shared" si="4"/>
        <v>correct</v>
      </c>
      <c r="M16" s="9">
        <f t="shared" si="5"/>
        <v>-7498.5950394091678</v>
      </c>
      <c r="N16" s="9">
        <f t="shared" si="6"/>
        <v>0</v>
      </c>
      <c r="P16" s="9">
        <v>0.2</v>
      </c>
      <c r="Q16" s="9">
        <v>36593.719989495708</v>
      </c>
      <c r="T16" s="9">
        <f t="shared" si="7"/>
        <v>-7498.5950394091678</v>
      </c>
      <c r="U16" s="9">
        <f t="shared" si="8"/>
        <v>0</v>
      </c>
    </row>
    <row r="17" spans="1:21" ht="13.2" x14ac:dyDescent="0.25">
      <c r="A17" s="2">
        <v>1</v>
      </c>
      <c r="B17" s="3">
        <v>1</v>
      </c>
      <c r="C17" s="3">
        <v>710</v>
      </c>
      <c r="D17" s="3">
        <v>19</v>
      </c>
      <c r="E17" s="4">
        <v>25300</v>
      </c>
      <c r="F17" s="3">
        <v>44</v>
      </c>
      <c r="G17" s="7">
        <v>1</v>
      </c>
      <c r="H17" s="9">
        <f t="shared" si="0"/>
        <v>3.4608126294585233</v>
      </c>
      <c r="I17" s="9">
        <f t="shared" si="1"/>
        <v>31.842842435345794</v>
      </c>
      <c r="J17" s="9">
        <f t="shared" si="2"/>
        <v>0.96955196548628231</v>
      </c>
      <c r="K17" s="9">
        <f t="shared" si="3"/>
        <v>1</v>
      </c>
      <c r="L17" s="9" t="str">
        <f t="shared" si="4"/>
        <v>correct</v>
      </c>
      <c r="M17" s="9">
        <f t="shared" si="5"/>
        <v>2680.2956376059647</v>
      </c>
      <c r="N17" s="9">
        <f t="shared" si="6"/>
        <v>2680.2956376059647</v>
      </c>
      <c r="P17" s="9">
        <v>0.25</v>
      </c>
      <c r="Q17" s="9">
        <v>41807.49267318302</v>
      </c>
      <c r="T17" s="9">
        <f t="shared" si="7"/>
        <v>2680.2956376059647</v>
      </c>
      <c r="U17" s="9">
        <f t="shared" si="8"/>
        <v>2680.2956376059647</v>
      </c>
    </row>
    <row r="18" spans="1:21" ht="13.2" x14ac:dyDescent="0.25">
      <c r="A18" s="2">
        <v>1</v>
      </c>
      <c r="B18" s="3">
        <v>1</v>
      </c>
      <c r="C18" s="3">
        <v>592</v>
      </c>
      <c r="D18" s="3">
        <v>18</v>
      </c>
      <c r="E18" s="4">
        <v>16500</v>
      </c>
      <c r="F18" s="3">
        <v>50</v>
      </c>
      <c r="G18" s="7">
        <v>0</v>
      </c>
      <c r="H18" s="9">
        <f t="shared" si="0"/>
        <v>-1.4123182834989869</v>
      </c>
      <c r="I18" s="9">
        <f t="shared" si="1"/>
        <v>0.24357794536854074</v>
      </c>
      <c r="J18" s="9">
        <f t="shared" si="2"/>
        <v>0.19586865968128372</v>
      </c>
      <c r="K18" s="9">
        <f t="shared" si="3"/>
        <v>0</v>
      </c>
      <c r="L18" s="9" t="str">
        <f t="shared" si="4"/>
        <v>correct</v>
      </c>
      <c r="M18" s="9">
        <f t="shared" si="5"/>
        <v>-5443.3790733465203</v>
      </c>
      <c r="N18" s="9">
        <f t="shared" si="6"/>
        <v>0</v>
      </c>
      <c r="P18" s="9">
        <v>0.3</v>
      </c>
      <c r="Q18" s="9">
        <v>41807.49267318302</v>
      </c>
      <c r="T18" s="9">
        <f t="shared" si="7"/>
        <v>-5443.3790733465203</v>
      </c>
      <c r="U18" s="9">
        <f t="shared" si="8"/>
        <v>0</v>
      </c>
    </row>
    <row r="19" spans="1:21" ht="13.2" x14ac:dyDescent="0.25">
      <c r="A19" s="2">
        <v>1</v>
      </c>
      <c r="B19" s="3">
        <v>1</v>
      </c>
      <c r="C19" s="3">
        <v>620</v>
      </c>
      <c r="D19" s="3">
        <v>8</v>
      </c>
      <c r="E19" s="4">
        <v>16200</v>
      </c>
      <c r="F19" s="3">
        <v>55.000000000000007</v>
      </c>
      <c r="G19" s="7">
        <v>0</v>
      </c>
      <c r="H19" s="9">
        <f t="shared" si="0"/>
        <v>-0.25598213466161113</v>
      </c>
      <c r="I19" s="9">
        <f t="shared" si="1"/>
        <v>0.77415579922402422</v>
      </c>
      <c r="J19" s="9">
        <f t="shared" si="2"/>
        <v>0.43635164372972346</v>
      </c>
      <c r="K19" s="9">
        <f t="shared" si="3"/>
        <v>0</v>
      </c>
      <c r="L19" s="9" t="str">
        <f t="shared" si="4"/>
        <v>correct</v>
      </c>
      <c r="M19" s="9">
        <f t="shared" si="5"/>
        <v>-2918.3077408379036</v>
      </c>
      <c r="N19" s="9">
        <f t="shared" si="6"/>
        <v>0</v>
      </c>
      <c r="P19" s="9">
        <v>0.35</v>
      </c>
      <c r="Q19" s="9">
        <v>41807.49267318302</v>
      </c>
      <c r="T19" s="9">
        <f t="shared" si="7"/>
        <v>-2918.3077408379036</v>
      </c>
      <c r="U19" s="9">
        <f t="shared" si="8"/>
        <v>0</v>
      </c>
    </row>
    <row r="20" spans="1:21" ht="13.2" x14ac:dyDescent="0.25">
      <c r="A20" s="2">
        <v>1</v>
      </c>
      <c r="B20" s="3">
        <v>1</v>
      </c>
      <c r="C20" s="3">
        <v>811</v>
      </c>
      <c r="D20" s="3">
        <v>20</v>
      </c>
      <c r="E20" s="4">
        <v>13100</v>
      </c>
      <c r="F20" s="3">
        <v>3</v>
      </c>
      <c r="G20" s="7">
        <v>1</v>
      </c>
      <c r="H20" s="9">
        <f t="shared" si="0"/>
        <v>7.6318823091933439</v>
      </c>
      <c r="I20" s="9">
        <f t="shared" si="1"/>
        <v>2062.9294386066194</v>
      </c>
      <c r="J20" s="9">
        <f t="shared" si="2"/>
        <v>0.99951548731206863</v>
      </c>
      <c r="K20" s="9">
        <f t="shared" si="3"/>
        <v>1</v>
      </c>
      <c r="L20" s="9" t="str">
        <f t="shared" si="4"/>
        <v>correct</v>
      </c>
      <c r="M20" s="9">
        <f t="shared" si="5"/>
        <v>2994.9126167767208</v>
      </c>
      <c r="N20" s="9">
        <f t="shared" si="6"/>
        <v>2994.9126167767208</v>
      </c>
      <c r="P20" s="9">
        <v>0.4</v>
      </c>
      <c r="Q20" s="9">
        <v>41807.49267318302</v>
      </c>
      <c r="T20" s="9">
        <f t="shared" si="7"/>
        <v>2994.9126167767208</v>
      </c>
      <c r="U20" s="9">
        <f t="shared" si="8"/>
        <v>2994.9126167767208</v>
      </c>
    </row>
    <row r="21" spans="1:21" ht="13.2" x14ac:dyDescent="0.25">
      <c r="A21" s="2">
        <v>1</v>
      </c>
      <c r="B21" s="3">
        <v>1</v>
      </c>
      <c r="C21" s="3">
        <v>801</v>
      </c>
      <c r="D21" s="3">
        <v>20</v>
      </c>
      <c r="E21" s="4">
        <v>13200</v>
      </c>
      <c r="F21" s="3">
        <v>3</v>
      </c>
      <c r="G21" s="7">
        <v>1</v>
      </c>
      <c r="H21" s="9">
        <f t="shared" si="0"/>
        <v>7.2189051131799928</v>
      </c>
      <c r="I21" s="9">
        <f t="shared" si="1"/>
        <v>1364.9937286050799</v>
      </c>
      <c r="J21" s="9">
        <f t="shared" si="2"/>
        <v>0.9992679322173601</v>
      </c>
      <c r="K21" s="9">
        <f t="shared" si="3"/>
        <v>1</v>
      </c>
      <c r="L21" s="9" t="str">
        <f t="shared" si="4"/>
        <v>correct</v>
      </c>
      <c r="M21" s="9">
        <f t="shared" si="5"/>
        <v>2992.3132882822811</v>
      </c>
      <c r="N21" s="9">
        <f t="shared" si="6"/>
        <v>2992.3132882822811</v>
      </c>
      <c r="P21" s="9">
        <v>0.45</v>
      </c>
      <c r="Q21" s="9">
        <v>44725.800414020923</v>
      </c>
      <c r="T21" s="9">
        <f t="shared" si="7"/>
        <v>2992.3132882822811</v>
      </c>
      <c r="U21" s="9">
        <f t="shared" si="8"/>
        <v>2992.3132882822811</v>
      </c>
    </row>
    <row r="22" spans="1:21" ht="13.2" x14ac:dyDescent="0.25">
      <c r="A22" s="2">
        <v>1</v>
      </c>
      <c r="B22" s="3">
        <v>1</v>
      </c>
      <c r="C22" s="3">
        <v>699</v>
      </c>
      <c r="D22" s="3">
        <v>17</v>
      </c>
      <c r="E22" s="4">
        <v>12500</v>
      </c>
      <c r="F22" s="3">
        <v>21</v>
      </c>
      <c r="G22" s="7">
        <v>1</v>
      </c>
      <c r="H22" s="9">
        <f t="shared" si="0"/>
        <v>3.0065377138438407</v>
      </c>
      <c r="I22" s="9">
        <f t="shared" si="1"/>
        <v>20.217280597969186</v>
      </c>
      <c r="J22" s="9">
        <f t="shared" si="2"/>
        <v>0.95286860654066496</v>
      </c>
      <c r="K22" s="9">
        <f t="shared" si="3"/>
        <v>1</v>
      </c>
      <c r="L22" s="9" t="str">
        <f t="shared" si="4"/>
        <v>correct</v>
      </c>
      <c r="M22" s="9">
        <f t="shared" si="5"/>
        <v>2505.1203686769818</v>
      </c>
      <c r="N22" s="9">
        <f t="shared" si="6"/>
        <v>2505.1203686769818</v>
      </c>
      <c r="P22" s="9">
        <v>0.5</v>
      </c>
      <c r="Q22" s="9">
        <v>47105.694433013465</v>
      </c>
      <c r="T22" s="9">
        <f t="shared" si="7"/>
        <v>2505.1203686769818</v>
      </c>
      <c r="U22" s="9">
        <f t="shared" si="8"/>
        <v>2505.1203686769818</v>
      </c>
    </row>
    <row r="23" spans="1:21" ht="13.2" x14ac:dyDescent="0.25">
      <c r="A23" s="2">
        <v>1</v>
      </c>
      <c r="B23" s="3">
        <v>1</v>
      </c>
      <c r="C23" s="3">
        <v>500</v>
      </c>
      <c r="D23" s="3">
        <v>16</v>
      </c>
      <c r="E23" s="4">
        <v>12300</v>
      </c>
      <c r="F23" s="3">
        <v>82</v>
      </c>
      <c r="G23" s="7">
        <v>0</v>
      </c>
      <c r="H23" s="9">
        <f t="shared" si="0"/>
        <v>-5.2117084868217916</v>
      </c>
      <c r="I23" s="9">
        <f t="shared" si="1"/>
        <v>5.4523504566969397E-3</v>
      </c>
      <c r="J23" s="9">
        <f t="shared" si="2"/>
        <v>5.4227835403839585E-3</v>
      </c>
      <c r="K23" s="9">
        <f t="shared" si="3"/>
        <v>0</v>
      </c>
      <c r="L23" s="9" t="str">
        <f t="shared" si="4"/>
        <v>correct</v>
      </c>
      <c r="M23" s="9">
        <f t="shared" si="5"/>
        <v>-7443.0607728259693</v>
      </c>
      <c r="N23" s="9">
        <f t="shared" si="6"/>
        <v>0</v>
      </c>
      <c r="P23" s="9">
        <v>0.55000000000000004</v>
      </c>
      <c r="Q23" s="9">
        <v>47105.694433013465</v>
      </c>
      <c r="T23" s="9">
        <f t="shared" si="7"/>
        <v>-7443.0607728259693</v>
      </c>
      <c r="U23" s="9">
        <f t="shared" si="8"/>
        <v>0</v>
      </c>
    </row>
    <row r="24" spans="1:21" ht="13.2" x14ac:dyDescent="0.25">
      <c r="A24" s="2">
        <v>1</v>
      </c>
      <c r="B24" s="3">
        <v>0</v>
      </c>
      <c r="C24" s="3">
        <v>763</v>
      </c>
      <c r="D24" s="3">
        <v>2</v>
      </c>
      <c r="E24" s="4">
        <v>11400</v>
      </c>
      <c r="F24" s="3">
        <v>42</v>
      </c>
      <c r="G24" s="7">
        <v>0</v>
      </c>
      <c r="H24" s="9">
        <f t="shared" si="0"/>
        <v>0.90986979685807867</v>
      </c>
      <c r="I24" s="9">
        <f t="shared" si="1"/>
        <v>2.4839990878426939</v>
      </c>
      <c r="J24" s="9">
        <f t="shared" si="2"/>
        <v>0.71297351842327716</v>
      </c>
      <c r="K24" s="9">
        <f t="shared" si="3"/>
        <v>1</v>
      </c>
      <c r="L24" s="9" t="str">
        <f t="shared" si="4"/>
        <v>wrong</v>
      </c>
      <c r="M24" s="9">
        <f t="shared" si="5"/>
        <v>-13.778056555589956</v>
      </c>
      <c r="N24" s="9">
        <f t="shared" si="6"/>
        <v>-13.778056555589956</v>
      </c>
      <c r="P24" s="9">
        <v>0.6</v>
      </c>
      <c r="Q24" s="9">
        <v>47105.694433013465</v>
      </c>
      <c r="T24" s="9">
        <f t="shared" si="7"/>
        <v>-13.778056555589956</v>
      </c>
      <c r="U24" s="9">
        <f t="shared" si="8"/>
        <v>-13.778056555589956</v>
      </c>
    </row>
    <row r="25" spans="1:21" ht="13.2" x14ac:dyDescent="0.25">
      <c r="A25" s="2">
        <v>1</v>
      </c>
      <c r="B25" s="3">
        <v>0</v>
      </c>
      <c r="C25" s="3">
        <v>760</v>
      </c>
      <c r="D25" s="3">
        <v>2</v>
      </c>
      <c r="E25" s="4">
        <v>11600</v>
      </c>
      <c r="F25" s="3">
        <v>71</v>
      </c>
      <c r="G25" s="7">
        <v>0</v>
      </c>
      <c r="H25" s="9">
        <f t="shared" si="0"/>
        <v>0.78597663805407336</v>
      </c>
      <c r="I25" s="9">
        <f t="shared" si="1"/>
        <v>2.1945491747048833</v>
      </c>
      <c r="J25" s="9">
        <f t="shared" si="2"/>
        <v>0.68696678457222959</v>
      </c>
      <c r="K25" s="9">
        <f t="shared" si="3"/>
        <v>1</v>
      </c>
      <c r="L25" s="9" t="str">
        <f t="shared" si="4"/>
        <v>wrong</v>
      </c>
      <c r="M25" s="9">
        <f t="shared" si="5"/>
        <v>-286.84876199158953</v>
      </c>
      <c r="N25" s="9">
        <f t="shared" si="6"/>
        <v>-286.84876199158953</v>
      </c>
      <c r="P25" s="9">
        <v>0.65</v>
      </c>
      <c r="Q25" s="9">
        <v>47898.748309625735</v>
      </c>
      <c r="T25" s="9">
        <f t="shared" si="7"/>
        <v>-286.84876199158953</v>
      </c>
      <c r="U25" s="9">
        <f t="shared" si="8"/>
        <v>-286.84876199158953</v>
      </c>
    </row>
    <row r="26" spans="1:21" ht="13.2" x14ac:dyDescent="0.25">
      <c r="A26" s="2">
        <v>1</v>
      </c>
      <c r="B26" s="3">
        <v>1</v>
      </c>
      <c r="C26" s="3">
        <v>802</v>
      </c>
      <c r="D26" s="3">
        <v>10</v>
      </c>
      <c r="E26" s="4">
        <v>10500</v>
      </c>
      <c r="F26" s="3">
        <v>6</v>
      </c>
      <c r="G26" s="7">
        <v>1</v>
      </c>
      <c r="H26" s="9">
        <f t="shared" si="0"/>
        <v>7.2602028327813244</v>
      </c>
      <c r="I26" s="9">
        <f t="shared" si="1"/>
        <v>1422.5450467089811</v>
      </c>
      <c r="J26" s="9">
        <f t="shared" si="2"/>
        <v>0.99929752837656116</v>
      </c>
      <c r="K26" s="9">
        <f t="shared" si="3"/>
        <v>1</v>
      </c>
      <c r="L26" s="9" t="str">
        <f t="shared" si="4"/>
        <v>correct</v>
      </c>
      <c r="M26" s="9">
        <f t="shared" si="5"/>
        <v>2992.6240479538924</v>
      </c>
      <c r="N26" s="9">
        <f t="shared" si="6"/>
        <v>2992.6240479538924</v>
      </c>
      <c r="P26" s="9">
        <v>0.7</v>
      </c>
      <c r="Q26" s="35">
        <v>48472.445833608916</v>
      </c>
      <c r="T26" s="9">
        <f t="shared" si="7"/>
        <v>2992.6240479538924</v>
      </c>
      <c r="U26" s="9">
        <f t="shared" si="8"/>
        <v>2992.6240479538924</v>
      </c>
    </row>
    <row r="27" spans="1:21" ht="13.2" x14ac:dyDescent="0.25">
      <c r="A27" s="2">
        <v>1</v>
      </c>
      <c r="B27" s="3">
        <v>1</v>
      </c>
      <c r="C27" s="3">
        <v>703</v>
      </c>
      <c r="D27" s="3">
        <v>22</v>
      </c>
      <c r="E27" s="4">
        <v>10500</v>
      </c>
      <c r="F27" s="3">
        <v>21</v>
      </c>
      <c r="G27" s="7">
        <v>1</v>
      </c>
      <c r="H27" s="9">
        <f t="shared" si="0"/>
        <v>3.1717285922491776</v>
      </c>
      <c r="I27" s="9">
        <f t="shared" si="1"/>
        <v>23.84867337861569</v>
      </c>
      <c r="J27" s="9">
        <f t="shared" si="2"/>
        <v>0.95975640289672037</v>
      </c>
      <c r="K27" s="9">
        <f t="shared" si="3"/>
        <v>1</v>
      </c>
      <c r="L27" s="9" t="str">
        <f t="shared" si="4"/>
        <v>correct</v>
      </c>
      <c r="M27" s="9">
        <f t="shared" si="5"/>
        <v>2577.4422304155642</v>
      </c>
      <c r="N27" s="9">
        <f t="shared" si="6"/>
        <v>2577.4422304155642</v>
      </c>
      <c r="P27" s="9">
        <v>0.75</v>
      </c>
      <c r="Q27" s="9">
        <v>48345.446758253347</v>
      </c>
      <c r="T27" s="9">
        <f t="shared" si="7"/>
        <v>2577.4422304155642</v>
      </c>
      <c r="U27" s="9">
        <f t="shared" si="8"/>
        <v>2577.4422304155642</v>
      </c>
    </row>
    <row r="28" spans="1:21" ht="13.2" x14ac:dyDescent="0.25">
      <c r="A28" s="2">
        <v>1</v>
      </c>
      <c r="B28" s="3">
        <v>1</v>
      </c>
      <c r="C28" s="3">
        <v>710</v>
      </c>
      <c r="D28" s="3">
        <v>19</v>
      </c>
      <c r="E28" s="4">
        <v>9800</v>
      </c>
      <c r="F28" s="3">
        <v>10</v>
      </c>
      <c r="G28" s="7">
        <v>1</v>
      </c>
      <c r="H28" s="9">
        <f t="shared" si="0"/>
        <v>3.4608126294585233</v>
      </c>
      <c r="I28" s="9">
        <f t="shared" si="1"/>
        <v>31.842842435345794</v>
      </c>
      <c r="J28" s="9">
        <f t="shared" si="2"/>
        <v>0.96955196548628231</v>
      </c>
      <c r="K28" s="9">
        <f t="shared" si="3"/>
        <v>1</v>
      </c>
      <c r="L28" s="9" t="str">
        <f t="shared" si="4"/>
        <v>correct</v>
      </c>
      <c r="M28" s="9">
        <f t="shared" si="5"/>
        <v>2680.2956376059647</v>
      </c>
      <c r="N28" s="9">
        <f t="shared" si="6"/>
        <v>2680.2956376059647</v>
      </c>
      <c r="P28" s="9">
        <v>0.8</v>
      </c>
      <c r="Q28" s="9">
        <v>48345.446758253347</v>
      </c>
      <c r="T28" s="9">
        <f t="shared" si="7"/>
        <v>2680.2956376059647</v>
      </c>
      <c r="U28" s="9">
        <f t="shared" si="8"/>
        <v>2680.2956376059647</v>
      </c>
    </row>
    <row r="29" spans="1:21" ht="13.2" x14ac:dyDescent="0.25">
      <c r="A29" s="2">
        <v>1</v>
      </c>
      <c r="B29" s="3">
        <v>1</v>
      </c>
      <c r="C29" s="3">
        <v>670</v>
      </c>
      <c r="D29" s="3">
        <v>24</v>
      </c>
      <c r="E29" s="4">
        <v>9500</v>
      </c>
      <c r="F29" s="3">
        <v>34</v>
      </c>
      <c r="G29" s="7">
        <v>1</v>
      </c>
      <c r="H29" s="9">
        <f t="shared" si="0"/>
        <v>1.8089038454051298</v>
      </c>
      <c r="I29" s="9">
        <f t="shared" si="1"/>
        <v>6.103753106879104</v>
      </c>
      <c r="J29" s="9">
        <f t="shared" si="2"/>
        <v>0.85922934187681377</v>
      </c>
      <c r="K29" s="9">
        <f t="shared" si="3"/>
        <v>1</v>
      </c>
      <c r="L29" s="9" t="str">
        <f t="shared" si="4"/>
        <v>correct</v>
      </c>
      <c r="M29" s="9">
        <f t="shared" si="5"/>
        <v>1521.9080897065444</v>
      </c>
      <c r="N29" s="9">
        <f t="shared" si="6"/>
        <v>1521.9080897065444</v>
      </c>
      <c r="P29" s="9">
        <v>0.85</v>
      </c>
      <c r="Q29" s="36">
        <v>48345.446758253347</v>
      </c>
      <c r="T29" s="9">
        <f t="shared" si="7"/>
        <v>1521.9080897065444</v>
      </c>
      <c r="U29" s="9">
        <f t="shared" si="8"/>
        <v>1521.9080897065444</v>
      </c>
    </row>
    <row r="30" spans="1:21" ht="13.2" x14ac:dyDescent="0.25">
      <c r="A30" s="2">
        <v>1</v>
      </c>
      <c r="B30" s="3">
        <v>0</v>
      </c>
      <c r="C30" s="3">
        <v>575</v>
      </c>
      <c r="D30" s="3">
        <v>3</v>
      </c>
      <c r="E30" s="4">
        <v>8000</v>
      </c>
      <c r="F30" s="3">
        <v>63</v>
      </c>
      <c r="G30" s="7">
        <v>0</v>
      </c>
      <c r="H30" s="9">
        <f t="shared" si="0"/>
        <v>-6.854101488192871</v>
      </c>
      <c r="I30" s="9">
        <f t="shared" si="1"/>
        <v>1.0551192469123506E-3</v>
      </c>
      <c r="J30" s="9">
        <f t="shared" si="2"/>
        <v>1.0540071436886615E-3</v>
      </c>
      <c r="K30" s="9">
        <f t="shared" si="3"/>
        <v>0</v>
      </c>
      <c r="L30" s="9" t="str">
        <f t="shared" si="4"/>
        <v>correct</v>
      </c>
      <c r="M30" s="9">
        <f t="shared" si="5"/>
        <v>-7488.9329249912689</v>
      </c>
      <c r="N30" s="9">
        <f t="shared" si="6"/>
        <v>0</v>
      </c>
      <c r="P30" s="9">
        <v>0.9</v>
      </c>
      <c r="Q30" s="9">
        <v>46823.538668546804</v>
      </c>
      <c r="T30" s="9">
        <f t="shared" si="7"/>
        <v>-7488.9329249912689</v>
      </c>
      <c r="U30" s="9">
        <f t="shared" si="8"/>
        <v>0</v>
      </c>
    </row>
    <row r="31" spans="1:21" ht="13.2" x14ac:dyDescent="0.25">
      <c r="A31" s="2">
        <v>1</v>
      </c>
      <c r="B31" s="3">
        <v>1</v>
      </c>
      <c r="C31" s="3">
        <v>770</v>
      </c>
      <c r="D31" s="3">
        <v>17</v>
      </c>
      <c r="E31" s="4">
        <v>7000</v>
      </c>
      <c r="F31" s="3">
        <v>9</v>
      </c>
      <c r="G31" s="7">
        <v>1</v>
      </c>
      <c r="H31" s="9">
        <f t="shared" si="0"/>
        <v>5.9386758055386117</v>
      </c>
      <c r="I31" s="9">
        <f t="shared" si="1"/>
        <v>379.43215476801009</v>
      </c>
      <c r="J31" s="9">
        <f t="shared" si="2"/>
        <v>0.99737141041453292</v>
      </c>
      <c r="K31" s="9">
        <f t="shared" si="3"/>
        <v>1</v>
      </c>
      <c r="L31" s="9" t="str">
        <f t="shared" si="4"/>
        <v>correct</v>
      </c>
      <c r="M31" s="9">
        <f t="shared" si="5"/>
        <v>2972.3998093525956</v>
      </c>
      <c r="N31" s="9">
        <f t="shared" si="6"/>
        <v>2972.3998093525956</v>
      </c>
      <c r="P31" s="9">
        <v>0.95</v>
      </c>
      <c r="Q31" s="9">
        <v>44674.404008283673</v>
      </c>
      <c r="T31" s="9">
        <f t="shared" si="7"/>
        <v>2972.3998093525956</v>
      </c>
      <c r="U31" s="9">
        <f t="shared" si="8"/>
        <v>2972.3998093525956</v>
      </c>
    </row>
    <row r="32" spans="1:21" ht="13.2" x14ac:dyDescent="0.25">
      <c r="A32" s="2">
        <v>1</v>
      </c>
      <c r="B32" s="3">
        <v>1</v>
      </c>
      <c r="C32" s="3">
        <v>685</v>
      </c>
      <c r="D32" s="3">
        <v>15</v>
      </c>
      <c r="E32" s="4">
        <v>6100</v>
      </c>
      <c r="F32" s="3">
        <v>6</v>
      </c>
      <c r="G32" s="7">
        <v>1</v>
      </c>
      <c r="H32" s="9">
        <f t="shared" si="0"/>
        <v>2.4283696394251528</v>
      </c>
      <c r="I32" s="9">
        <f t="shared" si="1"/>
        <v>11.340378094666717</v>
      </c>
      <c r="J32" s="9">
        <f t="shared" si="2"/>
        <v>0.91896520573934593</v>
      </c>
      <c r="K32" s="9">
        <f t="shared" si="3"/>
        <v>1</v>
      </c>
      <c r="L32" s="9" t="str">
        <f t="shared" si="4"/>
        <v>correct</v>
      </c>
      <c r="M32" s="9">
        <f t="shared" si="5"/>
        <v>2149.1346602631324</v>
      </c>
      <c r="N32" s="9">
        <f t="shared" si="6"/>
        <v>2149.1346602631324</v>
      </c>
      <c r="P32" s="9">
        <v>1</v>
      </c>
      <c r="Q32" s="9">
        <v>0</v>
      </c>
      <c r="T32" s="9">
        <f t="shared" si="7"/>
        <v>2149.1346602631324</v>
      </c>
      <c r="U32" s="9">
        <f t="shared" si="8"/>
        <v>2149.1346602631324</v>
      </c>
    </row>
    <row r="33" spans="1:21" ht="13.2" x14ac:dyDescent="0.25">
      <c r="A33" s="2">
        <v>1</v>
      </c>
      <c r="B33" s="3">
        <v>0</v>
      </c>
      <c r="C33" s="3">
        <v>567</v>
      </c>
      <c r="D33" s="3">
        <v>3</v>
      </c>
      <c r="E33" s="4">
        <v>2800</v>
      </c>
      <c r="F33" s="3">
        <v>85</v>
      </c>
      <c r="G33" s="7">
        <v>0</v>
      </c>
      <c r="H33" s="9">
        <f t="shared" si="0"/>
        <v>-7.1844832450035483</v>
      </c>
      <c r="I33" s="9">
        <f t="shared" si="1"/>
        <v>7.5826074174284647E-4</v>
      </c>
      <c r="J33" s="9">
        <f t="shared" si="2"/>
        <v>7.5768621802915531E-4</v>
      </c>
      <c r="K33" s="9">
        <f t="shared" si="3"/>
        <v>0</v>
      </c>
      <c r="L33" s="9" t="str">
        <f t="shared" si="4"/>
        <v>correct</v>
      </c>
      <c r="M33" s="9">
        <f t="shared" si="5"/>
        <v>-7492.044294710694</v>
      </c>
      <c r="N33" s="9">
        <f t="shared" si="6"/>
        <v>0</v>
      </c>
      <c r="T33" s="9">
        <f t="shared" si="7"/>
        <v>-7492.044294710694</v>
      </c>
      <c r="U33" s="9">
        <f t="shared" si="8"/>
        <v>0</v>
      </c>
    </row>
    <row r="34" spans="1:21" ht="13.2" x14ac:dyDescent="0.25">
      <c r="A34" s="2">
        <v>1</v>
      </c>
      <c r="B34" s="3">
        <v>0</v>
      </c>
      <c r="C34" s="3">
        <v>650</v>
      </c>
      <c r="D34" s="3">
        <v>13</v>
      </c>
      <c r="E34" s="4">
        <v>1800</v>
      </c>
      <c r="F34" s="3">
        <v>35</v>
      </c>
      <c r="G34" s="7">
        <v>0</v>
      </c>
      <c r="H34" s="9">
        <f t="shared" si="0"/>
        <v>-3.7567725180927596</v>
      </c>
      <c r="I34" s="9">
        <f t="shared" si="1"/>
        <v>2.3359009625424282E-2</v>
      </c>
      <c r="J34" s="9">
        <f t="shared" si="2"/>
        <v>2.2825821051767822E-2</v>
      </c>
      <c r="K34" s="9">
        <f t="shared" si="3"/>
        <v>0</v>
      </c>
      <c r="L34" s="9" t="str">
        <f t="shared" si="4"/>
        <v>correct</v>
      </c>
      <c r="M34" s="9">
        <f t="shared" si="5"/>
        <v>-7260.3288789564376</v>
      </c>
      <c r="N34" s="9">
        <f t="shared" si="6"/>
        <v>0</v>
      </c>
      <c r="T34" s="9">
        <f t="shared" si="7"/>
        <v>-7260.3288789564376</v>
      </c>
      <c r="U34" s="9">
        <f t="shared" si="8"/>
        <v>0</v>
      </c>
    </row>
    <row r="35" spans="1:21" ht="13.2" x14ac:dyDescent="0.25">
      <c r="A35" s="2">
        <v>1</v>
      </c>
      <c r="B35" s="3">
        <v>0</v>
      </c>
      <c r="C35" s="3">
        <v>670</v>
      </c>
      <c r="D35" s="3">
        <v>10</v>
      </c>
      <c r="E35" s="4">
        <v>3000</v>
      </c>
      <c r="F35" s="3">
        <v>45</v>
      </c>
      <c r="G35" s="7">
        <v>0</v>
      </c>
      <c r="H35" s="9">
        <f t="shared" si="0"/>
        <v>-2.9308181260660611</v>
      </c>
      <c r="I35" s="9">
        <f t="shared" si="1"/>
        <v>5.3353370501694419E-2</v>
      </c>
      <c r="J35" s="9">
        <f t="shared" si="2"/>
        <v>5.0650970506016524E-2</v>
      </c>
      <c r="K35" s="9">
        <f t="shared" si="3"/>
        <v>0</v>
      </c>
      <c r="L35" s="9" t="str">
        <f t="shared" si="4"/>
        <v>correct</v>
      </c>
      <c r="M35" s="9">
        <f t="shared" si="5"/>
        <v>-6968.1648096868266</v>
      </c>
      <c r="N35" s="9">
        <f t="shared" si="6"/>
        <v>0</v>
      </c>
      <c r="T35" s="9">
        <f t="shared" si="7"/>
        <v>-6968.1648096868266</v>
      </c>
      <c r="U35" s="9">
        <f t="shared" si="8"/>
        <v>0</v>
      </c>
    </row>
    <row r="36" spans="1:21" ht="13.2" x14ac:dyDescent="0.25">
      <c r="A36" s="2">
        <v>1</v>
      </c>
      <c r="B36" s="3">
        <v>1</v>
      </c>
      <c r="C36" s="3">
        <v>625</v>
      </c>
      <c r="D36" s="3">
        <v>1</v>
      </c>
      <c r="E36" s="4">
        <v>1000</v>
      </c>
      <c r="F36" s="3">
        <v>26</v>
      </c>
      <c r="G36" s="7">
        <v>0</v>
      </c>
      <c r="H36" s="9">
        <f t="shared" si="0"/>
        <v>-4.9493536654939163E-2</v>
      </c>
      <c r="I36" s="9">
        <f t="shared" si="1"/>
        <v>0.95171130935517412</v>
      </c>
      <c r="J36" s="9">
        <f t="shared" si="2"/>
        <v>0.48762914104832955</v>
      </c>
      <c r="K36" s="9">
        <f t="shared" si="3"/>
        <v>0</v>
      </c>
      <c r="L36" s="9" t="str">
        <f t="shared" si="4"/>
        <v>correct</v>
      </c>
      <c r="M36" s="9">
        <f t="shared" si="5"/>
        <v>-2379.8940189925397</v>
      </c>
      <c r="N36" s="9">
        <f t="shared" si="6"/>
        <v>0</v>
      </c>
      <c r="T36" s="9">
        <f t="shared" si="7"/>
        <v>-2379.8940189925397</v>
      </c>
      <c r="U36" s="9">
        <f t="shared" si="8"/>
        <v>0</v>
      </c>
    </row>
    <row r="37" spans="1:21" ht="13.2" x14ac:dyDescent="0.25">
      <c r="A37" s="2">
        <v>1</v>
      </c>
      <c r="B37" s="3">
        <v>1</v>
      </c>
      <c r="C37" s="3">
        <v>720</v>
      </c>
      <c r="D37" s="3">
        <v>26</v>
      </c>
      <c r="E37" s="4">
        <v>4600</v>
      </c>
      <c r="F37" s="3">
        <v>45</v>
      </c>
      <c r="G37" s="7">
        <v>0</v>
      </c>
      <c r="H37" s="9">
        <f t="shared" si="0"/>
        <v>3.8737898254718708</v>
      </c>
      <c r="I37" s="9">
        <f t="shared" si="1"/>
        <v>48.124424085022305</v>
      </c>
      <c r="J37" s="9">
        <f t="shared" si="2"/>
        <v>0.9796435272550118</v>
      </c>
      <c r="K37" s="9">
        <f t="shared" si="3"/>
        <v>1</v>
      </c>
      <c r="L37" s="9" t="str">
        <f t="shared" si="4"/>
        <v>wrong</v>
      </c>
      <c r="M37" s="9">
        <f t="shared" si="5"/>
        <v>2786.2570361776238</v>
      </c>
      <c r="N37" s="9">
        <f t="shared" si="6"/>
        <v>2786.2570361776238</v>
      </c>
      <c r="T37" s="9">
        <f t="shared" si="7"/>
        <v>2786.2570361776238</v>
      </c>
      <c r="U37" s="9">
        <f t="shared" si="8"/>
        <v>2786.2570361776238</v>
      </c>
    </row>
    <row r="38" spans="1:21" ht="13.2" x14ac:dyDescent="0.25">
      <c r="A38" s="2">
        <v>1</v>
      </c>
      <c r="B38" s="3">
        <v>1</v>
      </c>
      <c r="C38" s="3">
        <v>700</v>
      </c>
      <c r="D38" s="3">
        <v>6</v>
      </c>
      <c r="E38" s="4">
        <v>2400</v>
      </c>
      <c r="F38" s="3">
        <v>55</v>
      </c>
      <c r="G38" s="7">
        <v>0</v>
      </c>
      <c r="H38" s="9">
        <f t="shared" si="0"/>
        <v>3.0478354334451758</v>
      </c>
      <c r="I38" s="9">
        <f t="shared" si="1"/>
        <v>21.069688284910498</v>
      </c>
      <c r="J38" s="9">
        <f t="shared" si="2"/>
        <v>0.95468898395435331</v>
      </c>
      <c r="K38" s="9">
        <f t="shared" si="3"/>
        <v>1</v>
      </c>
      <c r="L38" s="9" t="str">
        <f t="shared" si="4"/>
        <v>wrong</v>
      </c>
      <c r="M38" s="9">
        <f t="shared" si="5"/>
        <v>2524.2343315207095</v>
      </c>
      <c r="N38" s="9">
        <f t="shared" si="6"/>
        <v>2524.2343315207095</v>
      </c>
      <c r="T38" s="9">
        <f t="shared" si="7"/>
        <v>2524.2343315207095</v>
      </c>
      <c r="U38" s="9">
        <f t="shared" si="8"/>
        <v>2524.2343315207095</v>
      </c>
    </row>
    <row r="39" spans="1:21" ht="13.2" x14ac:dyDescent="0.25">
      <c r="A39" s="2">
        <v>1</v>
      </c>
      <c r="B39" s="3">
        <v>0</v>
      </c>
      <c r="C39" s="3">
        <v>630</v>
      </c>
      <c r="D39" s="3">
        <v>13</v>
      </c>
      <c r="E39" s="4">
        <v>1500</v>
      </c>
      <c r="F39" s="3">
        <v>35</v>
      </c>
      <c r="G39" s="7">
        <v>0</v>
      </c>
      <c r="H39" s="9">
        <f t="shared" si="0"/>
        <v>-4.5827269101194545</v>
      </c>
      <c r="I39" s="9">
        <f t="shared" si="1"/>
        <v>1.0226970209189267E-2</v>
      </c>
      <c r="J39" s="9">
        <f t="shared" si="2"/>
        <v>1.0123438109231584E-2</v>
      </c>
      <c r="K39" s="9">
        <f t="shared" si="3"/>
        <v>0</v>
      </c>
      <c r="L39" s="9" t="str">
        <f t="shared" si="4"/>
        <v>correct</v>
      </c>
      <c r="M39" s="9">
        <f t="shared" si="5"/>
        <v>-7393.7038998530688</v>
      </c>
      <c r="N39" s="9">
        <f t="shared" si="6"/>
        <v>0</v>
      </c>
      <c r="T39" s="9">
        <f t="shared" si="7"/>
        <v>-7393.7038998530688</v>
      </c>
      <c r="U39" s="9">
        <f t="shared" si="8"/>
        <v>0</v>
      </c>
    </row>
    <row r="40" spans="1:21" ht="13.2" x14ac:dyDescent="0.25">
      <c r="A40" s="2">
        <v>1</v>
      </c>
      <c r="B40" s="3">
        <v>1</v>
      </c>
      <c r="C40" s="3">
        <v>580</v>
      </c>
      <c r="D40" s="3">
        <v>23</v>
      </c>
      <c r="E40" s="4">
        <v>2700</v>
      </c>
      <c r="F40" s="3">
        <v>30</v>
      </c>
      <c r="G40" s="7">
        <v>0</v>
      </c>
      <c r="H40" s="9">
        <f t="shared" si="0"/>
        <v>-1.9078909187150046</v>
      </c>
      <c r="I40" s="9">
        <f t="shared" si="1"/>
        <v>0.14839302974652299</v>
      </c>
      <c r="J40" s="9">
        <f t="shared" si="2"/>
        <v>0.12921798191275749</v>
      </c>
      <c r="K40" s="9">
        <f t="shared" si="3"/>
        <v>0</v>
      </c>
      <c r="L40" s="9" t="str">
        <f t="shared" si="4"/>
        <v>correct</v>
      </c>
      <c r="M40" s="9">
        <f t="shared" si="5"/>
        <v>-6143.2111899160464</v>
      </c>
      <c r="N40" s="9">
        <f t="shared" si="6"/>
        <v>0</v>
      </c>
      <c r="T40" s="9">
        <f t="shared" si="7"/>
        <v>-6143.2111899160464</v>
      </c>
      <c r="U40" s="9">
        <f t="shared" si="8"/>
        <v>0</v>
      </c>
    </row>
    <row r="41" spans="1:21" ht="13.2" x14ac:dyDescent="0.25">
      <c r="A41" s="2">
        <v>1</v>
      </c>
      <c r="B41" s="3">
        <v>0</v>
      </c>
      <c r="C41" s="3">
        <v>650</v>
      </c>
      <c r="D41" s="3">
        <v>9</v>
      </c>
      <c r="E41" s="4">
        <v>3600</v>
      </c>
      <c r="F41" s="3">
        <v>35</v>
      </c>
      <c r="G41" s="7">
        <v>0</v>
      </c>
      <c r="H41" s="9">
        <f t="shared" si="0"/>
        <v>-3.7567725180927596</v>
      </c>
      <c r="I41" s="9">
        <f t="shared" si="1"/>
        <v>2.3359009625424282E-2</v>
      </c>
      <c r="J41" s="9">
        <f t="shared" si="2"/>
        <v>2.2825821051767822E-2</v>
      </c>
      <c r="K41" s="9">
        <f t="shared" si="3"/>
        <v>0</v>
      </c>
      <c r="L41" s="9" t="str">
        <f t="shared" si="4"/>
        <v>correct</v>
      </c>
      <c r="M41" s="9">
        <f t="shared" si="5"/>
        <v>-7260.3288789564376</v>
      </c>
      <c r="N41" s="9">
        <f t="shared" si="6"/>
        <v>0</v>
      </c>
      <c r="T41" s="9">
        <f t="shared" si="7"/>
        <v>-7260.3288789564376</v>
      </c>
      <c r="U41" s="9">
        <f t="shared" si="8"/>
        <v>0</v>
      </c>
    </row>
    <row r="42" spans="1:21" ht="13.2" x14ac:dyDescent="0.25">
      <c r="A42" s="2">
        <v>1</v>
      </c>
      <c r="B42" s="3">
        <v>1</v>
      </c>
      <c r="C42" s="3">
        <v>510</v>
      </c>
      <c r="D42" s="3">
        <v>11</v>
      </c>
      <c r="E42" s="4">
        <v>1400</v>
      </c>
      <c r="F42" s="3">
        <v>28</v>
      </c>
      <c r="G42" s="7">
        <v>0</v>
      </c>
      <c r="H42" s="9">
        <f t="shared" si="0"/>
        <v>-4.7987312908084441</v>
      </c>
      <c r="I42" s="9">
        <f t="shared" si="1"/>
        <v>8.2401948309423628E-3</v>
      </c>
      <c r="J42" s="9">
        <f t="shared" si="2"/>
        <v>8.1728489631620431E-3</v>
      </c>
      <c r="K42" s="9">
        <f t="shared" si="3"/>
        <v>0</v>
      </c>
      <c r="L42" s="9" t="str">
        <f t="shared" si="4"/>
        <v>correct</v>
      </c>
      <c r="M42" s="9">
        <f t="shared" si="5"/>
        <v>-7414.1850858867983</v>
      </c>
      <c r="N42" s="9">
        <f t="shared" si="6"/>
        <v>0</v>
      </c>
      <c r="T42" s="9">
        <f t="shared" si="7"/>
        <v>-7414.1850858867983</v>
      </c>
      <c r="U42" s="9">
        <f t="shared" si="8"/>
        <v>0</v>
      </c>
    </row>
    <row r="43" spans="1:21" ht="13.2" x14ac:dyDescent="0.25">
      <c r="A43" s="2">
        <v>1</v>
      </c>
      <c r="B43" s="3">
        <v>1</v>
      </c>
      <c r="C43" s="3">
        <v>700</v>
      </c>
      <c r="D43" s="3">
        <v>24</v>
      </c>
      <c r="E43" s="4">
        <v>4000</v>
      </c>
      <c r="F43" s="3">
        <v>40</v>
      </c>
      <c r="G43" s="7">
        <v>1</v>
      </c>
      <c r="H43" s="9">
        <f t="shared" si="0"/>
        <v>3.0478354334451758</v>
      </c>
      <c r="I43" s="9">
        <f t="shared" si="1"/>
        <v>21.069688284910498</v>
      </c>
      <c r="J43" s="9">
        <f t="shared" si="2"/>
        <v>0.95468898395435331</v>
      </c>
      <c r="K43" s="9">
        <f t="shared" si="3"/>
        <v>1</v>
      </c>
      <c r="L43" s="9" t="str">
        <f t="shared" si="4"/>
        <v>correct</v>
      </c>
      <c r="M43" s="9">
        <f t="shared" si="5"/>
        <v>2524.2343315207095</v>
      </c>
      <c r="N43" s="9">
        <f t="shared" si="6"/>
        <v>2524.2343315207095</v>
      </c>
      <c r="T43" s="9">
        <f t="shared" si="7"/>
        <v>2524.2343315207095</v>
      </c>
      <c r="U43" s="9">
        <f t="shared" si="8"/>
        <v>2524.2343315207095</v>
      </c>
    </row>
    <row r="44" spans="1:21" ht="13.2" x14ac:dyDescent="0.25">
      <c r="A44" s="2">
        <v>1</v>
      </c>
      <c r="B44" s="3">
        <v>1</v>
      </c>
      <c r="C44" s="3">
        <v>712</v>
      </c>
      <c r="D44" s="3">
        <v>10</v>
      </c>
      <c r="E44" s="4">
        <v>3200</v>
      </c>
      <c r="F44" s="3">
        <v>49</v>
      </c>
      <c r="G44" s="7">
        <v>0</v>
      </c>
      <c r="H44" s="9">
        <f t="shared" si="0"/>
        <v>3.5434080686611935</v>
      </c>
      <c r="I44" s="9">
        <f t="shared" si="1"/>
        <v>34.584585211047369</v>
      </c>
      <c r="J44" s="9">
        <f t="shared" si="2"/>
        <v>0.97189794417810027</v>
      </c>
      <c r="K44" s="9">
        <f t="shared" si="3"/>
        <v>1</v>
      </c>
      <c r="L44" s="9" t="str">
        <f t="shared" si="4"/>
        <v>wrong</v>
      </c>
      <c r="M44" s="9">
        <f t="shared" si="5"/>
        <v>2704.9284138700527</v>
      </c>
      <c r="N44" s="9">
        <f t="shared" si="6"/>
        <v>2704.9284138700527</v>
      </c>
      <c r="T44" s="9">
        <f t="shared" si="7"/>
        <v>2704.9284138700527</v>
      </c>
      <c r="U44" s="9">
        <f t="shared" si="8"/>
        <v>2704.9284138700527</v>
      </c>
    </row>
    <row r="45" spans="1:21" ht="13.2" x14ac:dyDescent="0.25">
      <c r="A45" s="2">
        <v>1</v>
      </c>
      <c r="B45" s="3">
        <v>1</v>
      </c>
      <c r="C45" s="3">
        <v>780</v>
      </c>
      <c r="D45" s="3">
        <v>21</v>
      </c>
      <c r="E45" s="4">
        <v>5500</v>
      </c>
      <c r="F45" s="3">
        <v>11</v>
      </c>
      <c r="G45" s="7">
        <v>1</v>
      </c>
      <c r="H45" s="9">
        <f t="shared" si="0"/>
        <v>6.3516530015519592</v>
      </c>
      <c r="I45" s="9">
        <f t="shared" si="1"/>
        <v>573.43982292487954</v>
      </c>
      <c r="J45" s="9">
        <f t="shared" si="2"/>
        <v>0.99825917361559602</v>
      </c>
      <c r="K45" s="9">
        <f t="shared" si="3"/>
        <v>1</v>
      </c>
      <c r="L45" s="9" t="str">
        <f t="shared" si="4"/>
        <v>correct</v>
      </c>
      <c r="M45" s="9">
        <f t="shared" si="5"/>
        <v>2981.7213229637582</v>
      </c>
      <c r="N45" s="9">
        <f t="shared" si="6"/>
        <v>2981.7213229637582</v>
      </c>
      <c r="T45" s="9">
        <f t="shared" si="7"/>
        <v>2981.7213229637582</v>
      </c>
      <c r="U45" s="9">
        <f t="shared" si="8"/>
        <v>2981.7213229637582</v>
      </c>
    </row>
    <row r="46" spans="1:21" ht="13.2" x14ac:dyDescent="0.25">
      <c r="A46" s="2">
        <v>1</v>
      </c>
      <c r="B46" s="3">
        <v>0</v>
      </c>
      <c r="C46" s="3">
        <v>610</v>
      </c>
      <c r="D46" s="3">
        <v>6</v>
      </c>
      <c r="E46" s="4">
        <v>500</v>
      </c>
      <c r="F46" s="3">
        <v>10</v>
      </c>
      <c r="G46" s="7">
        <v>1</v>
      </c>
      <c r="H46" s="9">
        <f t="shared" si="0"/>
        <v>-5.4086813021461495</v>
      </c>
      <c r="I46" s="9">
        <f t="shared" si="1"/>
        <v>4.4775408434185706E-3</v>
      </c>
      <c r="J46" s="9">
        <f t="shared" si="2"/>
        <v>4.4575818386730316E-3</v>
      </c>
      <c r="K46" s="9">
        <f t="shared" si="3"/>
        <v>0</v>
      </c>
      <c r="L46" s="9" t="str">
        <f t="shared" si="4"/>
        <v>wrong</v>
      </c>
      <c r="M46" s="9">
        <f t="shared" si="5"/>
        <v>-7453.1953906939334</v>
      </c>
      <c r="N46" s="9">
        <f t="shared" si="6"/>
        <v>0</v>
      </c>
      <c r="T46" s="9">
        <f t="shared" si="7"/>
        <v>-7453.1953906939334</v>
      </c>
      <c r="U46" s="9">
        <f t="shared" si="8"/>
        <v>0</v>
      </c>
    </row>
    <row r="47" spans="1:21" ht="13.2" x14ac:dyDescent="0.25">
      <c r="A47" s="2">
        <v>1</v>
      </c>
      <c r="B47" s="3">
        <v>1</v>
      </c>
      <c r="C47" s="3">
        <v>740</v>
      </c>
      <c r="D47" s="3">
        <v>5</v>
      </c>
      <c r="E47" s="4">
        <v>3300</v>
      </c>
      <c r="F47" s="3">
        <v>45</v>
      </c>
      <c r="G47" s="7">
        <v>1</v>
      </c>
      <c r="H47" s="9">
        <f t="shared" si="0"/>
        <v>4.6997442174985693</v>
      </c>
      <c r="I47" s="9">
        <f t="shared" si="1"/>
        <v>109.91905348565156</v>
      </c>
      <c r="J47" s="9">
        <f t="shared" si="2"/>
        <v>0.9909844163957876</v>
      </c>
      <c r="K47" s="9">
        <f t="shared" si="3"/>
        <v>1</v>
      </c>
      <c r="L47" s="9" t="str">
        <f t="shared" si="4"/>
        <v>correct</v>
      </c>
      <c r="M47" s="9">
        <f t="shared" si="5"/>
        <v>2905.3363721557698</v>
      </c>
      <c r="N47" s="9">
        <f t="shared" si="6"/>
        <v>2905.3363721557698</v>
      </c>
      <c r="T47" s="9">
        <f t="shared" si="7"/>
        <v>2905.3363721557698</v>
      </c>
      <c r="U47" s="9">
        <f t="shared" si="8"/>
        <v>2905.3363721557698</v>
      </c>
    </row>
    <row r="48" spans="1:21" ht="13.2" x14ac:dyDescent="0.25">
      <c r="A48" s="2">
        <v>1</v>
      </c>
      <c r="B48" s="3">
        <v>0</v>
      </c>
      <c r="C48" s="3">
        <v>710</v>
      </c>
      <c r="D48" s="3">
        <v>3</v>
      </c>
      <c r="E48" s="4">
        <v>3500</v>
      </c>
      <c r="F48" s="3">
        <v>45</v>
      </c>
      <c r="G48" s="7">
        <v>0</v>
      </c>
      <c r="H48" s="9">
        <f t="shared" si="0"/>
        <v>-1.2789093420126676</v>
      </c>
      <c r="I48" s="9">
        <f t="shared" si="1"/>
        <v>0.27834070948337453</v>
      </c>
      <c r="J48" s="9">
        <f t="shared" si="2"/>
        <v>0.21773593488692264</v>
      </c>
      <c r="K48" s="9">
        <f t="shared" si="3"/>
        <v>0</v>
      </c>
      <c r="L48" s="9" t="str">
        <f t="shared" si="4"/>
        <v>correct</v>
      </c>
      <c r="M48" s="9">
        <f t="shared" si="5"/>
        <v>-5213.7726836873126</v>
      </c>
      <c r="N48" s="9">
        <f t="shared" si="6"/>
        <v>0</v>
      </c>
      <c r="T48" s="9">
        <f t="shared" si="7"/>
        <v>-5213.7726836873126</v>
      </c>
      <c r="U48" s="9">
        <f t="shared" si="8"/>
        <v>0</v>
      </c>
    </row>
    <row r="49" spans="1:21" ht="13.2" x14ac:dyDescent="0.25">
      <c r="A49" s="2">
        <v>1</v>
      </c>
      <c r="B49" s="3">
        <v>0</v>
      </c>
      <c r="C49" s="3">
        <v>550</v>
      </c>
      <c r="D49" s="3">
        <v>8</v>
      </c>
      <c r="E49" s="4">
        <v>1700</v>
      </c>
      <c r="F49" s="3">
        <v>24</v>
      </c>
      <c r="G49" s="7">
        <v>0</v>
      </c>
      <c r="H49" s="9">
        <f t="shared" si="0"/>
        <v>-7.8865444782262415</v>
      </c>
      <c r="I49" s="9">
        <f t="shared" si="1"/>
        <v>3.7576580103490764E-4</v>
      </c>
      <c r="J49" s="9">
        <f t="shared" si="2"/>
        <v>3.7562465413585786E-4</v>
      </c>
      <c r="K49" s="9">
        <f t="shared" si="3"/>
        <v>0</v>
      </c>
      <c r="L49" s="9" t="str">
        <f t="shared" si="4"/>
        <v>correct</v>
      </c>
      <c r="M49" s="9">
        <f t="shared" si="5"/>
        <v>-7496.0559411315735</v>
      </c>
      <c r="N49" s="9">
        <f t="shared" si="6"/>
        <v>0</v>
      </c>
      <c r="T49" s="9">
        <f t="shared" si="7"/>
        <v>-7496.0559411315735</v>
      </c>
      <c r="U49" s="9">
        <f t="shared" si="8"/>
        <v>0</v>
      </c>
    </row>
    <row r="50" spans="1:21" ht="13.2" x14ac:dyDescent="0.25">
      <c r="A50" s="2">
        <v>1</v>
      </c>
      <c r="B50" s="3">
        <v>1</v>
      </c>
      <c r="C50" s="3">
        <v>730</v>
      </c>
      <c r="D50" s="3">
        <v>20</v>
      </c>
      <c r="E50" s="4">
        <v>4000</v>
      </c>
      <c r="F50" s="3">
        <v>47</v>
      </c>
      <c r="G50" s="7">
        <v>1</v>
      </c>
      <c r="H50" s="9">
        <f t="shared" si="0"/>
        <v>4.2867670214852183</v>
      </c>
      <c r="I50" s="9">
        <f t="shared" si="1"/>
        <v>72.730950392303598</v>
      </c>
      <c r="J50" s="9">
        <f t="shared" si="2"/>
        <v>0.98643717469150671</v>
      </c>
      <c r="K50" s="9">
        <f t="shared" si="3"/>
        <v>1</v>
      </c>
      <c r="L50" s="9" t="str">
        <f t="shared" si="4"/>
        <v>correct</v>
      </c>
      <c r="M50" s="9">
        <f t="shared" si="5"/>
        <v>2857.5903342608203</v>
      </c>
      <c r="N50" s="9">
        <f t="shared" si="6"/>
        <v>2857.5903342608203</v>
      </c>
      <c r="T50" s="9">
        <f t="shared" si="7"/>
        <v>2857.5903342608203</v>
      </c>
      <c r="U50" s="9">
        <f t="shared" si="8"/>
        <v>2857.5903342608203</v>
      </c>
    </row>
    <row r="51" spans="1:21" ht="13.2" x14ac:dyDescent="0.25">
      <c r="A51" s="2">
        <v>1</v>
      </c>
      <c r="B51" s="3">
        <v>1</v>
      </c>
      <c r="C51" s="3">
        <v>650</v>
      </c>
      <c r="D51" s="3">
        <v>14</v>
      </c>
      <c r="E51" s="4">
        <v>1800</v>
      </c>
      <c r="F51" s="3">
        <v>35</v>
      </c>
      <c r="G51" s="7">
        <v>0</v>
      </c>
      <c r="H51" s="9">
        <f t="shared" si="0"/>
        <v>0.98294945337843131</v>
      </c>
      <c r="I51" s="9">
        <f t="shared" si="1"/>
        <v>2.6723265322155108</v>
      </c>
      <c r="J51" s="9">
        <f t="shared" si="2"/>
        <v>0.72769306018201463</v>
      </c>
      <c r="K51" s="9">
        <f t="shared" si="3"/>
        <v>1</v>
      </c>
      <c r="L51" s="9" t="str">
        <f t="shared" si="4"/>
        <v>wrong</v>
      </c>
      <c r="M51" s="9">
        <f t="shared" si="5"/>
        <v>140.77713191115367</v>
      </c>
      <c r="N51" s="9">
        <f t="shared" si="6"/>
        <v>140.77713191115367</v>
      </c>
      <c r="T51" s="9">
        <f t="shared" si="7"/>
        <v>140.77713191115367</v>
      </c>
      <c r="U51" s="9">
        <f t="shared" si="8"/>
        <v>140.77713191115367</v>
      </c>
    </row>
    <row r="52" spans="1:21" ht="13.2" x14ac:dyDescent="0.25">
      <c r="A52" s="2">
        <v>1</v>
      </c>
      <c r="B52" s="3">
        <v>0</v>
      </c>
      <c r="C52" s="3">
        <v>580</v>
      </c>
      <c r="D52" s="3">
        <v>1</v>
      </c>
      <c r="E52" s="4">
        <v>1200</v>
      </c>
      <c r="F52" s="3">
        <v>50</v>
      </c>
      <c r="G52" s="7">
        <v>0</v>
      </c>
      <c r="H52" s="9">
        <f t="shared" si="0"/>
        <v>-6.6476128901861955</v>
      </c>
      <c r="I52" s="9">
        <f t="shared" si="1"/>
        <v>1.297114768127206E-3</v>
      </c>
      <c r="J52" s="9">
        <f t="shared" si="2"/>
        <v>1.2954344409826669E-3</v>
      </c>
      <c r="K52" s="9">
        <f t="shared" si="3"/>
        <v>0</v>
      </c>
      <c r="L52" s="9" t="str">
        <f t="shared" si="4"/>
        <v>correct</v>
      </c>
      <c r="M52" s="9">
        <f t="shared" si="5"/>
        <v>-7486.3979383696815</v>
      </c>
      <c r="N52" s="9">
        <f t="shared" si="6"/>
        <v>0</v>
      </c>
      <c r="T52" s="9">
        <f t="shared" si="7"/>
        <v>-7486.3979383696815</v>
      </c>
      <c r="U52" s="9">
        <f t="shared" si="8"/>
        <v>0</v>
      </c>
    </row>
    <row r="53" spans="1:21" ht="13.2" x14ac:dyDescent="0.25">
      <c r="A53" s="2">
        <v>1</v>
      </c>
      <c r="B53" s="3">
        <v>0</v>
      </c>
      <c r="C53" s="3">
        <v>670</v>
      </c>
      <c r="D53" s="3">
        <v>14</v>
      </c>
      <c r="E53" s="4">
        <v>2800</v>
      </c>
      <c r="F53" s="3">
        <v>20</v>
      </c>
      <c r="G53" s="7">
        <v>1</v>
      </c>
      <c r="H53" s="9">
        <f t="shared" si="0"/>
        <v>-2.9308181260660611</v>
      </c>
      <c r="I53" s="9">
        <f t="shared" si="1"/>
        <v>5.3353370501694419E-2</v>
      </c>
      <c r="J53" s="9">
        <f t="shared" si="2"/>
        <v>5.0650970506016524E-2</v>
      </c>
      <c r="K53" s="9">
        <f t="shared" si="3"/>
        <v>0</v>
      </c>
      <c r="L53" s="9" t="str">
        <f t="shared" si="4"/>
        <v>wrong</v>
      </c>
      <c r="M53" s="9">
        <f t="shared" si="5"/>
        <v>-6968.1648096868266</v>
      </c>
      <c r="N53" s="9">
        <f t="shared" si="6"/>
        <v>0</v>
      </c>
      <c r="T53" s="9">
        <f t="shared" si="7"/>
        <v>-6968.1648096868266</v>
      </c>
      <c r="U53" s="9">
        <f t="shared" si="8"/>
        <v>0</v>
      </c>
    </row>
    <row r="54" spans="1:21" ht="13.2" x14ac:dyDescent="0.25">
      <c r="A54" s="2">
        <v>1</v>
      </c>
      <c r="B54" s="3">
        <v>1</v>
      </c>
      <c r="C54" s="3">
        <v>560</v>
      </c>
      <c r="D54" s="3">
        <v>30</v>
      </c>
      <c r="E54" s="4">
        <v>200</v>
      </c>
      <c r="F54" s="3">
        <v>10</v>
      </c>
      <c r="G54" s="7">
        <v>0</v>
      </c>
      <c r="H54" s="9">
        <f t="shared" si="0"/>
        <v>-2.7338453107417031</v>
      </c>
      <c r="I54" s="9">
        <f t="shared" si="1"/>
        <v>6.4968982795282224E-2</v>
      </c>
      <c r="J54" s="9">
        <f t="shared" si="2"/>
        <v>6.100551644683077E-2</v>
      </c>
      <c r="K54" s="9">
        <f t="shared" si="3"/>
        <v>0</v>
      </c>
      <c r="L54" s="9" t="str">
        <f t="shared" si="4"/>
        <v>correct</v>
      </c>
      <c r="M54" s="9">
        <f t="shared" si="5"/>
        <v>-6859.4420773082775</v>
      </c>
      <c r="N54" s="9">
        <f t="shared" si="6"/>
        <v>0</v>
      </c>
      <c r="T54" s="9">
        <f t="shared" si="7"/>
        <v>-6859.4420773082775</v>
      </c>
      <c r="U54" s="9">
        <f t="shared" si="8"/>
        <v>0</v>
      </c>
    </row>
    <row r="55" spans="1:21" ht="13.2" x14ac:dyDescent="0.25">
      <c r="A55" s="2">
        <v>1</v>
      </c>
      <c r="B55" s="3">
        <v>1</v>
      </c>
      <c r="C55" s="3">
        <v>810</v>
      </c>
      <c r="D55" s="3">
        <v>21</v>
      </c>
      <c r="E55" s="4">
        <v>3000</v>
      </c>
      <c r="F55" s="3">
        <v>10</v>
      </c>
      <c r="G55" s="7">
        <v>1</v>
      </c>
      <c r="H55" s="9">
        <f t="shared" si="0"/>
        <v>7.5905845895920052</v>
      </c>
      <c r="I55" s="9">
        <f t="shared" si="1"/>
        <v>1979.4703533412094</v>
      </c>
      <c r="J55" s="9">
        <f t="shared" si="2"/>
        <v>0.99949506944231059</v>
      </c>
      <c r="K55" s="9">
        <f t="shared" si="3"/>
        <v>1</v>
      </c>
      <c r="L55" s="9" t="str">
        <f t="shared" si="4"/>
        <v>correct</v>
      </c>
      <c r="M55" s="9">
        <f t="shared" si="5"/>
        <v>2994.6982291442609</v>
      </c>
      <c r="N55" s="9">
        <f t="shared" si="6"/>
        <v>2994.6982291442609</v>
      </c>
      <c r="T55" s="9">
        <f t="shared" si="7"/>
        <v>2994.6982291442609</v>
      </c>
      <c r="U55" s="9">
        <f t="shared" si="8"/>
        <v>2994.6982291442609</v>
      </c>
    </row>
    <row r="56" spans="1:21" ht="13.2" x14ac:dyDescent="0.25">
      <c r="A56" s="2">
        <v>1</v>
      </c>
      <c r="B56" s="3">
        <v>0</v>
      </c>
      <c r="C56" s="3">
        <v>760</v>
      </c>
      <c r="D56" s="3">
        <v>15</v>
      </c>
      <c r="E56" s="4">
        <v>2100</v>
      </c>
      <c r="F56" s="3">
        <v>13</v>
      </c>
      <c r="G56" s="7">
        <v>1</v>
      </c>
      <c r="H56" s="9">
        <f t="shared" si="0"/>
        <v>0.78597663805407336</v>
      </c>
      <c r="I56" s="9">
        <f t="shared" si="1"/>
        <v>2.1945491747048833</v>
      </c>
      <c r="J56" s="9">
        <f t="shared" si="2"/>
        <v>0.68696678457222959</v>
      </c>
      <c r="K56" s="9">
        <f t="shared" si="3"/>
        <v>1</v>
      </c>
      <c r="L56" s="9" t="str">
        <f t="shared" si="4"/>
        <v>correct</v>
      </c>
      <c r="M56" s="9">
        <f t="shared" si="5"/>
        <v>-286.84876199158953</v>
      </c>
      <c r="N56" s="9">
        <f t="shared" si="6"/>
        <v>-286.84876199158953</v>
      </c>
      <c r="T56" s="9">
        <f t="shared" si="7"/>
        <v>-286.84876199158953</v>
      </c>
      <c r="U56" s="9">
        <f t="shared" si="8"/>
        <v>-286.84876199158953</v>
      </c>
    </row>
    <row r="57" spans="1:21" ht="13.2" x14ac:dyDescent="0.25">
      <c r="A57" s="2">
        <v>1</v>
      </c>
      <c r="B57" s="3">
        <v>1</v>
      </c>
      <c r="C57" s="3">
        <v>640</v>
      </c>
      <c r="D57" s="3">
        <v>10</v>
      </c>
      <c r="E57" s="4">
        <v>1600</v>
      </c>
      <c r="F57" s="3">
        <v>19</v>
      </c>
      <c r="G57" s="7">
        <v>1</v>
      </c>
      <c r="H57" s="9">
        <f t="shared" si="0"/>
        <v>0.56997225736508383</v>
      </c>
      <c r="I57" s="9">
        <f t="shared" si="1"/>
        <v>1.7682179957269635</v>
      </c>
      <c r="J57" s="9">
        <f t="shared" si="2"/>
        <v>0.6387567736559745</v>
      </c>
      <c r="K57" s="9">
        <f t="shared" si="3"/>
        <v>1</v>
      </c>
      <c r="L57" s="9" t="str">
        <f t="shared" si="4"/>
        <v>correct</v>
      </c>
      <c r="M57" s="9">
        <f t="shared" si="5"/>
        <v>-793.05387661226769</v>
      </c>
      <c r="N57" s="9">
        <f t="shared" si="6"/>
        <v>-793.05387661226769</v>
      </c>
      <c r="T57" s="9">
        <f t="shared" si="7"/>
        <v>-793.05387661226769</v>
      </c>
      <c r="U57" s="9">
        <f t="shared" si="8"/>
        <v>-793.05387661226769</v>
      </c>
    </row>
    <row r="62" spans="1:21" x14ac:dyDescent="0.3">
      <c r="B62" s="2"/>
      <c r="C62" s="2"/>
      <c r="D62" s="2"/>
      <c r="E62" s="2"/>
      <c r="F62" s="2"/>
    </row>
    <row r="63" spans="1:21" x14ac:dyDescent="0.3">
      <c r="B63" s="2"/>
      <c r="C63" s="2"/>
      <c r="D63" s="2"/>
      <c r="E63" s="2"/>
      <c r="F63" s="2"/>
    </row>
    <row r="64" spans="1:21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</sheetData>
  <mergeCells count="4">
    <mergeCell ref="I1:P1"/>
    <mergeCell ref="I2:J2"/>
    <mergeCell ref="I3:I5"/>
    <mergeCell ref="I6:P6"/>
  </mergeCells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Model Estimation</vt:lpstr>
      <vt:lpstr>AnalyzeCutoffs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Hernke</dc:creator>
  <cp:lastModifiedBy>genuser</cp:lastModifiedBy>
  <dcterms:created xsi:type="dcterms:W3CDTF">2015-10-21T01:38:04Z</dcterms:created>
  <dcterms:modified xsi:type="dcterms:W3CDTF">2019-04-04T16:28:20Z</dcterms:modified>
</cp:coreProperties>
</file>