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 codeName="ThisWorkbook"/>
  <xr:revisionPtr revIDLastSave="0" documentId="13_ncr:1_{B935BD05-EB4B-9D40-BB4F-48CD3D2069C2}" xr6:coauthVersionLast="43" xr6:coauthVersionMax="43" xr10:uidLastSave="{00000000-0000-0000-0000-000000000000}"/>
  <bookViews>
    <workbookView xWindow="0" yWindow="460" windowWidth="28800" windowHeight="16140" firstSheet="6" activeTab="14" xr2:uid="{00000000-000D-0000-FFFF-FFFF00000000}"/>
  </bookViews>
  <sheets>
    <sheet name="Sensitivity Report 1.55hrs" sheetId="35" r:id="rId1"/>
    <sheet name="Sensitivity Report 1 Aux" sheetId="36" r:id="rId2"/>
    <sheet name="Fundraiser1.55hrs" sheetId="34" r:id="rId3"/>
    <sheet name="Sensitivity Report 1.3" sheetId="37" r:id="rId4"/>
    <sheet name="Sensitivity Report 1.3 AUX" sheetId="38" r:id="rId5"/>
    <sheet name="Sensitivity Report Q10" sheetId="39" r:id="rId6"/>
    <sheet name="Sensitivity Report Q11" sheetId="40" r:id="rId7"/>
    <sheet name="Fundraiser1.3P" sheetId="26" r:id="rId8"/>
    <sheet name="Sensitivity Report Q12" sheetId="41" r:id="rId9"/>
    <sheet name="Answer Report 1" sheetId="42" r:id="rId10"/>
    <sheet name="Fundraiser2E.3" sheetId="24" r:id="rId11"/>
    <sheet name="Sensitivity Report 1" sheetId="43" r:id="rId12"/>
    <sheet name="Sensitivity Report 2" sheetId="44" r:id="rId13"/>
    <sheet name="Fundraiser2E" sheetId="17" r:id="rId14"/>
    <sheet name="AnalyzeCutoffs2" sheetId="23" r:id="rId15"/>
  </sheets>
  <definedNames>
    <definedName name="_xlnm._FilterDatabase" localSheetId="14" hidden="1">AnalyzeCutoffs2!$B$14:$G$34</definedName>
    <definedName name="BuildDate" hidden="1">4202</definedName>
    <definedName name="BuildNo" hidden="1">83</definedName>
    <definedName name="solver_adj" localSheetId="7" hidden="1">Fundraiser1.3P!$B$18:$D$18</definedName>
    <definedName name="solver_adj" localSheetId="2" hidden="1">Fundraiser1.55hrs!$B$18:$C$18</definedName>
    <definedName name="solver_adj" localSheetId="13" hidden="1">Fundraiser2E!$B$23:$C$24</definedName>
    <definedName name="solver_adj" localSheetId="10" hidden="1">Fundraiser2E.3!$B$24:$D$25</definedName>
    <definedName name="solver_cvg" localSheetId="14" hidden="1">0.0001</definedName>
    <definedName name="solver_cvg" localSheetId="7" hidden="1">0.0001</definedName>
    <definedName name="solver_cvg" localSheetId="2" hidden="1">0.0001</definedName>
    <definedName name="solver_cvg" localSheetId="13" hidden="1">0.0001</definedName>
    <definedName name="solver_cvg" localSheetId="10" hidden="1">0.0001</definedName>
    <definedName name="solver_drv" localSheetId="14" hidden="1">1</definedName>
    <definedName name="solver_drv" localSheetId="7" hidden="1">1</definedName>
    <definedName name="solver_drv" localSheetId="2" hidden="1">1</definedName>
    <definedName name="solver_drv" localSheetId="13" hidden="1">1</definedName>
    <definedName name="solver_drv" localSheetId="10" hidden="1">1</definedName>
    <definedName name="solver_eng" localSheetId="14" hidden="1">2</definedName>
    <definedName name="solver_eng" localSheetId="7" hidden="1">2</definedName>
    <definedName name="solver_eng" localSheetId="2" hidden="1">2</definedName>
    <definedName name="solver_eng" localSheetId="13" hidden="1">1</definedName>
    <definedName name="solver_eng" localSheetId="10" hidden="1">2</definedName>
    <definedName name="solver_est" localSheetId="14" hidden="1">1</definedName>
    <definedName name="solver_est" localSheetId="7" hidden="1">1</definedName>
    <definedName name="solver_est" localSheetId="2" hidden="1">1</definedName>
    <definedName name="solver_est" localSheetId="13" hidden="1">1</definedName>
    <definedName name="solver_est" localSheetId="10" hidden="1">1</definedName>
    <definedName name="solver_itr" localSheetId="14" hidden="1">2147483647</definedName>
    <definedName name="solver_itr" localSheetId="7" hidden="1">2147483647</definedName>
    <definedName name="solver_itr" localSheetId="2" hidden="1">2147483647</definedName>
    <definedName name="solver_itr" localSheetId="13" hidden="1">2147483647</definedName>
    <definedName name="solver_itr" localSheetId="10" hidden="1">2147483647</definedName>
    <definedName name="solver_lhs1" localSheetId="14" hidden="1">AnalyzeCutoffs2!$O$5</definedName>
    <definedName name="solver_lhs1" localSheetId="7" hidden="1">Fundraiser1.3P!$B$15</definedName>
    <definedName name="solver_lhs1" localSheetId="2" hidden="1">Fundraiser1.55hrs!$B$15</definedName>
    <definedName name="solver_lhs1" localSheetId="13" hidden="1">Fundraiser2E!$B$19:$B$20</definedName>
    <definedName name="solver_lhs1" localSheetId="10" hidden="1">Fundraiser2E.3!$B$20:$B$21</definedName>
    <definedName name="solver_lhs2" localSheetId="14" hidden="1">AnalyzeCutoffs2!$O$5</definedName>
    <definedName name="solver_lhs2" localSheetId="7" hidden="1">Fundraiser1.3P!$B$19:$D$19</definedName>
    <definedName name="solver_lhs2" localSheetId="2" hidden="1">Fundraiser1.55hrs!$B$19:$C$19</definedName>
    <definedName name="solver_lhs2" localSheetId="13" hidden="1">Fundraiser2E!$B$25:$C$25</definedName>
    <definedName name="solver_lhs2" localSheetId="10" hidden="1">Fundraiser2E.3!$B$24:$D$25</definedName>
    <definedName name="solver_lhs3" localSheetId="13" hidden="1">Fundraiser2E!$B$25:$C$25</definedName>
    <definedName name="solver_lhs3" localSheetId="10" hidden="1">Fundraiser2E.3!$B$24:$D$25</definedName>
    <definedName name="solver_lhs4" localSheetId="10" hidden="1">Fundraiser2E.3!$B$25:$D$25</definedName>
    <definedName name="solver_lin" localSheetId="7" hidden="1">1</definedName>
    <definedName name="solver_lin" localSheetId="2" hidden="1">1</definedName>
    <definedName name="solver_lin" localSheetId="13" hidden="1">2</definedName>
    <definedName name="solver_lin" localSheetId="10" hidden="1">1</definedName>
    <definedName name="solver_mip" localSheetId="14" hidden="1">2147483647</definedName>
    <definedName name="solver_mip" localSheetId="7" hidden="1">2147483647</definedName>
    <definedName name="solver_mip" localSheetId="2" hidden="1">2147483647</definedName>
    <definedName name="solver_mip" localSheetId="13" hidden="1">2147483647</definedName>
    <definedName name="solver_mip" localSheetId="10" hidden="1">2147483647</definedName>
    <definedName name="solver_mni" localSheetId="14" hidden="1">30</definedName>
    <definedName name="solver_mni" localSheetId="7" hidden="1">30</definedName>
    <definedName name="solver_mni" localSheetId="2" hidden="1">30</definedName>
    <definedName name="solver_mni" localSheetId="13" hidden="1">30</definedName>
    <definedName name="solver_mni" localSheetId="10" hidden="1">30</definedName>
    <definedName name="solver_mrt" localSheetId="14" hidden="1">0.075</definedName>
    <definedName name="solver_mrt" localSheetId="7" hidden="1">0.075</definedName>
    <definedName name="solver_mrt" localSheetId="2" hidden="1">0.075</definedName>
    <definedName name="solver_mrt" localSheetId="13" hidden="1">0.075</definedName>
    <definedName name="solver_mrt" localSheetId="10" hidden="1">0.075</definedName>
    <definedName name="solver_msl" localSheetId="14" hidden="1">2</definedName>
    <definedName name="solver_msl" localSheetId="7" hidden="1">2</definedName>
    <definedName name="solver_msl" localSheetId="2" hidden="1">2</definedName>
    <definedName name="solver_msl" localSheetId="13" hidden="1">2</definedName>
    <definedName name="solver_msl" localSheetId="10" hidden="1">2</definedName>
    <definedName name="solver_neg" localSheetId="14" hidden="1">1</definedName>
    <definedName name="solver_neg" localSheetId="7" hidden="1">1</definedName>
    <definedName name="solver_neg" localSheetId="2" hidden="1">1</definedName>
    <definedName name="solver_neg" localSheetId="13" hidden="1">1</definedName>
    <definedName name="solver_neg" localSheetId="10" hidden="1">1</definedName>
    <definedName name="solver_nod" localSheetId="14" hidden="1">2147483647</definedName>
    <definedName name="solver_nod" localSheetId="7" hidden="1">2147483647</definedName>
    <definedName name="solver_nod" localSheetId="2" hidden="1">2147483647</definedName>
    <definedName name="solver_nod" localSheetId="13" hidden="1">2147483647</definedName>
    <definedName name="solver_nod" localSheetId="10" hidden="1">2147483647</definedName>
    <definedName name="solver_num" localSheetId="14" hidden="1">0</definedName>
    <definedName name="solver_num" localSheetId="7" hidden="1">2</definedName>
    <definedName name="solver_num" localSheetId="2" hidden="1">2</definedName>
    <definedName name="solver_num" localSheetId="13" hidden="1">2</definedName>
    <definedName name="solver_num" localSheetId="10" hidden="1">3</definedName>
    <definedName name="solver_nwt" localSheetId="14" hidden="1">1</definedName>
    <definedName name="solver_nwt" localSheetId="7" hidden="1">1</definedName>
    <definedName name="solver_nwt" localSheetId="2" hidden="1">1</definedName>
    <definedName name="solver_nwt" localSheetId="13" hidden="1">1</definedName>
    <definedName name="solver_nwt" localSheetId="10" hidden="1">1</definedName>
    <definedName name="solver_opt" localSheetId="7" hidden="1">Fundraiser1.3P!$B$24</definedName>
    <definedName name="solver_opt" localSheetId="2" hidden="1">Fundraiser1.55hrs!$B$24</definedName>
    <definedName name="solver_opt" localSheetId="13" hidden="1">Fundraiser2E!$B$30</definedName>
    <definedName name="solver_opt" localSheetId="10" hidden="1">Fundraiser2E.3!$B$32</definedName>
    <definedName name="solver_pre" localSheetId="14" hidden="1">0.01</definedName>
    <definedName name="solver_pre" localSheetId="7" hidden="1">0.000001</definedName>
    <definedName name="solver_pre" localSheetId="2" hidden="1">0.000001</definedName>
    <definedName name="solver_pre" localSheetId="13" hidden="1">0.000001</definedName>
    <definedName name="solver_pre" localSheetId="10" hidden="1">0.000001</definedName>
    <definedName name="solver_rbv" localSheetId="14" hidden="1">1</definedName>
    <definedName name="solver_rbv" localSheetId="7" hidden="1">1</definedName>
    <definedName name="solver_rbv" localSheetId="2" hidden="1">1</definedName>
    <definedName name="solver_rbv" localSheetId="13" hidden="1">1</definedName>
    <definedName name="solver_rbv" localSheetId="10" hidden="1">1</definedName>
    <definedName name="solver_rel1" localSheetId="14" hidden="1">1</definedName>
    <definedName name="solver_rel1" localSheetId="7" hidden="1">1</definedName>
    <definedName name="solver_rel1" localSheetId="2" hidden="1">1</definedName>
    <definedName name="solver_rel1" localSheetId="13" hidden="1">1</definedName>
    <definedName name="solver_rel1" localSheetId="10" hidden="1">1</definedName>
    <definedName name="solver_rel2" localSheetId="14" hidden="1">3</definedName>
    <definedName name="solver_rel2" localSheetId="7" hidden="1">1</definedName>
    <definedName name="solver_rel2" localSheetId="2" hidden="1">1</definedName>
    <definedName name="solver_rel2" localSheetId="13" hidden="1">1</definedName>
    <definedName name="solver_rel2" localSheetId="10" hidden="1">1</definedName>
    <definedName name="solver_rel3" localSheetId="13" hidden="1">1</definedName>
    <definedName name="solver_rel3" localSheetId="10" hidden="1">4</definedName>
    <definedName name="solver_rel4" localSheetId="10" hidden="1">1</definedName>
    <definedName name="solver_rhs1" localSheetId="14" hidden="1">1</definedName>
    <definedName name="solver_rhs1" localSheetId="7" hidden="1">Fundraiser1.3P!$D$15</definedName>
    <definedName name="solver_rhs1" localSheetId="2" hidden="1">Fundraiser1.55hrs!$D$15</definedName>
    <definedName name="solver_rhs1" localSheetId="13" hidden="1">Fundraiser2E!$D$19:$D$20</definedName>
    <definedName name="solver_rhs1" localSheetId="10" hidden="1">Fundraiser2E.3!$E$20:$E$21</definedName>
    <definedName name="solver_rhs2" localSheetId="14" hidden="1">0</definedName>
    <definedName name="solver_rhs2" localSheetId="7" hidden="1">Fundraiser1.3P!$B$3:$D$3</definedName>
    <definedName name="solver_rhs2" localSheetId="2" hidden="1">Fundraiser1.55hrs!$B$3:$C$3</definedName>
    <definedName name="solver_rhs2" localSheetId="13" hidden="1">Fundraiser2E!$B$3:$C$3</definedName>
    <definedName name="solver_rhs2" localSheetId="10" hidden="1">Fundraiser2E.3!$B$3:$D$4</definedName>
    <definedName name="solver_rhs3" localSheetId="13" hidden="1">Fundraiser2E!$B$3:$C$3</definedName>
    <definedName name="solver_rhs3" localSheetId="10" hidden="1">integer</definedName>
    <definedName name="solver_rhs4" localSheetId="10" hidden="1">Fundraiser2E.3!$B$4:$D$4</definedName>
    <definedName name="solver_rlx" localSheetId="14" hidden="1">2</definedName>
    <definedName name="solver_rlx" localSheetId="7" hidden="1">2</definedName>
    <definedName name="solver_rlx" localSheetId="2" hidden="1">2</definedName>
    <definedName name="solver_rlx" localSheetId="13" hidden="1">2</definedName>
    <definedName name="solver_rlx" localSheetId="10" hidden="1">2</definedName>
    <definedName name="solver_rsd" localSheetId="14" hidden="1">0</definedName>
    <definedName name="solver_rsd" localSheetId="7" hidden="1">0</definedName>
    <definedName name="solver_rsd" localSheetId="2" hidden="1">0</definedName>
    <definedName name="solver_rsd" localSheetId="13" hidden="1">0</definedName>
    <definedName name="solver_rsd" localSheetId="10" hidden="1">0</definedName>
    <definedName name="solver_scl" localSheetId="14" hidden="1">1</definedName>
    <definedName name="solver_scl" localSheetId="7" hidden="1">1</definedName>
    <definedName name="solver_scl" localSheetId="2" hidden="1">1</definedName>
    <definedName name="solver_scl" localSheetId="13" hidden="1">1</definedName>
    <definedName name="solver_scl" localSheetId="10" hidden="1">1</definedName>
    <definedName name="solver_sho" localSheetId="14" hidden="1">2</definedName>
    <definedName name="solver_sho" localSheetId="7" hidden="1">2</definedName>
    <definedName name="solver_sho" localSheetId="2" hidden="1">2</definedName>
    <definedName name="solver_sho" localSheetId="13" hidden="1">2</definedName>
    <definedName name="solver_sho" localSheetId="10" hidden="1">2</definedName>
    <definedName name="solver_ssz" localSheetId="14" hidden="1">100</definedName>
    <definedName name="solver_ssz" localSheetId="7" hidden="1">100</definedName>
    <definedName name="solver_ssz" localSheetId="2" hidden="1">100</definedName>
    <definedName name="solver_ssz" localSheetId="13" hidden="1">100</definedName>
    <definedName name="solver_ssz" localSheetId="10" hidden="1">100</definedName>
    <definedName name="solver_tim" localSheetId="14" hidden="1">2147483647</definedName>
    <definedName name="solver_tim" localSheetId="7" hidden="1">2147483647</definedName>
    <definedName name="solver_tim" localSheetId="2" hidden="1">2147483647</definedName>
    <definedName name="solver_tim" localSheetId="13" hidden="1">2147483647</definedName>
    <definedName name="solver_tim" localSheetId="10" hidden="1">2147483647</definedName>
    <definedName name="solver_tol" localSheetId="14" hidden="1">0.01</definedName>
    <definedName name="solver_tol" localSheetId="7" hidden="1">0.01</definedName>
    <definedName name="solver_tol" localSheetId="2" hidden="1">0.01</definedName>
    <definedName name="solver_tol" localSheetId="13" hidden="1">0.01</definedName>
    <definedName name="solver_tol" localSheetId="10" hidden="1">0.01</definedName>
    <definedName name="solver_typ" localSheetId="14" hidden="1">1</definedName>
    <definedName name="solver_typ" localSheetId="7" hidden="1">1</definedName>
    <definedName name="solver_typ" localSheetId="2" hidden="1">1</definedName>
    <definedName name="solver_typ" localSheetId="13" hidden="1">1</definedName>
    <definedName name="solver_typ" localSheetId="10" hidden="1">1</definedName>
    <definedName name="solver_val" localSheetId="14" hidden="1">0</definedName>
    <definedName name="solver_val" localSheetId="7" hidden="1">0</definedName>
    <definedName name="solver_val" localSheetId="2" hidden="1">0</definedName>
    <definedName name="solver_val" localSheetId="13" hidden="1">0</definedName>
    <definedName name="solver_val" localSheetId="10" hidden="1">0</definedName>
    <definedName name="solver_ver" localSheetId="14" hidden="1">3</definedName>
    <definedName name="solver_ver" localSheetId="7" hidden="1">2</definedName>
    <definedName name="solver_ver" localSheetId="2" hidden="1">2</definedName>
    <definedName name="solver_ver" localSheetId="13" hidden="1">2</definedName>
    <definedName name="solver_ver" localSheetId="10" hidden="1">2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7" l="1"/>
  <c r="C11" i="17"/>
  <c r="D12" i="26"/>
  <c r="D19" i="26"/>
  <c r="C19" i="26"/>
  <c r="B19" i="26"/>
  <c r="C19" i="34"/>
  <c r="B19" i="34"/>
  <c r="B11" i="34"/>
  <c r="B12" i="34"/>
  <c r="B22" i="34"/>
  <c r="C12" i="34"/>
  <c r="B23" i="34"/>
  <c r="B24" i="34"/>
  <c r="B15" i="34"/>
  <c r="B15" i="26"/>
  <c r="C12" i="26"/>
  <c r="B12" i="26"/>
  <c r="B24" i="26"/>
  <c r="D16" i="24"/>
  <c r="B25" i="17"/>
  <c r="C5" i="24"/>
  <c r="D5" i="24"/>
  <c r="B5" i="24"/>
  <c r="B21" i="24"/>
  <c r="B20" i="24"/>
  <c r="D26" i="24"/>
  <c r="C17" i="24"/>
  <c r="D17" i="24"/>
  <c r="B17" i="24"/>
  <c r="C26" i="24"/>
  <c r="B26" i="24"/>
  <c r="C16" i="24"/>
  <c r="B16" i="24"/>
  <c r="B20" i="17"/>
  <c r="B19" i="17"/>
  <c r="C16" i="17"/>
  <c r="B16" i="17"/>
  <c r="C15" i="17"/>
  <c r="B15" i="17"/>
  <c r="B28" i="17"/>
  <c r="B29" i="24"/>
  <c r="B30" i="24"/>
  <c r="B31" i="24"/>
  <c r="B32" i="24"/>
  <c r="B29" i="17"/>
  <c r="B30" i="17"/>
</calcChain>
</file>

<file path=xl/sharedStrings.xml><?xml version="1.0" encoding="utf-8"?>
<sst xmlns="http://schemas.openxmlformats.org/spreadsheetml/2006/main" count="610" uniqueCount="175">
  <si>
    <t>Cost per labor hour</t>
  </si>
  <si>
    <t>T-shirt</t>
  </si>
  <si>
    <t>Hoodie</t>
  </si>
  <si>
    <t>Labor Hours</t>
  </si>
  <si>
    <t>Materials Cost</t>
  </si>
  <si>
    <t>Selling Price</t>
  </si>
  <si>
    <t>Unit Margin</t>
  </si>
  <si>
    <t>Production Plan</t>
  </si>
  <si>
    <t>Number to Produce</t>
  </si>
  <si>
    <t>Maximum Sales</t>
  </si>
  <si>
    <t>&lt;=</t>
  </si>
  <si>
    <t>Net Profit</t>
  </si>
  <si>
    <t>Total</t>
  </si>
  <si>
    <t>Used</t>
  </si>
  <si>
    <t>Available</t>
  </si>
  <si>
    <t>objective function coefficients</t>
  </si>
  <si>
    <t>decision variables aka "changing cells"</t>
  </si>
  <si>
    <t>Sales Forecast</t>
  </si>
  <si>
    <t>Production Inputs</t>
  </si>
  <si>
    <t>Objective Cell</t>
  </si>
  <si>
    <t>Cost per labor hour - John</t>
  </si>
  <si>
    <t>Cost per labor hour - Suzy</t>
  </si>
  <si>
    <t>Labor Hours - John</t>
  </si>
  <si>
    <t>Labor Hours - Suzy</t>
  </si>
  <si>
    <t>Unit Margin - John</t>
  </si>
  <si>
    <t>Unit Margin - Suzy</t>
  </si>
  <si>
    <t>Number to Produce - John</t>
  </si>
  <si>
    <t>Number to Produce - Suzy</t>
  </si>
  <si>
    <t>Total Production</t>
  </si>
  <si>
    <t>Labor Hours John</t>
  </si>
  <si>
    <t>Labor Hours Suzy</t>
  </si>
  <si>
    <t>T-shirts</t>
  </si>
  <si>
    <t>Hoodies</t>
  </si>
  <si>
    <t>t-shirts</t>
  </si>
  <si>
    <t>Predictor</t>
  </si>
  <si>
    <t>Coefficients</t>
  </si>
  <si>
    <t>SE Coef</t>
  </si>
  <si>
    <t>Z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</si>
  <si>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</si>
  <si>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Avg Profit if Loan Performs</t>
  </si>
  <si>
    <t>Intercept</t>
  </si>
  <si>
    <t>Avg Loss if Loan Defaults</t>
  </si>
  <si>
    <t>Homeowner:1</t>
  </si>
  <si>
    <t>Cutoff</t>
  </si>
  <si>
    <t>CreditScore</t>
  </si>
  <si>
    <t>Homeowner</t>
  </si>
  <si>
    <t>YrsCreditHistory</t>
  </si>
  <si>
    <t>RevolvingBalance</t>
  </si>
  <si>
    <t>UtilizationPrcnt</t>
  </si>
  <si>
    <t>Model Ln(odds)</t>
  </si>
  <si>
    <t>Model odds</t>
  </si>
  <si>
    <t>Model Decision</t>
  </si>
  <si>
    <t>Hats</t>
  </si>
  <si>
    <t>Hat</t>
  </si>
  <si>
    <t>Cost per labor hour -John</t>
  </si>
  <si>
    <t xml:space="preserve">Total </t>
  </si>
  <si>
    <t>Max John can produce</t>
  </si>
  <si>
    <t>Max Suzy can produce</t>
  </si>
  <si>
    <t>Max Production</t>
  </si>
  <si>
    <t>Total sales forecast</t>
  </si>
  <si>
    <t>P(Perform)</t>
  </si>
  <si>
    <t>on Approved</t>
  </si>
  <si>
    <t>Total Profit (Model Estimate)</t>
  </si>
  <si>
    <t>Profit</t>
  </si>
  <si>
    <t>Expected</t>
  </si>
  <si>
    <t>Expected Profit</t>
  </si>
  <si>
    <t>Microsoft Excel 16.24 Sensitivity Report</t>
  </si>
  <si>
    <t>Worksheet: [Week 13 Participation Activity Worksheets.xlsx]Fundraiser1.55hrs</t>
  </si>
  <si>
    <t>Report Created: 4/17/19 8:04:39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</si>
  <si>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</si>
  <si>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</si>
  <si>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</si>
  <si>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</si>
  <si>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</si>
  <si>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</si>
  <si>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</si>
  <si>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</si>
  <si>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</si>
  <si>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</si>
  <si>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</si>
  <si>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</si>
  <si>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</si>
  <si>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</si>
  <si>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</si>
  <si>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</si>
  <si>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</si>
  <si>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$B$18</t>
  </si>
  <si>
    <t>Number to Produce t-shirts</t>
  </si>
  <si>
    <t>$C$18</t>
  </si>
  <si>
    <t>Number to Produce Hoodies</t>
  </si>
  <si>
    <t>$B$15</t>
  </si>
  <si>
    <t>Labor Hours Used</t>
  </si>
  <si>
    <t>Auxiliary Variables</t>
  </si>
  <si>
    <t>Report Created: 4/18/19 11:09:45 AM</t>
  </si>
  <si>
    <t>$B$19</t>
  </si>
  <si>
    <t>Auxiliary Variables t-shirts</t>
  </si>
  <si>
    <t>$C$19</t>
  </si>
  <si>
    <t>Auxiliary Variables Hoodies</t>
  </si>
  <si>
    <t>Worksheet: [Week 13 Participation Activity Worksheets.xlsx]Fundraiser1.3P</t>
  </si>
  <si>
    <t>Report Created: 4/18/19 11:24:04 AM</t>
  </si>
  <si>
    <t>Number to Produce T-shirts</t>
  </si>
  <si>
    <t>$D$18</t>
  </si>
  <si>
    <t>Number to Produce Hats</t>
  </si>
  <si>
    <t xml:space="preserve">Auxiliary Variables </t>
  </si>
  <si>
    <t>Report Created: 4/18/19 11:29:57 AM</t>
  </si>
  <si>
    <t>Auxiliary Variables  T-shirts</t>
  </si>
  <si>
    <t>Auxiliary Variables  Hoodies</t>
  </si>
  <si>
    <t>$D$19</t>
  </si>
  <si>
    <t>Auxiliary Variables  Hats</t>
  </si>
  <si>
    <t>Report Created: 4/18/19 11:40:26 AM</t>
  </si>
  <si>
    <t>Report Created: 4/18/19 11:44:59 AM</t>
  </si>
  <si>
    <t>Worksheet: [Week 13 Participation Activity Worksheets.xlsx]Fundraiser2E.3</t>
  </si>
  <si>
    <t>Report Created: 4/18/19 11:48:19 AM</t>
  </si>
  <si>
    <t>$B$24</t>
  </si>
  <si>
    <t>Number to Produce - John t-shirts</t>
  </si>
  <si>
    <t>$C$24</t>
  </si>
  <si>
    <t>Number to Produce - John Hoodies</t>
  </si>
  <si>
    <t>$D$24</t>
  </si>
  <si>
    <t>Number to Produce - John Hats</t>
  </si>
  <si>
    <t>$B$25</t>
  </si>
  <si>
    <t>Number to Produce - Suzy t-shirts</t>
  </si>
  <si>
    <t>$C$25</t>
  </si>
  <si>
    <t>Number to Produce - Suzy Hoodies</t>
  </si>
  <si>
    <t>$D$25</t>
  </si>
  <si>
    <t>Number to Produce - Suzy Hats</t>
  </si>
  <si>
    <t>$B$20</t>
  </si>
  <si>
    <t>Labor Hours - John Used</t>
  </si>
  <si>
    <t>$B$21</t>
  </si>
  <si>
    <t>Labor Hours - Suzy Used</t>
  </si>
  <si>
    <t>Microsoft Excel 16.24 Answer Report</t>
  </si>
  <si>
    <t>Worksheet: [Week 13 Participation Activity 1Worksheets.xlsx]Fundraiser2E.3</t>
  </si>
  <si>
    <t>Report Created: 4/18/19 5:37:55 PM</t>
  </si>
  <si>
    <t>Result: Solver found an integer solution within tolerance.  All constraints are satisfied.</t>
  </si>
  <si>
    <t>Solver Engine</t>
  </si>
  <si>
    <t>Engine: Simplex LP</t>
  </si>
  <si>
    <t>Solution Time: 21475600.176 Seconds.</t>
  </si>
  <si>
    <t>Iterations: 2 Subproblems: 8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</si>
  <si>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</si>
  <si>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</si>
  <si>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</si>
  <si>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</si>
  <si>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</si>
  <si>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</si>
  <si>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</si>
  <si>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</si>
  <si>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</si>
  <si>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</si>
  <si>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</si>
  <si>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$B$32</t>
  </si>
  <si>
    <t>Total t-shirts</t>
  </si>
  <si>
    <t>$B$20&lt;=$E$20</t>
  </si>
  <si>
    <t>Binding</t>
  </si>
  <si>
    <t>$B$21&lt;=$E$21</t>
  </si>
  <si>
    <t>Not Binding</t>
  </si>
  <si>
    <t>$B$24&lt;=$B$3</t>
  </si>
  <si>
    <t>$C$24&lt;=$C$3</t>
  </si>
  <si>
    <t>$D$24&lt;=$D$3</t>
  </si>
  <si>
    <t>$B$25&lt;=$B$4</t>
  </si>
  <si>
    <t>$C$25&lt;=$C$4</t>
  </si>
  <si>
    <t>$D$25&lt;=$D$4</t>
  </si>
  <si>
    <t>$B$24:$D$25=Integer</t>
  </si>
  <si>
    <t>Worksheet: [Week 13 Participation Activity 1Worksheets.xlsx]Fundraiser2E</t>
  </si>
  <si>
    <t>Report Created: 4/18/19 5:44:31 PM</t>
  </si>
  <si>
    <t>$B$23</t>
  </si>
  <si>
    <t>Number to Produce - John T-shirts</t>
  </si>
  <si>
    <t>$C$23</t>
  </si>
  <si>
    <t>Number to Produce - Suzy T-shirts</t>
  </si>
  <si>
    <t>Labor Hours John Used</t>
  </si>
  <si>
    <t>Labor Hours Suzy Used</t>
  </si>
  <si>
    <t>Total Production T-shirts</t>
  </si>
  <si>
    <t>Total Production Hoodies</t>
  </si>
  <si>
    <t>Report Created: 4/18/19 5:45:30 PM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</si>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</sst>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"/>
    <numFmt numFmtId="165" formatCode="&quot;$&quot;#,##0"/>
    <numFmt numFmtId="166" formatCode="####.000"/>
    <numFmt numFmtId="167" formatCode="###0.000"/>
    <numFmt numFmtId="168" formatCode="&quot;$&quot;#,##0.00"/>
    <numFmt numFmtId="169" formatCode="&quot;$&quot;#,##0.0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8"/>
      <name val="Arial"/>
      <family val="2"/>
    </font>
    <font>
      <b/>
      <sz val="10"/>
      <name val="Arial"/>
      <family val="2"/>
    </font>
    <font>
      <b/>
      <sz val="10"/>
      <color theme="8"/>
      <name val="Arial"/>
      <family val="2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7" fillId="0" borderId="0"/>
  </cellStyleXfs>
  <cellXfs count="84">
    <xf numFmtId="0" fontId="0" fillId="0" borderId="0" xfId="0"/>
    <xf numFmtId="8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8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8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/>
    <xf numFmtId="0" fontId="3" fillId="0" borderId="0" xfId="0" applyFont="1"/>
    <xf numFmtId="2" fontId="0" fillId="3" borderId="0" xfId="0" applyNumberFormat="1" applyFill="1" applyAlignment="1">
      <alignment horizontal="right"/>
    </xf>
    <xf numFmtId="8" fontId="0" fillId="4" borderId="0" xfId="0" applyNumberFormat="1" applyFill="1" applyAlignment="1">
      <alignment horizontal="right"/>
    </xf>
    <xf numFmtId="0" fontId="4" fillId="0" borderId="0" xfId="0" applyFont="1" applyFill="1" applyAlignment="1">
      <alignment horizontal="right"/>
    </xf>
    <xf numFmtId="38" fontId="0" fillId="0" borderId="0" xfId="0" applyNumberFormat="1"/>
    <xf numFmtId="0" fontId="6" fillId="0" borderId="0" xfId="0" applyFont="1" applyBorder="1"/>
    <xf numFmtId="0" fontId="6" fillId="0" borderId="0" xfId="0" applyFont="1"/>
    <xf numFmtId="0" fontId="9" fillId="0" borderId="0" xfId="2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6" fillId="0" borderId="0" xfId="0" applyNumberFormat="1" applyFont="1"/>
    <xf numFmtId="0" fontId="9" fillId="0" borderId="0" xfId="2" applyFont="1" applyBorder="1" applyAlignment="1">
      <alignment horizontal="left" vertical="top" wrapText="1"/>
    </xf>
    <xf numFmtId="166" fontId="9" fillId="0" borderId="0" xfId="2" applyNumberFormat="1" applyFont="1" applyBorder="1" applyAlignment="1">
      <alignment horizontal="right" vertical="center"/>
    </xf>
    <xf numFmtId="164" fontId="0" fillId="0" borderId="0" xfId="0" applyNumberFormat="1"/>
    <xf numFmtId="167" fontId="9" fillId="0" borderId="0" xfId="2" applyNumberFormat="1" applyFont="1" applyBorder="1" applyAlignment="1">
      <alignment horizontal="right" vertical="center"/>
    </xf>
    <xf numFmtId="0" fontId="11" fillId="0" borderId="0" xfId="0" applyFont="1"/>
    <xf numFmtId="168" fontId="11" fillId="0" borderId="0" xfId="0" applyNumberFormat="1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6" fontId="6" fillId="0" borderId="0" xfId="0" applyNumberFormat="1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38" fontId="6" fillId="0" borderId="0" xfId="0" applyNumberFormat="1" applyFont="1"/>
    <xf numFmtId="0" fontId="11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1" fontId="11" fillId="0" borderId="0" xfId="0" applyNumberFormat="1" applyFont="1" applyFill="1" applyAlignment="1">
      <alignment horizontal="right"/>
    </xf>
    <xf numFmtId="2" fontId="14" fillId="0" borderId="0" xfId="0" applyNumberFormat="1" applyFont="1"/>
    <xf numFmtId="1" fontId="14" fillId="0" borderId="0" xfId="0" applyNumberFormat="1" applyFont="1" applyFill="1"/>
    <xf numFmtId="1" fontId="14" fillId="0" borderId="0" xfId="0" applyNumberFormat="1" applyFont="1" applyFill="1" applyAlignment="1">
      <alignment horizontal="center"/>
    </xf>
    <xf numFmtId="0" fontId="7" fillId="0" borderId="0" xfId="2"/>
    <xf numFmtId="0" fontId="1" fillId="0" borderId="0" xfId="0" applyFont="1" applyAlignment="1">
      <alignment horizontal="center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/>
    <xf numFmtId="2" fontId="0" fillId="0" borderId="0" xfId="0" applyNumberFormat="1" applyFill="1" applyAlignment="1">
      <alignment horizontal="right"/>
    </xf>
    <xf numFmtId="40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1" fontId="0" fillId="0" borderId="0" xfId="0" applyNumberFormat="1"/>
    <xf numFmtId="169" fontId="16" fillId="0" borderId="0" xfId="0" applyNumberFormat="1" applyFont="1"/>
    <xf numFmtId="38" fontId="6" fillId="0" borderId="0" xfId="0" applyNumberFormat="1" applyFont="1" applyFill="1"/>
    <xf numFmtId="4" fontId="6" fillId="3" borderId="0" xfId="0" applyNumberFormat="1" applyFont="1" applyFill="1"/>
    <xf numFmtId="6" fontId="11" fillId="5" borderId="0" xfId="0" applyNumberFormat="1" applyFont="1" applyFill="1"/>
    <xf numFmtId="0" fontId="16" fillId="0" borderId="0" xfId="0" applyFont="1" applyAlignment="1">
      <alignment horizontal="center"/>
    </xf>
    <xf numFmtId="6" fontId="0" fillId="2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5" xfId="0" applyFill="1" applyBorder="1" applyAlignment="1"/>
    <xf numFmtId="0" fontId="0" fillId="0" borderId="6" xfId="0" applyFill="1" applyBorder="1" applyAlignment="1"/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11" fontId="0" fillId="0" borderId="6" xfId="0" applyNumberFormat="1" applyFill="1" applyBorder="1" applyAlignment="1"/>
    <xf numFmtId="0" fontId="18" fillId="0" borderId="3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left" wrapText="1"/>
    </xf>
    <xf numFmtId="0" fontId="9" fillId="0" borderId="0" xfId="2" applyFont="1" applyBorder="1" applyAlignment="1">
      <alignment horizontal="left" vertical="top" wrapText="1"/>
    </xf>
    <xf numFmtId="0" fontId="19" fillId="0" borderId="7" xfId="0" applyFont="1" applyFill="1" applyBorder="1" applyAlignment="1">
      <alignment horizontal="center"/>
    </xf>
    <xf numFmtId="8" fontId="0" fillId="0" borderId="6" xfId="0" applyNumberFormat="1" applyFill="1" applyBorder="1" applyAlignment="1"/>
    <xf numFmtId="2" fontId="0" fillId="0" borderId="5" xfId="0" applyNumberFormat="1" applyFill="1" applyBorder="1" applyAlignment="1"/>
    <xf numFmtId="2" fontId="0" fillId="0" borderId="6" xfId="0" applyNumberFormat="1" applyFill="1" applyBorder="1" applyAlignment="1"/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_ValidationExampleModels" xfId="2" xr:uid="{00000000-0005-0000-0000-000002000000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6BD-7303-D745-827B-B3175542594C}">
  <dimension ref="A1:H15"/>
  <sheetViews>
    <sheetView showGridLines="0" workbookViewId="0">
      <selection activeCell="H9" sqref="H9"/>
    </sheetView>
  </sheetViews>
  <sheetFormatPr baseColWidth="10" defaultRowHeight="15"/>
  <cols>
    <col min="1" max="1" width="2.33203125" customWidth="1"/>
    <col min="2" max="2" width="6.1640625" bestFit="1" customWidth="1"/>
    <col min="3" max="3" width="22.83203125" bestFit="1" customWidth="1"/>
    <col min="4" max="4" width="5.6640625" bestFit="1" customWidth="1"/>
    <col min="5" max="5" width="12.1640625" bestFit="1" customWidth="1"/>
    <col min="6" max="6" width="9.6640625" bestFit="1" customWidth="1"/>
    <col min="7" max="7" width="11.83203125" bestFit="1" customWidth="1"/>
    <col min="8" max="8" width="12.1640625" bestFit="1" customWidth="1"/>
  </cols>
  <sheetData>
    <row r="1" spans="1:8">
      <c r="A1" s="2" t="s">
        <v>66</v>
      </c>
    </row>
    <row r="2" spans="1:8">
      <c r="A2" s="2" t="s">
        <v>67</v>
      </c>
    </row>
    <row r="3" spans="1:8">
      <c r="A3" s="2" t="s">
        <v>68</v>
      </c>
    </row>
    <row r="6" spans="1:8" ht="16" thickBot="1">
      <c r="A6" t="s">
        <v>69</v>
      </c>
    </row>
    <row r="7" spans="1:8">
      <c r="B7" s="70"/>
      <c r="C7" s="70"/>
      <c r="D7" s="70" t="s">
        <v>72</v>
      </c>
      <c r="E7" s="70" t="s">
        <v>74</v>
      </c>
      <c r="F7" s="70" t="s">
        <v>76</v>
      </c>
      <c r="G7" s="70" t="s">
        <v>78</v>
      </c>
      <c r="H7" s="70" t="s">
        <v>78</v>
      </c>
    </row>
    <row r="8" spans="1:8" ht="16" thickBot="1">
      <c r="B8" s="71" t="s">
        <v>70</v>
      </c>
      <c r="C8" s="71" t="s">
        <v>71</v>
      </c>
      <c r="D8" s="71" t="s">
        <v>73</v>
      </c>
      <c r="E8" s="71" t="s">
        <v>75</v>
      </c>
      <c r="F8" s="71" t="s">
        <v>77</v>
      </c>
      <c r="G8" s="71" t="s">
        <v>79</v>
      </c>
      <c r="H8" s="71" t="s">
        <v>80</v>
      </c>
    </row>
    <row r="9" spans="1:8">
      <c r="B9" s="68" t="s">
        <v>86</v>
      </c>
      <c r="C9" s="68" t="s">
        <v>87</v>
      </c>
      <c r="D9" s="68">
        <v>250</v>
      </c>
      <c r="E9" s="68">
        <v>3.3333333333333339</v>
      </c>
      <c r="F9" s="68">
        <v>9</v>
      </c>
      <c r="G9" s="68">
        <v>1E+30</v>
      </c>
      <c r="H9" s="68">
        <v>3.3333333333333339</v>
      </c>
    </row>
    <row r="10" spans="1:8" ht="16" thickBot="1">
      <c r="B10" s="69" t="s">
        <v>88</v>
      </c>
      <c r="C10" s="69" t="s">
        <v>89</v>
      </c>
      <c r="D10" s="69">
        <v>99.999999999999986</v>
      </c>
      <c r="E10" s="69">
        <v>0</v>
      </c>
      <c r="F10" s="69">
        <v>17</v>
      </c>
      <c r="G10" s="69">
        <v>10.000000000000002</v>
      </c>
      <c r="H10" s="69">
        <v>17</v>
      </c>
    </row>
    <row r="12" spans="1:8" ht="16" thickBot="1">
      <c r="A12" t="s">
        <v>81</v>
      </c>
    </row>
    <row r="13" spans="1:8">
      <c r="B13" s="70"/>
      <c r="C13" s="70"/>
      <c r="D13" s="70" t="s">
        <v>72</v>
      </c>
      <c r="E13" s="70" t="s">
        <v>82</v>
      </c>
      <c r="F13" s="70" t="s">
        <v>84</v>
      </c>
      <c r="G13" s="70" t="s">
        <v>78</v>
      </c>
      <c r="H13" s="70" t="s">
        <v>78</v>
      </c>
    </row>
    <row r="14" spans="1:8" ht="16" thickBot="1">
      <c r="B14" s="71" t="s">
        <v>70</v>
      </c>
      <c r="C14" s="71" t="s">
        <v>71</v>
      </c>
      <c r="D14" s="71" t="s">
        <v>73</v>
      </c>
      <c r="E14" s="71" t="s">
        <v>83</v>
      </c>
      <c r="F14" s="71" t="s">
        <v>85</v>
      </c>
      <c r="G14" s="71" t="s">
        <v>79</v>
      </c>
      <c r="H14" s="71" t="s">
        <v>80</v>
      </c>
    </row>
    <row r="15" spans="1:8" ht="16" thickBot="1">
      <c r="B15" s="69" t="s">
        <v>90</v>
      </c>
      <c r="C15" s="69" t="s">
        <v>91</v>
      </c>
      <c r="D15" s="69">
        <v>54.999999999999993</v>
      </c>
      <c r="E15" s="69">
        <v>56.666666666666664</v>
      </c>
      <c r="F15" s="69">
        <v>55</v>
      </c>
      <c r="G15" s="72">
        <v>4.2632564145606002E-15</v>
      </c>
      <c r="H15" s="6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D520-5734-E54D-AB35-016DC3B4D109}">
  <dimension ref="A1:H17"/>
  <sheetViews>
    <sheetView showGridLines="0" workbookViewId="0">
      <selection activeCell="E19" sqref="E19"/>
    </sheetView>
  </sheetViews>
  <sheetFormatPr baseColWidth="10" defaultRowHeight="15"/>
  <cols>
    <col min="1" max="1" width="2.33203125" customWidth="1"/>
    <col min="2" max="2" width="6.1640625" bestFit="1" customWidth="1"/>
    <col min="3" max="3" width="22.83203125" bestFit="1" customWidth="1"/>
    <col min="4" max="4" width="5.6640625" bestFit="1" customWidth="1"/>
    <col min="5" max="5" width="12.1640625" bestFit="1" customWidth="1"/>
    <col min="6" max="6" width="9.6640625" bestFit="1" customWidth="1"/>
    <col min="7" max="7" width="11.83203125" bestFit="1" customWidth="1"/>
    <col min="8" max="8" width="12.1640625" bestFit="1" customWidth="1"/>
  </cols>
  <sheetData>
    <row r="1" spans="1:8">
      <c r="A1" s="2" t="s">
        <v>66</v>
      </c>
    </row>
    <row r="2" spans="1:8">
      <c r="A2" s="2" t="s">
        <v>67</v>
      </c>
    </row>
    <row r="3" spans="1:8">
      <c r="A3" s="2" t="s">
        <v>93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86</v>
      </c>
      <c r="C9" s="68" t="s">
        <v>87</v>
      </c>
      <c r="D9" s="68">
        <v>250</v>
      </c>
      <c r="E9" s="68">
        <v>0</v>
      </c>
      <c r="F9" s="68">
        <v>9</v>
      </c>
      <c r="G9" s="68">
        <v>1E+30</v>
      </c>
      <c r="H9" s="68">
        <v>3.3333333333333344</v>
      </c>
    </row>
    <row r="10" spans="1:8" ht="16" thickBot="1">
      <c r="B10" s="69" t="s">
        <v>88</v>
      </c>
      <c r="C10" s="69" t="s">
        <v>89</v>
      </c>
      <c r="D10" s="69">
        <v>99.999999999999986</v>
      </c>
      <c r="E10" s="69">
        <v>0</v>
      </c>
      <c r="F10" s="69">
        <v>17</v>
      </c>
      <c r="G10" s="69">
        <v>10.000000000000004</v>
      </c>
      <c r="H10" s="69">
        <v>17.000000000000004</v>
      </c>
    </row>
    <row r="12" spans="1:8" ht="16" thickBot="1">
      <c r="A12" t="s">
        <v>81</v>
      </c>
    </row>
    <row r="13" spans="1:8">
      <c r="B13" s="73"/>
      <c r="C13" s="73"/>
      <c r="D13" s="73" t="s">
        <v>72</v>
      </c>
      <c r="E13" s="73" t="s">
        <v>82</v>
      </c>
      <c r="F13" s="73" t="s">
        <v>84</v>
      </c>
      <c r="G13" s="73" t="s">
        <v>78</v>
      </c>
      <c r="H13" s="73" t="s">
        <v>78</v>
      </c>
    </row>
    <row r="14" spans="1:8" ht="16" thickBot="1">
      <c r="B14" s="74" t="s">
        <v>70</v>
      </c>
      <c r="C14" s="74" t="s">
        <v>71</v>
      </c>
      <c r="D14" s="74" t="s">
        <v>73</v>
      </c>
      <c r="E14" s="74" t="s">
        <v>83</v>
      </c>
      <c r="F14" s="74" t="s">
        <v>85</v>
      </c>
      <c r="G14" s="74" t="s">
        <v>79</v>
      </c>
      <c r="H14" s="74" t="s">
        <v>80</v>
      </c>
    </row>
    <row r="15" spans="1:8">
      <c r="B15" s="68" t="s">
        <v>90</v>
      </c>
      <c r="C15" s="68" t="s">
        <v>91</v>
      </c>
      <c r="D15" s="68">
        <v>54.999999999999993</v>
      </c>
      <c r="E15" s="68">
        <v>56.666666666666664</v>
      </c>
      <c r="F15" s="68">
        <v>55</v>
      </c>
      <c r="G15" s="68">
        <v>2.8421709430404009E-15</v>
      </c>
      <c r="H15" s="68">
        <v>30.000000000000004</v>
      </c>
    </row>
    <row r="16" spans="1:8">
      <c r="B16" s="68" t="s">
        <v>94</v>
      </c>
      <c r="C16" s="68" t="s">
        <v>95</v>
      </c>
      <c r="D16" s="68">
        <v>250</v>
      </c>
      <c r="E16" s="68">
        <v>3.3333333333333339</v>
      </c>
      <c r="F16" s="68">
        <v>250</v>
      </c>
      <c r="G16" s="68">
        <v>300</v>
      </c>
      <c r="H16" s="68">
        <v>2.8421709430404007E-14</v>
      </c>
    </row>
    <row r="17" spans="2:8" ht="16" thickBot="1">
      <c r="B17" s="69" t="s">
        <v>96</v>
      </c>
      <c r="C17" s="69" t="s">
        <v>97</v>
      </c>
      <c r="D17" s="69">
        <v>99.999999999999986</v>
      </c>
      <c r="E17" s="69">
        <v>0</v>
      </c>
      <c r="F17" s="69">
        <v>100</v>
      </c>
      <c r="G17" s="69">
        <v>1E+30</v>
      </c>
      <c r="H17" s="69">
        <v>9.4739031434680004E-15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12" sqref="C12"/>
    </sheetView>
  </sheetViews>
  <sheetFormatPr baseColWidth="10" defaultColWidth="8.83203125" defaultRowHeight="15"/>
  <cols>
    <col min="1" max="1" width="21.5" bestFit="1" customWidth="1"/>
    <col min="2" max="2" width="12.6640625" style="5" customWidth="1"/>
    <col min="3" max="3" width="16.5" style="5" customWidth="1"/>
    <col min="4" max="4" width="9.83203125" customWidth="1"/>
  </cols>
  <sheetData>
    <row r="1" spans="1:5">
      <c r="A1" s="2" t="s">
        <v>17</v>
      </c>
      <c r="B1" s="50" t="s">
        <v>33</v>
      </c>
      <c r="C1" s="50" t="s">
        <v>32</v>
      </c>
    </row>
    <row r="2" spans="1:5">
      <c r="A2" t="s">
        <v>9</v>
      </c>
      <c r="B2" s="5" t="s">
        <v>10</v>
      </c>
      <c r="C2" s="5" t="s">
        <v>10</v>
      </c>
      <c r="E2" s="12"/>
    </row>
    <row r="3" spans="1:5">
      <c r="B3" s="8">
        <v>250</v>
      </c>
      <c r="C3" s="8">
        <v>100</v>
      </c>
      <c r="E3" s="12"/>
    </row>
    <row r="4" spans="1:5">
      <c r="B4" s="11"/>
      <c r="C4" s="11"/>
      <c r="E4" s="12"/>
    </row>
    <row r="5" spans="1:5">
      <c r="A5" s="3" t="s">
        <v>18</v>
      </c>
    </row>
    <row r="6" spans="1:5">
      <c r="A6" t="s">
        <v>0</v>
      </c>
      <c r="B6" s="7">
        <v>10</v>
      </c>
    </row>
    <row r="7" spans="1:5">
      <c r="B7" s="6"/>
    </row>
    <row r="8" spans="1:5">
      <c r="B8" s="5" t="s">
        <v>1</v>
      </c>
      <c r="C8" s="5" t="s">
        <v>2</v>
      </c>
    </row>
    <row r="9" spans="1:5">
      <c r="A9" t="s">
        <v>4</v>
      </c>
      <c r="B9" s="65">
        <v>5</v>
      </c>
      <c r="C9" s="65">
        <v>10</v>
      </c>
    </row>
    <row r="10" spans="1:5">
      <c r="A10" t="s">
        <v>3</v>
      </c>
      <c r="B10" s="8">
        <v>0.1</v>
      </c>
      <c r="C10" s="8">
        <v>0.3</v>
      </c>
    </row>
    <row r="11" spans="1:5">
      <c r="A11" t="s">
        <v>5</v>
      </c>
      <c r="B11" s="65">
        <f>15</f>
        <v>15</v>
      </c>
      <c r="C11" s="65">
        <v>30</v>
      </c>
    </row>
    <row r="12" spans="1:5">
      <c r="A12" t="s">
        <v>6</v>
      </c>
      <c r="B12" s="10">
        <f>B$11-B$10*$B$6-B$9</f>
        <v>9</v>
      </c>
      <c r="C12" s="10">
        <f>C$11-C$10*$B$6-C$9</f>
        <v>17</v>
      </c>
      <c r="E12" s="12" t="s">
        <v>15</v>
      </c>
    </row>
    <row r="13" spans="1:5">
      <c r="B13" s="10"/>
      <c r="C13" s="10"/>
      <c r="E13" s="12"/>
    </row>
    <row r="14" spans="1:5">
      <c r="B14" s="5" t="s">
        <v>13</v>
      </c>
      <c r="D14" s="5" t="s">
        <v>14</v>
      </c>
      <c r="E14" s="12"/>
    </row>
    <row r="15" spans="1:5">
      <c r="A15" t="s">
        <v>3</v>
      </c>
      <c r="B15" s="5">
        <f>B10*B18+C10*C18</f>
        <v>54.999999999999993</v>
      </c>
      <c r="C15" s="4" t="s">
        <v>10</v>
      </c>
      <c r="D15" s="9">
        <v>55</v>
      </c>
      <c r="E15" s="12"/>
    </row>
    <row r="16" spans="1:5">
      <c r="B16" s="10"/>
      <c r="C16" s="10"/>
      <c r="E16" s="12"/>
    </row>
    <row r="17" spans="1:5">
      <c r="A17" s="3" t="s">
        <v>7</v>
      </c>
      <c r="B17" s="50" t="s">
        <v>33</v>
      </c>
      <c r="C17" s="50" t="s">
        <v>32</v>
      </c>
    </row>
    <row r="18" spans="1:5">
      <c r="A18" t="s">
        <v>8</v>
      </c>
      <c r="B18" s="67">
        <v>250</v>
      </c>
      <c r="C18" s="14">
        <v>99.999999999999986</v>
      </c>
      <c r="E18" s="13" t="s">
        <v>16</v>
      </c>
    </row>
    <row r="19" spans="1:5">
      <c r="A19" t="s">
        <v>92</v>
      </c>
      <c r="B19" s="5">
        <f>B18</f>
        <v>250</v>
      </c>
      <c r="C19" s="52">
        <f>C18</f>
        <v>99.999999999999986</v>
      </c>
    </row>
    <row r="21" spans="1:5">
      <c r="A21" s="3" t="s">
        <v>11</v>
      </c>
    </row>
    <row r="22" spans="1:5">
      <c r="A22" t="s">
        <v>1</v>
      </c>
      <c r="B22" s="6">
        <f>B18*B12</f>
        <v>2250</v>
      </c>
    </row>
    <row r="23" spans="1:5">
      <c r="A23" t="s">
        <v>2</v>
      </c>
      <c r="B23" s="6">
        <f>C18*C12</f>
        <v>1699.9999999999998</v>
      </c>
      <c r="C23" s="6"/>
      <c r="D23" s="1"/>
    </row>
    <row r="24" spans="1:5">
      <c r="A24" t="s">
        <v>12</v>
      </c>
      <c r="B24" s="15">
        <f>SUM(B22:B23)</f>
        <v>3950</v>
      </c>
      <c r="D24" s="1"/>
    </row>
    <row r="25" spans="1:5">
      <c r="B25" s="16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057F-5A48-634F-AA98-D00C435FF6AA}">
  <dimension ref="A1:H16"/>
  <sheetViews>
    <sheetView showGridLines="0" workbookViewId="0">
      <selection activeCell="E9" sqref="E9"/>
    </sheetView>
  </sheetViews>
  <sheetFormatPr baseColWidth="10" defaultRowHeight="15"/>
  <cols>
    <col min="1" max="1" width="2.33203125" customWidth="1"/>
    <col min="2" max="2" width="6.33203125" bestFit="1" customWidth="1"/>
    <col min="3" max="3" width="22.83203125" bestFit="1" customWidth="1"/>
    <col min="4" max="4" width="5.6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>
      <c r="A1" s="2" t="s">
        <v>66</v>
      </c>
    </row>
    <row r="2" spans="1:8">
      <c r="A2" s="2" t="s">
        <v>98</v>
      </c>
    </row>
    <row r="3" spans="1:8">
      <c r="A3" s="2" t="s">
        <v>99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86</v>
      </c>
      <c r="C9" s="68" t="s">
        <v>100</v>
      </c>
      <c r="D9" s="68">
        <v>250</v>
      </c>
      <c r="E9" s="68">
        <v>4.9999999999999973</v>
      </c>
      <c r="F9" s="68">
        <v>12</v>
      </c>
      <c r="G9" s="68">
        <v>1E+30</v>
      </c>
      <c r="H9" s="68">
        <v>4.9999999999999973</v>
      </c>
    </row>
    <row r="10" spans="1:8">
      <c r="B10" s="68" t="s">
        <v>88</v>
      </c>
      <c r="C10" s="68" t="s">
        <v>89</v>
      </c>
      <c r="D10" s="68">
        <v>60.000000000000014</v>
      </c>
      <c r="E10" s="68">
        <v>0</v>
      </c>
      <c r="F10" s="68">
        <v>17.5</v>
      </c>
      <c r="G10" s="68">
        <v>12.499999999999989</v>
      </c>
      <c r="H10" s="68">
        <v>5.0000000000000027</v>
      </c>
    </row>
    <row r="11" spans="1:8" ht="16" thickBot="1">
      <c r="B11" s="69" t="s">
        <v>101</v>
      </c>
      <c r="C11" s="69" t="s">
        <v>102</v>
      </c>
      <c r="D11" s="69">
        <v>0</v>
      </c>
      <c r="E11" s="69">
        <v>-5.0000000000000036</v>
      </c>
      <c r="F11" s="69">
        <v>12.5</v>
      </c>
      <c r="G11" s="69">
        <v>5.0000000000000036</v>
      </c>
      <c r="H11" s="69">
        <v>1E+30</v>
      </c>
    </row>
    <row r="13" spans="1:8" ht="16" thickBot="1">
      <c r="A13" t="s">
        <v>81</v>
      </c>
    </row>
    <row r="14" spans="1:8">
      <c r="B14" s="73"/>
      <c r="C14" s="73"/>
      <c r="D14" s="73" t="s">
        <v>72</v>
      </c>
      <c r="E14" s="73" t="s">
        <v>82</v>
      </c>
      <c r="F14" s="73" t="s">
        <v>84</v>
      </c>
      <c r="G14" s="73" t="s">
        <v>78</v>
      </c>
      <c r="H14" s="73" t="s">
        <v>78</v>
      </c>
    </row>
    <row r="15" spans="1:8" ht="16" thickBot="1">
      <c r="B15" s="74" t="s">
        <v>70</v>
      </c>
      <c r="C15" s="74" t="s">
        <v>71</v>
      </c>
      <c r="D15" s="74" t="s">
        <v>73</v>
      </c>
      <c r="E15" s="74" t="s">
        <v>83</v>
      </c>
      <c r="F15" s="74" t="s">
        <v>85</v>
      </c>
      <c r="G15" s="74" t="s">
        <v>79</v>
      </c>
      <c r="H15" s="74" t="s">
        <v>80</v>
      </c>
    </row>
    <row r="16" spans="1:8" ht="16" thickBot="1">
      <c r="B16" s="69" t="s">
        <v>90</v>
      </c>
      <c r="C16" s="69" t="s">
        <v>91</v>
      </c>
      <c r="D16" s="69">
        <v>40</v>
      </c>
      <c r="E16" s="69">
        <v>70.000000000000014</v>
      </c>
      <c r="F16" s="69">
        <v>40</v>
      </c>
      <c r="G16" s="69">
        <v>9.9999999999999947</v>
      </c>
      <c r="H16" s="6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220D-8CF0-8A49-A487-9B5BD1E6C785}">
  <dimension ref="A1:H19"/>
  <sheetViews>
    <sheetView showGridLines="0" workbookViewId="0">
      <selection activeCell="G11" sqref="G11"/>
    </sheetView>
  </sheetViews>
  <sheetFormatPr baseColWidth="10" defaultRowHeight="15"/>
  <cols>
    <col min="1" max="1" width="2.33203125" customWidth="1"/>
    <col min="2" max="2" width="6.33203125" bestFit="1" customWidth="1"/>
    <col min="3" max="3" width="22.83203125" bestFit="1" customWidth="1"/>
    <col min="4" max="4" width="5.6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>
      <c r="A1" s="2" t="s">
        <v>66</v>
      </c>
    </row>
    <row r="2" spans="1:8">
      <c r="A2" s="2" t="s">
        <v>98</v>
      </c>
    </row>
    <row r="3" spans="1:8">
      <c r="A3" s="2" t="s">
        <v>104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86</v>
      </c>
      <c r="C9" s="68" t="s">
        <v>100</v>
      </c>
      <c r="D9" s="68">
        <v>250</v>
      </c>
      <c r="E9" s="68">
        <v>0</v>
      </c>
      <c r="F9" s="68">
        <v>12</v>
      </c>
      <c r="G9" s="68">
        <v>1E+30</v>
      </c>
      <c r="H9" s="68">
        <v>4.9999999999999991</v>
      </c>
    </row>
    <row r="10" spans="1:8">
      <c r="B10" s="68" t="s">
        <v>88</v>
      </c>
      <c r="C10" s="68" t="s">
        <v>89</v>
      </c>
      <c r="D10" s="68">
        <v>60.000000000000007</v>
      </c>
      <c r="E10" s="68">
        <v>0</v>
      </c>
      <c r="F10" s="68">
        <v>17.5</v>
      </c>
      <c r="G10" s="68">
        <v>12.499999999999995</v>
      </c>
      <c r="H10" s="68">
        <v>5.0000000000000009</v>
      </c>
    </row>
    <row r="11" spans="1:8" ht="16" thickBot="1">
      <c r="B11" s="69" t="s">
        <v>101</v>
      </c>
      <c r="C11" s="69" t="s">
        <v>102</v>
      </c>
      <c r="D11" s="69">
        <v>0</v>
      </c>
      <c r="E11" s="69">
        <v>-5.0000000000000018</v>
      </c>
      <c r="F11" s="69">
        <v>12.5</v>
      </c>
      <c r="G11" s="69">
        <v>5.0000000000000018</v>
      </c>
      <c r="H11" s="69">
        <v>1E+30</v>
      </c>
    </row>
    <row r="13" spans="1:8" ht="16" thickBot="1">
      <c r="A13" t="s">
        <v>81</v>
      </c>
    </row>
    <row r="14" spans="1:8">
      <c r="B14" s="73"/>
      <c r="C14" s="73"/>
      <c r="D14" s="73" t="s">
        <v>72</v>
      </c>
      <c r="E14" s="73" t="s">
        <v>82</v>
      </c>
      <c r="F14" s="73" t="s">
        <v>84</v>
      </c>
      <c r="G14" s="73" t="s">
        <v>78</v>
      </c>
      <c r="H14" s="73" t="s">
        <v>78</v>
      </c>
    </row>
    <row r="15" spans="1:8" ht="16" thickBot="1">
      <c r="B15" s="74" t="s">
        <v>70</v>
      </c>
      <c r="C15" s="74" t="s">
        <v>71</v>
      </c>
      <c r="D15" s="74" t="s">
        <v>73</v>
      </c>
      <c r="E15" s="74" t="s">
        <v>83</v>
      </c>
      <c r="F15" s="74" t="s">
        <v>85</v>
      </c>
      <c r="G15" s="74" t="s">
        <v>79</v>
      </c>
      <c r="H15" s="74" t="s">
        <v>80</v>
      </c>
    </row>
    <row r="16" spans="1:8">
      <c r="B16" s="68" t="s">
        <v>90</v>
      </c>
      <c r="C16" s="68" t="s">
        <v>91</v>
      </c>
      <c r="D16" s="68">
        <v>40</v>
      </c>
      <c r="E16" s="68">
        <v>70</v>
      </c>
      <c r="F16" s="68">
        <v>40</v>
      </c>
      <c r="G16" s="68">
        <v>9.9999999999999964</v>
      </c>
      <c r="H16" s="68">
        <v>14.999999999999998</v>
      </c>
    </row>
    <row r="17" spans="2:8">
      <c r="B17" s="68" t="s">
        <v>94</v>
      </c>
      <c r="C17" s="68" t="s">
        <v>105</v>
      </c>
      <c r="D17" s="68">
        <v>250</v>
      </c>
      <c r="E17" s="68">
        <v>4.9999999999999991</v>
      </c>
      <c r="F17" s="68">
        <v>250</v>
      </c>
      <c r="G17" s="68">
        <v>150</v>
      </c>
      <c r="H17" s="68">
        <v>99.999999999999957</v>
      </c>
    </row>
    <row r="18" spans="2:8">
      <c r="B18" s="68" t="s">
        <v>96</v>
      </c>
      <c r="C18" s="68" t="s">
        <v>106</v>
      </c>
      <c r="D18" s="68">
        <v>60.000000000000007</v>
      </c>
      <c r="E18" s="68">
        <v>0</v>
      </c>
      <c r="F18" s="68">
        <v>100</v>
      </c>
      <c r="G18" s="68">
        <v>1E+30</v>
      </c>
      <c r="H18" s="68">
        <v>39.999999999999993</v>
      </c>
    </row>
    <row r="19" spans="2:8" ht="16" thickBot="1">
      <c r="B19" s="69" t="s">
        <v>107</v>
      </c>
      <c r="C19" s="69" t="s">
        <v>108</v>
      </c>
      <c r="D19" s="69">
        <v>0</v>
      </c>
      <c r="E19" s="69">
        <v>0</v>
      </c>
      <c r="F19" s="69">
        <v>300</v>
      </c>
      <c r="G19" s="69">
        <v>1E+30</v>
      </c>
      <c r="H19" s="69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512-4F89-4949-A68B-8FF6CCD5F1D2}">
  <dimension ref="A1:H19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33203125" bestFit="1" customWidth="1"/>
    <col min="3" max="3" width="22.83203125" bestFit="1" customWidth="1"/>
    <col min="4" max="4" width="5.6640625" bestFit="1" customWidth="1"/>
    <col min="5" max="5" width="12.33203125" bestFit="1" customWidth="1"/>
    <col min="6" max="6" width="9.6640625" bestFit="1" customWidth="1"/>
    <col min="7" max="8" width="11.83203125" bestFit="1" customWidth="1"/>
  </cols>
  <sheetData>
    <row r="1" spans="1:8">
      <c r="A1" s="2" t="s">
        <v>66</v>
      </c>
    </row>
    <row r="2" spans="1:8">
      <c r="A2" s="2" t="s">
        <v>98</v>
      </c>
    </row>
    <row r="3" spans="1:8">
      <c r="A3" s="2" t="s">
        <v>109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86</v>
      </c>
      <c r="C9" s="68" t="s">
        <v>100</v>
      </c>
      <c r="D9" s="68">
        <v>250</v>
      </c>
      <c r="E9" s="68">
        <v>0</v>
      </c>
      <c r="F9" s="68">
        <v>12</v>
      </c>
      <c r="G9" s="68">
        <v>1E+30</v>
      </c>
      <c r="H9" s="68">
        <v>4.9999999999999991</v>
      </c>
    </row>
    <row r="10" spans="1:8">
      <c r="B10" s="68" t="s">
        <v>88</v>
      </c>
      <c r="C10" s="68" t="s">
        <v>89</v>
      </c>
      <c r="D10" s="68">
        <v>60.000000000000007</v>
      </c>
      <c r="E10" s="68">
        <v>0</v>
      </c>
      <c r="F10" s="68">
        <v>17.5</v>
      </c>
      <c r="G10" s="68">
        <v>12.499999999999995</v>
      </c>
      <c r="H10" s="68">
        <v>1.7763568394002501E-15</v>
      </c>
    </row>
    <row r="11" spans="1:8" ht="16" thickBot="1">
      <c r="B11" s="69" t="s">
        <v>101</v>
      </c>
      <c r="C11" s="69" t="s">
        <v>102</v>
      </c>
      <c r="D11" s="69">
        <v>0</v>
      </c>
      <c r="E11" s="69">
        <v>-1.7763568394002505E-15</v>
      </c>
      <c r="F11" s="69">
        <v>17.5</v>
      </c>
      <c r="G11" s="69">
        <v>1.7763568394002505E-15</v>
      </c>
      <c r="H11" s="69">
        <v>1E+30</v>
      </c>
    </row>
    <row r="13" spans="1:8" ht="16" thickBot="1">
      <c r="A13" t="s">
        <v>81</v>
      </c>
    </row>
    <row r="14" spans="1:8">
      <c r="B14" s="73"/>
      <c r="C14" s="73"/>
      <c r="D14" s="73" t="s">
        <v>72</v>
      </c>
      <c r="E14" s="73" t="s">
        <v>82</v>
      </c>
      <c r="F14" s="73" t="s">
        <v>84</v>
      </c>
      <c r="G14" s="73" t="s">
        <v>78</v>
      </c>
      <c r="H14" s="73" t="s">
        <v>78</v>
      </c>
    </row>
    <row r="15" spans="1:8" ht="16" thickBot="1">
      <c r="B15" s="74" t="s">
        <v>70</v>
      </c>
      <c r="C15" s="74" t="s">
        <v>71</v>
      </c>
      <c r="D15" s="74" t="s">
        <v>73</v>
      </c>
      <c r="E15" s="74" t="s">
        <v>83</v>
      </c>
      <c r="F15" s="74" t="s">
        <v>85</v>
      </c>
      <c r="G15" s="74" t="s">
        <v>79</v>
      </c>
      <c r="H15" s="74" t="s">
        <v>80</v>
      </c>
    </row>
    <row r="16" spans="1:8">
      <c r="B16" s="68" t="s">
        <v>90</v>
      </c>
      <c r="C16" s="68" t="s">
        <v>91</v>
      </c>
      <c r="D16" s="68">
        <v>40</v>
      </c>
      <c r="E16" s="68">
        <v>70</v>
      </c>
      <c r="F16" s="68">
        <v>40</v>
      </c>
      <c r="G16" s="68">
        <v>9.9999999999999964</v>
      </c>
      <c r="H16" s="68">
        <v>14.999999999999998</v>
      </c>
    </row>
    <row r="17" spans="2:8">
      <c r="B17" s="68" t="s">
        <v>94</v>
      </c>
      <c r="C17" s="68" t="s">
        <v>105</v>
      </c>
      <c r="D17" s="68">
        <v>250</v>
      </c>
      <c r="E17" s="68">
        <v>4.9999999999999991</v>
      </c>
      <c r="F17" s="68">
        <v>250</v>
      </c>
      <c r="G17" s="68">
        <v>150</v>
      </c>
      <c r="H17" s="68">
        <v>99.999999999999957</v>
      </c>
    </row>
    <row r="18" spans="2:8">
      <c r="B18" s="68" t="s">
        <v>96</v>
      </c>
      <c r="C18" s="68" t="s">
        <v>106</v>
      </c>
      <c r="D18" s="68">
        <v>60.000000000000007</v>
      </c>
      <c r="E18" s="68">
        <v>0</v>
      </c>
      <c r="F18" s="68">
        <v>100</v>
      </c>
      <c r="G18" s="68">
        <v>1E+30</v>
      </c>
      <c r="H18" s="68">
        <v>39.999999999999993</v>
      </c>
    </row>
    <row r="19" spans="2:8" ht="16" thickBot="1">
      <c r="B19" s="69" t="s">
        <v>107</v>
      </c>
      <c r="C19" s="69" t="s">
        <v>108</v>
      </c>
      <c r="D19" s="69">
        <v>0</v>
      </c>
      <c r="E19" s="69">
        <v>0</v>
      </c>
      <c r="F19" s="69">
        <v>300</v>
      </c>
      <c r="G19" s="69">
        <v>1E+30</v>
      </c>
      <c r="H19" s="69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B8F8-1A3F-8A47-B0EB-35478A635D71}">
  <dimension ref="A1:H19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33203125" bestFit="1" customWidth="1"/>
    <col min="3" max="3" width="22.83203125" bestFit="1" customWidth="1"/>
    <col min="4" max="4" width="5.6640625" bestFit="1" customWidth="1"/>
    <col min="5" max="5" width="11.83203125" bestFit="1" customWidth="1"/>
    <col min="6" max="6" width="9.6640625" bestFit="1" customWidth="1"/>
    <col min="7" max="8" width="11.83203125" bestFit="1" customWidth="1"/>
  </cols>
  <sheetData>
    <row r="1" spans="1:8">
      <c r="A1" s="2" t="s">
        <v>66</v>
      </c>
    </row>
    <row r="2" spans="1:8">
      <c r="A2" s="2" t="s">
        <v>98</v>
      </c>
    </row>
    <row r="3" spans="1:8">
      <c r="A3" s="2" t="s">
        <v>110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86</v>
      </c>
      <c r="C9" s="68" t="s">
        <v>100</v>
      </c>
      <c r="D9" s="68">
        <v>250</v>
      </c>
      <c r="E9" s="68">
        <v>0</v>
      </c>
      <c r="F9" s="68">
        <v>12</v>
      </c>
      <c r="G9" s="68">
        <v>1E+30</v>
      </c>
      <c r="H9" s="68">
        <v>5</v>
      </c>
    </row>
    <row r="10" spans="1:8">
      <c r="B10" s="68" t="s">
        <v>88</v>
      </c>
      <c r="C10" s="68" t="s">
        <v>89</v>
      </c>
      <c r="D10" s="68">
        <v>0</v>
      </c>
      <c r="E10" s="68">
        <v>0</v>
      </c>
      <c r="F10" s="68">
        <v>17.5</v>
      </c>
      <c r="G10" s="68">
        <v>1E+30</v>
      </c>
      <c r="H10" s="68">
        <v>3.5527136788005009E-15</v>
      </c>
    </row>
    <row r="11" spans="1:8" ht="16" thickBot="1">
      <c r="B11" s="69" t="s">
        <v>101</v>
      </c>
      <c r="C11" s="69" t="s">
        <v>102</v>
      </c>
      <c r="D11" s="69">
        <v>60</v>
      </c>
      <c r="E11" s="69">
        <v>0</v>
      </c>
      <c r="F11" s="69">
        <v>17.5</v>
      </c>
      <c r="G11" s="69">
        <v>3.5527136788005017E-15</v>
      </c>
      <c r="H11" s="69">
        <v>17.5</v>
      </c>
    </row>
    <row r="13" spans="1:8" ht="16" thickBot="1">
      <c r="A13" t="s">
        <v>81</v>
      </c>
    </row>
    <row r="14" spans="1:8">
      <c r="B14" s="73"/>
      <c r="C14" s="73"/>
      <c r="D14" s="73" t="s">
        <v>72</v>
      </c>
      <c r="E14" s="73" t="s">
        <v>82</v>
      </c>
      <c r="F14" s="73" t="s">
        <v>84</v>
      </c>
      <c r="G14" s="73" t="s">
        <v>78</v>
      </c>
      <c r="H14" s="73" t="s">
        <v>78</v>
      </c>
    </row>
    <row r="15" spans="1:8" ht="16" thickBot="1">
      <c r="B15" s="74" t="s">
        <v>70</v>
      </c>
      <c r="C15" s="74" t="s">
        <v>71</v>
      </c>
      <c r="D15" s="74" t="s">
        <v>73</v>
      </c>
      <c r="E15" s="74" t="s">
        <v>83</v>
      </c>
      <c r="F15" s="74" t="s">
        <v>85</v>
      </c>
      <c r="G15" s="74" t="s">
        <v>79</v>
      </c>
      <c r="H15" s="74" t="s">
        <v>80</v>
      </c>
    </row>
    <row r="16" spans="1:8">
      <c r="B16" s="68" t="s">
        <v>90</v>
      </c>
      <c r="C16" s="68" t="s">
        <v>91</v>
      </c>
      <c r="D16" s="68">
        <v>40</v>
      </c>
      <c r="E16" s="68">
        <v>70</v>
      </c>
      <c r="F16" s="68">
        <v>40</v>
      </c>
      <c r="G16" s="68">
        <v>60</v>
      </c>
      <c r="H16" s="68">
        <v>15</v>
      </c>
    </row>
    <row r="17" spans="2:8">
      <c r="B17" s="68" t="s">
        <v>94</v>
      </c>
      <c r="C17" s="68" t="s">
        <v>105</v>
      </c>
      <c r="D17" s="68">
        <v>250</v>
      </c>
      <c r="E17" s="68">
        <v>5</v>
      </c>
      <c r="F17" s="68">
        <v>250</v>
      </c>
      <c r="G17" s="68">
        <v>150</v>
      </c>
      <c r="H17" s="68">
        <v>250</v>
      </c>
    </row>
    <row r="18" spans="2:8">
      <c r="B18" s="68" t="s">
        <v>96</v>
      </c>
      <c r="C18" s="68" t="s">
        <v>106</v>
      </c>
      <c r="D18" s="68">
        <v>0</v>
      </c>
      <c r="E18" s="68">
        <v>3.5527136788005009E-15</v>
      </c>
      <c r="F18" s="68">
        <v>0</v>
      </c>
      <c r="G18" s="68">
        <v>60.000000000000007</v>
      </c>
      <c r="H18" s="68">
        <v>0</v>
      </c>
    </row>
    <row r="19" spans="2:8" ht="16" thickBot="1">
      <c r="B19" s="69" t="s">
        <v>107</v>
      </c>
      <c r="C19" s="69" t="s">
        <v>108</v>
      </c>
      <c r="D19" s="69">
        <v>60</v>
      </c>
      <c r="E19" s="69">
        <v>0</v>
      </c>
      <c r="F19" s="69">
        <v>300</v>
      </c>
      <c r="G19" s="69">
        <v>1E+30</v>
      </c>
      <c r="H19" s="69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4" sqref="C4"/>
    </sheetView>
  </sheetViews>
  <sheetFormatPr baseColWidth="10" defaultColWidth="8.83203125" defaultRowHeight="15"/>
  <cols>
    <col min="1" max="1" width="21.5" bestFit="1" customWidth="1"/>
    <col min="2" max="2" width="12.6640625" style="5" customWidth="1"/>
    <col min="3" max="3" width="16.5" style="5" customWidth="1"/>
    <col min="4" max="4" width="9.83203125" customWidth="1"/>
  </cols>
  <sheetData>
    <row r="1" spans="1:5">
      <c r="A1" s="2" t="s">
        <v>17</v>
      </c>
      <c r="B1" s="50" t="s">
        <v>31</v>
      </c>
      <c r="C1" s="50" t="s">
        <v>32</v>
      </c>
      <c r="D1" s="50" t="s">
        <v>52</v>
      </c>
    </row>
    <row r="2" spans="1:5">
      <c r="A2" t="s">
        <v>9</v>
      </c>
      <c r="B2" s="5" t="s">
        <v>10</v>
      </c>
      <c r="C2" s="5" t="s">
        <v>10</v>
      </c>
      <c r="D2" s="5" t="s">
        <v>10</v>
      </c>
      <c r="E2" s="12"/>
    </row>
    <row r="3" spans="1:5">
      <c r="B3" s="8">
        <v>250</v>
      </c>
      <c r="C3" s="8">
        <v>0</v>
      </c>
      <c r="D3" s="9">
        <v>300</v>
      </c>
      <c r="E3" s="12"/>
    </row>
    <row r="4" spans="1:5">
      <c r="B4" s="11"/>
      <c r="C4" s="11"/>
      <c r="E4" s="12"/>
    </row>
    <row r="5" spans="1:5">
      <c r="A5" s="3" t="s">
        <v>18</v>
      </c>
    </row>
    <row r="6" spans="1:5">
      <c r="A6" t="s">
        <v>0</v>
      </c>
      <c r="B6" s="7">
        <v>10</v>
      </c>
    </row>
    <row r="7" spans="1:5">
      <c r="B7" s="6"/>
    </row>
    <row r="8" spans="1:5">
      <c r="B8" s="5" t="s">
        <v>1</v>
      </c>
      <c r="C8" s="5" t="s">
        <v>2</v>
      </c>
      <c r="D8" t="s">
        <v>52</v>
      </c>
    </row>
    <row r="9" spans="1:5">
      <c r="A9" t="s">
        <v>4</v>
      </c>
      <c r="B9" s="65">
        <v>5</v>
      </c>
      <c r="C9" s="65">
        <v>10</v>
      </c>
      <c r="D9" s="9">
        <v>3</v>
      </c>
    </row>
    <row r="10" spans="1:5">
      <c r="A10" t="s">
        <v>3</v>
      </c>
      <c r="B10" s="8">
        <v>0.1</v>
      </c>
      <c r="C10" s="8">
        <v>0.25</v>
      </c>
      <c r="D10" s="9">
        <v>0.25</v>
      </c>
    </row>
    <row r="11" spans="1:5">
      <c r="A11" t="s">
        <v>5</v>
      </c>
      <c r="B11" s="65">
        <v>18</v>
      </c>
      <c r="C11" s="65">
        <v>30</v>
      </c>
      <c r="D11" s="9">
        <v>23</v>
      </c>
    </row>
    <row r="12" spans="1:5">
      <c r="A12" t="s">
        <v>6</v>
      </c>
      <c r="B12" s="10">
        <f>B$11-B$10*$B$6-B$9</f>
        <v>12</v>
      </c>
      <c r="C12" s="10">
        <f>C$11-C$10*$B$6-C$9</f>
        <v>17.5</v>
      </c>
      <c r="D12" s="10">
        <f>D$11-D$10*$B$6-D$9</f>
        <v>17.5</v>
      </c>
      <c r="E12" s="12" t="s">
        <v>15</v>
      </c>
    </row>
    <row r="13" spans="1:5">
      <c r="B13" s="10"/>
      <c r="C13" s="10"/>
      <c r="E13" s="12"/>
    </row>
    <row r="14" spans="1:5">
      <c r="B14" s="5" t="s">
        <v>13</v>
      </c>
      <c r="D14" s="5" t="s">
        <v>14</v>
      </c>
      <c r="E14" s="12"/>
    </row>
    <row r="15" spans="1:5">
      <c r="A15" t="s">
        <v>3</v>
      </c>
      <c r="B15" s="5">
        <f>SUMPRODUCT(B18:D18,B10:D10)</f>
        <v>40</v>
      </c>
      <c r="C15" s="4" t="s">
        <v>10</v>
      </c>
      <c r="D15" s="9">
        <v>40</v>
      </c>
      <c r="E15" s="12"/>
    </row>
    <row r="16" spans="1:5">
      <c r="B16" s="10"/>
      <c r="C16" s="10"/>
      <c r="E16" s="12"/>
    </row>
    <row r="17" spans="1:5">
      <c r="A17" s="3" t="s">
        <v>7</v>
      </c>
      <c r="B17" s="50" t="s">
        <v>31</v>
      </c>
      <c r="C17" s="50" t="s">
        <v>32</v>
      </c>
      <c r="D17" s="50" t="s">
        <v>52</v>
      </c>
    </row>
    <row r="18" spans="1:5">
      <c r="A18" t="s">
        <v>8</v>
      </c>
      <c r="B18" s="14">
        <v>250</v>
      </c>
      <c r="C18" s="14">
        <v>0</v>
      </c>
      <c r="D18" s="66">
        <v>60</v>
      </c>
      <c r="E18" s="13" t="s">
        <v>16</v>
      </c>
    </row>
    <row r="19" spans="1:5">
      <c r="A19" t="s">
        <v>103</v>
      </c>
      <c r="B19" s="52">
        <f>B18</f>
        <v>250</v>
      </c>
      <c r="C19" s="52">
        <f>C18</f>
        <v>0</v>
      </c>
      <c r="D19">
        <f>D18</f>
        <v>60</v>
      </c>
    </row>
    <row r="21" spans="1:5">
      <c r="A21" s="3" t="s">
        <v>11</v>
      </c>
    </row>
    <row r="22" spans="1:5">
      <c r="B22" s="6"/>
    </row>
    <row r="23" spans="1:5">
      <c r="B23" s="6"/>
      <c r="C23" s="6"/>
      <c r="D23" s="1"/>
    </row>
    <row r="24" spans="1:5">
      <c r="A24" t="s">
        <v>12</v>
      </c>
      <c r="B24" s="15">
        <f>SUMPRODUCT(B18:D18,B12:D12)</f>
        <v>4050</v>
      </c>
      <c r="D24" s="1"/>
    </row>
    <row r="25" spans="1:5">
      <c r="B25" s="16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7935-BBC7-7243-BDCA-124DE83714E3}">
  <dimension ref="A1:H20"/>
  <sheetViews>
    <sheetView showGridLines="0" workbookViewId="0">
      <selection activeCell="D11" sqref="D11"/>
    </sheetView>
  </sheetViews>
  <sheetFormatPr baseColWidth="10" defaultRowHeight="15"/>
  <cols>
    <col min="1" max="1" width="2.33203125" customWidth="1"/>
    <col min="2" max="2" width="6.33203125" bestFit="1" customWidth="1"/>
    <col min="3" max="3" width="27.83203125" bestFit="1" customWidth="1"/>
    <col min="4" max="5" width="12.1640625" bestFit="1" customWidth="1"/>
    <col min="6" max="6" width="9.6640625" bestFit="1" customWidth="1"/>
    <col min="7" max="8" width="12.1640625" bestFit="1" customWidth="1"/>
  </cols>
  <sheetData>
    <row r="1" spans="1:8">
      <c r="A1" s="2" t="s">
        <v>66</v>
      </c>
    </row>
    <row r="2" spans="1:8">
      <c r="A2" s="2" t="s">
        <v>111</v>
      </c>
    </row>
    <row r="3" spans="1:8">
      <c r="A3" s="2" t="s">
        <v>112</v>
      </c>
    </row>
    <row r="6" spans="1:8" ht="16" thickBot="1">
      <c r="A6" t="s">
        <v>69</v>
      </c>
    </row>
    <row r="7" spans="1:8">
      <c r="B7" s="73"/>
      <c r="C7" s="73"/>
      <c r="D7" s="73" t="s">
        <v>72</v>
      </c>
      <c r="E7" s="73" t="s">
        <v>74</v>
      </c>
      <c r="F7" s="73" t="s">
        <v>76</v>
      </c>
      <c r="G7" s="73" t="s">
        <v>78</v>
      </c>
      <c r="H7" s="73" t="s">
        <v>78</v>
      </c>
    </row>
    <row r="8" spans="1:8" ht="16" thickBot="1">
      <c r="B8" s="74" t="s">
        <v>70</v>
      </c>
      <c r="C8" s="74" t="s">
        <v>71</v>
      </c>
      <c r="D8" s="74" t="s">
        <v>73</v>
      </c>
      <c r="E8" s="74" t="s">
        <v>75</v>
      </c>
      <c r="F8" s="74" t="s">
        <v>77</v>
      </c>
      <c r="G8" s="74" t="s">
        <v>79</v>
      </c>
      <c r="H8" s="74" t="s">
        <v>80</v>
      </c>
    </row>
    <row r="9" spans="1:8">
      <c r="B9" s="68" t="s">
        <v>113</v>
      </c>
      <c r="C9" s="68" t="s">
        <v>114</v>
      </c>
      <c r="D9" s="68">
        <v>100</v>
      </c>
      <c r="E9" s="68">
        <v>6.0833333333333313</v>
      </c>
      <c r="F9" s="68">
        <v>12</v>
      </c>
      <c r="G9" s="68">
        <v>1E+30</v>
      </c>
      <c r="H9" s="68">
        <v>6.0833333333333313</v>
      </c>
    </row>
    <row r="10" spans="1:8">
      <c r="B10" s="68" t="s">
        <v>115</v>
      </c>
      <c r="C10" s="68" t="s">
        <v>116</v>
      </c>
      <c r="D10" s="68">
        <v>45</v>
      </c>
      <c r="E10" s="68">
        <v>3.4000000000000004</v>
      </c>
      <c r="F10" s="68">
        <v>17.600000000000001</v>
      </c>
      <c r="G10" s="68">
        <v>1E+30</v>
      </c>
      <c r="H10" s="68">
        <v>3.4000000000000004</v>
      </c>
    </row>
    <row r="11" spans="1:8">
      <c r="B11" s="68" t="s">
        <v>117</v>
      </c>
      <c r="C11" s="68" t="s">
        <v>118</v>
      </c>
      <c r="D11" s="68">
        <v>30.666666666666675</v>
      </c>
      <c r="E11" s="68">
        <v>0</v>
      </c>
      <c r="F11" s="68">
        <v>17.75</v>
      </c>
      <c r="G11" s="68">
        <v>4.25</v>
      </c>
      <c r="H11" s="68">
        <v>17.75</v>
      </c>
    </row>
    <row r="12" spans="1:8">
      <c r="B12" s="68" t="s">
        <v>119</v>
      </c>
      <c r="C12" s="68" t="s">
        <v>120</v>
      </c>
      <c r="D12" s="68">
        <v>50</v>
      </c>
      <c r="E12" s="68">
        <v>4.4285714285714377</v>
      </c>
      <c r="F12" s="68">
        <v>11.800000000000004</v>
      </c>
      <c r="G12" s="68">
        <v>1E+30</v>
      </c>
      <c r="H12" s="68">
        <v>4.4285714285714377</v>
      </c>
    </row>
    <row r="13" spans="1:8">
      <c r="B13" s="68" t="s">
        <v>121</v>
      </c>
      <c r="C13" s="68" t="s">
        <v>122</v>
      </c>
      <c r="D13" s="68">
        <v>35.714285714285715</v>
      </c>
      <c r="E13" s="68">
        <v>0</v>
      </c>
      <c r="F13" s="68">
        <v>17.199999999999989</v>
      </c>
      <c r="G13" s="68">
        <v>10.333333333333355</v>
      </c>
      <c r="H13" s="68">
        <v>17.199999999999989</v>
      </c>
    </row>
    <row r="14" spans="1:8" ht="16" thickBot="1">
      <c r="B14" s="69" t="s">
        <v>123</v>
      </c>
      <c r="C14" s="69" t="s">
        <v>124</v>
      </c>
      <c r="D14" s="69">
        <v>50</v>
      </c>
      <c r="E14" s="69">
        <v>9.3214285714285854</v>
      </c>
      <c r="F14" s="69">
        <v>19.150000000000006</v>
      </c>
      <c r="G14" s="69">
        <v>1E+30</v>
      </c>
      <c r="H14" s="69">
        <v>9.3214285714285854</v>
      </c>
    </row>
    <row r="16" spans="1:8" ht="16" thickBot="1">
      <c r="A16" t="s">
        <v>81</v>
      </c>
    </row>
    <row r="17" spans="2:8">
      <c r="B17" s="73"/>
      <c r="C17" s="73"/>
      <c r="D17" s="73" t="s">
        <v>72</v>
      </c>
      <c r="E17" s="73" t="s">
        <v>82</v>
      </c>
      <c r="F17" s="73" t="s">
        <v>84</v>
      </c>
      <c r="G17" s="73" t="s">
        <v>78</v>
      </c>
      <c r="H17" s="73" t="s">
        <v>78</v>
      </c>
    </row>
    <row r="18" spans="2:8" ht="16" thickBot="1">
      <c r="B18" s="74" t="s">
        <v>70</v>
      </c>
      <c r="C18" s="74" t="s">
        <v>71</v>
      </c>
      <c r="D18" s="74" t="s">
        <v>73</v>
      </c>
      <c r="E18" s="74" t="s">
        <v>83</v>
      </c>
      <c r="F18" s="74" t="s">
        <v>85</v>
      </c>
      <c r="G18" s="74" t="s">
        <v>79</v>
      </c>
      <c r="H18" s="74" t="s">
        <v>80</v>
      </c>
    </row>
    <row r="19" spans="2:8">
      <c r="B19" s="68" t="s">
        <v>125</v>
      </c>
      <c r="C19" s="68" t="s">
        <v>126</v>
      </c>
      <c r="D19" s="68">
        <v>30</v>
      </c>
      <c r="E19" s="68">
        <v>59.166666666666679</v>
      </c>
      <c r="F19" s="68">
        <v>30</v>
      </c>
      <c r="G19" s="68">
        <v>80.799999999999983</v>
      </c>
      <c r="H19" s="68">
        <v>9.2000000000000011</v>
      </c>
    </row>
    <row r="20" spans="2:8" ht="16" thickBot="1">
      <c r="B20" s="69" t="s">
        <v>127</v>
      </c>
      <c r="C20" s="69" t="s">
        <v>128</v>
      </c>
      <c r="D20" s="69">
        <v>30</v>
      </c>
      <c r="E20" s="69">
        <v>49.14285714285711</v>
      </c>
      <c r="F20" s="69">
        <v>30</v>
      </c>
      <c r="G20" s="69">
        <v>4.9999999999999991</v>
      </c>
      <c r="H20" s="69">
        <v>12.5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1FCD-0AFA-5645-8C52-8AC99B8EFF3B}">
  <dimension ref="A1:G39"/>
  <sheetViews>
    <sheetView showGridLines="0" topLeftCell="A10" workbookViewId="0">
      <selection activeCell="E23" sqref="E23"/>
    </sheetView>
  </sheetViews>
  <sheetFormatPr baseColWidth="10" defaultRowHeight="15"/>
  <cols>
    <col min="1" max="1" width="2.33203125" customWidth="1"/>
    <col min="2" max="2" width="18.1640625" bestFit="1" customWidth="1"/>
    <col min="3" max="3" width="27.83203125" bestFit="1" customWidth="1"/>
    <col min="4" max="4" width="12" bestFit="1" customWidth="1"/>
    <col min="5" max="5" width="12.6640625" bestFit="1" customWidth="1"/>
    <col min="6" max="6" width="10.1640625" bestFit="1" customWidth="1"/>
    <col min="7" max="7" width="5.1640625" bestFit="1" customWidth="1"/>
  </cols>
  <sheetData>
    <row r="1" spans="1:5">
      <c r="A1" s="2" t="s">
        <v>129</v>
      </c>
    </row>
    <row r="2" spans="1:5">
      <c r="A2" s="2" t="s">
        <v>130</v>
      </c>
    </row>
    <row r="3" spans="1:5">
      <c r="A3" s="2" t="s">
        <v>131</v>
      </c>
    </row>
    <row r="4" spans="1:5">
      <c r="A4" s="2" t="s">
        <v>132</v>
      </c>
    </row>
    <row r="5" spans="1:5">
      <c r="A5" s="2" t="s">
        <v>133</v>
      </c>
    </row>
    <row r="6" spans="1:5">
      <c r="A6" s="2"/>
      <c r="B6" t="s">
        <v>134</v>
      </c>
    </row>
    <row r="7" spans="1:5">
      <c r="A7" s="2"/>
      <c r="B7" t="s">
        <v>135</v>
      </c>
    </row>
    <row r="8" spans="1:5">
      <c r="A8" s="2"/>
      <c r="B8" t="s">
        <v>136</v>
      </c>
    </row>
    <row r="9" spans="1:5">
      <c r="A9" s="2" t="s">
        <v>137</v>
      </c>
    </row>
    <row r="10" spans="1:5">
      <c r="B10" t="s">
        <v>138</v>
      </c>
    </row>
    <row r="11" spans="1:5">
      <c r="B11" t="s">
        <v>139</v>
      </c>
    </row>
    <row r="14" spans="1:5" ht="16" thickBot="1">
      <c r="A14" t="s">
        <v>140</v>
      </c>
    </row>
    <row r="15" spans="1:5" ht="16" thickBot="1">
      <c r="B15" s="78" t="s">
        <v>70</v>
      </c>
      <c r="C15" s="78" t="s">
        <v>71</v>
      </c>
      <c r="D15" s="78" t="s">
        <v>141</v>
      </c>
      <c r="E15" s="78" t="s">
        <v>142</v>
      </c>
    </row>
    <row r="16" spans="1:5" ht="16" thickBot="1">
      <c r="B16" s="69" t="s">
        <v>148</v>
      </c>
      <c r="C16" s="69" t="s">
        <v>149</v>
      </c>
      <c r="D16" s="79">
        <v>4674</v>
      </c>
      <c r="E16" s="79">
        <v>4679.75</v>
      </c>
    </row>
    <row r="19" spans="1:7" ht="16" thickBot="1">
      <c r="A19" t="s">
        <v>69</v>
      </c>
    </row>
    <row r="20" spans="1:7" ht="16" thickBot="1">
      <c r="B20" s="78" t="s">
        <v>70</v>
      </c>
      <c r="C20" s="78" t="s">
        <v>71</v>
      </c>
      <c r="D20" s="78" t="s">
        <v>141</v>
      </c>
      <c r="E20" s="78" t="s">
        <v>142</v>
      </c>
      <c r="F20" s="78" t="s">
        <v>143</v>
      </c>
    </row>
    <row r="21" spans="1:7">
      <c r="B21" s="68" t="s">
        <v>113</v>
      </c>
      <c r="C21" s="68" t="s">
        <v>114</v>
      </c>
      <c r="D21" s="80">
        <v>100</v>
      </c>
      <c r="E21" s="80">
        <v>99</v>
      </c>
      <c r="F21" s="68" t="s">
        <v>143</v>
      </c>
    </row>
    <row r="22" spans="1:7">
      <c r="B22" s="68" t="s">
        <v>115</v>
      </c>
      <c r="C22" s="68" t="s">
        <v>116</v>
      </c>
      <c r="D22" s="80">
        <v>45</v>
      </c>
      <c r="E22" s="80">
        <v>45</v>
      </c>
      <c r="F22" s="68" t="s">
        <v>143</v>
      </c>
    </row>
    <row r="23" spans="1:7">
      <c r="B23" s="68" t="s">
        <v>117</v>
      </c>
      <c r="C23" s="68" t="s">
        <v>118</v>
      </c>
      <c r="D23" s="80">
        <v>30</v>
      </c>
      <c r="E23" s="80">
        <v>31</v>
      </c>
      <c r="F23" s="68" t="s">
        <v>143</v>
      </c>
    </row>
    <row r="24" spans="1:7">
      <c r="B24" s="68" t="s">
        <v>119</v>
      </c>
      <c r="C24" s="68" t="s">
        <v>120</v>
      </c>
      <c r="D24" s="80">
        <v>50</v>
      </c>
      <c r="E24" s="80">
        <v>50</v>
      </c>
      <c r="F24" s="68" t="s">
        <v>143</v>
      </c>
    </row>
    <row r="25" spans="1:7">
      <c r="B25" s="68" t="s">
        <v>121</v>
      </c>
      <c r="C25" s="68" t="s">
        <v>122</v>
      </c>
      <c r="D25" s="80">
        <v>35</v>
      </c>
      <c r="E25" s="80">
        <v>35</v>
      </c>
      <c r="F25" s="68" t="s">
        <v>143</v>
      </c>
    </row>
    <row r="26" spans="1:7" ht="16" thickBot="1">
      <c r="B26" s="69" t="s">
        <v>123</v>
      </c>
      <c r="C26" s="69" t="s">
        <v>124</v>
      </c>
      <c r="D26" s="81">
        <v>50</v>
      </c>
      <c r="E26" s="81">
        <v>50</v>
      </c>
      <c r="F26" s="69" t="s">
        <v>143</v>
      </c>
    </row>
    <row r="29" spans="1:7" ht="16" thickBot="1">
      <c r="A29" t="s">
        <v>81</v>
      </c>
    </row>
    <row r="30" spans="1:7" ht="16" thickBot="1">
      <c r="B30" s="78" t="s">
        <v>70</v>
      </c>
      <c r="C30" s="78" t="s">
        <v>71</v>
      </c>
      <c r="D30" s="78" t="s">
        <v>144</v>
      </c>
      <c r="E30" s="78" t="s">
        <v>145</v>
      </c>
      <c r="F30" s="78" t="s">
        <v>146</v>
      </c>
      <c r="G30" s="78" t="s">
        <v>147</v>
      </c>
    </row>
    <row r="31" spans="1:7">
      <c r="B31" s="68" t="s">
        <v>125</v>
      </c>
      <c r="C31" s="68" t="s">
        <v>126</v>
      </c>
      <c r="D31" s="80">
        <v>30</v>
      </c>
      <c r="E31" s="68" t="s">
        <v>150</v>
      </c>
      <c r="F31" s="68" t="s">
        <v>151</v>
      </c>
      <c r="G31" s="68">
        <v>0</v>
      </c>
    </row>
    <row r="32" spans="1:7">
      <c r="B32" s="68" t="s">
        <v>127</v>
      </c>
      <c r="C32" s="68" t="s">
        <v>128</v>
      </c>
      <c r="D32" s="80">
        <v>29.75</v>
      </c>
      <c r="E32" s="68" t="s">
        <v>152</v>
      </c>
      <c r="F32" s="68" t="s">
        <v>153</v>
      </c>
      <c r="G32" s="68">
        <v>0.25</v>
      </c>
    </row>
    <row r="33" spans="2:7">
      <c r="B33" s="68" t="s">
        <v>113</v>
      </c>
      <c r="C33" s="68" t="s">
        <v>114</v>
      </c>
      <c r="D33" s="80">
        <v>99</v>
      </c>
      <c r="E33" s="68" t="s">
        <v>154</v>
      </c>
      <c r="F33" s="68" t="s">
        <v>153</v>
      </c>
      <c r="G33" s="68">
        <v>1</v>
      </c>
    </row>
    <row r="34" spans="2:7">
      <c r="B34" s="68" t="s">
        <v>115</v>
      </c>
      <c r="C34" s="68" t="s">
        <v>116</v>
      </c>
      <c r="D34" s="80">
        <v>45</v>
      </c>
      <c r="E34" s="68" t="s">
        <v>155</v>
      </c>
      <c r="F34" s="68" t="s">
        <v>151</v>
      </c>
      <c r="G34" s="68">
        <v>0</v>
      </c>
    </row>
    <row r="35" spans="2:7">
      <c r="B35" s="68" t="s">
        <v>117</v>
      </c>
      <c r="C35" s="68" t="s">
        <v>118</v>
      </c>
      <c r="D35" s="80">
        <v>31</v>
      </c>
      <c r="E35" s="68" t="s">
        <v>156</v>
      </c>
      <c r="F35" s="68" t="s">
        <v>153</v>
      </c>
      <c r="G35" s="68">
        <v>269</v>
      </c>
    </row>
    <row r="36" spans="2:7">
      <c r="B36" s="68" t="s">
        <v>119</v>
      </c>
      <c r="C36" s="68" t="s">
        <v>120</v>
      </c>
      <c r="D36" s="80">
        <v>50</v>
      </c>
      <c r="E36" s="68" t="s">
        <v>157</v>
      </c>
      <c r="F36" s="68" t="s">
        <v>151</v>
      </c>
      <c r="G36" s="68">
        <v>0</v>
      </c>
    </row>
    <row r="37" spans="2:7">
      <c r="B37" s="68" t="s">
        <v>121</v>
      </c>
      <c r="C37" s="68" t="s">
        <v>122</v>
      </c>
      <c r="D37" s="80">
        <v>35</v>
      </c>
      <c r="E37" s="68" t="s">
        <v>158</v>
      </c>
      <c r="F37" s="68" t="s">
        <v>151</v>
      </c>
      <c r="G37" s="68">
        <v>0</v>
      </c>
    </row>
    <row r="38" spans="2:7">
      <c r="B38" s="68" t="s">
        <v>123</v>
      </c>
      <c r="C38" s="68" t="s">
        <v>124</v>
      </c>
      <c r="D38" s="80">
        <v>50</v>
      </c>
      <c r="E38" s="68" t="s">
        <v>159</v>
      </c>
      <c r="F38" s="68" t="s">
        <v>151</v>
      </c>
      <c r="G38" s="68">
        <v>0</v>
      </c>
    </row>
    <row r="39" spans="2:7" ht="16" thickBot="1">
      <c r="B39" s="69" t="s">
        <v>160</v>
      </c>
      <c r="C39" s="69"/>
      <c r="D39" s="69"/>
      <c r="E39" s="69"/>
      <c r="F39" s="69"/>
      <c r="G39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C12" sqref="C12"/>
    </sheetView>
  </sheetViews>
  <sheetFormatPr baseColWidth="10" defaultColWidth="8.83203125" defaultRowHeight="15"/>
  <cols>
    <col min="1" max="1" width="27.1640625" customWidth="1"/>
    <col min="2" max="2" width="12.6640625" style="5" customWidth="1"/>
    <col min="3" max="4" width="16.5" style="5" customWidth="1"/>
    <col min="5" max="5" width="9.83203125" customWidth="1"/>
  </cols>
  <sheetData>
    <row r="1" spans="1:6">
      <c r="A1" s="2" t="s">
        <v>17</v>
      </c>
      <c r="B1" s="50" t="s">
        <v>33</v>
      </c>
      <c r="C1" s="50" t="s">
        <v>32</v>
      </c>
      <c r="D1" s="50" t="s">
        <v>52</v>
      </c>
    </row>
    <row r="2" spans="1:6">
      <c r="A2" t="s">
        <v>58</v>
      </c>
      <c r="B2" s="5" t="s">
        <v>10</v>
      </c>
      <c r="C2" s="5" t="s">
        <v>10</v>
      </c>
      <c r="D2" s="5" t="s">
        <v>10</v>
      </c>
      <c r="F2" s="12"/>
    </row>
    <row r="3" spans="1:6">
      <c r="A3" s="5" t="s">
        <v>56</v>
      </c>
      <c r="B3" s="56">
        <v>100</v>
      </c>
      <c r="C3" s="56">
        <v>45</v>
      </c>
      <c r="D3" s="56">
        <v>300</v>
      </c>
      <c r="F3" s="12"/>
    </row>
    <row r="4" spans="1:6">
      <c r="A4" s="5" t="s">
        <v>57</v>
      </c>
      <c r="B4" s="56">
        <v>50</v>
      </c>
      <c r="C4" s="56">
        <v>50</v>
      </c>
      <c r="D4" s="56">
        <v>50</v>
      </c>
      <c r="F4" s="12"/>
    </row>
    <row r="5" spans="1:6">
      <c r="A5" s="5" t="s">
        <v>59</v>
      </c>
      <c r="B5" s="57">
        <f>B3+B4</f>
        <v>150</v>
      </c>
      <c r="C5" s="57">
        <f t="shared" ref="C5:D5" si="0">C3+C4</f>
        <v>95</v>
      </c>
      <c r="D5" s="57">
        <f t="shared" si="0"/>
        <v>350</v>
      </c>
      <c r="F5" s="12"/>
    </row>
    <row r="6" spans="1:6">
      <c r="B6" s="57"/>
      <c r="C6" s="57"/>
      <c r="D6" s="57"/>
      <c r="F6" s="12"/>
    </row>
    <row r="7" spans="1:6">
      <c r="A7" s="3" t="s">
        <v>18</v>
      </c>
    </row>
    <row r="8" spans="1:6">
      <c r="A8" t="s">
        <v>54</v>
      </c>
      <c r="B8" s="55">
        <v>10</v>
      </c>
    </row>
    <row r="9" spans="1:6">
      <c r="A9" t="s">
        <v>21</v>
      </c>
      <c r="B9" s="55">
        <v>8</v>
      </c>
    </row>
    <row r="10" spans="1:6">
      <c r="B10" s="6"/>
    </row>
    <row r="11" spans="1:6">
      <c r="B11" s="5" t="s">
        <v>1</v>
      </c>
      <c r="C11" s="5" t="s">
        <v>2</v>
      </c>
      <c r="D11" s="5" t="s">
        <v>53</v>
      </c>
    </row>
    <row r="12" spans="1:6">
      <c r="A12" t="s">
        <v>4</v>
      </c>
      <c r="B12" s="51">
        <v>5</v>
      </c>
      <c r="C12" s="51">
        <v>10</v>
      </c>
      <c r="D12" s="51">
        <v>3</v>
      </c>
    </row>
    <row r="13" spans="1:6">
      <c r="A13" t="s">
        <v>22</v>
      </c>
      <c r="B13" s="51">
        <v>0.1</v>
      </c>
      <c r="C13" s="51">
        <v>0.24</v>
      </c>
      <c r="D13" s="51">
        <v>0.3</v>
      </c>
    </row>
    <row r="14" spans="1:6">
      <c r="A14" t="s">
        <v>23</v>
      </c>
      <c r="B14" s="51">
        <v>0.15</v>
      </c>
      <c r="C14" s="51">
        <v>0.35</v>
      </c>
      <c r="D14" s="51">
        <v>0.2</v>
      </c>
    </row>
    <row r="15" spans="1:6">
      <c r="A15" t="s">
        <v>5</v>
      </c>
      <c r="B15" s="51">
        <v>18</v>
      </c>
      <c r="C15" s="51">
        <v>30</v>
      </c>
      <c r="D15" s="51">
        <v>23.75</v>
      </c>
    </row>
    <row r="16" spans="1:6">
      <c r="A16" t="s">
        <v>24</v>
      </c>
      <c r="B16" s="54">
        <f>B$15-B$13*$B$8-B$12</f>
        <v>12</v>
      </c>
      <c r="C16" s="54">
        <f>C$15-C$13*$B$8-C$12</f>
        <v>17.600000000000001</v>
      </c>
      <c r="D16" s="54">
        <f>D$15-D$13*$B$8-D$12</f>
        <v>17.75</v>
      </c>
      <c r="F16" s="12" t="s">
        <v>15</v>
      </c>
    </row>
    <row r="17" spans="1:6">
      <c r="A17" t="s">
        <v>25</v>
      </c>
      <c r="B17" s="54">
        <f>B15-B12-B14*$B$9</f>
        <v>11.8</v>
      </c>
      <c r="C17" s="54">
        <f t="shared" ref="C17:D17" si="1">C15-C12-C14*$B$9</f>
        <v>17.2</v>
      </c>
      <c r="D17" s="54">
        <f t="shared" si="1"/>
        <v>19.149999999999999</v>
      </c>
      <c r="F17" s="12" t="s">
        <v>15</v>
      </c>
    </row>
    <row r="18" spans="1:6">
      <c r="B18" s="10"/>
      <c r="C18" s="10"/>
      <c r="D18" s="10"/>
      <c r="F18" s="12"/>
    </row>
    <row r="19" spans="1:6">
      <c r="B19" s="5" t="s">
        <v>13</v>
      </c>
      <c r="E19" s="5" t="s">
        <v>14</v>
      </c>
      <c r="F19" s="12"/>
    </row>
    <row r="20" spans="1:6">
      <c r="A20" t="s">
        <v>22</v>
      </c>
      <c r="B20" s="52">
        <f>SUMPRODUCT(B13:D13,B24:D24)</f>
        <v>30</v>
      </c>
      <c r="C20" s="4" t="s">
        <v>10</v>
      </c>
      <c r="D20" s="4"/>
      <c r="E20" s="53">
        <v>30</v>
      </c>
      <c r="F20" s="12"/>
    </row>
    <row r="21" spans="1:6">
      <c r="A21" t="s">
        <v>23</v>
      </c>
      <c r="B21" s="52">
        <f>SUMPRODUCT(B14:D14,B25:D25)</f>
        <v>29.75</v>
      </c>
      <c r="C21" s="4" t="s">
        <v>10</v>
      </c>
      <c r="D21" s="4"/>
      <c r="E21" s="53">
        <v>30</v>
      </c>
      <c r="F21" s="12"/>
    </row>
    <row r="22" spans="1:6">
      <c r="B22" s="10"/>
      <c r="C22" s="10"/>
      <c r="D22" s="10"/>
      <c r="F22" s="12"/>
    </row>
    <row r="23" spans="1:6">
      <c r="A23" s="3" t="s">
        <v>7</v>
      </c>
      <c r="B23" s="50" t="s">
        <v>33</v>
      </c>
      <c r="C23" s="50" t="s">
        <v>32</v>
      </c>
      <c r="D23" s="50" t="s">
        <v>52</v>
      </c>
    </row>
    <row r="24" spans="1:6">
      <c r="A24" t="s">
        <v>26</v>
      </c>
      <c r="B24" s="14">
        <v>99</v>
      </c>
      <c r="C24" s="14">
        <v>45</v>
      </c>
      <c r="D24" s="14">
        <v>31</v>
      </c>
      <c r="F24" s="13" t="s">
        <v>16</v>
      </c>
    </row>
    <row r="25" spans="1:6">
      <c r="A25" t="s">
        <v>27</v>
      </c>
      <c r="B25" s="14">
        <v>50</v>
      </c>
      <c r="C25" s="14">
        <v>35</v>
      </c>
      <c r="D25" s="14">
        <v>50</v>
      </c>
    </row>
    <row r="26" spans="1:6">
      <c r="A26" s="5" t="s">
        <v>55</v>
      </c>
      <c r="B26" s="54">
        <f>SUM(B24:B25)</f>
        <v>149</v>
      </c>
      <c r="C26" s="54">
        <f>SUM(C24:C25)</f>
        <v>80</v>
      </c>
      <c r="D26" s="54">
        <f>SUM(D24:D25)</f>
        <v>81</v>
      </c>
    </row>
    <row r="27" spans="1:6">
      <c r="B27" s="11"/>
      <c r="C27" s="11"/>
    </row>
    <row r="28" spans="1:6">
      <c r="A28" s="3" t="s">
        <v>11</v>
      </c>
    </row>
    <row r="29" spans="1:6">
      <c r="A29" t="s">
        <v>33</v>
      </c>
      <c r="B29" s="58">
        <f>SUMPRODUCT(B16:B17,B24:B25)</f>
        <v>1778</v>
      </c>
    </row>
    <row r="30" spans="1:6">
      <c r="A30" t="s">
        <v>32</v>
      </c>
      <c r="B30" s="58">
        <f>SUMPRODUCT(C16:C17,C24:C25)</f>
        <v>1394</v>
      </c>
      <c r="C30" s="6"/>
      <c r="D30" s="6"/>
      <c r="E30" s="1"/>
    </row>
    <row r="31" spans="1:6">
      <c r="A31" t="s">
        <v>52</v>
      </c>
      <c r="B31" s="58">
        <f>SUMPRODUCT(D16:D17,D24:D25)</f>
        <v>1507.75</v>
      </c>
      <c r="C31" s="6"/>
      <c r="D31" s="6"/>
      <c r="E31" s="1"/>
    </row>
    <row r="32" spans="1:6">
      <c r="A32" t="s">
        <v>12</v>
      </c>
      <c r="B32" s="15">
        <f>SUM(B29:B31)</f>
        <v>4679.75</v>
      </c>
      <c r="E32" s="1"/>
    </row>
    <row r="33" spans="2:2">
      <c r="B33" s="16" t="s">
        <v>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9995-4D0D-B74B-B88C-69BE708CFE3D}">
  <dimension ref="A1:H20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1640625" bestFit="1" customWidth="1"/>
    <col min="3" max="3" width="27.83203125" bestFit="1" customWidth="1"/>
    <col min="4" max="4" width="12.1640625" bestFit="1" customWidth="1"/>
    <col min="5" max="5" width="12.6640625" bestFit="1" customWidth="1"/>
    <col min="6" max="6" width="9.6640625" bestFit="1" customWidth="1"/>
    <col min="7" max="8" width="12.1640625" bestFit="1" customWidth="1"/>
  </cols>
  <sheetData>
    <row r="1" spans="1:8">
      <c r="A1" s="2" t="s">
        <v>66</v>
      </c>
    </row>
    <row r="2" spans="1:8">
      <c r="A2" s="2" t="s">
        <v>161</v>
      </c>
    </row>
    <row r="3" spans="1:8">
      <c r="A3" s="2" t="s">
        <v>162</v>
      </c>
    </row>
    <row r="6" spans="1:8" ht="16" thickBot="1">
      <c r="A6" t="s">
        <v>69</v>
      </c>
    </row>
    <row r="7" spans="1:8">
      <c r="B7" s="82"/>
      <c r="C7" s="82"/>
      <c r="D7" s="82" t="s">
        <v>72</v>
      </c>
      <c r="E7" s="82" t="s">
        <v>74</v>
      </c>
      <c r="F7" s="82" t="s">
        <v>76</v>
      </c>
      <c r="G7" s="82" t="s">
        <v>78</v>
      </c>
      <c r="H7" s="82" t="s">
        <v>78</v>
      </c>
    </row>
    <row r="8" spans="1:8" ht="16" thickBot="1">
      <c r="B8" s="83" t="s">
        <v>70</v>
      </c>
      <c r="C8" s="83" t="s">
        <v>71</v>
      </c>
      <c r="D8" s="83" t="s">
        <v>73</v>
      </c>
      <c r="E8" s="83" t="s">
        <v>75</v>
      </c>
      <c r="F8" s="83" t="s">
        <v>77</v>
      </c>
      <c r="G8" s="83" t="s">
        <v>79</v>
      </c>
      <c r="H8" s="83" t="s">
        <v>80</v>
      </c>
    </row>
    <row r="9" spans="1:8">
      <c r="B9" s="68" t="s">
        <v>163</v>
      </c>
      <c r="C9" s="68" t="s">
        <v>164</v>
      </c>
      <c r="D9" s="68">
        <v>200</v>
      </c>
      <c r="E9" s="68">
        <v>0</v>
      </c>
      <c r="F9" s="68">
        <v>9</v>
      </c>
      <c r="G9" s="68">
        <v>1E+30</v>
      </c>
      <c r="H9" s="68">
        <v>1.9047619047619078</v>
      </c>
    </row>
    <row r="10" spans="1:8">
      <c r="B10" s="68" t="s">
        <v>165</v>
      </c>
      <c r="C10" s="68" t="s">
        <v>116</v>
      </c>
      <c r="D10" s="68">
        <v>0</v>
      </c>
      <c r="E10" s="68">
        <v>-5.7142857142857242</v>
      </c>
      <c r="F10" s="68">
        <v>17</v>
      </c>
      <c r="G10" s="68">
        <v>5.7142857142857242</v>
      </c>
      <c r="H10" s="68">
        <v>1E+30</v>
      </c>
    </row>
    <row r="11" spans="1:8">
      <c r="B11" s="68" t="s">
        <v>113</v>
      </c>
      <c r="C11" s="68" t="s">
        <v>166</v>
      </c>
      <c r="D11" s="68">
        <v>49.999999999999993</v>
      </c>
      <c r="E11" s="68">
        <v>0</v>
      </c>
      <c r="F11" s="68">
        <v>8.7999999999999972</v>
      </c>
      <c r="G11" s="68">
        <v>1.9047619047619078</v>
      </c>
      <c r="H11" s="68">
        <v>1.4285714285714262</v>
      </c>
    </row>
    <row r="12" spans="1:8" ht="16" thickBot="1">
      <c r="B12" s="69" t="s">
        <v>115</v>
      </c>
      <c r="C12" s="69" t="s">
        <v>122</v>
      </c>
      <c r="D12" s="69">
        <v>64.285714285714306</v>
      </c>
      <c r="E12" s="69">
        <v>0</v>
      </c>
      <c r="F12" s="69">
        <v>17.200000000000003</v>
      </c>
      <c r="G12" s="69">
        <v>3.3333333333333277</v>
      </c>
      <c r="H12" s="69">
        <v>4.4444444444444517</v>
      </c>
    </row>
    <row r="14" spans="1:8" ht="16" thickBot="1">
      <c r="A14" t="s">
        <v>81</v>
      </c>
    </row>
    <row r="15" spans="1:8">
      <c r="B15" s="82"/>
      <c r="C15" s="82"/>
      <c r="D15" s="82" t="s">
        <v>72</v>
      </c>
      <c r="E15" s="82" t="s">
        <v>82</v>
      </c>
      <c r="F15" s="82" t="s">
        <v>84</v>
      </c>
      <c r="G15" s="82" t="s">
        <v>78</v>
      </c>
      <c r="H15" s="82" t="s">
        <v>78</v>
      </c>
    </row>
    <row r="16" spans="1:8" ht="16" thickBot="1">
      <c r="B16" s="83" t="s">
        <v>70</v>
      </c>
      <c r="C16" s="83" t="s">
        <v>71</v>
      </c>
      <c r="D16" s="83" t="s">
        <v>73</v>
      </c>
      <c r="E16" s="83" t="s">
        <v>83</v>
      </c>
      <c r="F16" s="83" t="s">
        <v>85</v>
      </c>
      <c r="G16" s="83" t="s">
        <v>79</v>
      </c>
      <c r="H16" s="83" t="s">
        <v>80</v>
      </c>
    </row>
    <row r="17" spans="2:8">
      <c r="B17" s="68" t="s">
        <v>94</v>
      </c>
      <c r="C17" s="68" t="s">
        <v>167</v>
      </c>
      <c r="D17" s="68">
        <v>20</v>
      </c>
      <c r="E17" s="68">
        <v>75.714285714285737</v>
      </c>
      <c r="F17" s="68">
        <v>20</v>
      </c>
      <c r="G17" s="68">
        <v>4.9999999999999991</v>
      </c>
      <c r="H17" s="68">
        <v>15.000000000000005</v>
      </c>
    </row>
    <row r="18" spans="2:8">
      <c r="B18" s="68" t="s">
        <v>125</v>
      </c>
      <c r="C18" s="68" t="s">
        <v>168</v>
      </c>
      <c r="D18" s="68">
        <v>30.000000000000007</v>
      </c>
      <c r="E18" s="68">
        <v>49.142857142857153</v>
      </c>
      <c r="F18" s="68">
        <v>30</v>
      </c>
      <c r="G18" s="68">
        <v>12.499999999999995</v>
      </c>
      <c r="H18" s="68">
        <v>22.500000000000007</v>
      </c>
    </row>
    <row r="19" spans="2:8">
      <c r="B19" s="68" t="s">
        <v>119</v>
      </c>
      <c r="C19" s="68" t="s">
        <v>169</v>
      </c>
      <c r="D19" s="68">
        <v>250</v>
      </c>
      <c r="E19" s="68">
        <v>1.4285714285714262</v>
      </c>
      <c r="F19" s="68">
        <v>250</v>
      </c>
      <c r="G19" s="68">
        <v>150.00000000000006</v>
      </c>
      <c r="H19" s="68">
        <v>49.999999999999993</v>
      </c>
    </row>
    <row r="20" spans="2:8" ht="16" thickBot="1">
      <c r="B20" s="69" t="s">
        <v>121</v>
      </c>
      <c r="C20" s="69" t="s">
        <v>170</v>
      </c>
      <c r="D20" s="69">
        <v>64.285714285714306</v>
      </c>
      <c r="E20" s="69">
        <v>0</v>
      </c>
      <c r="F20" s="69">
        <v>100</v>
      </c>
      <c r="G20" s="69">
        <v>1E+30</v>
      </c>
      <c r="H20" s="69">
        <v>35.714285714285701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FC45-B9B7-BC48-B3E0-B05CD0F969F1}">
  <dimension ref="A1:E20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1640625" bestFit="1" customWidth="1"/>
    <col min="3" max="3" width="27.83203125" bestFit="1" customWidth="1"/>
    <col min="4" max="4" width="12.1640625" bestFit="1" customWidth="1"/>
    <col min="5" max="5" width="12.6640625" bestFit="1" customWidth="1"/>
  </cols>
  <sheetData>
    <row r="1" spans="1:5">
      <c r="A1" s="2" t="s">
        <v>66</v>
      </c>
    </row>
    <row r="2" spans="1:5">
      <c r="A2" s="2" t="s">
        <v>161</v>
      </c>
    </row>
    <row r="3" spans="1:5">
      <c r="A3" s="2" t="s">
        <v>171</v>
      </c>
    </row>
    <row r="6" spans="1:5" ht="16" thickBot="1">
      <c r="A6" t="s">
        <v>69</v>
      </c>
    </row>
    <row r="7" spans="1:5">
      <c r="B7" s="82"/>
      <c r="C7" s="82"/>
      <c r="D7" s="82" t="s">
        <v>72</v>
      </c>
      <c r="E7" s="82" t="s">
        <v>74</v>
      </c>
    </row>
    <row r="8" spans="1:5" ht="16" thickBot="1">
      <c r="B8" s="83" t="s">
        <v>70</v>
      </c>
      <c r="C8" s="83" t="s">
        <v>71</v>
      </c>
      <c r="D8" s="83" t="s">
        <v>73</v>
      </c>
      <c r="E8" s="83" t="s">
        <v>172</v>
      </c>
    </row>
    <row r="9" spans="1:5">
      <c r="B9" s="68" t="s">
        <v>163</v>
      </c>
      <c r="C9" s="68" t="s">
        <v>164</v>
      </c>
      <c r="D9" s="68">
        <v>200</v>
      </c>
      <c r="E9" s="68">
        <v>0</v>
      </c>
    </row>
    <row r="10" spans="1:5">
      <c r="B10" s="68" t="s">
        <v>165</v>
      </c>
      <c r="C10" s="68" t="s">
        <v>116</v>
      </c>
      <c r="D10" s="68">
        <v>0</v>
      </c>
      <c r="E10" s="68">
        <v>-5.7142866923340287</v>
      </c>
    </row>
    <row r="11" spans="1:5">
      <c r="B11" s="68" t="s">
        <v>113</v>
      </c>
      <c r="C11" s="68" t="s">
        <v>166</v>
      </c>
      <c r="D11" s="68">
        <v>49.999999999999993</v>
      </c>
      <c r="E11" s="68">
        <v>0</v>
      </c>
    </row>
    <row r="12" spans="1:5" ht="16" thickBot="1">
      <c r="B12" s="69" t="s">
        <v>115</v>
      </c>
      <c r="C12" s="69" t="s">
        <v>122</v>
      </c>
      <c r="D12" s="69">
        <v>64.285714285714306</v>
      </c>
      <c r="E12" s="69">
        <v>0</v>
      </c>
    </row>
    <row r="14" spans="1:5" ht="16" thickBot="1">
      <c r="A14" t="s">
        <v>81</v>
      </c>
    </row>
    <row r="15" spans="1:5">
      <c r="B15" s="82"/>
      <c r="C15" s="82"/>
      <c r="D15" s="82" t="s">
        <v>72</v>
      </c>
      <c r="E15" s="82" t="s">
        <v>173</v>
      </c>
    </row>
    <row r="16" spans="1:5" ht="16" thickBot="1">
      <c r="B16" s="83" t="s">
        <v>70</v>
      </c>
      <c r="C16" s="83" t="s">
        <v>71</v>
      </c>
      <c r="D16" s="83" t="s">
        <v>73</v>
      </c>
      <c r="E16" s="83" t="s">
        <v>174</v>
      </c>
    </row>
    <row r="17" spans="2:5">
      <c r="B17" s="68" t="s">
        <v>94</v>
      </c>
      <c r="C17" s="68" t="s">
        <v>167</v>
      </c>
      <c r="D17" s="68">
        <v>20</v>
      </c>
      <c r="E17" s="68">
        <v>75.714292407035842</v>
      </c>
    </row>
    <row r="18" spans="2:5">
      <c r="B18" s="68" t="s">
        <v>125</v>
      </c>
      <c r="C18" s="68" t="s">
        <v>168</v>
      </c>
      <c r="D18" s="68">
        <v>30.000000000000007</v>
      </c>
      <c r="E18" s="68">
        <v>49.142858777727398</v>
      </c>
    </row>
    <row r="19" spans="2:5">
      <c r="B19" s="68" t="s">
        <v>119</v>
      </c>
      <c r="C19" s="68" t="s">
        <v>169</v>
      </c>
      <c r="D19" s="68">
        <v>250</v>
      </c>
      <c r="E19" s="68">
        <v>1.4285708750997352</v>
      </c>
    </row>
    <row r="20" spans="2:5" ht="16" thickBot="1">
      <c r="B20" s="69" t="s">
        <v>121</v>
      </c>
      <c r="C20" s="69" t="s">
        <v>170</v>
      </c>
      <c r="D20" s="69">
        <v>64.285714285714306</v>
      </c>
      <c r="E20" s="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workbookViewId="0">
      <selection activeCell="B30" sqref="B30"/>
    </sheetView>
  </sheetViews>
  <sheetFormatPr baseColWidth="10" defaultColWidth="8.83203125" defaultRowHeight="15"/>
  <cols>
    <col min="1" max="1" width="24.5" bestFit="1" customWidth="1"/>
    <col min="2" max="2" width="11.5" style="5" bestFit="1" customWidth="1"/>
    <col min="3" max="3" width="9.83203125" style="5" bestFit="1" customWidth="1"/>
    <col min="4" max="4" width="10.5" bestFit="1" customWidth="1"/>
    <col min="8" max="8" width="9.83203125" bestFit="1" customWidth="1"/>
  </cols>
  <sheetData>
    <row r="1" spans="1:9">
      <c r="A1" s="3" t="s">
        <v>17</v>
      </c>
      <c r="B1" s="5" t="s">
        <v>31</v>
      </c>
      <c r="C1" s="5" t="s">
        <v>32</v>
      </c>
    </row>
    <row r="2" spans="1:9">
      <c r="A2" t="s">
        <v>9</v>
      </c>
      <c r="B2" s="5" t="s">
        <v>10</v>
      </c>
      <c r="C2" s="5" t="s">
        <v>10</v>
      </c>
    </row>
    <row r="3" spans="1:9">
      <c r="B3" s="8">
        <v>250</v>
      </c>
      <c r="C3" s="8">
        <v>100</v>
      </c>
    </row>
    <row r="4" spans="1:9">
      <c r="B4" s="11"/>
      <c r="C4" s="11"/>
    </row>
    <row r="5" spans="1:9">
      <c r="A5" s="3" t="s">
        <v>18</v>
      </c>
    </row>
    <row r="7" spans="1:9">
      <c r="A7" t="s">
        <v>20</v>
      </c>
      <c r="B7" s="7">
        <v>10</v>
      </c>
    </row>
    <row r="8" spans="1:9">
      <c r="A8" t="s">
        <v>21</v>
      </c>
      <c r="B8" s="7">
        <v>8</v>
      </c>
    </row>
    <row r="9" spans="1:9">
      <c r="B9" s="6"/>
    </row>
    <row r="10" spans="1:9">
      <c r="B10" s="5" t="s">
        <v>31</v>
      </c>
      <c r="C10" s="5" t="s">
        <v>32</v>
      </c>
      <c r="H10" s="1"/>
      <c r="I10" s="1"/>
    </row>
    <row r="11" spans="1:9">
      <c r="A11" t="s">
        <v>4</v>
      </c>
      <c r="B11" s="7">
        <v>5</v>
      </c>
      <c r="C11" s="7">
        <f>IF(C25&gt;70,6.5,10)</f>
        <v>10</v>
      </c>
    </row>
    <row r="12" spans="1:9">
      <c r="A12" t="s">
        <v>22</v>
      </c>
      <c r="B12" s="8">
        <v>0.1</v>
      </c>
      <c r="C12" s="8">
        <v>0.3</v>
      </c>
    </row>
    <row r="13" spans="1:9">
      <c r="A13" t="s">
        <v>23</v>
      </c>
      <c r="B13" s="8">
        <v>0.15</v>
      </c>
      <c r="C13" s="8">
        <v>0.35</v>
      </c>
    </row>
    <row r="14" spans="1:9">
      <c r="A14" t="s">
        <v>5</v>
      </c>
      <c r="B14" s="7">
        <v>15</v>
      </c>
      <c r="C14" s="7">
        <v>30</v>
      </c>
    </row>
    <row r="15" spans="1:9">
      <c r="A15" t="s">
        <v>24</v>
      </c>
      <c r="B15" s="10">
        <f>B$14-B$12*$B$7-B$11</f>
        <v>9</v>
      </c>
      <c r="C15" s="10">
        <f>C$14-C$12*$B$7-C$11</f>
        <v>17</v>
      </c>
    </row>
    <row r="16" spans="1:9">
      <c r="A16" t="s">
        <v>25</v>
      </c>
      <c r="B16" s="10">
        <f>B$14-B$13*$B$8-B$11</f>
        <v>8.8000000000000007</v>
      </c>
      <c r="C16" s="10">
        <f>C$14-C$13*$B$8-C$11</f>
        <v>17.2</v>
      </c>
    </row>
    <row r="17" spans="1:12">
      <c r="B17" s="10"/>
      <c r="C17" s="10"/>
    </row>
    <row r="18" spans="1:12">
      <c r="B18" s="5" t="s">
        <v>13</v>
      </c>
      <c r="D18" s="5" t="s">
        <v>14</v>
      </c>
      <c r="L18" s="59"/>
    </row>
    <row r="19" spans="1:12">
      <c r="A19" t="s">
        <v>29</v>
      </c>
      <c r="B19" s="5">
        <f>B23*B12+C23*C12</f>
        <v>20</v>
      </c>
      <c r="C19" s="4" t="s">
        <v>10</v>
      </c>
      <c r="D19" s="9">
        <v>20</v>
      </c>
      <c r="K19" s="17"/>
      <c r="L19" s="59"/>
    </row>
    <row r="20" spans="1:12">
      <c r="A20" t="s">
        <v>30</v>
      </c>
      <c r="B20" s="5">
        <f>B24*B13+C24*C13</f>
        <v>29.9</v>
      </c>
      <c r="C20" s="4" t="s">
        <v>10</v>
      </c>
      <c r="D20" s="9">
        <v>30</v>
      </c>
      <c r="K20" s="17"/>
      <c r="L20" s="59"/>
    </row>
    <row r="21" spans="1:12">
      <c r="L21" s="59"/>
    </row>
    <row r="22" spans="1:12">
      <c r="A22" s="3" t="s">
        <v>7</v>
      </c>
      <c r="B22" s="5" t="s">
        <v>31</v>
      </c>
      <c r="C22" s="5" t="s">
        <v>32</v>
      </c>
      <c r="L22" s="59"/>
    </row>
    <row r="23" spans="1:12">
      <c r="A23" t="s">
        <v>26</v>
      </c>
      <c r="B23" s="14">
        <v>200</v>
      </c>
      <c r="C23" s="14">
        <v>0</v>
      </c>
      <c r="L23" s="59"/>
    </row>
    <row r="24" spans="1:12">
      <c r="A24" t="s">
        <v>27</v>
      </c>
      <c r="B24" s="14">
        <v>49.999999999999993</v>
      </c>
      <c r="C24" s="14">
        <v>64</v>
      </c>
      <c r="L24" s="59"/>
    </row>
    <row r="25" spans="1:12">
      <c r="A25" t="s">
        <v>28</v>
      </c>
      <c r="B25" s="54">
        <f>SUM(B23:B24)</f>
        <v>250</v>
      </c>
      <c r="C25" s="54">
        <f>SUM(C23:C24)</f>
        <v>64</v>
      </c>
    </row>
    <row r="27" spans="1:12">
      <c r="A27" s="3" t="s">
        <v>11</v>
      </c>
    </row>
    <row r="28" spans="1:12">
      <c r="A28" t="s">
        <v>31</v>
      </c>
      <c r="B28" s="58">
        <f>SUMPRODUCT(B15:B16,B23:B24)</f>
        <v>2240</v>
      </c>
    </row>
    <row r="29" spans="1:12">
      <c r="A29" t="s">
        <v>32</v>
      </c>
      <c r="B29" s="58">
        <f>SUMPRODUCT(C15:C16*C23:C24)</f>
        <v>1100.8</v>
      </c>
      <c r="C29" s="6"/>
      <c r="D29" s="1"/>
    </row>
    <row r="30" spans="1:12">
      <c r="A30" t="s">
        <v>12</v>
      </c>
      <c r="B30" s="15">
        <f>SUM(B28:B29)</f>
        <v>3340.8</v>
      </c>
      <c r="C30" s="6"/>
      <c r="D30" s="1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9"/>
  <sheetViews>
    <sheetView tabSelected="1" zoomScale="90" zoomScaleNormal="90" workbookViewId="0">
      <selection activeCell="M14" sqref="M14"/>
    </sheetView>
  </sheetViews>
  <sheetFormatPr baseColWidth="10" defaultColWidth="8.83203125" defaultRowHeight="14"/>
  <cols>
    <col min="1" max="1" width="16.1640625" style="31" customWidth="1"/>
    <col min="2" max="2" width="17" style="32" customWidth="1"/>
    <col min="3" max="3" width="20.6640625" style="32" customWidth="1"/>
    <col min="4" max="4" width="21.5" style="32" customWidth="1"/>
    <col min="5" max="5" width="20.6640625" style="32" customWidth="1"/>
    <col min="6" max="6" width="19.83203125" style="32" customWidth="1"/>
    <col min="7" max="7" width="11.1640625" style="19" customWidth="1"/>
    <col min="8" max="8" width="18.6640625" style="19" customWidth="1"/>
    <col min="9" max="9" width="18.83203125" style="19" customWidth="1"/>
    <col min="10" max="11" width="16.5" style="19" customWidth="1"/>
    <col min="12" max="12" width="10.6640625" style="19" customWidth="1"/>
    <col min="13" max="13" width="17.6640625" style="19" customWidth="1"/>
    <col min="14" max="14" width="11.5" style="19" customWidth="1"/>
    <col min="15" max="15" width="13" style="19" customWidth="1"/>
    <col min="16" max="18" width="8.83203125" style="19"/>
    <col min="19" max="19" width="10.5" style="19" customWidth="1"/>
    <col min="20" max="16384" width="8.83203125" style="19"/>
  </cols>
  <sheetData>
    <row r="1" spans="1:19" ht="13">
      <c r="A1" s="18"/>
      <c r="B1" s="18"/>
      <c r="C1" s="18"/>
      <c r="D1" s="18"/>
      <c r="E1" s="18"/>
      <c r="F1" s="18"/>
      <c r="G1" s="18"/>
      <c r="H1" s="18"/>
    </row>
    <row r="2" spans="1:19" ht="13">
      <c r="A2" s="75"/>
      <c r="B2" s="75"/>
      <c r="C2" s="75"/>
      <c r="D2" s="75"/>
      <c r="E2" s="75"/>
      <c r="F2" s="75"/>
      <c r="G2" s="75"/>
      <c r="H2" s="75"/>
    </row>
    <row r="3" spans="1:19" ht="15">
      <c r="A3" s="76"/>
      <c r="B3" s="76"/>
      <c r="C3" s="20"/>
      <c r="D3" s="21" t="s">
        <v>34</v>
      </c>
      <c r="E3" s="21" t="s">
        <v>35</v>
      </c>
      <c r="F3" s="21" t="s">
        <v>36</v>
      </c>
      <c r="G3" s="22" t="s">
        <v>37</v>
      </c>
      <c r="H3" s="23" t="s">
        <v>38</v>
      </c>
      <c r="O3" s="24">
        <v>1800</v>
      </c>
      <c r="P3" s="19" t="s">
        <v>39</v>
      </c>
    </row>
    <row r="4" spans="1:19" ht="15">
      <c r="A4" s="77"/>
      <c r="B4" s="25"/>
      <c r="C4" s="26"/>
      <c r="D4" t="s">
        <v>40</v>
      </c>
      <c r="E4" s="27">
        <v>-30.585149234367943</v>
      </c>
      <c r="F4" s="27">
        <v>10.815632360794684</v>
      </c>
      <c r="G4" s="27">
        <v>-2.8278650950854511</v>
      </c>
      <c r="H4" s="27">
        <v>4.6859548819679908E-3</v>
      </c>
      <c r="O4" s="24">
        <v>3500</v>
      </c>
      <c r="P4" s="19" t="s">
        <v>41</v>
      </c>
    </row>
    <row r="5" spans="1:19" ht="15">
      <c r="A5" s="77"/>
      <c r="B5" s="25"/>
      <c r="C5" s="26"/>
      <c r="D5" t="s">
        <v>42</v>
      </c>
      <c r="E5">
        <v>4.7401037240815347</v>
      </c>
      <c r="F5">
        <v>1.8335327997269777</v>
      </c>
      <c r="G5">
        <v>2.5852298496036505</v>
      </c>
      <c r="H5" s="27">
        <v>9.7314099889811434E-3</v>
      </c>
      <c r="O5" s="62">
        <v>0.77700000000000002</v>
      </c>
      <c r="P5" s="19" t="s">
        <v>43</v>
      </c>
    </row>
    <row r="6" spans="1:19" ht="15">
      <c r="A6" s="77"/>
      <c r="B6" s="25"/>
      <c r="C6" s="28"/>
      <c r="D6" t="s">
        <v>44</v>
      </c>
      <c r="E6">
        <v>4.1274661805481248E-2</v>
      </c>
      <c r="F6">
        <v>1.4696498130503643E-2</v>
      </c>
      <c r="G6">
        <v>2.8084691631275551</v>
      </c>
      <c r="H6" s="27">
        <v>4.977764940662599E-3</v>
      </c>
    </row>
    <row r="7" spans="1:19" ht="13">
      <c r="A7" s="77"/>
      <c r="B7" s="77"/>
      <c r="C7" s="77"/>
      <c r="D7" s="77"/>
      <c r="E7" s="77"/>
      <c r="F7" s="77"/>
      <c r="G7" s="77"/>
      <c r="H7" s="77"/>
      <c r="O7" s="63"/>
      <c r="P7" s="29" t="s">
        <v>62</v>
      </c>
      <c r="S7" s="30"/>
    </row>
    <row r="8" spans="1:19">
      <c r="O8" s="33"/>
    </row>
    <row r="9" spans="1:19">
      <c r="A9" s="34"/>
      <c r="B9" s="35"/>
      <c r="C9" s="35"/>
      <c r="D9" s="35"/>
      <c r="E9" s="35"/>
      <c r="F9" s="35"/>
    </row>
    <row r="10" spans="1:19" ht="13.5" customHeight="1">
      <c r="A10" s="36"/>
      <c r="B10" s="35"/>
      <c r="C10" s="35"/>
      <c r="D10" s="35"/>
      <c r="E10" s="35"/>
      <c r="F10" s="35"/>
      <c r="G10" s="32"/>
      <c r="N10" s="29"/>
    </row>
    <row r="11" spans="1:19">
      <c r="A11" s="37"/>
      <c r="B11" s="38"/>
      <c r="C11" s="38"/>
      <c r="D11" s="38"/>
      <c r="E11" s="38"/>
      <c r="F11" s="38"/>
      <c r="O11" s="61"/>
    </row>
    <row r="12" spans="1:19">
      <c r="O12" s="39"/>
    </row>
    <row r="13" spans="1:19">
      <c r="L13" s="40" t="s">
        <v>64</v>
      </c>
      <c r="M13" s="40" t="s">
        <v>65</v>
      </c>
      <c r="O13" s="39"/>
    </row>
    <row r="14" spans="1:19">
      <c r="B14" s="41" t="s">
        <v>45</v>
      </c>
      <c r="C14" s="41" t="s">
        <v>44</v>
      </c>
      <c r="D14" s="41" t="s">
        <v>46</v>
      </c>
      <c r="E14" s="41" t="s">
        <v>47</v>
      </c>
      <c r="F14" s="41" t="s">
        <v>48</v>
      </c>
      <c r="G14" s="41"/>
      <c r="H14" s="64" t="s">
        <v>49</v>
      </c>
      <c r="I14" s="64" t="s">
        <v>50</v>
      </c>
      <c r="J14" s="64" t="s">
        <v>60</v>
      </c>
      <c r="K14" s="64" t="s">
        <v>51</v>
      </c>
      <c r="L14" s="40" t="s">
        <v>63</v>
      </c>
      <c r="M14" s="40" t="s">
        <v>61</v>
      </c>
      <c r="O14" s="39"/>
      <c r="Q14" s="42"/>
      <c r="R14" s="60"/>
      <c r="S14" s="40"/>
    </row>
    <row r="15" spans="1:19">
      <c r="B15" s="43">
        <v>0</v>
      </c>
      <c r="C15" s="43">
        <v>610</v>
      </c>
      <c r="D15" s="43">
        <v>4</v>
      </c>
      <c r="E15" s="44">
        <v>39000</v>
      </c>
      <c r="F15" s="43">
        <v>87</v>
      </c>
      <c r="G15" s="45"/>
      <c r="H15" s="46"/>
      <c r="I15" s="46"/>
      <c r="J15" s="46"/>
      <c r="K15" s="47"/>
      <c r="L15" s="39"/>
      <c r="M15" s="39"/>
      <c r="O15" s="39"/>
      <c r="Q15" s="46"/>
      <c r="R15" s="47"/>
      <c r="S15" s="39"/>
    </row>
    <row r="16" spans="1:19">
      <c r="B16" s="43">
        <v>0</v>
      </c>
      <c r="C16" s="43">
        <v>590</v>
      </c>
      <c r="D16" s="43">
        <v>18</v>
      </c>
      <c r="E16" s="44">
        <v>29000</v>
      </c>
      <c r="F16" s="43">
        <v>78</v>
      </c>
      <c r="G16" s="45"/>
      <c r="H16" s="46"/>
      <c r="I16" s="46"/>
      <c r="J16" s="46"/>
      <c r="K16" s="47"/>
      <c r="L16" s="39"/>
      <c r="M16" s="39"/>
      <c r="O16" s="39"/>
      <c r="Q16" s="46"/>
      <c r="R16" s="47"/>
      <c r="S16" s="39"/>
    </row>
    <row r="17" spans="2:19">
      <c r="B17" s="43">
        <v>0</v>
      </c>
      <c r="C17" s="43">
        <v>525</v>
      </c>
      <c r="D17" s="43">
        <v>14</v>
      </c>
      <c r="E17" s="44">
        <v>26000</v>
      </c>
      <c r="F17" s="43">
        <v>79</v>
      </c>
      <c r="G17" s="45"/>
      <c r="H17" s="46"/>
      <c r="I17" s="46"/>
      <c r="J17" s="46"/>
      <c r="K17" s="47"/>
      <c r="L17" s="39"/>
      <c r="M17" s="39"/>
      <c r="O17" s="39"/>
      <c r="Q17" s="46"/>
      <c r="R17" s="47"/>
      <c r="S17" s="39"/>
    </row>
    <row r="18" spans="2:19">
      <c r="B18" s="43">
        <v>1</v>
      </c>
      <c r="C18" s="43">
        <v>710</v>
      </c>
      <c r="D18" s="43">
        <v>19</v>
      </c>
      <c r="E18" s="44">
        <v>25300</v>
      </c>
      <c r="F18" s="43">
        <v>44</v>
      </c>
      <c r="G18" s="45"/>
      <c r="H18" s="46"/>
      <c r="I18" s="46"/>
      <c r="J18" s="46"/>
      <c r="K18" s="47"/>
      <c r="L18" s="39"/>
      <c r="M18" s="39"/>
      <c r="O18" s="39"/>
      <c r="Q18" s="46"/>
      <c r="R18" s="47"/>
      <c r="S18" s="39"/>
    </row>
    <row r="19" spans="2:19">
      <c r="B19" s="43">
        <v>1</v>
      </c>
      <c r="C19" s="43">
        <v>592</v>
      </c>
      <c r="D19" s="43">
        <v>18</v>
      </c>
      <c r="E19" s="44">
        <v>16500</v>
      </c>
      <c r="F19" s="43">
        <v>50</v>
      </c>
      <c r="G19" s="45"/>
      <c r="H19" s="46"/>
      <c r="I19" s="46"/>
      <c r="J19" s="46"/>
      <c r="K19" s="47"/>
      <c r="L19" s="39"/>
      <c r="M19" s="39"/>
      <c r="O19" s="39"/>
      <c r="Q19" s="46"/>
      <c r="R19" s="47"/>
      <c r="S19" s="39"/>
    </row>
    <row r="20" spans="2:19">
      <c r="B20" s="43">
        <v>1</v>
      </c>
      <c r="C20" s="43">
        <v>620</v>
      </c>
      <c r="D20" s="43">
        <v>8</v>
      </c>
      <c r="E20" s="44">
        <v>16200</v>
      </c>
      <c r="F20" s="43">
        <v>55.000000000000007</v>
      </c>
      <c r="G20" s="45"/>
      <c r="H20" s="46"/>
      <c r="I20" s="46"/>
      <c r="J20" s="46"/>
      <c r="K20" s="47"/>
      <c r="L20" s="39"/>
      <c r="M20" s="39"/>
      <c r="O20" s="39"/>
      <c r="Q20" s="46"/>
      <c r="R20" s="47"/>
      <c r="S20" s="39"/>
    </row>
    <row r="21" spans="2:19">
      <c r="B21" s="43">
        <v>1</v>
      </c>
      <c r="C21" s="43">
        <v>811</v>
      </c>
      <c r="D21" s="43">
        <v>20</v>
      </c>
      <c r="E21" s="44">
        <v>13100</v>
      </c>
      <c r="F21" s="43">
        <v>3</v>
      </c>
      <c r="G21" s="45"/>
      <c r="H21" s="46"/>
      <c r="I21" s="46"/>
      <c r="J21" s="46"/>
      <c r="K21" s="47"/>
      <c r="L21" s="39"/>
      <c r="M21" s="39"/>
      <c r="O21" s="39"/>
      <c r="Q21" s="46"/>
      <c r="R21" s="47"/>
      <c r="S21" s="39"/>
    </row>
    <row r="22" spans="2:19">
      <c r="B22" s="43">
        <v>1</v>
      </c>
      <c r="C22" s="43">
        <v>801</v>
      </c>
      <c r="D22" s="43">
        <v>20</v>
      </c>
      <c r="E22" s="44">
        <v>13200</v>
      </c>
      <c r="F22" s="43">
        <v>3</v>
      </c>
      <c r="G22" s="45"/>
      <c r="H22" s="46"/>
      <c r="I22" s="46"/>
      <c r="J22" s="46"/>
      <c r="K22" s="47"/>
      <c r="L22" s="39"/>
      <c r="M22" s="39"/>
      <c r="O22" s="39"/>
      <c r="P22" s="46"/>
      <c r="Q22" s="47"/>
      <c r="R22" s="48"/>
      <c r="S22" s="39"/>
    </row>
    <row r="23" spans="2:19">
      <c r="B23" s="43">
        <v>1</v>
      </c>
      <c r="C23" s="43">
        <v>699</v>
      </c>
      <c r="D23" s="43">
        <v>17</v>
      </c>
      <c r="E23" s="44">
        <v>12500</v>
      </c>
      <c r="F23" s="43">
        <v>21</v>
      </c>
      <c r="G23" s="45"/>
      <c r="H23" s="46"/>
      <c r="I23" s="46"/>
      <c r="J23" s="46"/>
      <c r="K23" s="47"/>
      <c r="L23" s="39"/>
      <c r="M23" s="39"/>
      <c r="O23" s="39"/>
      <c r="P23" s="46"/>
      <c r="Q23" s="47"/>
      <c r="R23" s="48"/>
      <c r="S23" s="39"/>
    </row>
    <row r="24" spans="2:19">
      <c r="B24" s="43">
        <v>1</v>
      </c>
      <c r="C24" s="43">
        <v>500</v>
      </c>
      <c r="D24" s="43">
        <v>16</v>
      </c>
      <c r="E24" s="44">
        <v>12300</v>
      </c>
      <c r="F24" s="43">
        <v>82</v>
      </c>
      <c r="G24" s="45"/>
      <c r="H24" s="46"/>
      <c r="I24" s="46"/>
      <c r="J24" s="46"/>
      <c r="K24" s="47"/>
      <c r="L24" s="39"/>
      <c r="M24" s="39"/>
      <c r="O24" s="39"/>
      <c r="P24" s="46"/>
      <c r="Q24" s="47"/>
      <c r="R24" s="48"/>
      <c r="S24" s="39"/>
    </row>
    <row r="25" spans="2:19">
      <c r="B25" s="43">
        <v>0</v>
      </c>
      <c r="C25" s="43">
        <v>763</v>
      </c>
      <c r="D25" s="43">
        <v>2</v>
      </c>
      <c r="E25" s="44">
        <v>11400</v>
      </c>
      <c r="F25" s="43">
        <v>42</v>
      </c>
      <c r="G25" s="45"/>
      <c r="H25" s="46"/>
      <c r="I25" s="46"/>
      <c r="J25" s="46"/>
      <c r="K25" s="47"/>
      <c r="L25" s="39"/>
      <c r="M25" s="39"/>
      <c r="O25" s="39"/>
      <c r="P25" s="46"/>
      <c r="Q25" s="47"/>
      <c r="R25" s="48"/>
      <c r="S25" s="39"/>
    </row>
    <row r="26" spans="2:19">
      <c r="B26" s="43">
        <v>0</v>
      </c>
      <c r="C26" s="43">
        <v>760</v>
      </c>
      <c r="D26" s="43">
        <v>2</v>
      </c>
      <c r="E26" s="44">
        <v>11600</v>
      </c>
      <c r="F26" s="43">
        <v>71</v>
      </c>
      <c r="G26" s="45"/>
      <c r="H26" s="46"/>
      <c r="I26" s="46"/>
      <c r="J26" s="46"/>
      <c r="K26" s="47"/>
      <c r="L26" s="39"/>
      <c r="M26" s="39"/>
      <c r="O26" s="39"/>
      <c r="P26" s="46"/>
      <c r="Q26" s="47"/>
      <c r="R26" s="48"/>
      <c r="S26" s="39"/>
    </row>
    <row r="27" spans="2:19">
      <c r="B27" s="43">
        <v>1</v>
      </c>
      <c r="C27" s="43">
        <v>802</v>
      </c>
      <c r="D27" s="43">
        <v>10</v>
      </c>
      <c r="E27" s="44">
        <v>10500</v>
      </c>
      <c r="F27" s="43">
        <v>6</v>
      </c>
      <c r="G27" s="45"/>
      <c r="H27" s="46"/>
      <c r="I27" s="46"/>
      <c r="J27" s="46"/>
      <c r="K27" s="47"/>
      <c r="L27" s="39"/>
      <c r="M27" s="39"/>
      <c r="O27" s="39"/>
      <c r="P27" s="46"/>
      <c r="Q27" s="47"/>
      <c r="R27" s="48"/>
      <c r="S27" s="39"/>
    </row>
    <row r="28" spans="2:19">
      <c r="B28" s="43">
        <v>1</v>
      </c>
      <c r="C28" s="43">
        <v>703</v>
      </c>
      <c r="D28" s="43">
        <v>22</v>
      </c>
      <c r="E28" s="44">
        <v>10500</v>
      </c>
      <c r="F28" s="43">
        <v>21</v>
      </c>
      <c r="G28" s="45"/>
      <c r="H28" s="46"/>
      <c r="I28" s="46"/>
      <c r="J28" s="46"/>
      <c r="K28" s="47"/>
      <c r="L28" s="39"/>
      <c r="M28" s="39"/>
      <c r="O28" s="39"/>
      <c r="P28" s="46"/>
      <c r="Q28" s="47"/>
      <c r="R28" s="48"/>
      <c r="S28" s="39"/>
    </row>
    <row r="29" spans="2:19">
      <c r="B29" s="43">
        <v>1</v>
      </c>
      <c r="C29" s="43">
        <v>710</v>
      </c>
      <c r="D29" s="43">
        <v>19</v>
      </c>
      <c r="E29" s="44">
        <v>9800</v>
      </c>
      <c r="F29" s="43">
        <v>10</v>
      </c>
      <c r="G29" s="45"/>
      <c r="H29" s="46"/>
      <c r="I29" s="46"/>
      <c r="J29" s="46"/>
      <c r="K29" s="47"/>
      <c r="L29" s="39"/>
      <c r="M29" s="39"/>
      <c r="O29" s="39"/>
      <c r="P29" s="46"/>
      <c r="Q29" s="47"/>
      <c r="R29" s="48"/>
      <c r="S29" s="39"/>
    </row>
    <row r="30" spans="2:19">
      <c r="B30" s="43">
        <v>1</v>
      </c>
      <c r="C30" s="43">
        <v>670</v>
      </c>
      <c r="D30" s="43">
        <v>24</v>
      </c>
      <c r="E30" s="44">
        <v>9500</v>
      </c>
      <c r="F30" s="43">
        <v>34</v>
      </c>
      <c r="G30" s="45"/>
      <c r="H30" s="46"/>
      <c r="I30" s="46"/>
      <c r="J30" s="46"/>
      <c r="K30" s="47"/>
      <c r="L30" s="39"/>
      <c r="M30" s="39"/>
      <c r="O30" s="39"/>
      <c r="P30" s="46"/>
      <c r="Q30" s="47"/>
      <c r="R30" s="48"/>
      <c r="S30" s="39"/>
    </row>
    <row r="31" spans="2:19">
      <c r="B31" s="43">
        <v>0</v>
      </c>
      <c r="C31" s="43">
        <v>575</v>
      </c>
      <c r="D31" s="43">
        <v>3</v>
      </c>
      <c r="E31" s="44">
        <v>8000</v>
      </c>
      <c r="F31" s="43">
        <v>63</v>
      </c>
      <c r="G31" s="45"/>
      <c r="H31" s="46"/>
      <c r="I31" s="46"/>
      <c r="J31" s="46"/>
      <c r="K31" s="47"/>
      <c r="L31" s="39"/>
      <c r="M31" s="39"/>
      <c r="O31" s="39"/>
      <c r="P31" s="46"/>
      <c r="Q31" s="47"/>
      <c r="R31" s="48"/>
      <c r="S31" s="39"/>
    </row>
    <row r="32" spans="2:19">
      <c r="B32" s="43">
        <v>1</v>
      </c>
      <c r="C32" s="43">
        <v>770</v>
      </c>
      <c r="D32" s="43">
        <v>17</v>
      </c>
      <c r="E32" s="44">
        <v>7000</v>
      </c>
      <c r="F32" s="43">
        <v>9</v>
      </c>
      <c r="G32" s="45"/>
      <c r="H32" s="46"/>
      <c r="I32" s="46"/>
      <c r="J32" s="46"/>
      <c r="K32" s="47"/>
      <c r="L32" s="39"/>
      <c r="M32" s="39"/>
      <c r="O32" s="39"/>
      <c r="P32" s="46"/>
      <c r="Q32" s="47"/>
      <c r="R32" s="48"/>
      <c r="S32" s="39"/>
    </row>
    <row r="33" spans="2:27">
      <c r="B33" s="43">
        <v>1</v>
      </c>
      <c r="C33" s="43">
        <v>685</v>
      </c>
      <c r="D33" s="43">
        <v>15</v>
      </c>
      <c r="E33" s="44">
        <v>6100</v>
      </c>
      <c r="F33" s="43">
        <v>6</v>
      </c>
      <c r="G33" s="45"/>
      <c r="H33" s="46"/>
      <c r="I33" s="46"/>
      <c r="J33" s="46"/>
      <c r="K33" s="47"/>
      <c r="L33" s="39"/>
      <c r="M33" s="39"/>
      <c r="P33" s="46"/>
      <c r="Q33" s="47"/>
      <c r="R33" s="48"/>
      <c r="S33" s="39"/>
    </row>
    <row r="34" spans="2:27">
      <c r="B34" s="43">
        <v>0</v>
      </c>
      <c r="C34" s="43">
        <v>567</v>
      </c>
      <c r="D34" s="43">
        <v>3</v>
      </c>
      <c r="E34" s="44">
        <v>2800</v>
      </c>
      <c r="F34" s="43">
        <v>85</v>
      </c>
      <c r="G34" s="45"/>
      <c r="H34" s="46"/>
      <c r="I34" s="46"/>
      <c r="J34" s="46"/>
      <c r="K34" s="47"/>
      <c r="L34" s="39"/>
      <c r="M34" s="39"/>
      <c r="P34" s="46"/>
      <c r="Q34" s="47"/>
      <c r="R34" s="48"/>
      <c r="S34" s="39"/>
    </row>
    <row r="35" spans="2:27">
      <c r="B35" s="43">
        <v>0</v>
      </c>
      <c r="C35" s="43">
        <v>650</v>
      </c>
      <c r="D35" s="43">
        <v>13</v>
      </c>
      <c r="E35" s="44">
        <v>1800</v>
      </c>
      <c r="F35" s="43">
        <v>35</v>
      </c>
      <c r="G35" s="45"/>
      <c r="H35" s="46"/>
      <c r="I35" s="46"/>
      <c r="J35" s="46"/>
      <c r="K35" s="47"/>
      <c r="L35" s="39"/>
      <c r="M35" s="39"/>
      <c r="P35" s="46"/>
      <c r="Q35" s="47"/>
      <c r="R35" s="48"/>
      <c r="S35" s="39"/>
    </row>
    <row r="36" spans="2:27">
      <c r="B36" s="43">
        <v>0</v>
      </c>
      <c r="C36" s="43">
        <v>670</v>
      </c>
      <c r="D36" s="43">
        <v>10</v>
      </c>
      <c r="E36" s="44">
        <v>3000</v>
      </c>
      <c r="F36" s="43">
        <v>45</v>
      </c>
      <c r="G36" s="45"/>
      <c r="H36" s="46"/>
      <c r="I36" s="46"/>
      <c r="J36" s="46"/>
      <c r="K36" s="47"/>
      <c r="L36" s="39"/>
      <c r="M36" s="39"/>
      <c r="P36" s="46"/>
      <c r="Q36" s="47"/>
      <c r="R36" s="48"/>
      <c r="S36" s="39"/>
    </row>
    <row r="37" spans="2:27">
      <c r="B37" s="43">
        <v>1</v>
      </c>
      <c r="C37" s="43">
        <v>625</v>
      </c>
      <c r="D37" s="43">
        <v>1</v>
      </c>
      <c r="E37" s="44">
        <v>1000</v>
      </c>
      <c r="F37" s="43">
        <v>26</v>
      </c>
      <c r="G37" s="45"/>
      <c r="H37" s="46"/>
      <c r="I37" s="46"/>
      <c r="J37" s="46"/>
      <c r="K37" s="47"/>
      <c r="L37" s="39"/>
      <c r="M37" s="39"/>
      <c r="P37" s="46"/>
      <c r="Q37" s="47"/>
      <c r="R37" s="48"/>
      <c r="S37" s="39"/>
    </row>
    <row r="38" spans="2:27">
      <c r="B38" s="43">
        <v>1</v>
      </c>
      <c r="C38" s="43">
        <v>720</v>
      </c>
      <c r="D38" s="43">
        <v>26</v>
      </c>
      <c r="E38" s="44">
        <v>4600</v>
      </c>
      <c r="F38" s="43">
        <v>45</v>
      </c>
      <c r="G38" s="45"/>
      <c r="H38" s="46"/>
      <c r="I38" s="46"/>
      <c r="J38" s="46"/>
      <c r="K38" s="47"/>
      <c r="L38" s="39"/>
      <c r="M38" s="39"/>
      <c r="P38" s="46"/>
      <c r="Q38" s="47"/>
      <c r="R38" s="48"/>
      <c r="S38" s="39"/>
      <c r="AA38" s="49"/>
    </row>
    <row r="39" spans="2:27" ht="15">
      <c r="B39" s="43">
        <v>1</v>
      </c>
      <c r="C39" s="43">
        <v>700</v>
      </c>
      <c r="D39" s="43">
        <v>6</v>
      </c>
      <c r="E39" s="44">
        <v>2400</v>
      </c>
      <c r="F39" s="43">
        <v>55</v>
      </c>
      <c r="G39" s="45"/>
      <c r="H39" s="46"/>
      <c r="I39" s="46"/>
      <c r="J39" s="46"/>
      <c r="K39" s="47"/>
      <c r="L39" s="39"/>
      <c r="M39" s="39"/>
      <c r="P39" s="46"/>
      <c r="Q39" s="47"/>
      <c r="R39" s="48"/>
      <c r="S39" s="39"/>
      <c r="AA39"/>
    </row>
    <row r="40" spans="2:27" ht="15">
      <c r="B40" s="43">
        <v>0</v>
      </c>
      <c r="C40" s="43">
        <v>630</v>
      </c>
      <c r="D40" s="43">
        <v>13</v>
      </c>
      <c r="E40" s="44">
        <v>1500</v>
      </c>
      <c r="F40" s="43">
        <v>35</v>
      </c>
      <c r="G40" s="45"/>
      <c r="H40" s="46"/>
      <c r="I40" s="46"/>
      <c r="J40" s="46"/>
      <c r="K40" s="47"/>
      <c r="L40" s="39"/>
      <c r="M40" s="39"/>
      <c r="P40" s="46"/>
      <c r="Q40" s="47"/>
      <c r="R40" s="48"/>
      <c r="S40" s="39"/>
      <c r="AA40"/>
    </row>
    <row r="41" spans="2:27" ht="15">
      <c r="B41" s="43">
        <v>1</v>
      </c>
      <c r="C41" s="43">
        <v>580</v>
      </c>
      <c r="D41" s="43">
        <v>23</v>
      </c>
      <c r="E41" s="44">
        <v>2700</v>
      </c>
      <c r="F41" s="43">
        <v>30</v>
      </c>
      <c r="G41" s="45"/>
      <c r="H41" s="46"/>
      <c r="I41" s="46"/>
      <c r="J41" s="46"/>
      <c r="K41" s="47"/>
      <c r="L41" s="39"/>
      <c r="M41" s="39"/>
      <c r="P41" s="46"/>
      <c r="Q41" s="47"/>
      <c r="R41" s="48"/>
      <c r="S41" s="39"/>
      <c r="AA41"/>
    </row>
    <row r="42" spans="2:27" ht="15">
      <c r="B42" s="43">
        <v>0</v>
      </c>
      <c r="C42" s="43">
        <v>650</v>
      </c>
      <c r="D42" s="43">
        <v>9</v>
      </c>
      <c r="E42" s="44">
        <v>3600</v>
      </c>
      <c r="F42" s="43">
        <v>35</v>
      </c>
      <c r="G42" s="45"/>
      <c r="H42" s="46"/>
      <c r="I42" s="46"/>
      <c r="J42" s="46"/>
      <c r="K42" s="47"/>
      <c r="L42" s="39"/>
      <c r="M42" s="39"/>
      <c r="P42" s="46"/>
      <c r="Q42" s="47"/>
      <c r="R42" s="48"/>
      <c r="S42" s="39"/>
      <c r="AA42"/>
    </row>
    <row r="43" spans="2:27" ht="15">
      <c r="B43" s="43">
        <v>1</v>
      </c>
      <c r="C43" s="43">
        <v>510</v>
      </c>
      <c r="D43" s="43">
        <v>11</v>
      </c>
      <c r="E43" s="44">
        <v>1400</v>
      </c>
      <c r="F43" s="43">
        <v>28</v>
      </c>
      <c r="G43" s="45"/>
      <c r="H43" s="46"/>
      <c r="I43" s="46"/>
      <c r="J43" s="46"/>
      <c r="K43" s="47"/>
      <c r="L43" s="39"/>
      <c r="M43" s="39"/>
      <c r="P43" s="46"/>
      <c r="Q43" s="47"/>
      <c r="R43" s="48"/>
      <c r="S43" s="39"/>
      <c r="AA43"/>
    </row>
    <row r="44" spans="2:27">
      <c r="B44" s="43">
        <v>1</v>
      </c>
      <c r="C44" s="43">
        <v>700</v>
      </c>
      <c r="D44" s="43">
        <v>24</v>
      </c>
      <c r="E44" s="44">
        <v>4000</v>
      </c>
      <c r="F44" s="43">
        <v>40</v>
      </c>
      <c r="G44" s="45"/>
      <c r="H44" s="46"/>
      <c r="I44" s="46"/>
      <c r="J44" s="46"/>
      <c r="K44" s="47"/>
      <c r="L44" s="39"/>
      <c r="M44" s="39"/>
      <c r="P44" s="46"/>
      <c r="Q44" s="47"/>
      <c r="R44" s="48"/>
      <c r="S44" s="39"/>
    </row>
    <row r="45" spans="2:27">
      <c r="B45" s="43">
        <v>1</v>
      </c>
      <c r="C45" s="43">
        <v>712</v>
      </c>
      <c r="D45" s="43">
        <v>10</v>
      </c>
      <c r="E45" s="44">
        <v>3200</v>
      </c>
      <c r="F45" s="43">
        <v>49</v>
      </c>
      <c r="G45" s="45"/>
      <c r="H45" s="46"/>
      <c r="I45" s="46"/>
      <c r="J45" s="46"/>
      <c r="K45" s="47"/>
      <c r="L45" s="39"/>
      <c r="M45" s="39"/>
      <c r="P45" s="46"/>
      <c r="Q45" s="47"/>
      <c r="R45" s="48"/>
      <c r="S45" s="39"/>
    </row>
    <row r="46" spans="2:27">
      <c r="B46" s="43">
        <v>1</v>
      </c>
      <c r="C46" s="43">
        <v>780</v>
      </c>
      <c r="D46" s="43">
        <v>21</v>
      </c>
      <c r="E46" s="44">
        <v>5500</v>
      </c>
      <c r="F46" s="43">
        <v>11</v>
      </c>
      <c r="G46" s="45"/>
      <c r="H46" s="46"/>
      <c r="I46" s="46"/>
      <c r="J46" s="46"/>
      <c r="K46" s="47"/>
      <c r="L46" s="39"/>
      <c r="M46" s="39"/>
      <c r="P46" s="46"/>
      <c r="Q46" s="47"/>
      <c r="R46" s="48"/>
      <c r="S46" s="39"/>
    </row>
    <row r="47" spans="2:27">
      <c r="B47" s="43">
        <v>0</v>
      </c>
      <c r="C47" s="43">
        <v>610</v>
      </c>
      <c r="D47" s="43">
        <v>6</v>
      </c>
      <c r="E47" s="44">
        <v>500</v>
      </c>
      <c r="F47" s="43">
        <v>10</v>
      </c>
      <c r="G47" s="45"/>
      <c r="H47" s="46"/>
      <c r="I47" s="46"/>
      <c r="J47" s="46"/>
      <c r="K47" s="47"/>
      <c r="L47" s="39"/>
      <c r="M47" s="39"/>
      <c r="P47" s="46"/>
      <c r="Q47" s="47"/>
      <c r="R47" s="48"/>
      <c r="S47" s="39"/>
    </row>
    <row r="48" spans="2:27">
      <c r="B48" s="43">
        <v>1</v>
      </c>
      <c r="C48" s="43">
        <v>740</v>
      </c>
      <c r="D48" s="43">
        <v>5</v>
      </c>
      <c r="E48" s="44">
        <v>3300</v>
      </c>
      <c r="F48" s="43">
        <v>45</v>
      </c>
      <c r="G48" s="45"/>
      <c r="H48" s="46"/>
      <c r="I48" s="46"/>
      <c r="J48" s="46"/>
      <c r="K48" s="47"/>
      <c r="L48" s="39"/>
      <c r="M48" s="39"/>
      <c r="P48" s="46"/>
      <c r="Q48" s="47"/>
      <c r="R48" s="48"/>
      <c r="S48" s="39"/>
    </row>
    <row r="49" spans="1:19">
      <c r="B49" s="43">
        <v>0</v>
      </c>
      <c r="C49" s="43">
        <v>710</v>
      </c>
      <c r="D49" s="43">
        <v>3</v>
      </c>
      <c r="E49" s="44">
        <v>3500</v>
      </c>
      <c r="F49" s="43">
        <v>45</v>
      </c>
      <c r="G49" s="45"/>
      <c r="H49" s="46"/>
      <c r="I49" s="46"/>
      <c r="J49" s="46"/>
      <c r="K49" s="47"/>
      <c r="L49" s="39"/>
      <c r="M49" s="39"/>
      <c r="P49" s="46"/>
      <c r="Q49" s="47"/>
      <c r="R49" s="48"/>
      <c r="S49" s="39"/>
    </row>
    <row r="50" spans="1:19">
      <c r="B50" s="43">
        <v>0</v>
      </c>
      <c r="C50" s="43">
        <v>550</v>
      </c>
      <c r="D50" s="43">
        <v>8</v>
      </c>
      <c r="E50" s="44">
        <v>1700</v>
      </c>
      <c r="F50" s="43">
        <v>24</v>
      </c>
      <c r="G50" s="45"/>
      <c r="H50" s="46"/>
      <c r="I50" s="46"/>
      <c r="J50" s="46"/>
      <c r="K50" s="47"/>
      <c r="L50" s="39"/>
      <c r="M50" s="39"/>
      <c r="P50" s="46"/>
      <c r="Q50" s="47"/>
      <c r="R50" s="48"/>
      <c r="S50" s="39"/>
    </row>
    <row r="51" spans="1:19">
      <c r="B51" s="43">
        <v>1</v>
      </c>
      <c r="C51" s="43">
        <v>730</v>
      </c>
      <c r="D51" s="43">
        <v>20</v>
      </c>
      <c r="E51" s="44">
        <v>4000</v>
      </c>
      <c r="F51" s="43">
        <v>47</v>
      </c>
      <c r="G51" s="45"/>
      <c r="H51" s="46"/>
      <c r="I51" s="46"/>
      <c r="J51" s="46"/>
      <c r="K51" s="47"/>
      <c r="L51" s="39"/>
      <c r="M51" s="39"/>
      <c r="P51" s="46"/>
      <c r="Q51" s="47"/>
      <c r="R51" s="48"/>
      <c r="S51" s="39"/>
    </row>
    <row r="52" spans="1:19">
      <c r="B52" s="43">
        <v>1</v>
      </c>
      <c r="C52" s="43">
        <v>650</v>
      </c>
      <c r="D52" s="43">
        <v>14</v>
      </c>
      <c r="E52" s="44">
        <v>1800</v>
      </c>
      <c r="F52" s="43">
        <v>35</v>
      </c>
      <c r="G52" s="45"/>
      <c r="H52" s="46"/>
      <c r="I52" s="46"/>
      <c r="J52" s="46"/>
      <c r="K52" s="47"/>
      <c r="L52" s="39"/>
      <c r="M52" s="39"/>
      <c r="P52" s="46"/>
      <c r="Q52" s="47"/>
      <c r="R52" s="48"/>
      <c r="S52" s="39"/>
    </row>
    <row r="53" spans="1:19">
      <c r="B53" s="43">
        <v>0</v>
      </c>
      <c r="C53" s="43">
        <v>580</v>
      </c>
      <c r="D53" s="43">
        <v>1</v>
      </c>
      <c r="E53" s="44">
        <v>1200</v>
      </c>
      <c r="F53" s="43">
        <v>50</v>
      </c>
      <c r="G53" s="45"/>
      <c r="H53" s="46"/>
      <c r="I53" s="46"/>
      <c r="J53" s="46"/>
      <c r="K53" s="47"/>
      <c r="L53" s="39"/>
      <c r="M53" s="39"/>
      <c r="P53" s="46"/>
      <c r="Q53" s="47"/>
      <c r="R53" s="48"/>
      <c r="S53" s="39"/>
    </row>
    <row r="54" spans="1:19">
      <c r="B54" s="43">
        <v>0</v>
      </c>
      <c r="C54" s="43">
        <v>670</v>
      </c>
      <c r="D54" s="43">
        <v>14</v>
      </c>
      <c r="E54" s="44">
        <v>2800</v>
      </c>
      <c r="F54" s="43">
        <v>20</v>
      </c>
      <c r="G54" s="45"/>
      <c r="H54" s="46"/>
      <c r="I54" s="46"/>
      <c r="J54" s="46"/>
      <c r="K54" s="47"/>
      <c r="L54" s="39"/>
      <c r="M54" s="39"/>
      <c r="P54" s="46"/>
      <c r="Q54" s="47"/>
      <c r="R54" s="48"/>
      <c r="S54" s="39"/>
    </row>
    <row r="55" spans="1:19">
      <c r="B55" s="43">
        <v>1</v>
      </c>
      <c r="C55" s="43">
        <v>560</v>
      </c>
      <c r="D55" s="43">
        <v>30</v>
      </c>
      <c r="E55" s="44">
        <v>200</v>
      </c>
      <c r="F55" s="43">
        <v>10</v>
      </c>
      <c r="G55" s="45"/>
      <c r="H55" s="46"/>
      <c r="I55" s="46"/>
      <c r="J55" s="46"/>
      <c r="K55" s="47"/>
      <c r="L55" s="39"/>
      <c r="M55" s="39"/>
      <c r="P55" s="46"/>
      <c r="Q55" s="47"/>
      <c r="R55" s="48"/>
      <c r="S55" s="39"/>
    </row>
    <row r="56" spans="1:19">
      <c r="B56" s="43">
        <v>1</v>
      </c>
      <c r="C56" s="43">
        <v>810</v>
      </c>
      <c r="D56" s="43">
        <v>21</v>
      </c>
      <c r="E56" s="44">
        <v>3000</v>
      </c>
      <c r="F56" s="43">
        <v>10</v>
      </c>
      <c r="G56" s="45"/>
      <c r="H56" s="46"/>
      <c r="I56" s="46"/>
      <c r="J56" s="46"/>
      <c r="K56" s="47"/>
      <c r="L56" s="39"/>
      <c r="M56" s="39"/>
      <c r="P56" s="46"/>
      <c r="Q56" s="47"/>
      <c r="R56" s="48"/>
      <c r="S56" s="39"/>
    </row>
    <row r="57" spans="1:19">
      <c r="B57" s="43">
        <v>0</v>
      </c>
      <c r="C57" s="43">
        <v>760</v>
      </c>
      <c r="D57" s="43">
        <v>15</v>
      </c>
      <c r="E57" s="44">
        <v>2100</v>
      </c>
      <c r="F57" s="43">
        <v>13</v>
      </c>
      <c r="G57" s="45"/>
      <c r="H57" s="46"/>
      <c r="I57" s="46"/>
      <c r="J57" s="46"/>
      <c r="K57" s="47"/>
      <c r="L57" s="39"/>
      <c r="M57" s="39"/>
      <c r="P57" s="46"/>
      <c r="Q57" s="47"/>
      <c r="R57" s="48"/>
      <c r="S57" s="39"/>
    </row>
    <row r="58" spans="1:19">
      <c r="B58" s="43">
        <v>1</v>
      </c>
      <c r="C58" s="43">
        <v>640</v>
      </c>
      <c r="D58" s="43">
        <v>10</v>
      </c>
      <c r="E58" s="44">
        <v>1600</v>
      </c>
      <c r="F58" s="43">
        <v>19</v>
      </c>
      <c r="G58" s="45"/>
      <c r="H58" s="46"/>
      <c r="I58" s="46"/>
      <c r="J58" s="46"/>
      <c r="K58" s="47"/>
      <c r="L58" s="39"/>
      <c r="M58" s="39"/>
      <c r="P58" s="46"/>
      <c r="Q58" s="47"/>
      <c r="R58" s="48"/>
      <c r="S58" s="39"/>
    </row>
    <row r="63" spans="1:19" ht="13">
      <c r="A63" s="19"/>
      <c r="B63" s="19"/>
      <c r="C63" s="19"/>
      <c r="D63" s="19"/>
      <c r="E63" s="19"/>
      <c r="F63" s="19"/>
    </row>
    <row r="64" spans="1:19" ht="13">
      <c r="A64" s="19"/>
      <c r="B64" s="19"/>
      <c r="C64" s="19"/>
      <c r="D64" s="19"/>
      <c r="E64" s="19"/>
      <c r="F64" s="19"/>
    </row>
    <row r="65" spans="1:6" ht="13">
      <c r="A65" s="19"/>
      <c r="B65" s="19"/>
      <c r="C65" s="19"/>
      <c r="D65" s="19"/>
      <c r="E65" s="19"/>
      <c r="F65" s="19"/>
    </row>
    <row r="66" spans="1:6" ht="13">
      <c r="A66" s="19"/>
      <c r="B66" s="19"/>
      <c r="C66" s="19"/>
      <c r="D66" s="19"/>
      <c r="E66" s="19"/>
      <c r="F66" s="19"/>
    </row>
    <row r="67" spans="1:6" ht="13">
      <c r="A67" s="19"/>
      <c r="B67" s="19"/>
      <c r="C67" s="19"/>
      <c r="D67" s="19"/>
      <c r="E67" s="19"/>
      <c r="F67" s="19"/>
    </row>
    <row r="68" spans="1:6" ht="13">
      <c r="A68" s="19"/>
      <c r="B68" s="19"/>
      <c r="C68" s="19"/>
      <c r="D68" s="19"/>
      <c r="E68" s="19"/>
      <c r="F68" s="19"/>
    </row>
    <row r="69" spans="1:6" ht="13">
      <c r="A69" s="19"/>
      <c r="B69" s="19"/>
      <c r="C69" s="19"/>
      <c r="D69" s="19"/>
      <c r="E69" s="19"/>
      <c r="F69" s="19"/>
    </row>
  </sheetData>
  <mergeCells count="4">
    <mergeCell ref="A2:H2"/>
    <mergeCell ref="A3:B3"/>
    <mergeCell ref="A4:A6"/>
    <mergeCell ref="A7:H7"/>
  </mergeCells>
  <conditionalFormatting sqref="G15:G58">
    <cfRule type="cellIs" dxfId="3" priority="3" operator="equal">
      <formula>1</formula>
    </cfRule>
    <cfRule type="cellIs" dxfId="2" priority="4" operator="equal">
      <formula>1</formula>
    </cfRule>
  </conditionalFormatting>
  <conditionalFormatting sqref="R22:R58">
    <cfRule type="containsText" dxfId="1" priority="2" operator="containsText" text="Wrong">
      <formula>NOT(ISERROR(SEARCH("Wrong",R22)))</formula>
    </cfRule>
  </conditionalFormatting>
  <conditionalFormatting sqref="N12:O32">
    <cfRule type="top10" dxfId="0" priority="1" rank="1"/>
  </conditionalFormatting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Sensitivity Report 1.55hrs</vt:lpstr>
      <vt:lpstr>Sensitivity Report 1 Aux</vt:lpstr>
      <vt:lpstr>Fundraiser1.55hrs</vt:lpstr>
      <vt:lpstr>Sensitivity Report 1.3</vt:lpstr>
      <vt:lpstr>Sensitivity Report 1.3 AUX</vt:lpstr>
      <vt:lpstr>Sensitivity Report Q10</vt:lpstr>
      <vt:lpstr>Sensitivity Report Q11</vt:lpstr>
      <vt:lpstr>Fundraiser1.3P</vt:lpstr>
      <vt:lpstr>Sensitivity Report Q12</vt:lpstr>
      <vt:lpstr>Answer Report 1</vt:lpstr>
      <vt:lpstr>Fundraiser2E.3</vt:lpstr>
      <vt:lpstr>Sensitivity Report 1</vt:lpstr>
      <vt:lpstr>Sensitivity Report 2</vt:lpstr>
      <vt:lpstr>Fundraiser2E</vt:lpstr>
      <vt:lpstr>AnalyzeCutoffs2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2017-04-17T15:39:39Z</dcterms:created>
  <dcterms:modified xsi:type="dcterms:W3CDTF">2019-04-18T22:49:10Z</dcterms:modified>
</cp:coreProperties>
</file>