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D11E7139-80CE-422E-8E80-5080C03789F8}" xr6:coauthVersionLast="47" xr6:coauthVersionMax="47" xr10:uidLastSave="{00000000-0000-0000-0000-000000000000}"/>
  <bookViews>
    <workbookView xWindow="-108" yWindow="-108" windowWidth="23256" windowHeight="12456" activeTab="2" xr2:uid="{DEF1DE85-7B63-4BF2-B96A-195BF4F4247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C30" i="2" l="1"/>
  <c r="D30" i="2"/>
  <c r="E30" i="2"/>
  <c r="C28" i="2"/>
  <c r="I3" i="2"/>
  <c r="M113" i="3"/>
  <c r="L113" i="3"/>
  <c r="M96" i="3"/>
  <c r="M97" i="3"/>
  <c r="L96" i="3"/>
  <c r="L98" i="3" s="1"/>
  <c r="L97" i="3"/>
  <c r="M95" i="3"/>
  <c r="L95" i="3"/>
  <c r="K98" i="3"/>
  <c r="J98" i="3"/>
  <c r="M98" i="3"/>
  <c r="M78" i="3"/>
  <c r="M77" i="3"/>
  <c r="M79" i="3" s="1"/>
  <c r="L78" i="3"/>
  <c r="L79" i="3" s="1"/>
  <c r="L77" i="3"/>
  <c r="K79" i="3"/>
  <c r="J79" i="3"/>
  <c r="M60" i="3"/>
  <c r="M59" i="3"/>
  <c r="L60" i="3"/>
  <c r="L59" i="3"/>
  <c r="L61" i="3" s="1"/>
  <c r="K61" i="3"/>
  <c r="J61" i="3"/>
  <c r="M61" i="3"/>
  <c r="M42" i="3"/>
  <c r="M43" i="3"/>
  <c r="M41" i="3"/>
  <c r="M44" i="3" s="1"/>
  <c r="L42" i="3"/>
  <c r="L44" i="3" s="1"/>
  <c r="L43" i="3"/>
  <c r="L41" i="3"/>
  <c r="K44" i="3"/>
  <c r="J44" i="3"/>
  <c r="M24" i="3"/>
  <c r="M25" i="3"/>
  <c r="M23" i="3"/>
  <c r="L24" i="3"/>
  <c r="L25" i="3"/>
  <c r="L26" i="3" s="1"/>
  <c r="L23" i="3"/>
  <c r="K26" i="3"/>
  <c r="J26" i="3"/>
  <c r="M26" i="3"/>
  <c r="H6" i="2"/>
  <c r="H5" i="2"/>
  <c r="D246" i="2"/>
  <c r="C246" i="2"/>
  <c r="D245" i="2"/>
  <c r="C245" i="2"/>
  <c r="E244" i="2"/>
  <c r="D244" i="2"/>
  <c r="C244" i="2"/>
  <c r="I242" i="2"/>
  <c r="J242" i="2" s="1"/>
  <c r="H242" i="2"/>
  <c r="J241" i="2"/>
  <c r="I241" i="2"/>
  <c r="H241" i="2"/>
  <c r="I240" i="2"/>
  <c r="J240" i="2" s="1"/>
  <c r="H240" i="2"/>
  <c r="J239" i="2"/>
  <c r="I239" i="2"/>
  <c r="H239" i="2"/>
  <c r="J238" i="2"/>
  <c r="I238" i="2"/>
  <c r="H238" i="2"/>
  <c r="I237" i="2"/>
  <c r="J237" i="2" s="1"/>
  <c r="H237" i="2"/>
  <c r="I236" i="2"/>
  <c r="J236" i="2" s="1"/>
  <c r="H236" i="2"/>
  <c r="J235" i="2"/>
  <c r="I235" i="2"/>
  <c r="H235" i="2"/>
  <c r="I234" i="2"/>
  <c r="J234" i="2" s="1"/>
  <c r="H234" i="2"/>
  <c r="I233" i="2"/>
  <c r="J233" i="2" s="1"/>
  <c r="H233" i="2"/>
  <c r="J232" i="2"/>
  <c r="I232" i="2"/>
  <c r="H232" i="2"/>
  <c r="I231" i="2"/>
  <c r="J231" i="2" s="1"/>
  <c r="H231" i="2"/>
  <c r="I230" i="2"/>
  <c r="J230" i="2" s="1"/>
  <c r="H230" i="2"/>
  <c r="J229" i="2"/>
  <c r="I229" i="2"/>
  <c r="H229" i="2"/>
  <c r="I228" i="2"/>
  <c r="J228" i="2" s="1"/>
  <c r="H228" i="2"/>
  <c r="I227" i="2"/>
  <c r="J227" i="2" s="1"/>
  <c r="H227" i="2"/>
  <c r="J226" i="2"/>
  <c r="I226" i="2"/>
  <c r="H226" i="2"/>
  <c r="I225" i="2"/>
  <c r="J225" i="2" s="1"/>
  <c r="H225" i="2"/>
  <c r="E246" i="2"/>
  <c r="I224" i="2"/>
  <c r="J224" i="2" s="1"/>
  <c r="H224" i="2"/>
  <c r="E245" i="2"/>
  <c r="J223" i="2"/>
  <c r="I223" i="2"/>
  <c r="H223" i="2"/>
  <c r="D220" i="2"/>
  <c r="C220" i="2"/>
  <c r="D219" i="2"/>
  <c r="C219" i="2"/>
  <c r="D218" i="2"/>
  <c r="C218" i="2"/>
  <c r="G216" i="2"/>
  <c r="F216" i="2"/>
  <c r="H216" i="2" s="1"/>
  <c r="H215" i="2"/>
  <c r="G215" i="2"/>
  <c r="F215" i="2"/>
  <c r="I215" i="2" s="1"/>
  <c r="J215" i="2" s="1"/>
  <c r="G214" i="2"/>
  <c r="F214" i="2"/>
  <c r="H214" i="2" s="1"/>
  <c r="G213" i="2"/>
  <c r="F213" i="2"/>
  <c r="H213" i="2" s="1"/>
  <c r="I213" i="2" s="1"/>
  <c r="J213" i="2" s="1"/>
  <c r="G212" i="2"/>
  <c r="F212" i="2"/>
  <c r="H212" i="2" s="1"/>
  <c r="G211" i="2"/>
  <c r="F211" i="2"/>
  <c r="H211" i="2" s="1"/>
  <c r="I211" i="2" s="1"/>
  <c r="J211" i="2" s="1"/>
  <c r="G210" i="2"/>
  <c r="F210" i="2"/>
  <c r="G209" i="2"/>
  <c r="F209" i="2"/>
  <c r="G208" i="2"/>
  <c r="F208" i="2"/>
  <c r="H208" i="2"/>
  <c r="G207" i="2"/>
  <c r="F207" i="2"/>
  <c r="G206" i="2"/>
  <c r="F206" i="2"/>
  <c r="G205" i="2"/>
  <c r="F205" i="2"/>
  <c r="G204" i="2"/>
  <c r="F204" i="2"/>
  <c r="G203" i="2"/>
  <c r="F203" i="2"/>
  <c r="E219" i="2"/>
  <c r="G202" i="2"/>
  <c r="F202" i="2"/>
  <c r="G201" i="2"/>
  <c r="F201" i="2"/>
  <c r="G200" i="2"/>
  <c r="F200" i="2"/>
  <c r="G199" i="2"/>
  <c r="F199" i="2"/>
  <c r="E220" i="2"/>
  <c r="G198" i="2"/>
  <c r="F198" i="2"/>
  <c r="G197" i="2"/>
  <c r="F197" i="2"/>
  <c r="E218" i="2"/>
  <c r="D194" i="2"/>
  <c r="C194" i="2"/>
  <c r="D193" i="2"/>
  <c r="C193" i="2"/>
  <c r="D192" i="2"/>
  <c r="C192" i="2"/>
  <c r="H186" i="2"/>
  <c r="G186" i="2"/>
  <c r="F186" i="2"/>
  <c r="F185" i="2"/>
  <c r="H184" i="2"/>
  <c r="G184" i="2"/>
  <c r="F184" i="2"/>
  <c r="H182" i="2"/>
  <c r="G182" i="2"/>
  <c r="F182" i="2"/>
  <c r="H180" i="2"/>
  <c r="G180" i="2"/>
  <c r="F180" i="2"/>
  <c r="H178" i="2"/>
  <c r="G178" i="2"/>
  <c r="I178" i="2" s="1"/>
  <c r="J178" i="2" s="1"/>
  <c r="F178" i="2"/>
  <c r="F177" i="2"/>
  <c r="H176" i="2"/>
  <c r="G176" i="2"/>
  <c r="F176" i="2"/>
  <c r="F175" i="2"/>
  <c r="H174" i="2"/>
  <c r="G174" i="2"/>
  <c r="F174" i="2"/>
  <c r="F173" i="2"/>
  <c r="H172" i="2"/>
  <c r="G172" i="2"/>
  <c r="F172" i="2"/>
  <c r="F171" i="2"/>
  <c r="H170" i="2"/>
  <c r="G170" i="2"/>
  <c r="F170" i="2"/>
  <c r="E194" i="2"/>
  <c r="H168" i="2"/>
  <c r="G168" i="2"/>
  <c r="F168" i="2"/>
  <c r="F167" i="2"/>
  <c r="D141" i="2"/>
  <c r="C141" i="2"/>
  <c r="D140" i="2"/>
  <c r="C140" i="2"/>
  <c r="D139" i="2"/>
  <c r="C139" i="2"/>
  <c r="F133" i="2"/>
  <c r="F132" i="2"/>
  <c r="H132" i="2"/>
  <c r="F131" i="2"/>
  <c r="F130" i="2"/>
  <c r="H130" i="2"/>
  <c r="G129" i="2"/>
  <c r="F129" i="2"/>
  <c r="F128" i="2"/>
  <c r="H128" i="2"/>
  <c r="H127" i="2"/>
  <c r="G127" i="2"/>
  <c r="I127" i="2" s="1"/>
  <c r="J127" i="2" s="1"/>
  <c r="F127" i="2"/>
  <c r="F126" i="2"/>
  <c r="H126" i="2"/>
  <c r="F125" i="2"/>
  <c r="F124" i="2"/>
  <c r="H124" i="2"/>
  <c r="H123" i="2"/>
  <c r="F123" i="2"/>
  <c r="F122" i="2"/>
  <c r="H122" i="2"/>
  <c r="F121" i="2"/>
  <c r="F120" i="2"/>
  <c r="H120" i="2"/>
  <c r="F119" i="2"/>
  <c r="F118" i="2"/>
  <c r="H118" i="2"/>
  <c r="F117" i="2"/>
  <c r="F116" i="2"/>
  <c r="H116" i="2"/>
  <c r="H115" i="2"/>
  <c r="F115" i="2"/>
  <c r="F114" i="2"/>
  <c r="H114" i="2"/>
  <c r="D109" i="2"/>
  <c r="C109" i="2"/>
  <c r="D108" i="2"/>
  <c r="C108" i="2"/>
  <c r="D107" i="2"/>
  <c r="C107" i="2"/>
  <c r="E108" i="2"/>
  <c r="E107" i="2"/>
  <c r="E109" i="2"/>
  <c r="D83" i="2"/>
  <c r="C83" i="2"/>
  <c r="D82" i="2"/>
  <c r="C82" i="2"/>
  <c r="D81" i="2"/>
  <c r="C81" i="2"/>
  <c r="F75" i="2"/>
  <c r="H75" i="2"/>
  <c r="G74" i="2"/>
  <c r="F74" i="2"/>
  <c r="F73" i="2"/>
  <c r="H73" i="2"/>
  <c r="H72" i="2"/>
  <c r="G72" i="2"/>
  <c r="F72" i="2"/>
  <c r="F71" i="2"/>
  <c r="H71" i="2"/>
  <c r="F70" i="2"/>
  <c r="F69" i="2"/>
  <c r="H69" i="2"/>
  <c r="H68" i="2"/>
  <c r="F68" i="2"/>
  <c r="F67" i="2"/>
  <c r="H67" i="2"/>
  <c r="F66" i="2"/>
  <c r="F65" i="2"/>
  <c r="H65" i="2"/>
  <c r="F64" i="2"/>
  <c r="F63" i="2"/>
  <c r="H63" i="2"/>
  <c r="F62" i="2"/>
  <c r="F61" i="2"/>
  <c r="H61" i="2"/>
  <c r="H60" i="2"/>
  <c r="F60" i="2"/>
  <c r="F59" i="2"/>
  <c r="H59" i="2"/>
  <c r="H58" i="2"/>
  <c r="G58" i="2"/>
  <c r="F58" i="2"/>
  <c r="F57" i="2"/>
  <c r="H57" i="2"/>
  <c r="H56" i="2"/>
  <c r="G56" i="2"/>
  <c r="F56" i="2"/>
  <c r="I56" i="2" s="1"/>
  <c r="J56" i="2" s="1"/>
  <c r="F52" i="2"/>
  <c r="H52" i="2"/>
  <c r="G51" i="2"/>
  <c r="F51" i="2"/>
  <c r="F50" i="2"/>
  <c r="H50" i="2"/>
  <c r="F49" i="2"/>
  <c r="F48" i="2"/>
  <c r="H48" i="2"/>
  <c r="G47" i="2"/>
  <c r="F47" i="2"/>
  <c r="F46" i="2"/>
  <c r="H46" i="2"/>
  <c r="H45" i="2"/>
  <c r="G45" i="2"/>
  <c r="F45" i="2"/>
  <c r="F44" i="2"/>
  <c r="H44" i="2"/>
  <c r="F43" i="2"/>
  <c r="F42" i="2"/>
  <c r="H42" i="2"/>
  <c r="H41" i="2"/>
  <c r="F41" i="2"/>
  <c r="F40" i="2"/>
  <c r="H40" i="2"/>
  <c r="F39" i="2"/>
  <c r="F38" i="2"/>
  <c r="H38" i="2"/>
  <c r="F37" i="2"/>
  <c r="F36" i="2"/>
  <c r="H36" i="2"/>
  <c r="F35" i="2"/>
  <c r="F34" i="2"/>
  <c r="H34" i="2"/>
  <c r="H33" i="2"/>
  <c r="F33" i="2"/>
  <c r="D29" i="2"/>
  <c r="C29" i="2"/>
  <c r="D28" i="2"/>
  <c r="H22" i="2"/>
  <c r="G22" i="2"/>
  <c r="F22" i="2"/>
  <c r="G21" i="2"/>
  <c r="H20" i="2"/>
  <c r="G20" i="2"/>
  <c r="F20" i="2"/>
  <c r="F19" i="2"/>
  <c r="G19" i="2"/>
  <c r="H18" i="2"/>
  <c r="G18" i="2"/>
  <c r="F18" i="2"/>
  <c r="G17" i="2"/>
  <c r="H16" i="2"/>
  <c r="G16" i="2"/>
  <c r="F16" i="2"/>
  <c r="H15" i="2"/>
  <c r="F15" i="2"/>
  <c r="G15" i="2"/>
  <c r="H14" i="2"/>
  <c r="G14" i="2"/>
  <c r="F14" i="2"/>
  <c r="G13" i="2"/>
  <c r="H12" i="2"/>
  <c r="G12" i="2"/>
  <c r="F12" i="2"/>
  <c r="G11" i="2"/>
  <c r="H10" i="2"/>
  <c r="G10" i="2"/>
  <c r="F10" i="2"/>
  <c r="I10" i="2" s="1"/>
  <c r="J10" i="2" s="1"/>
  <c r="G9" i="2"/>
  <c r="H8" i="2"/>
  <c r="G8" i="2"/>
  <c r="F8" i="2"/>
  <c r="H7" i="2"/>
  <c r="F7" i="2"/>
  <c r="G6" i="2"/>
  <c r="F6" i="2"/>
  <c r="G5" i="2"/>
  <c r="H4" i="2"/>
  <c r="G4" i="2"/>
  <c r="F4" i="2"/>
  <c r="F3" i="2"/>
  <c r="I58" i="2" l="1"/>
  <c r="J58" i="2" s="1"/>
  <c r="I72" i="2"/>
  <c r="J72" i="2" s="1"/>
  <c r="I15" i="2"/>
  <c r="J15" i="2" s="1"/>
  <c r="H207" i="2"/>
  <c r="I207" i="2" s="1"/>
  <c r="J207" i="2" s="1"/>
  <c r="I172" i="2"/>
  <c r="J172" i="2" s="1"/>
  <c r="I180" i="2"/>
  <c r="J180" i="2" s="1"/>
  <c r="I176" i="2"/>
  <c r="J176" i="2" s="1"/>
  <c r="I45" i="2"/>
  <c r="J45" i="2" s="1"/>
  <c r="I18" i="2"/>
  <c r="J18" i="2" s="1"/>
  <c r="F5" i="2"/>
  <c r="H201" i="2"/>
  <c r="I201" i="2" s="1"/>
  <c r="J201" i="2" s="1"/>
  <c r="H35" i="2"/>
  <c r="H62" i="2"/>
  <c r="I8" i="2"/>
  <c r="J8" i="2" s="1"/>
  <c r="H13" i="2"/>
  <c r="I16" i="2"/>
  <c r="J16" i="2" s="1"/>
  <c r="H21" i="2"/>
  <c r="G39" i="2"/>
  <c r="H49" i="2"/>
  <c r="G66" i="2"/>
  <c r="E81" i="2"/>
  <c r="F97" i="2" s="1"/>
  <c r="F91" i="2"/>
  <c r="G121" i="2"/>
  <c r="I121" i="2" s="1"/>
  <c r="J121" i="2" s="1"/>
  <c r="H131" i="2"/>
  <c r="F169" i="2"/>
  <c r="I204" i="2"/>
  <c r="J204" i="2" s="1"/>
  <c r="E28" i="2"/>
  <c r="G3" i="2"/>
  <c r="F21" i="2"/>
  <c r="G49" i="2"/>
  <c r="H169" i="2"/>
  <c r="G169" i="2"/>
  <c r="H3" i="2"/>
  <c r="H39" i="2"/>
  <c r="H66" i="2"/>
  <c r="G99" i="2"/>
  <c r="H121" i="2"/>
  <c r="E140" i="2"/>
  <c r="G148" i="2" s="1"/>
  <c r="I182" i="2"/>
  <c r="J182" i="2" s="1"/>
  <c r="H199" i="2"/>
  <c r="I199" i="2" s="1"/>
  <c r="J199" i="2" s="1"/>
  <c r="F94" i="2"/>
  <c r="F92" i="2"/>
  <c r="F11" i="2"/>
  <c r="G43" i="2"/>
  <c r="G70" i="2"/>
  <c r="F95" i="2"/>
  <c r="G125" i="2"/>
  <c r="H179" i="2"/>
  <c r="G179" i="2"/>
  <c r="G62" i="2"/>
  <c r="G117" i="2"/>
  <c r="H175" i="2"/>
  <c r="G175" i="2"/>
  <c r="I175" i="2" s="1"/>
  <c r="J175" i="2" s="1"/>
  <c r="I6" i="2"/>
  <c r="J6" i="2" s="1"/>
  <c r="H11" i="2"/>
  <c r="I14" i="2"/>
  <c r="J14" i="2" s="1"/>
  <c r="H19" i="2"/>
  <c r="I19" i="2" s="1"/>
  <c r="J19" i="2" s="1"/>
  <c r="I22" i="2"/>
  <c r="J22" i="2" s="1"/>
  <c r="G33" i="2"/>
  <c r="I33" i="2" s="1"/>
  <c r="J33" i="2" s="1"/>
  <c r="H43" i="2"/>
  <c r="G60" i="2"/>
  <c r="I60" i="2" s="1"/>
  <c r="J60" i="2" s="1"/>
  <c r="H70" i="2"/>
  <c r="G115" i="2"/>
  <c r="I115" i="2" s="1"/>
  <c r="J115" i="2" s="1"/>
  <c r="H125" i="2"/>
  <c r="H167" i="2"/>
  <c r="E192" i="2"/>
  <c r="G167" i="2"/>
  <c r="I170" i="2"/>
  <c r="J170" i="2" s="1"/>
  <c r="E193" i="2"/>
  <c r="H173" i="2"/>
  <c r="G173" i="2"/>
  <c r="F179" i="2"/>
  <c r="I186" i="2"/>
  <c r="J186" i="2" s="1"/>
  <c r="E141" i="2"/>
  <c r="H150" i="2" s="1"/>
  <c r="H183" i="2"/>
  <c r="G183" i="2"/>
  <c r="H197" i="2"/>
  <c r="I197" i="2" s="1"/>
  <c r="J197" i="2" s="1"/>
  <c r="H205" i="2"/>
  <c r="I205" i="2" s="1"/>
  <c r="J205" i="2" s="1"/>
  <c r="I208" i="2"/>
  <c r="J208" i="2" s="1"/>
  <c r="I216" i="2"/>
  <c r="J216" i="2" s="1"/>
  <c r="H181" i="2"/>
  <c r="G181" i="2"/>
  <c r="I212" i="2"/>
  <c r="J212" i="2" s="1"/>
  <c r="I4" i="2"/>
  <c r="J4" i="2" s="1"/>
  <c r="F9" i="2"/>
  <c r="F17" i="2"/>
  <c r="G37" i="2"/>
  <c r="H47" i="2"/>
  <c r="I47" i="2" s="1"/>
  <c r="J47" i="2" s="1"/>
  <c r="G64" i="2"/>
  <c r="H74" i="2"/>
  <c r="I74" i="2" s="1"/>
  <c r="J74" i="2" s="1"/>
  <c r="G119" i="2"/>
  <c r="H129" i="2"/>
  <c r="I129" i="2" s="1"/>
  <c r="J129" i="2" s="1"/>
  <c r="F183" i="2"/>
  <c r="G35" i="2"/>
  <c r="F181" i="2"/>
  <c r="I181" i="2" s="1"/>
  <c r="J181" i="2" s="1"/>
  <c r="H209" i="2"/>
  <c r="I209" i="2" s="1"/>
  <c r="J209" i="2" s="1"/>
  <c r="H117" i="2"/>
  <c r="H9" i="2"/>
  <c r="I12" i="2"/>
  <c r="J12" i="2" s="1"/>
  <c r="H17" i="2"/>
  <c r="I20" i="2"/>
  <c r="J20" i="2" s="1"/>
  <c r="H37" i="2"/>
  <c r="H64" i="2"/>
  <c r="F103" i="2"/>
  <c r="H119" i="2"/>
  <c r="I126" i="2"/>
  <c r="J126" i="2" s="1"/>
  <c r="G133" i="2"/>
  <c r="F13" i="2"/>
  <c r="G131" i="2"/>
  <c r="I131" i="2" s="1"/>
  <c r="J131" i="2" s="1"/>
  <c r="E29" i="2"/>
  <c r="G7" i="2"/>
  <c r="I7" i="2" s="1"/>
  <c r="J7" i="2" s="1"/>
  <c r="G41" i="2"/>
  <c r="I41" i="2" s="1"/>
  <c r="J41" i="2" s="1"/>
  <c r="H51" i="2"/>
  <c r="I51" i="2" s="1"/>
  <c r="J51" i="2" s="1"/>
  <c r="G68" i="2"/>
  <c r="I68" i="2" s="1"/>
  <c r="J68" i="2" s="1"/>
  <c r="G123" i="2"/>
  <c r="I123" i="2" s="1"/>
  <c r="J123" i="2" s="1"/>
  <c r="H133" i="2"/>
  <c r="H151" i="2"/>
  <c r="I168" i="2"/>
  <c r="J168" i="2" s="1"/>
  <c r="H171" i="2"/>
  <c r="G171" i="2"/>
  <c r="I171" i="2" s="1"/>
  <c r="J171" i="2" s="1"/>
  <c r="I174" i="2"/>
  <c r="J174" i="2" s="1"/>
  <c r="H177" i="2"/>
  <c r="G177" i="2"/>
  <c r="H203" i="2"/>
  <c r="I203" i="2" s="1"/>
  <c r="J203" i="2" s="1"/>
  <c r="I214" i="2"/>
  <c r="J214" i="2" s="1"/>
  <c r="I124" i="2"/>
  <c r="J124" i="2" s="1"/>
  <c r="H185" i="2"/>
  <c r="G185" i="2"/>
  <c r="I185" i="2" s="1"/>
  <c r="J185" i="2" s="1"/>
  <c r="I177" i="2"/>
  <c r="J177" i="2" s="1"/>
  <c r="I184" i="2"/>
  <c r="J184" i="2" s="1"/>
  <c r="E82" i="2"/>
  <c r="G103" i="2" s="1"/>
  <c r="H89" i="2"/>
  <c r="G34" i="2"/>
  <c r="I34" i="2" s="1"/>
  <c r="J34" i="2" s="1"/>
  <c r="G36" i="2"/>
  <c r="I36" i="2" s="1"/>
  <c r="J36" i="2" s="1"/>
  <c r="G38" i="2"/>
  <c r="I38" i="2" s="1"/>
  <c r="J38" i="2" s="1"/>
  <c r="G40" i="2"/>
  <c r="I40" i="2" s="1"/>
  <c r="J40" i="2" s="1"/>
  <c r="G42" i="2"/>
  <c r="I42" i="2" s="1"/>
  <c r="J42" i="2" s="1"/>
  <c r="G44" i="2"/>
  <c r="I44" i="2" s="1"/>
  <c r="J44" i="2" s="1"/>
  <c r="G46" i="2"/>
  <c r="I46" i="2" s="1"/>
  <c r="J46" i="2" s="1"/>
  <c r="G48" i="2"/>
  <c r="I48" i="2" s="1"/>
  <c r="J48" i="2" s="1"/>
  <c r="G50" i="2"/>
  <c r="I50" i="2" s="1"/>
  <c r="J50" i="2" s="1"/>
  <c r="G52" i="2"/>
  <c r="I52" i="2" s="1"/>
  <c r="J52" i="2" s="1"/>
  <c r="G57" i="2"/>
  <c r="I57" i="2" s="1"/>
  <c r="J57" i="2" s="1"/>
  <c r="G59" i="2"/>
  <c r="I59" i="2" s="1"/>
  <c r="J59" i="2" s="1"/>
  <c r="G61" i="2"/>
  <c r="I61" i="2" s="1"/>
  <c r="J61" i="2" s="1"/>
  <c r="G63" i="2"/>
  <c r="I63" i="2" s="1"/>
  <c r="J63" i="2" s="1"/>
  <c r="G65" i="2"/>
  <c r="I65" i="2" s="1"/>
  <c r="J65" i="2" s="1"/>
  <c r="G67" i="2"/>
  <c r="I67" i="2" s="1"/>
  <c r="J67" i="2" s="1"/>
  <c r="G69" i="2"/>
  <c r="I69" i="2" s="1"/>
  <c r="J69" i="2" s="1"/>
  <c r="G71" i="2"/>
  <c r="I71" i="2" s="1"/>
  <c r="J71" i="2" s="1"/>
  <c r="G73" i="2"/>
  <c r="I73" i="2" s="1"/>
  <c r="J73" i="2" s="1"/>
  <c r="G75" i="2"/>
  <c r="I75" i="2" s="1"/>
  <c r="J75" i="2" s="1"/>
  <c r="E83" i="2"/>
  <c r="H86" i="2" s="1"/>
  <c r="G114" i="2"/>
  <c r="I114" i="2" s="1"/>
  <c r="J114" i="2" s="1"/>
  <c r="G116" i="2"/>
  <c r="I116" i="2" s="1"/>
  <c r="J116" i="2" s="1"/>
  <c r="G118" i="2"/>
  <c r="I118" i="2" s="1"/>
  <c r="J118" i="2" s="1"/>
  <c r="G120" i="2"/>
  <c r="I120" i="2" s="1"/>
  <c r="J120" i="2" s="1"/>
  <c r="G122" i="2"/>
  <c r="I122" i="2" s="1"/>
  <c r="J122" i="2" s="1"/>
  <c r="G124" i="2"/>
  <c r="G126" i="2"/>
  <c r="G128" i="2"/>
  <c r="I128" i="2" s="1"/>
  <c r="J128" i="2" s="1"/>
  <c r="G130" i="2"/>
  <c r="I130" i="2" s="1"/>
  <c r="J130" i="2" s="1"/>
  <c r="G132" i="2"/>
  <c r="I132" i="2" s="1"/>
  <c r="J132" i="2" s="1"/>
  <c r="E139" i="2"/>
  <c r="F162" i="2" s="1"/>
  <c r="H198" i="2"/>
  <c r="I198" i="2" s="1"/>
  <c r="J198" i="2" s="1"/>
  <c r="H200" i="2"/>
  <c r="I200" i="2" s="1"/>
  <c r="J200" i="2" s="1"/>
  <c r="H202" i="2"/>
  <c r="I202" i="2" s="1"/>
  <c r="J202" i="2" s="1"/>
  <c r="H204" i="2"/>
  <c r="H206" i="2"/>
  <c r="I206" i="2" s="1"/>
  <c r="J206" i="2" s="1"/>
  <c r="H210" i="2"/>
  <c r="I210" i="2" s="1"/>
  <c r="J210" i="2" s="1"/>
  <c r="F155" i="2"/>
  <c r="F159" i="2"/>
  <c r="I13" i="2" l="1"/>
  <c r="J13" i="2" s="1"/>
  <c r="I21" i="2"/>
  <c r="J21" i="2" s="1"/>
  <c r="I11" i="2"/>
  <c r="J11" i="2" s="1"/>
  <c r="I66" i="2"/>
  <c r="J66" i="2" s="1"/>
  <c r="I64" i="2"/>
  <c r="J64" i="2" s="1"/>
  <c r="I49" i="2"/>
  <c r="J49" i="2" s="1"/>
  <c r="I37" i="2"/>
  <c r="J37" i="2" s="1"/>
  <c r="I62" i="2"/>
  <c r="J62" i="2" s="1"/>
  <c r="I173" i="2"/>
  <c r="J173" i="2" s="1"/>
  <c r="I167" i="2"/>
  <c r="J167" i="2" s="1"/>
  <c r="F161" i="2"/>
  <c r="H156" i="2"/>
  <c r="F157" i="2"/>
  <c r="F158" i="2"/>
  <c r="H157" i="2"/>
  <c r="I117" i="2"/>
  <c r="J117" i="2" s="1"/>
  <c r="F163" i="2"/>
  <c r="G156" i="2"/>
  <c r="F145" i="2"/>
  <c r="I119" i="2"/>
  <c r="J119" i="2" s="1"/>
  <c r="F148" i="2"/>
  <c r="I148" i="2" s="1"/>
  <c r="J148" i="2" s="1"/>
  <c r="F151" i="2"/>
  <c r="F149" i="2"/>
  <c r="F147" i="2"/>
  <c r="H146" i="2"/>
  <c r="F153" i="2"/>
  <c r="H148" i="2"/>
  <c r="G160" i="2"/>
  <c r="F146" i="2"/>
  <c r="I146" i="2" s="1"/>
  <c r="J146" i="2" s="1"/>
  <c r="H87" i="2"/>
  <c r="G96" i="2"/>
  <c r="G101" i="2"/>
  <c r="H93" i="2"/>
  <c r="H96" i="2"/>
  <c r="H105" i="2"/>
  <c r="H88" i="2"/>
  <c r="H98" i="2"/>
  <c r="G92" i="2"/>
  <c r="H100" i="2"/>
  <c r="H91" i="2"/>
  <c r="I70" i="2"/>
  <c r="J70" i="2" s="1"/>
  <c r="G97" i="2"/>
  <c r="I35" i="2"/>
  <c r="J35" i="2" s="1"/>
  <c r="I39" i="2"/>
  <c r="J39" i="2" s="1"/>
  <c r="I17" i="2"/>
  <c r="J17" i="2" s="1"/>
  <c r="I5" i="2"/>
  <c r="J5" i="2" s="1"/>
  <c r="F89" i="2"/>
  <c r="H159" i="2"/>
  <c r="H145" i="2"/>
  <c r="H155" i="2"/>
  <c r="H152" i="2"/>
  <c r="F98" i="2"/>
  <c r="H163" i="2"/>
  <c r="I163" i="2" s="1"/>
  <c r="J163" i="2" s="1"/>
  <c r="I145" i="2"/>
  <c r="J145" i="2" s="1"/>
  <c r="G94" i="2"/>
  <c r="G104" i="2"/>
  <c r="G86" i="2"/>
  <c r="F87" i="2"/>
  <c r="H154" i="2"/>
  <c r="I43" i="2"/>
  <c r="J43" i="2" s="1"/>
  <c r="F100" i="2"/>
  <c r="G105" i="2"/>
  <c r="I103" i="2"/>
  <c r="J103" i="2" s="1"/>
  <c r="G155" i="2"/>
  <c r="I155" i="2" s="1"/>
  <c r="J155" i="2" s="1"/>
  <c r="G159" i="2"/>
  <c r="I159" i="2" s="1"/>
  <c r="J159" i="2" s="1"/>
  <c r="G151" i="2"/>
  <c r="G149" i="2"/>
  <c r="I149" i="2" s="1"/>
  <c r="J149" i="2" s="1"/>
  <c r="G161" i="2"/>
  <c r="G147" i="2"/>
  <c r="G157" i="2"/>
  <c r="G153" i="2"/>
  <c r="G145" i="2"/>
  <c r="G163" i="2"/>
  <c r="H92" i="2"/>
  <c r="I92" i="2" s="1"/>
  <c r="J92" i="2" s="1"/>
  <c r="H158" i="2"/>
  <c r="F104" i="2"/>
  <c r="I104" i="2" s="1"/>
  <c r="J104" i="2" s="1"/>
  <c r="G88" i="2"/>
  <c r="I169" i="2"/>
  <c r="J169" i="2" s="1"/>
  <c r="F102" i="2"/>
  <c r="H103" i="2"/>
  <c r="G162" i="2"/>
  <c r="G100" i="2"/>
  <c r="F150" i="2"/>
  <c r="H160" i="2"/>
  <c r="F101" i="2"/>
  <c r="I101" i="2" s="1"/>
  <c r="J101" i="2" s="1"/>
  <c r="G87" i="2"/>
  <c r="F156" i="2"/>
  <c r="F105" i="2"/>
  <c r="I105" i="2" s="1"/>
  <c r="J105" i="2" s="1"/>
  <c r="G154" i="2"/>
  <c r="F96" i="2"/>
  <c r="I96" i="2" s="1"/>
  <c r="J96" i="2" s="1"/>
  <c r="H101" i="2"/>
  <c r="F93" i="2"/>
  <c r="H161" i="2"/>
  <c r="I183" i="2"/>
  <c r="J183" i="2" s="1"/>
  <c r="F160" i="2"/>
  <c r="H162" i="2"/>
  <c r="G89" i="2"/>
  <c r="H149" i="2"/>
  <c r="G98" i="2"/>
  <c r="H99" i="2"/>
  <c r="G90" i="2"/>
  <c r="G158" i="2"/>
  <c r="I158" i="2" s="1"/>
  <c r="J158" i="2" s="1"/>
  <c r="F154" i="2"/>
  <c r="I154" i="2" s="1"/>
  <c r="J154" i="2" s="1"/>
  <c r="F152" i="2"/>
  <c r="I152" i="2" s="1"/>
  <c r="J152" i="2" s="1"/>
  <c r="H153" i="2"/>
  <c r="I125" i="2"/>
  <c r="J125" i="2" s="1"/>
  <c r="F86" i="2"/>
  <c r="I86" i="2" s="1"/>
  <c r="J86" i="2" s="1"/>
  <c r="G91" i="2"/>
  <c r="G146" i="2"/>
  <c r="G152" i="2"/>
  <c r="I157" i="2"/>
  <c r="J157" i="2" s="1"/>
  <c r="H90" i="2"/>
  <c r="H94" i="2"/>
  <c r="H104" i="2"/>
  <c r="H97" i="2"/>
  <c r="F144" i="2"/>
  <c r="H147" i="2"/>
  <c r="I9" i="2"/>
  <c r="J9" i="2" s="1"/>
  <c r="G150" i="2"/>
  <c r="F88" i="2"/>
  <c r="G93" i="2"/>
  <c r="F99" i="2"/>
  <c r="H95" i="2"/>
  <c r="I133" i="2"/>
  <c r="J133" i="2" s="1"/>
  <c r="G144" i="2"/>
  <c r="I179" i="2"/>
  <c r="J179" i="2" s="1"/>
  <c r="H102" i="2"/>
  <c r="H144" i="2"/>
  <c r="G102" i="2"/>
  <c r="F90" i="2"/>
  <c r="I90" i="2" s="1"/>
  <c r="J90" i="2" s="1"/>
  <c r="G95" i="2"/>
  <c r="I156" i="2" l="1"/>
  <c r="J156" i="2" s="1"/>
  <c r="I162" i="2"/>
  <c r="J162" i="2" s="1"/>
  <c r="I151" i="2"/>
  <c r="J151" i="2" s="1"/>
  <c r="I160" i="2"/>
  <c r="J160" i="2" s="1"/>
  <c r="I150" i="2"/>
  <c r="J150" i="2" s="1"/>
  <c r="I147" i="2"/>
  <c r="J147" i="2" s="1"/>
  <c r="I153" i="2"/>
  <c r="J153" i="2" s="1"/>
  <c r="I161" i="2"/>
  <c r="J161" i="2" s="1"/>
  <c r="I99" i="2"/>
  <c r="J99" i="2" s="1"/>
  <c r="I95" i="2"/>
  <c r="J95" i="2" s="1"/>
  <c r="I91" i="2"/>
  <c r="J91" i="2" s="1"/>
  <c r="I97" i="2"/>
  <c r="J97" i="2" s="1"/>
  <c r="I93" i="2"/>
  <c r="J93" i="2" s="1"/>
  <c r="I94" i="2"/>
  <c r="J94" i="2" s="1"/>
  <c r="I98" i="2"/>
  <c r="J98" i="2" s="1"/>
  <c r="I100" i="2"/>
  <c r="J100" i="2" s="1"/>
  <c r="I102" i="2"/>
  <c r="J102" i="2" s="1"/>
  <c r="I87" i="2"/>
  <c r="J87" i="2" s="1"/>
  <c r="I144" i="2"/>
  <c r="J144" i="2" s="1"/>
  <c r="I88" i="2"/>
  <c r="J88" i="2" s="1"/>
  <c r="I89" i="2"/>
  <c r="J89" i="2" s="1"/>
  <c r="G41" i="1" l="1"/>
  <c r="F41" i="1"/>
  <c r="E41" i="1"/>
  <c r="G40" i="1"/>
  <c r="F40" i="1"/>
  <c r="E40" i="1"/>
  <c r="F37" i="1"/>
  <c r="E37" i="1"/>
  <c r="K7" i="1"/>
  <c r="M6" i="1" s="1"/>
  <c r="J7" i="1"/>
  <c r="L5" i="1" s="1"/>
  <c r="I32" i="1"/>
  <c r="H32" i="1"/>
  <c r="J30" i="1" s="1"/>
  <c r="I24" i="1"/>
  <c r="K22" i="1" s="1"/>
  <c r="H24" i="1"/>
  <c r="J22" i="1" s="1"/>
  <c r="C33" i="1"/>
  <c r="E31" i="1" s="1"/>
  <c r="B33" i="1"/>
  <c r="D31" i="1" s="1"/>
  <c r="B25" i="1"/>
  <c r="D23" i="1" s="1"/>
  <c r="C25" i="1"/>
  <c r="E23" i="1" s="1"/>
  <c r="L4" i="1" l="1"/>
  <c r="L6" i="1"/>
  <c r="L7" i="1" s="1"/>
  <c r="M4" i="1"/>
  <c r="M5" i="1"/>
  <c r="M7" i="1" s="1"/>
  <c r="K23" i="1"/>
  <c r="K24" i="1" s="1"/>
  <c r="J23" i="1"/>
  <c r="J24" i="1" s="1"/>
  <c r="L11" i="1"/>
  <c r="J31" i="1"/>
  <c r="J32" i="1" s="1"/>
  <c r="K30" i="1"/>
  <c r="M11" i="1"/>
  <c r="K31" i="1"/>
  <c r="D22" i="1"/>
  <c r="E30" i="1"/>
  <c r="E32" i="1"/>
  <c r="D30" i="1"/>
  <c r="D32" i="1"/>
  <c r="E24" i="1"/>
  <c r="E22" i="1"/>
  <c r="E25" i="1" s="1"/>
  <c r="D24" i="1"/>
  <c r="K32" i="1" l="1"/>
  <c r="E33" i="1"/>
  <c r="D33" i="1"/>
  <c r="D25" i="1"/>
</calcChain>
</file>

<file path=xl/sharedStrings.xml><?xml version="1.0" encoding="utf-8"?>
<sst xmlns="http://schemas.openxmlformats.org/spreadsheetml/2006/main" count="1092" uniqueCount="53">
  <si>
    <t>No</t>
  </si>
  <si>
    <t>Jumlah Tanggungan Keluarga</t>
  </si>
  <si>
    <t>Luas Rumah</t>
  </si>
  <si>
    <t>Pendapatan/Bulan</t>
  </si>
  <si>
    <t>Daya Listrik</t>
  </si>
  <si>
    <t xml:space="preserve">Perlengkapan Yang Dimiliki </t>
  </si>
  <si>
    <t>Penggunaan Listrik</t>
  </si>
  <si>
    <t>Banyak</t>
  </si>
  <si>
    <t>Kecil</t>
  </si>
  <si>
    <t>Sedang</t>
  </si>
  <si>
    <t>Besar</t>
  </si>
  <si>
    <t>Standar</t>
  </si>
  <si>
    <t>Rendah</t>
  </si>
  <si>
    <t>Tinggi</t>
  </si>
  <si>
    <t>Jumlah Tanggungan</t>
  </si>
  <si>
    <t>Jumlah Kejadian "Penggunaan Listrik"</t>
  </si>
  <si>
    <t>Probabilitas</t>
  </si>
  <si>
    <t>Sedikit</t>
  </si>
  <si>
    <t>Jumlah</t>
  </si>
  <si>
    <t>Perlengkapan Yang Dimiliki</t>
  </si>
  <si>
    <t>Likehood Rendah</t>
  </si>
  <si>
    <t>Likehood Tinggi</t>
  </si>
  <si>
    <t>Perlengkapan Yang DiMiliki</t>
  </si>
  <si>
    <t>Probabilitas Rendah</t>
  </si>
  <si>
    <t>Probabilitas Tinggi</t>
  </si>
  <si>
    <t>C1</t>
  </si>
  <si>
    <t>C2</t>
  </si>
  <si>
    <t>C3</t>
  </si>
  <si>
    <t>Jarak Terpendek</t>
  </si>
  <si>
    <t>Kelompok Data</t>
  </si>
  <si>
    <t>C1 = Sangat Tinggi</t>
  </si>
  <si>
    <t>C2 = Sedang</t>
  </si>
  <si>
    <t>C3 = Rendah</t>
  </si>
  <si>
    <t>M</t>
  </si>
  <si>
    <t>centeroid</t>
  </si>
  <si>
    <t>iterasi ke-2</t>
  </si>
  <si>
    <t>C1 = 1 data (2)</t>
  </si>
  <si>
    <t>C2 = 0 (data 0)</t>
  </si>
  <si>
    <t>C3 = 19 data (1, 3, 4,5,6,7,8, 9, 10,11, 12, 13, 14, 16, 17, 18, 19)</t>
  </si>
  <si>
    <t>C1 = 1 data (9)</t>
  </si>
  <si>
    <t>C2 = 19 data (1,2,3,4,5,6, 7, 8, 9, 10,11,12,13, 14,15,16,17,18 ,20)</t>
  </si>
  <si>
    <t>C3 = 0 data (0)</t>
  </si>
  <si>
    <t>iterasi ke-3</t>
  </si>
  <si>
    <t>C1 = 0 data (0)</t>
  </si>
  <si>
    <t>C2 = 9 data (1,4,6,7,8,9,10,11,13,)</t>
  </si>
  <si>
    <t>C3 = 11 data ( 2,3,5, 12, 14, 15, 16, 17, 18,19, 20)</t>
  </si>
  <si>
    <t>C1 = 13 data (1,2,3,4,5,6,7,8,9,10,11,13,15)</t>
  </si>
  <si>
    <t>C2 = 7 data (12,14,16,17,18,19,20)</t>
  </si>
  <si>
    <t>C3 = 0 data ( 0)</t>
  </si>
  <si>
    <t>iterasi ke-4</t>
  </si>
  <si>
    <t>Iterasi Terakhir 4.16 dari nilai ketetapan 1</t>
  </si>
  <si>
    <t>Clustering Data Penggunaan Listrik Rumah Tangga</t>
  </si>
  <si>
    <t>Penggunaan Listik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</si>
</sst>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6" fontId="7" fillId="0" borderId="1" xfId="4" applyNumberFormat="1" applyFont="1" applyFill="1" applyBorder="1" applyAlignment="1" applyProtection="1">
      <alignment horizontal="center" vertical="center"/>
    </xf>
    <xf numFmtId="41" fontId="7" fillId="0" borderId="1" xfId="2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0" fontId="5" fillId="0" borderId="0" xfId="0" applyFont="1" applyAlignment="1">
      <alignment vertical="top"/>
    </xf>
    <xf numFmtId="166" fontId="7" fillId="0" borderId="1" xfId="1" applyNumberFormat="1" applyFont="1" applyFill="1" applyBorder="1" applyAlignment="1" applyProtection="1">
      <alignment horizontal="center" vertical="center"/>
    </xf>
    <xf numFmtId="0" fontId="8" fillId="0" borderId="0" xfId="0" quotePrefix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3" fontId="4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168" fontId="7" fillId="0" borderId="1" xfId="4" applyNumberFormat="1" applyFont="1" applyFill="1" applyBorder="1" applyAlignment="1" applyProtection="1">
      <alignment horizontal="center" vertical="center"/>
    </xf>
    <xf numFmtId="168" fontId="7" fillId="0" borderId="1" xfId="1" applyNumberFormat="1" applyFont="1" applyFill="1" applyBorder="1" applyAlignment="1" applyProtection="1">
      <alignment horizontal="center" vertical="center"/>
    </xf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Fill="1"/>
    <xf numFmtId="0" fontId="0" fillId="8" borderId="1" xfId="0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2" xfId="4" xr:uid="{3CE96D1C-4AB0-4BA0-828E-7FC88EEEC7F5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860F-A39E-4758-959E-46EF338020B5}">
  <dimension ref="A1:M41"/>
  <sheetViews>
    <sheetView topLeftCell="A7" zoomScale="82" workbookViewId="0">
      <selection activeCell="A36" sqref="A36:B41"/>
    </sheetView>
  </sheetViews>
  <sheetFormatPr defaultRowHeight="14.4" x14ac:dyDescent="0.3"/>
  <cols>
    <col min="2" max="2" width="24.5546875" bestFit="1" customWidth="1"/>
    <col min="3" max="3" width="10.77734375" bestFit="1" customWidth="1"/>
    <col min="4" max="4" width="16.109375" bestFit="1" customWidth="1"/>
    <col min="5" max="5" width="10.33203125" bestFit="1" customWidth="1"/>
    <col min="6" max="6" width="23.33203125" bestFit="1" customWidth="1"/>
    <col min="7" max="7" width="16.109375" bestFit="1" customWidth="1"/>
    <col min="18" max="18" width="25.5546875" bestFit="1" customWidth="1"/>
    <col min="19" max="19" width="15.33203125" bestFit="1" customWidth="1"/>
    <col min="20" max="20" width="14.2187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3" x14ac:dyDescent="0.3">
      <c r="A2" s="2"/>
      <c r="B2" s="2"/>
      <c r="C2" s="2"/>
      <c r="D2" s="2"/>
      <c r="E2" s="2"/>
      <c r="F2" s="2"/>
      <c r="G2" s="2"/>
      <c r="I2" s="2" t="s">
        <v>19</v>
      </c>
      <c r="J2" s="6" t="s">
        <v>15</v>
      </c>
      <c r="K2" s="6"/>
      <c r="L2" s="11" t="s">
        <v>16</v>
      </c>
      <c r="M2" s="12"/>
    </row>
    <row r="3" spans="1:13" x14ac:dyDescent="0.3">
      <c r="A3" s="3">
        <v>1</v>
      </c>
      <c r="B3" s="3" t="s">
        <v>7</v>
      </c>
      <c r="C3" s="3" t="s">
        <v>10</v>
      </c>
      <c r="D3" s="3" t="s">
        <v>10</v>
      </c>
      <c r="E3" s="3" t="s">
        <v>7</v>
      </c>
      <c r="F3" s="3" t="s">
        <v>7</v>
      </c>
      <c r="G3" s="9" t="s">
        <v>13</v>
      </c>
      <c r="I3" s="2"/>
      <c r="J3" s="5" t="s">
        <v>12</v>
      </c>
      <c r="K3" s="3" t="s">
        <v>13</v>
      </c>
      <c r="L3" s="3" t="s">
        <v>12</v>
      </c>
      <c r="M3" s="3" t="s">
        <v>13</v>
      </c>
    </row>
    <row r="4" spans="1:13" x14ac:dyDescent="0.3">
      <c r="A4" s="3">
        <v>2</v>
      </c>
      <c r="B4" s="3" t="s">
        <v>7</v>
      </c>
      <c r="C4" s="3" t="s">
        <v>10</v>
      </c>
      <c r="D4" s="3" t="s">
        <v>10</v>
      </c>
      <c r="E4" s="3" t="s">
        <v>7</v>
      </c>
      <c r="F4" s="3" t="s">
        <v>7</v>
      </c>
      <c r="G4" s="9" t="s">
        <v>13</v>
      </c>
      <c r="I4" s="3" t="s">
        <v>7</v>
      </c>
      <c r="J4" s="3">
        <v>3</v>
      </c>
      <c r="K4" s="3">
        <v>7</v>
      </c>
      <c r="L4" s="7">
        <f>J4/$J$7</f>
        <v>0.42857142857142855</v>
      </c>
      <c r="M4" s="7">
        <f>K4/$K$7</f>
        <v>0.875</v>
      </c>
    </row>
    <row r="5" spans="1:13" x14ac:dyDescent="0.3">
      <c r="A5" s="3">
        <v>3</v>
      </c>
      <c r="B5" s="3" t="s">
        <v>7</v>
      </c>
      <c r="C5" s="3" t="s">
        <v>10</v>
      </c>
      <c r="D5" s="3" t="s">
        <v>10</v>
      </c>
      <c r="E5" s="3" t="s">
        <v>7</v>
      </c>
      <c r="F5" s="3" t="s">
        <v>7</v>
      </c>
      <c r="G5" s="9" t="s">
        <v>13</v>
      </c>
      <c r="I5" s="3" t="s">
        <v>9</v>
      </c>
      <c r="J5" s="3">
        <v>2</v>
      </c>
      <c r="K5" s="3">
        <v>0</v>
      </c>
      <c r="L5" s="7">
        <f t="shared" ref="L5:L6" si="0">J5/$J$7</f>
        <v>0.2857142857142857</v>
      </c>
      <c r="M5" s="7">
        <f t="shared" ref="M5:M6" si="1">K5/$K$7</f>
        <v>0</v>
      </c>
    </row>
    <row r="6" spans="1:13" x14ac:dyDescent="0.3">
      <c r="A6" s="3">
        <v>4</v>
      </c>
      <c r="B6" s="3" t="s">
        <v>7</v>
      </c>
      <c r="C6" s="3" t="s">
        <v>10</v>
      </c>
      <c r="D6" s="3" t="s">
        <v>10</v>
      </c>
      <c r="E6" s="3" t="s">
        <v>7</v>
      </c>
      <c r="F6" s="3" t="s">
        <v>7</v>
      </c>
      <c r="G6" s="9" t="s">
        <v>13</v>
      </c>
      <c r="I6" s="3" t="s">
        <v>17</v>
      </c>
      <c r="J6" s="3">
        <v>2</v>
      </c>
      <c r="K6" s="3">
        <v>1</v>
      </c>
      <c r="L6" s="7">
        <f t="shared" si="0"/>
        <v>0.2857142857142857</v>
      </c>
      <c r="M6" s="7">
        <f t="shared" si="1"/>
        <v>0.125</v>
      </c>
    </row>
    <row r="7" spans="1:13" x14ac:dyDescent="0.3">
      <c r="A7" s="3">
        <v>5</v>
      </c>
      <c r="B7" s="3" t="s">
        <v>7</v>
      </c>
      <c r="C7" s="3" t="s">
        <v>10</v>
      </c>
      <c r="D7" s="3" t="s">
        <v>10</v>
      </c>
      <c r="E7" s="3" t="s">
        <v>7</v>
      </c>
      <c r="F7" s="3" t="s">
        <v>17</v>
      </c>
      <c r="G7" s="9" t="s">
        <v>13</v>
      </c>
      <c r="I7" s="3" t="s">
        <v>18</v>
      </c>
      <c r="J7" s="3">
        <f>SUM(J4:J6)</f>
        <v>7</v>
      </c>
      <c r="K7" s="3">
        <f>SUM(K4:K6)</f>
        <v>8</v>
      </c>
      <c r="L7" s="3">
        <f t="shared" ref="L7" si="2">SUM(L4:L6)</f>
        <v>0.99999999999999989</v>
      </c>
      <c r="M7" s="3">
        <f t="shared" ref="M7" si="3">SUM(M4:M6)</f>
        <v>1</v>
      </c>
    </row>
    <row r="8" spans="1:13" x14ac:dyDescent="0.3">
      <c r="A8" s="3">
        <v>6</v>
      </c>
      <c r="B8" s="3" t="s">
        <v>8</v>
      </c>
      <c r="C8" s="3" t="s">
        <v>11</v>
      </c>
      <c r="D8" s="3" t="s">
        <v>10</v>
      </c>
      <c r="E8" s="3" t="s">
        <v>7</v>
      </c>
      <c r="F8" s="3" t="s">
        <v>9</v>
      </c>
      <c r="G8" s="8" t="s">
        <v>12</v>
      </c>
    </row>
    <row r="9" spans="1:13" x14ac:dyDescent="0.3">
      <c r="A9" s="3">
        <v>7</v>
      </c>
      <c r="B9" s="3" t="s">
        <v>8</v>
      </c>
      <c r="C9" s="3" t="s">
        <v>10</v>
      </c>
      <c r="D9" s="3" t="s">
        <v>10</v>
      </c>
      <c r="E9" s="3" t="s">
        <v>7</v>
      </c>
      <c r="F9" s="3" t="s">
        <v>9</v>
      </c>
      <c r="G9" s="8" t="s">
        <v>12</v>
      </c>
      <c r="I9" s="2" t="s">
        <v>6</v>
      </c>
      <c r="J9" s="6" t="s">
        <v>15</v>
      </c>
      <c r="K9" s="6"/>
      <c r="L9" s="11" t="s">
        <v>16</v>
      </c>
      <c r="M9" s="12"/>
    </row>
    <row r="10" spans="1:13" x14ac:dyDescent="0.3">
      <c r="A10" s="3">
        <v>8</v>
      </c>
      <c r="B10" s="3" t="s">
        <v>8</v>
      </c>
      <c r="C10" s="3" t="s">
        <v>8</v>
      </c>
      <c r="D10" s="3" t="s">
        <v>10</v>
      </c>
      <c r="E10" s="3" t="s">
        <v>7</v>
      </c>
      <c r="F10" s="3" t="s">
        <v>17</v>
      </c>
      <c r="G10" s="8" t="s">
        <v>12</v>
      </c>
      <c r="I10" s="2"/>
      <c r="J10" s="5" t="s">
        <v>12</v>
      </c>
      <c r="K10" s="3" t="s">
        <v>13</v>
      </c>
      <c r="L10" s="3" t="s">
        <v>12</v>
      </c>
      <c r="M10" s="3" t="s">
        <v>13</v>
      </c>
    </row>
    <row r="11" spans="1:13" x14ac:dyDescent="0.3">
      <c r="A11" s="3">
        <v>9</v>
      </c>
      <c r="B11" s="3" t="s">
        <v>9</v>
      </c>
      <c r="C11" s="3" t="s">
        <v>10</v>
      </c>
      <c r="D11" s="3" t="s">
        <v>10</v>
      </c>
      <c r="E11" s="3" t="s">
        <v>12</v>
      </c>
      <c r="F11" s="3" t="s">
        <v>7</v>
      </c>
      <c r="G11" s="8" t="s">
        <v>12</v>
      </c>
      <c r="I11" s="3" t="s">
        <v>7</v>
      </c>
      <c r="J11" s="3">
        <v>7</v>
      </c>
      <c r="K11" s="3">
        <v>8</v>
      </c>
      <c r="L11" s="7">
        <f>J11/$J$12</f>
        <v>0.46666666666666667</v>
      </c>
      <c r="M11" s="7">
        <f>K11/$K$12</f>
        <v>0.53333333333333333</v>
      </c>
    </row>
    <row r="12" spans="1:13" x14ac:dyDescent="0.3">
      <c r="A12" s="3">
        <v>10</v>
      </c>
      <c r="B12" s="3" t="s">
        <v>9</v>
      </c>
      <c r="C12" s="3" t="s">
        <v>10</v>
      </c>
      <c r="D12" s="3" t="s">
        <v>10</v>
      </c>
      <c r="E12" s="3" t="s">
        <v>12</v>
      </c>
      <c r="F12" s="3" t="s">
        <v>7</v>
      </c>
      <c r="G12" s="8" t="s">
        <v>12</v>
      </c>
      <c r="I12" s="3" t="s">
        <v>18</v>
      </c>
      <c r="J12" s="3">
        <v>15</v>
      </c>
      <c r="K12" s="3">
        <v>15</v>
      </c>
    </row>
    <row r="13" spans="1:13" x14ac:dyDescent="0.3">
      <c r="A13" s="3">
        <v>11</v>
      </c>
      <c r="B13" s="3" t="s">
        <v>9</v>
      </c>
      <c r="C13" s="3" t="s">
        <v>11</v>
      </c>
      <c r="D13" s="3" t="s">
        <v>10</v>
      </c>
      <c r="E13" s="3" t="s">
        <v>12</v>
      </c>
      <c r="F13" s="3" t="s">
        <v>17</v>
      </c>
      <c r="G13" s="8" t="s">
        <v>12</v>
      </c>
    </row>
    <row r="14" spans="1:13" x14ac:dyDescent="0.3">
      <c r="A14" s="3">
        <v>12</v>
      </c>
      <c r="B14" s="3" t="s">
        <v>9</v>
      </c>
      <c r="C14" s="3" t="s">
        <v>11</v>
      </c>
      <c r="D14" s="3" t="s">
        <v>10</v>
      </c>
      <c r="E14" s="3" t="s">
        <v>12</v>
      </c>
      <c r="F14" s="3" t="s">
        <v>7</v>
      </c>
      <c r="G14" s="8" t="s">
        <v>12</v>
      </c>
    </row>
    <row r="15" spans="1:13" x14ac:dyDescent="0.3">
      <c r="A15" s="3">
        <v>13</v>
      </c>
      <c r="B15" s="3" t="s">
        <v>9</v>
      </c>
      <c r="C15" s="3" t="s">
        <v>11</v>
      </c>
      <c r="D15" s="3" t="s">
        <v>10</v>
      </c>
      <c r="E15" s="3" t="s">
        <v>12</v>
      </c>
      <c r="F15" s="3" t="s">
        <v>7</v>
      </c>
      <c r="G15" s="9" t="s">
        <v>13</v>
      </c>
    </row>
    <row r="16" spans="1:13" x14ac:dyDescent="0.3">
      <c r="A16" s="3">
        <v>14</v>
      </c>
      <c r="B16" s="3" t="s">
        <v>9</v>
      </c>
      <c r="C16" s="3" t="s">
        <v>11</v>
      </c>
      <c r="D16" s="3" t="s">
        <v>10</v>
      </c>
      <c r="E16" s="3" t="s">
        <v>12</v>
      </c>
      <c r="F16" s="3" t="s">
        <v>7</v>
      </c>
      <c r="G16" s="9" t="s">
        <v>13</v>
      </c>
    </row>
    <row r="17" spans="1:11" x14ac:dyDescent="0.3">
      <c r="A17" s="3">
        <v>15</v>
      </c>
      <c r="B17" s="3" t="s">
        <v>9</v>
      </c>
      <c r="C17" s="3" t="s">
        <v>11</v>
      </c>
      <c r="D17" s="3" t="s">
        <v>8</v>
      </c>
      <c r="E17" s="3" t="s">
        <v>12</v>
      </c>
      <c r="F17" s="3" t="s">
        <v>7</v>
      </c>
      <c r="G17" s="9" t="s">
        <v>13</v>
      </c>
    </row>
    <row r="20" spans="1:11" x14ac:dyDescent="0.3">
      <c r="A20" s="2" t="s">
        <v>14</v>
      </c>
      <c r="B20" s="6" t="s">
        <v>15</v>
      </c>
      <c r="C20" s="6"/>
      <c r="D20" s="11" t="s">
        <v>16</v>
      </c>
      <c r="E20" s="12"/>
      <c r="G20" s="2" t="s">
        <v>3</v>
      </c>
      <c r="H20" s="6" t="s">
        <v>15</v>
      </c>
      <c r="I20" s="6"/>
      <c r="J20" s="11" t="s">
        <v>16</v>
      </c>
      <c r="K20" s="12"/>
    </row>
    <row r="21" spans="1:11" x14ac:dyDescent="0.3">
      <c r="A21" s="2"/>
      <c r="B21" s="5" t="s">
        <v>12</v>
      </c>
      <c r="C21" s="3" t="s">
        <v>13</v>
      </c>
      <c r="D21" s="3" t="s">
        <v>12</v>
      </c>
      <c r="E21" s="3" t="s">
        <v>13</v>
      </c>
      <c r="G21" s="2"/>
      <c r="H21" s="5" t="s">
        <v>12</v>
      </c>
      <c r="I21" s="3" t="s">
        <v>13</v>
      </c>
      <c r="J21" s="3" t="s">
        <v>12</v>
      </c>
      <c r="K21" s="3" t="s">
        <v>13</v>
      </c>
    </row>
    <row r="22" spans="1:11" x14ac:dyDescent="0.3">
      <c r="A22" s="3" t="s">
        <v>7</v>
      </c>
      <c r="B22" s="3">
        <v>0</v>
      </c>
      <c r="C22" s="3">
        <v>5</v>
      </c>
      <c r="D22" s="7">
        <f>B22/$B$25</f>
        <v>0</v>
      </c>
      <c r="E22" s="7">
        <f>C22/$C$25</f>
        <v>0.625</v>
      </c>
      <c r="G22" s="3" t="s">
        <v>10</v>
      </c>
      <c r="H22" s="3">
        <v>7</v>
      </c>
      <c r="I22" s="3">
        <v>7</v>
      </c>
      <c r="J22" s="7">
        <f>H22/$H$24</f>
        <v>1</v>
      </c>
      <c r="K22" s="7">
        <f>I22/$I$24</f>
        <v>0.875</v>
      </c>
    </row>
    <row r="23" spans="1:11" x14ac:dyDescent="0.3">
      <c r="A23" s="3" t="s">
        <v>9</v>
      </c>
      <c r="B23" s="3">
        <v>4</v>
      </c>
      <c r="C23" s="3">
        <v>3</v>
      </c>
      <c r="D23" s="7">
        <f>B23/$B$25</f>
        <v>0.5714285714285714</v>
      </c>
      <c r="E23" s="7">
        <f>C23/$C$25</f>
        <v>0.375</v>
      </c>
      <c r="G23" s="3" t="s">
        <v>8</v>
      </c>
      <c r="H23" s="3">
        <v>0</v>
      </c>
      <c r="I23" s="3">
        <v>1</v>
      </c>
      <c r="J23" s="7">
        <f>H23/$H$24</f>
        <v>0</v>
      </c>
      <c r="K23" s="7">
        <f>I23/$I$24</f>
        <v>0.125</v>
      </c>
    </row>
    <row r="24" spans="1:11" x14ac:dyDescent="0.3">
      <c r="A24" s="3" t="s">
        <v>8</v>
      </c>
      <c r="B24" s="3">
        <v>3</v>
      </c>
      <c r="C24" s="3">
        <v>0</v>
      </c>
      <c r="D24" s="7">
        <f>B24/$B$25</f>
        <v>0.42857142857142855</v>
      </c>
      <c r="E24" s="7">
        <f>C24/$C$25</f>
        <v>0</v>
      </c>
      <c r="G24" s="3" t="s">
        <v>18</v>
      </c>
      <c r="H24" s="3">
        <f>SUM(H22:H23)</f>
        <v>7</v>
      </c>
      <c r="I24" s="3">
        <f>SUM(I22:I23)</f>
        <v>8</v>
      </c>
      <c r="J24" s="3">
        <f>SUM(J22:J23)</f>
        <v>1</v>
      </c>
      <c r="K24" s="3">
        <f>SUM(K22:K23)</f>
        <v>1</v>
      </c>
    </row>
    <row r="25" spans="1:11" x14ac:dyDescent="0.3">
      <c r="A25" s="3" t="s">
        <v>18</v>
      </c>
      <c r="B25" s="3">
        <f>SUM(B22:B24)</f>
        <v>7</v>
      </c>
      <c r="C25" s="3">
        <f>SUM(C22:C24)</f>
        <v>8</v>
      </c>
      <c r="D25" s="3">
        <f t="shared" ref="D25:E25" si="4">SUM(D22:D24)</f>
        <v>1</v>
      </c>
      <c r="E25" s="3">
        <f t="shared" si="4"/>
        <v>1</v>
      </c>
    </row>
    <row r="28" spans="1:11" x14ac:dyDescent="0.3">
      <c r="A28" s="2" t="s">
        <v>2</v>
      </c>
      <c r="B28" s="6" t="s">
        <v>15</v>
      </c>
      <c r="C28" s="6"/>
      <c r="D28" s="11" t="s">
        <v>16</v>
      </c>
      <c r="E28" s="12"/>
      <c r="G28" s="2" t="s">
        <v>4</v>
      </c>
      <c r="H28" s="6" t="s">
        <v>15</v>
      </c>
      <c r="I28" s="6"/>
      <c r="J28" s="11" t="s">
        <v>16</v>
      </c>
      <c r="K28" s="12"/>
    </row>
    <row r="29" spans="1:11" x14ac:dyDescent="0.3">
      <c r="A29" s="2"/>
      <c r="B29" s="5" t="s">
        <v>12</v>
      </c>
      <c r="C29" s="3" t="s">
        <v>13</v>
      </c>
      <c r="D29" s="3" t="s">
        <v>12</v>
      </c>
      <c r="E29" s="3" t="s">
        <v>13</v>
      </c>
      <c r="G29" s="2"/>
      <c r="H29" s="5" t="s">
        <v>12</v>
      </c>
      <c r="I29" s="3" t="s">
        <v>13</v>
      </c>
      <c r="J29" s="3" t="s">
        <v>12</v>
      </c>
      <c r="K29" s="3" t="s">
        <v>13</v>
      </c>
    </row>
    <row r="30" spans="1:11" x14ac:dyDescent="0.3">
      <c r="A30" s="3" t="s">
        <v>10</v>
      </c>
      <c r="B30" s="3">
        <v>3</v>
      </c>
      <c r="C30" s="3">
        <v>5</v>
      </c>
      <c r="D30" s="7">
        <f>B30/$B$33</f>
        <v>0.42857142857142855</v>
      </c>
      <c r="E30" s="7">
        <f>C30/$C$33</f>
        <v>0.625</v>
      </c>
      <c r="G30" s="3" t="s">
        <v>7</v>
      </c>
      <c r="H30" s="3">
        <v>3</v>
      </c>
      <c r="I30" s="3">
        <v>5</v>
      </c>
      <c r="J30" s="7">
        <f>H30/$H$32</f>
        <v>0.42857142857142855</v>
      </c>
      <c r="K30" s="7">
        <f>I30/$I$32</f>
        <v>0.625</v>
      </c>
    </row>
    <row r="31" spans="1:11" x14ac:dyDescent="0.3">
      <c r="A31" s="3" t="s">
        <v>11</v>
      </c>
      <c r="B31" s="3">
        <v>3</v>
      </c>
      <c r="C31" s="3">
        <v>3</v>
      </c>
      <c r="D31" s="7">
        <f>B31/$B$33</f>
        <v>0.42857142857142855</v>
      </c>
      <c r="E31" s="7">
        <f>C31/$C$33</f>
        <v>0.375</v>
      </c>
      <c r="G31" s="3" t="s">
        <v>12</v>
      </c>
      <c r="H31" s="3">
        <v>4</v>
      </c>
      <c r="I31" s="3">
        <v>3</v>
      </c>
      <c r="J31" s="7">
        <f>H31/$H$32</f>
        <v>0.5714285714285714</v>
      </c>
      <c r="K31" s="7">
        <f>I31/$I$32</f>
        <v>0.375</v>
      </c>
    </row>
    <row r="32" spans="1:11" x14ac:dyDescent="0.3">
      <c r="A32" s="3" t="s">
        <v>8</v>
      </c>
      <c r="B32" s="3">
        <v>1</v>
      </c>
      <c r="C32" s="3">
        <v>0</v>
      </c>
      <c r="D32" s="7">
        <f>B32/$B$33</f>
        <v>0.14285714285714285</v>
      </c>
      <c r="E32" s="7">
        <f>C32/$C$33</f>
        <v>0</v>
      </c>
      <c r="G32" s="3" t="s">
        <v>18</v>
      </c>
      <c r="H32" s="3">
        <f>SUM(H30:H31)</f>
        <v>7</v>
      </c>
      <c r="I32" s="3">
        <f>SUM(I30:I31)</f>
        <v>8</v>
      </c>
      <c r="J32" s="3">
        <f>SUM(J30:J31)</f>
        <v>1</v>
      </c>
      <c r="K32" s="3">
        <f>SUM(K30:K31)</f>
        <v>1</v>
      </c>
    </row>
    <row r="33" spans="1:7" x14ac:dyDescent="0.3">
      <c r="A33" s="3" t="s">
        <v>18</v>
      </c>
      <c r="B33" s="3">
        <f>SUM(B30:B32)</f>
        <v>7</v>
      </c>
      <c r="C33" s="3">
        <f>SUM(C30:C32)</f>
        <v>8</v>
      </c>
      <c r="D33" s="3">
        <f t="shared" ref="D33" si="5">SUM(D30:D32)</f>
        <v>1</v>
      </c>
      <c r="E33" s="3">
        <f t="shared" ref="E33" si="6">SUM(E30:E32)</f>
        <v>1</v>
      </c>
    </row>
    <row r="36" spans="1:7" x14ac:dyDescent="0.3">
      <c r="A36" s="1" t="s">
        <v>1</v>
      </c>
      <c r="B36" s="1" t="s">
        <v>9</v>
      </c>
      <c r="E36" t="s">
        <v>21</v>
      </c>
      <c r="F36" t="s">
        <v>20</v>
      </c>
    </row>
    <row r="37" spans="1:7" x14ac:dyDescent="0.3">
      <c r="A37" s="1" t="s">
        <v>2</v>
      </c>
      <c r="B37" s="1" t="s">
        <v>11</v>
      </c>
      <c r="E37">
        <f>E23*E31*K22*K31*M4*M11</f>
        <v>2.1533203125000001E-2</v>
      </c>
      <c r="F37">
        <f>D23*D31*J22*J31*L4*M11</f>
        <v>3.1986672219908363E-2</v>
      </c>
    </row>
    <row r="38" spans="1:7" x14ac:dyDescent="0.3">
      <c r="A38" s="1" t="s">
        <v>3</v>
      </c>
      <c r="B38" s="1" t="s">
        <v>10</v>
      </c>
    </row>
    <row r="39" spans="1:7" x14ac:dyDescent="0.3">
      <c r="A39" s="1" t="s">
        <v>4</v>
      </c>
      <c r="B39" s="1" t="s">
        <v>12</v>
      </c>
      <c r="E39" t="s">
        <v>24</v>
      </c>
      <c r="F39" t="s">
        <v>23</v>
      </c>
    </row>
    <row r="40" spans="1:7" x14ac:dyDescent="0.3">
      <c r="A40" s="4" t="s">
        <v>22</v>
      </c>
      <c r="B40" s="4" t="s">
        <v>7</v>
      </c>
      <c r="E40">
        <f>E37/E37+F37</f>
        <v>1.0319866722199085</v>
      </c>
      <c r="F40">
        <f>F37/E37+F37</f>
        <v>1.5174448288269904</v>
      </c>
      <c r="G40">
        <f>SUM(E40:F40)</f>
        <v>2.5494315010468989</v>
      </c>
    </row>
    <row r="41" spans="1:7" x14ac:dyDescent="0.3">
      <c r="A41" s="1" t="s">
        <v>6</v>
      </c>
      <c r="B41" s="1" t="s">
        <v>13</v>
      </c>
      <c r="E41">
        <f>E40/G40</f>
        <v>0.40479090016583436</v>
      </c>
      <c r="F41">
        <f>F40/G40</f>
        <v>0.59520909983416559</v>
      </c>
      <c r="G41">
        <f>SUM(E41:F41)</f>
        <v>1</v>
      </c>
    </row>
  </sheetData>
  <mergeCells count="19">
    <mergeCell ref="L9:M9"/>
    <mergeCell ref="G20:G21"/>
    <mergeCell ref="J20:K20"/>
    <mergeCell ref="G28:G29"/>
    <mergeCell ref="J28:K28"/>
    <mergeCell ref="I9:I10"/>
    <mergeCell ref="I2:I3"/>
    <mergeCell ref="L2:M2"/>
    <mergeCell ref="G1:G2"/>
    <mergeCell ref="A20:A21"/>
    <mergeCell ref="A28:A29"/>
    <mergeCell ref="D28:E28"/>
    <mergeCell ref="D20:E2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C275-D0C1-4F85-89D9-F394FBA66DAC}">
  <dimension ref="A1:M133"/>
  <sheetViews>
    <sheetView workbookViewId="0">
      <selection activeCell="G136" sqref="G136"/>
    </sheetView>
  </sheetViews>
  <sheetFormatPr defaultRowHeight="14.4" x14ac:dyDescent="0.3"/>
  <cols>
    <col min="1" max="1" width="3.44140625" bestFit="1" customWidth="1"/>
    <col min="2" max="2" width="24.5546875" bestFit="1" customWidth="1"/>
    <col min="3" max="3" width="10.77734375" bestFit="1" customWidth="1"/>
    <col min="4" max="4" width="16.109375" bestFit="1" customWidth="1"/>
    <col min="5" max="5" width="10.33203125" bestFit="1" customWidth="1"/>
    <col min="6" max="6" width="23.33203125" bestFit="1" customWidth="1"/>
    <col min="7" max="7" width="16.109375" bestFit="1" customWidth="1"/>
    <col min="9" max="9" width="22.88671875" bestFit="1" customWidth="1"/>
    <col min="10" max="10" width="31.5546875" bestFit="1" customWidth="1"/>
    <col min="11" max="11" width="5.6640625" bestFit="1" customWidth="1"/>
    <col min="12" max="13" width="8.109375" bestFit="1" customWidth="1"/>
  </cols>
  <sheetData>
    <row r="1" spans="1:10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</row>
    <row r="2" spans="1:10" x14ac:dyDescent="0.3">
      <c r="A2" s="37"/>
      <c r="B2" s="37"/>
      <c r="C2" s="37"/>
      <c r="D2" s="37"/>
      <c r="E2" s="37"/>
      <c r="F2" s="37"/>
      <c r="G2" s="37"/>
    </row>
    <row r="3" spans="1:10" x14ac:dyDescent="0.3">
      <c r="A3" s="3">
        <v>1</v>
      </c>
      <c r="B3" s="3" t="s">
        <v>7</v>
      </c>
      <c r="C3" s="3" t="s">
        <v>10</v>
      </c>
      <c r="D3" s="3" t="s">
        <v>10</v>
      </c>
      <c r="E3" s="3" t="s">
        <v>7</v>
      </c>
      <c r="F3" s="3" t="s">
        <v>7</v>
      </c>
      <c r="G3" s="35" t="s">
        <v>13</v>
      </c>
    </row>
    <row r="4" spans="1:10" x14ac:dyDescent="0.3">
      <c r="A4" s="3">
        <v>2</v>
      </c>
      <c r="B4" s="3" t="s">
        <v>7</v>
      </c>
      <c r="C4" s="3" t="s">
        <v>10</v>
      </c>
      <c r="D4" s="3" t="s">
        <v>10</v>
      </c>
      <c r="E4" s="3" t="s">
        <v>7</v>
      </c>
      <c r="F4" s="3" t="s">
        <v>7</v>
      </c>
      <c r="G4" s="35" t="s">
        <v>13</v>
      </c>
    </row>
    <row r="5" spans="1:10" x14ac:dyDescent="0.3">
      <c r="A5" s="3">
        <v>3</v>
      </c>
      <c r="B5" s="3" t="s">
        <v>7</v>
      </c>
      <c r="C5" s="3" t="s">
        <v>10</v>
      </c>
      <c r="D5" s="3" t="s">
        <v>10</v>
      </c>
      <c r="E5" s="3" t="s">
        <v>7</v>
      </c>
      <c r="F5" s="3" t="s">
        <v>7</v>
      </c>
      <c r="G5" s="35" t="s">
        <v>13</v>
      </c>
    </row>
    <row r="6" spans="1:10" x14ac:dyDescent="0.3">
      <c r="A6" s="3">
        <v>4</v>
      </c>
      <c r="B6" s="3" t="s">
        <v>7</v>
      </c>
      <c r="C6" s="3" t="s">
        <v>10</v>
      </c>
      <c r="D6" s="3" t="s">
        <v>10</v>
      </c>
      <c r="E6" s="3" t="s">
        <v>7</v>
      </c>
      <c r="F6" s="3" t="s">
        <v>7</v>
      </c>
      <c r="G6" s="35" t="s">
        <v>13</v>
      </c>
    </row>
    <row r="7" spans="1:10" x14ac:dyDescent="0.3">
      <c r="A7" s="3">
        <v>5</v>
      </c>
      <c r="B7" s="3" t="s">
        <v>7</v>
      </c>
      <c r="C7" s="3" t="s">
        <v>10</v>
      </c>
      <c r="D7" s="3" t="s">
        <v>10</v>
      </c>
      <c r="E7" s="3" t="s">
        <v>7</v>
      </c>
      <c r="F7" s="3" t="s">
        <v>17</v>
      </c>
      <c r="G7" s="35" t="s">
        <v>13</v>
      </c>
    </row>
    <row r="8" spans="1:10" x14ac:dyDescent="0.3">
      <c r="A8" s="3">
        <v>6</v>
      </c>
      <c r="B8" s="3" t="s">
        <v>8</v>
      </c>
      <c r="C8" s="3" t="s">
        <v>11</v>
      </c>
      <c r="D8" s="3" t="s">
        <v>10</v>
      </c>
      <c r="E8" s="3" t="s">
        <v>7</v>
      </c>
      <c r="F8" s="3" t="s">
        <v>9</v>
      </c>
      <c r="G8" s="35" t="s">
        <v>12</v>
      </c>
    </row>
    <row r="9" spans="1:10" x14ac:dyDescent="0.3">
      <c r="A9" s="3">
        <v>7</v>
      </c>
      <c r="B9" s="3" t="s">
        <v>8</v>
      </c>
      <c r="C9" s="3" t="s">
        <v>10</v>
      </c>
      <c r="D9" s="3" t="s">
        <v>10</v>
      </c>
      <c r="E9" s="3" t="s">
        <v>7</v>
      </c>
      <c r="F9" s="3" t="s">
        <v>9</v>
      </c>
      <c r="G9" s="35" t="s">
        <v>12</v>
      </c>
      <c r="J9" s="42"/>
    </row>
    <row r="10" spans="1:10" x14ac:dyDescent="0.3">
      <c r="A10" s="3">
        <v>8</v>
      </c>
      <c r="B10" s="3" t="s">
        <v>8</v>
      </c>
      <c r="C10" s="3" t="s">
        <v>8</v>
      </c>
      <c r="D10" s="3" t="s">
        <v>10</v>
      </c>
      <c r="E10" s="3" t="s">
        <v>7</v>
      </c>
      <c r="F10" s="3" t="s">
        <v>17</v>
      </c>
      <c r="G10" s="35" t="s">
        <v>12</v>
      </c>
    </row>
    <row r="11" spans="1:10" x14ac:dyDescent="0.3">
      <c r="A11" s="3">
        <v>9</v>
      </c>
      <c r="B11" s="3" t="s">
        <v>9</v>
      </c>
      <c r="C11" s="3" t="s">
        <v>10</v>
      </c>
      <c r="D11" s="3" t="s">
        <v>10</v>
      </c>
      <c r="E11" s="3" t="s">
        <v>12</v>
      </c>
      <c r="F11" s="3" t="s">
        <v>7</v>
      </c>
      <c r="G11" s="35" t="s">
        <v>12</v>
      </c>
    </row>
    <row r="12" spans="1:10" x14ac:dyDescent="0.3">
      <c r="A12" s="3">
        <v>10</v>
      </c>
      <c r="B12" s="3" t="s">
        <v>9</v>
      </c>
      <c r="C12" s="3" t="s">
        <v>10</v>
      </c>
      <c r="D12" s="3" t="s">
        <v>10</v>
      </c>
      <c r="E12" s="3" t="s">
        <v>12</v>
      </c>
      <c r="F12" s="3" t="s">
        <v>7</v>
      </c>
      <c r="G12" s="35" t="s">
        <v>12</v>
      </c>
    </row>
    <row r="13" spans="1:10" x14ac:dyDescent="0.3">
      <c r="A13" s="3">
        <v>11</v>
      </c>
      <c r="B13" s="3" t="s">
        <v>9</v>
      </c>
      <c r="C13" s="3" t="s">
        <v>11</v>
      </c>
      <c r="D13" s="3" t="s">
        <v>10</v>
      </c>
      <c r="E13" s="3" t="s">
        <v>12</v>
      </c>
      <c r="F13" s="3" t="s">
        <v>17</v>
      </c>
      <c r="G13" s="35" t="s">
        <v>12</v>
      </c>
    </row>
    <row r="14" spans="1:10" x14ac:dyDescent="0.3">
      <c r="A14" s="3">
        <v>12</v>
      </c>
      <c r="B14" s="3" t="s">
        <v>9</v>
      </c>
      <c r="C14" s="3" t="s">
        <v>11</v>
      </c>
      <c r="D14" s="3" t="s">
        <v>10</v>
      </c>
      <c r="E14" s="3" t="s">
        <v>12</v>
      </c>
      <c r="F14" s="3" t="s">
        <v>7</v>
      </c>
      <c r="G14" s="35" t="s">
        <v>12</v>
      </c>
    </row>
    <row r="15" spans="1:10" x14ac:dyDescent="0.3">
      <c r="A15" s="3">
        <v>13</v>
      </c>
      <c r="B15" s="3" t="s">
        <v>9</v>
      </c>
      <c r="C15" s="3" t="s">
        <v>11</v>
      </c>
      <c r="D15" s="3" t="s">
        <v>10</v>
      </c>
      <c r="E15" s="3" t="s">
        <v>12</v>
      </c>
      <c r="F15" s="3" t="s">
        <v>7</v>
      </c>
      <c r="G15" s="35" t="s">
        <v>13</v>
      </c>
    </row>
    <row r="16" spans="1:10" x14ac:dyDescent="0.3">
      <c r="A16" s="3">
        <v>14</v>
      </c>
      <c r="B16" s="3" t="s">
        <v>9</v>
      </c>
      <c r="C16" s="3" t="s">
        <v>11</v>
      </c>
      <c r="D16" s="3" t="s">
        <v>10</v>
      </c>
      <c r="E16" s="3" t="s">
        <v>12</v>
      </c>
      <c r="F16" s="3" t="s">
        <v>7</v>
      </c>
      <c r="G16" s="35" t="s">
        <v>13</v>
      </c>
    </row>
    <row r="17" spans="1:13" x14ac:dyDescent="0.3">
      <c r="A17" s="3">
        <v>15</v>
      </c>
      <c r="B17" s="3" t="s">
        <v>9</v>
      </c>
      <c r="C17" s="3" t="s">
        <v>11</v>
      </c>
      <c r="D17" s="3" t="s">
        <v>8</v>
      </c>
      <c r="E17" s="3" t="s">
        <v>12</v>
      </c>
      <c r="F17" s="3" t="s">
        <v>7</v>
      </c>
      <c r="G17" s="35" t="s">
        <v>13</v>
      </c>
    </row>
    <row r="19" spans="1:13" x14ac:dyDescent="0.3">
      <c r="A19" s="37" t="s">
        <v>0</v>
      </c>
      <c r="B19" s="37" t="s">
        <v>1</v>
      </c>
      <c r="C19" s="37" t="s">
        <v>2</v>
      </c>
      <c r="D19" s="37" t="s">
        <v>3</v>
      </c>
      <c r="E19" s="37" t="s">
        <v>4</v>
      </c>
      <c r="F19" s="37" t="s">
        <v>5</v>
      </c>
      <c r="G19" s="37" t="s">
        <v>6</v>
      </c>
    </row>
    <row r="20" spans="1:13" x14ac:dyDescent="0.3">
      <c r="A20" s="37"/>
      <c r="B20" s="37"/>
      <c r="C20" s="37"/>
      <c r="D20" s="37"/>
      <c r="E20" s="37"/>
      <c r="F20" s="37"/>
      <c r="G20" s="37"/>
      <c r="I20" s="34"/>
    </row>
    <row r="21" spans="1:13" x14ac:dyDescent="0.3">
      <c r="A21" s="3">
        <v>1</v>
      </c>
      <c r="B21" s="9" t="s">
        <v>7</v>
      </c>
      <c r="C21" s="3" t="s">
        <v>10</v>
      </c>
      <c r="D21" s="3" t="s">
        <v>10</v>
      </c>
      <c r="E21" s="3" t="s">
        <v>7</v>
      </c>
      <c r="F21" s="3" t="s">
        <v>7</v>
      </c>
      <c r="G21" s="9" t="s">
        <v>13</v>
      </c>
      <c r="I21" s="37" t="s">
        <v>14</v>
      </c>
      <c r="J21" s="39" t="s">
        <v>15</v>
      </c>
      <c r="K21" s="40"/>
      <c r="L21" s="39" t="s">
        <v>16</v>
      </c>
      <c r="M21" s="40"/>
    </row>
    <row r="22" spans="1:13" x14ac:dyDescent="0.3">
      <c r="A22" s="3">
        <v>2</v>
      </c>
      <c r="B22" s="9" t="s">
        <v>7</v>
      </c>
      <c r="C22" s="3" t="s">
        <v>10</v>
      </c>
      <c r="D22" s="3" t="s">
        <v>10</v>
      </c>
      <c r="E22" s="3" t="s">
        <v>7</v>
      </c>
      <c r="F22" s="3" t="s">
        <v>7</v>
      </c>
      <c r="G22" s="9" t="s">
        <v>13</v>
      </c>
      <c r="I22" s="37"/>
      <c r="J22" s="43" t="s">
        <v>12</v>
      </c>
      <c r="K22" s="43" t="s">
        <v>13</v>
      </c>
      <c r="L22" s="43" t="s">
        <v>12</v>
      </c>
      <c r="M22" s="43" t="s">
        <v>13</v>
      </c>
    </row>
    <row r="23" spans="1:13" x14ac:dyDescent="0.3">
      <c r="A23" s="3">
        <v>3</v>
      </c>
      <c r="B23" s="9" t="s">
        <v>7</v>
      </c>
      <c r="C23" s="3" t="s">
        <v>10</v>
      </c>
      <c r="D23" s="3" t="s">
        <v>10</v>
      </c>
      <c r="E23" s="3" t="s">
        <v>7</v>
      </c>
      <c r="F23" s="3" t="s">
        <v>7</v>
      </c>
      <c r="G23" s="9" t="s">
        <v>13</v>
      </c>
      <c r="I23" s="43" t="s">
        <v>7</v>
      </c>
      <c r="J23" s="3">
        <v>0</v>
      </c>
      <c r="K23" s="3">
        <v>5</v>
      </c>
      <c r="L23" s="7">
        <f>J23/$J$26</f>
        <v>0</v>
      </c>
      <c r="M23" s="7">
        <f>K23/$K$26</f>
        <v>0.625</v>
      </c>
    </row>
    <row r="24" spans="1:13" x14ac:dyDescent="0.3">
      <c r="A24" s="3">
        <v>4</v>
      </c>
      <c r="B24" s="9" t="s">
        <v>7</v>
      </c>
      <c r="C24" s="3" t="s">
        <v>10</v>
      </c>
      <c r="D24" s="3" t="s">
        <v>10</v>
      </c>
      <c r="E24" s="3" t="s">
        <v>7</v>
      </c>
      <c r="F24" s="3" t="s">
        <v>7</v>
      </c>
      <c r="G24" s="9" t="s">
        <v>13</v>
      </c>
      <c r="I24" s="43" t="s">
        <v>9</v>
      </c>
      <c r="J24" s="3">
        <v>4</v>
      </c>
      <c r="K24" s="3">
        <v>3</v>
      </c>
      <c r="L24" s="7">
        <f t="shared" ref="L24:L25" si="0">J24/$J$26</f>
        <v>0.5714285714285714</v>
      </c>
      <c r="M24" s="7">
        <f t="shared" ref="M24:M25" si="1">K24/$K$26</f>
        <v>0.375</v>
      </c>
    </row>
    <row r="25" spans="1:13" x14ac:dyDescent="0.3">
      <c r="A25" s="3">
        <v>5</v>
      </c>
      <c r="B25" s="9" t="s">
        <v>7</v>
      </c>
      <c r="C25" s="3" t="s">
        <v>10</v>
      </c>
      <c r="D25" s="3" t="s">
        <v>10</v>
      </c>
      <c r="E25" s="3" t="s">
        <v>7</v>
      </c>
      <c r="F25" s="3" t="s">
        <v>17</v>
      </c>
      <c r="G25" s="9" t="s">
        <v>13</v>
      </c>
      <c r="I25" s="43" t="s">
        <v>8</v>
      </c>
      <c r="J25" s="3">
        <v>3</v>
      </c>
      <c r="K25" s="3">
        <v>0</v>
      </c>
      <c r="L25" s="7">
        <f t="shared" si="0"/>
        <v>0.42857142857142855</v>
      </c>
      <c r="M25" s="7">
        <f t="shared" si="1"/>
        <v>0</v>
      </c>
    </row>
    <row r="26" spans="1:13" x14ac:dyDescent="0.3">
      <c r="A26" s="3">
        <v>6</v>
      </c>
      <c r="B26" s="8" t="s">
        <v>8</v>
      </c>
      <c r="C26" s="3" t="s">
        <v>11</v>
      </c>
      <c r="D26" s="3" t="s">
        <v>10</v>
      </c>
      <c r="E26" s="3" t="s">
        <v>7</v>
      </c>
      <c r="F26" s="3" t="s">
        <v>9</v>
      </c>
      <c r="G26" s="8" t="s">
        <v>12</v>
      </c>
      <c r="I26" s="41" t="s">
        <v>18</v>
      </c>
      <c r="J26" s="41">
        <f>SUM(J23:J25)</f>
        <v>7</v>
      </c>
      <c r="K26" s="41">
        <f>SUM(K23:K25)</f>
        <v>8</v>
      </c>
      <c r="L26" s="41">
        <f t="shared" ref="L26:M26" si="2">SUM(L23:L25)</f>
        <v>1</v>
      </c>
      <c r="M26" s="41">
        <f t="shared" si="2"/>
        <v>1</v>
      </c>
    </row>
    <row r="27" spans="1:13" x14ac:dyDescent="0.3">
      <c r="A27" s="3">
        <v>7</v>
      </c>
      <c r="B27" s="8" t="s">
        <v>8</v>
      </c>
      <c r="C27" s="3" t="s">
        <v>10</v>
      </c>
      <c r="D27" s="3" t="s">
        <v>10</v>
      </c>
      <c r="E27" s="3" t="s">
        <v>7</v>
      </c>
      <c r="F27" s="3" t="s">
        <v>9</v>
      </c>
      <c r="G27" s="8" t="s">
        <v>12</v>
      </c>
    </row>
    <row r="28" spans="1:13" x14ac:dyDescent="0.3">
      <c r="A28" s="3">
        <v>8</v>
      </c>
      <c r="B28" s="8" t="s">
        <v>8</v>
      </c>
      <c r="C28" s="3" t="s">
        <v>8</v>
      </c>
      <c r="D28" s="3" t="s">
        <v>10</v>
      </c>
      <c r="E28" s="3" t="s">
        <v>7</v>
      </c>
      <c r="F28" s="3" t="s">
        <v>17</v>
      </c>
      <c r="G28" s="8" t="s">
        <v>12</v>
      </c>
    </row>
    <row r="29" spans="1:13" x14ac:dyDescent="0.3">
      <c r="A29" s="3">
        <v>9</v>
      </c>
      <c r="B29" s="10" t="s">
        <v>9</v>
      </c>
      <c r="C29" s="3" t="s">
        <v>10</v>
      </c>
      <c r="D29" s="3" t="s">
        <v>10</v>
      </c>
      <c r="E29" s="3" t="s">
        <v>12</v>
      </c>
      <c r="F29" s="3" t="s">
        <v>7</v>
      </c>
      <c r="G29" s="10" t="s">
        <v>12</v>
      </c>
    </row>
    <row r="30" spans="1:13" x14ac:dyDescent="0.3">
      <c r="A30" s="3">
        <v>10</v>
      </c>
      <c r="B30" s="10" t="s">
        <v>9</v>
      </c>
      <c r="C30" s="3" t="s">
        <v>10</v>
      </c>
      <c r="D30" s="3" t="s">
        <v>10</v>
      </c>
      <c r="E30" s="3" t="s">
        <v>12</v>
      </c>
      <c r="F30" s="3" t="s">
        <v>7</v>
      </c>
      <c r="G30" s="10" t="s">
        <v>12</v>
      </c>
    </row>
    <row r="31" spans="1:13" x14ac:dyDescent="0.3">
      <c r="A31" s="3">
        <v>11</v>
      </c>
      <c r="B31" s="10" t="s">
        <v>9</v>
      </c>
      <c r="C31" s="3" t="s">
        <v>11</v>
      </c>
      <c r="D31" s="3" t="s">
        <v>10</v>
      </c>
      <c r="E31" s="3" t="s">
        <v>12</v>
      </c>
      <c r="F31" s="3" t="s">
        <v>17</v>
      </c>
      <c r="G31" s="10" t="s">
        <v>12</v>
      </c>
    </row>
    <row r="32" spans="1:13" x14ac:dyDescent="0.3">
      <c r="A32" s="3">
        <v>12</v>
      </c>
      <c r="B32" s="10" t="s">
        <v>9</v>
      </c>
      <c r="C32" s="3" t="s">
        <v>11</v>
      </c>
      <c r="D32" s="3" t="s">
        <v>10</v>
      </c>
      <c r="E32" s="3" t="s">
        <v>12</v>
      </c>
      <c r="F32" s="3" t="s">
        <v>7</v>
      </c>
      <c r="G32" s="10" t="s">
        <v>12</v>
      </c>
    </row>
    <row r="33" spans="1:13" x14ac:dyDescent="0.3">
      <c r="A33" s="3">
        <v>13</v>
      </c>
      <c r="B33" s="10" t="s">
        <v>9</v>
      </c>
      <c r="C33" s="3" t="s">
        <v>11</v>
      </c>
      <c r="D33" s="3" t="s">
        <v>10</v>
      </c>
      <c r="E33" s="3" t="s">
        <v>12</v>
      </c>
      <c r="F33" s="3" t="s">
        <v>7</v>
      </c>
      <c r="G33" s="10" t="s">
        <v>13</v>
      </c>
    </row>
    <row r="34" spans="1:13" x14ac:dyDescent="0.3">
      <c r="A34" s="3">
        <v>14</v>
      </c>
      <c r="B34" s="10" t="s">
        <v>9</v>
      </c>
      <c r="C34" s="3" t="s">
        <v>11</v>
      </c>
      <c r="D34" s="3" t="s">
        <v>10</v>
      </c>
      <c r="E34" s="3" t="s">
        <v>12</v>
      </c>
      <c r="F34" s="3" t="s">
        <v>7</v>
      </c>
      <c r="G34" s="10" t="s">
        <v>13</v>
      </c>
    </row>
    <row r="35" spans="1:13" x14ac:dyDescent="0.3">
      <c r="A35" s="3">
        <v>15</v>
      </c>
      <c r="B35" s="10" t="s">
        <v>9</v>
      </c>
      <c r="C35" s="3" t="s">
        <v>11</v>
      </c>
      <c r="D35" s="3" t="s">
        <v>8</v>
      </c>
      <c r="E35" s="3" t="s">
        <v>12</v>
      </c>
      <c r="F35" s="3" t="s">
        <v>7</v>
      </c>
      <c r="G35" s="10" t="s">
        <v>13</v>
      </c>
    </row>
    <row r="37" spans="1:13" x14ac:dyDescent="0.3">
      <c r="A37" s="37" t="s">
        <v>0</v>
      </c>
      <c r="B37" s="37" t="s">
        <v>1</v>
      </c>
      <c r="C37" s="37" t="s">
        <v>2</v>
      </c>
      <c r="D37" s="37" t="s">
        <v>3</v>
      </c>
      <c r="E37" s="37" t="s">
        <v>4</v>
      </c>
      <c r="F37" s="37" t="s">
        <v>5</v>
      </c>
      <c r="G37" s="37" t="s">
        <v>6</v>
      </c>
      <c r="K37" s="36"/>
    </row>
    <row r="38" spans="1:13" x14ac:dyDescent="0.3">
      <c r="A38" s="37"/>
      <c r="B38" s="37"/>
      <c r="C38" s="37"/>
      <c r="D38" s="37"/>
      <c r="E38" s="37"/>
      <c r="F38" s="37"/>
      <c r="G38" s="37"/>
    </row>
    <row r="39" spans="1:13" x14ac:dyDescent="0.3">
      <c r="A39" s="3">
        <v>1</v>
      </c>
      <c r="B39" s="5" t="s">
        <v>7</v>
      </c>
      <c r="C39" s="9" t="s">
        <v>10</v>
      </c>
      <c r="D39" s="3" t="s">
        <v>10</v>
      </c>
      <c r="E39" s="3" t="s">
        <v>7</v>
      </c>
      <c r="F39" s="3" t="s">
        <v>7</v>
      </c>
      <c r="G39" s="9" t="s">
        <v>13</v>
      </c>
      <c r="I39" s="37" t="s">
        <v>2</v>
      </c>
      <c r="J39" s="39" t="s">
        <v>15</v>
      </c>
      <c r="K39" s="40"/>
      <c r="L39" s="39" t="s">
        <v>16</v>
      </c>
      <c r="M39" s="40"/>
    </row>
    <row r="40" spans="1:13" x14ac:dyDescent="0.3">
      <c r="A40" s="3">
        <v>2</v>
      </c>
      <c r="B40" s="5" t="s">
        <v>7</v>
      </c>
      <c r="C40" s="9" t="s">
        <v>10</v>
      </c>
      <c r="D40" s="3" t="s">
        <v>10</v>
      </c>
      <c r="E40" s="3" t="s">
        <v>7</v>
      </c>
      <c r="F40" s="3" t="s">
        <v>7</v>
      </c>
      <c r="G40" s="9" t="s">
        <v>13</v>
      </c>
      <c r="I40" s="37"/>
      <c r="J40" s="43" t="s">
        <v>12</v>
      </c>
      <c r="K40" s="43" t="s">
        <v>13</v>
      </c>
      <c r="L40" s="43" t="s">
        <v>12</v>
      </c>
      <c r="M40" s="43" t="s">
        <v>13</v>
      </c>
    </row>
    <row r="41" spans="1:13" x14ac:dyDescent="0.3">
      <c r="A41" s="3">
        <v>3</v>
      </c>
      <c r="B41" s="5" t="s">
        <v>7</v>
      </c>
      <c r="C41" s="9" t="s">
        <v>10</v>
      </c>
      <c r="D41" s="3" t="s">
        <v>10</v>
      </c>
      <c r="E41" s="3" t="s">
        <v>7</v>
      </c>
      <c r="F41" s="3" t="s">
        <v>7</v>
      </c>
      <c r="G41" s="9" t="s">
        <v>13</v>
      </c>
      <c r="I41" s="43" t="s">
        <v>10</v>
      </c>
      <c r="J41" s="3">
        <v>3</v>
      </c>
      <c r="K41" s="3">
        <v>5</v>
      </c>
      <c r="L41" s="7">
        <f>J41/$J$44</f>
        <v>0.42857142857142855</v>
      </c>
      <c r="M41" s="7">
        <f>K41/$K$44</f>
        <v>0.625</v>
      </c>
    </row>
    <row r="42" spans="1:13" x14ac:dyDescent="0.3">
      <c r="A42" s="3">
        <v>4</v>
      </c>
      <c r="B42" s="5" t="s">
        <v>7</v>
      </c>
      <c r="C42" s="9" t="s">
        <v>10</v>
      </c>
      <c r="D42" s="3" t="s">
        <v>10</v>
      </c>
      <c r="E42" s="3" t="s">
        <v>7</v>
      </c>
      <c r="F42" s="3" t="s">
        <v>7</v>
      </c>
      <c r="G42" s="9" t="s">
        <v>13</v>
      </c>
      <c r="I42" s="43" t="s">
        <v>11</v>
      </c>
      <c r="J42" s="3">
        <v>3</v>
      </c>
      <c r="K42" s="3">
        <v>3</v>
      </c>
      <c r="L42" s="7">
        <f t="shared" ref="L42:L43" si="3">J42/$J$44</f>
        <v>0.42857142857142855</v>
      </c>
      <c r="M42" s="7">
        <f t="shared" ref="M42:M43" si="4">K42/$K$44</f>
        <v>0.375</v>
      </c>
    </row>
    <row r="43" spans="1:13" x14ac:dyDescent="0.3">
      <c r="A43" s="3">
        <v>5</v>
      </c>
      <c r="B43" s="5" t="s">
        <v>7</v>
      </c>
      <c r="C43" s="9" t="s">
        <v>10</v>
      </c>
      <c r="D43" s="3" t="s">
        <v>10</v>
      </c>
      <c r="E43" s="3" t="s">
        <v>7</v>
      </c>
      <c r="F43" s="3" t="s">
        <v>17</v>
      </c>
      <c r="G43" s="9" t="s">
        <v>13</v>
      </c>
      <c r="I43" s="43" t="s">
        <v>8</v>
      </c>
      <c r="J43" s="3">
        <v>1</v>
      </c>
      <c r="K43" s="3">
        <v>0</v>
      </c>
      <c r="L43" s="7">
        <f t="shared" si="3"/>
        <v>0.14285714285714285</v>
      </c>
      <c r="M43" s="7">
        <f t="shared" si="4"/>
        <v>0</v>
      </c>
    </row>
    <row r="44" spans="1:13" x14ac:dyDescent="0.3">
      <c r="A44" s="3">
        <v>6</v>
      </c>
      <c r="B44" s="5" t="s">
        <v>8</v>
      </c>
      <c r="C44" s="10" t="s">
        <v>11</v>
      </c>
      <c r="D44" s="3" t="s">
        <v>10</v>
      </c>
      <c r="E44" s="3" t="s">
        <v>7</v>
      </c>
      <c r="F44" s="3" t="s">
        <v>9</v>
      </c>
      <c r="G44" s="10" t="s">
        <v>12</v>
      </c>
      <c r="I44" s="41" t="s">
        <v>18</v>
      </c>
      <c r="J44" s="41">
        <f>SUM(J41:J43)</f>
        <v>7</v>
      </c>
      <c r="K44" s="41">
        <f>SUM(K41:K43)</f>
        <v>8</v>
      </c>
      <c r="L44" s="41">
        <f t="shared" ref="L44:M44" si="5">SUM(L41:L43)</f>
        <v>1</v>
      </c>
      <c r="M44" s="41">
        <f t="shared" si="5"/>
        <v>1</v>
      </c>
    </row>
    <row r="45" spans="1:13" x14ac:dyDescent="0.3">
      <c r="A45" s="3">
        <v>7</v>
      </c>
      <c r="B45" s="5" t="s">
        <v>8</v>
      </c>
      <c r="C45" s="9" t="s">
        <v>10</v>
      </c>
      <c r="D45" s="3" t="s">
        <v>10</v>
      </c>
      <c r="E45" s="3" t="s">
        <v>7</v>
      </c>
      <c r="F45" s="3" t="s">
        <v>9</v>
      </c>
      <c r="G45" s="9" t="s">
        <v>12</v>
      </c>
    </row>
    <row r="46" spans="1:13" x14ac:dyDescent="0.3">
      <c r="A46" s="3">
        <v>8</v>
      </c>
      <c r="B46" s="5" t="s">
        <v>8</v>
      </c>
      <c r="C46" s="8" t="s">
        <v>8</v>
      </c>
      <c r="D46" s="3" t="s">
        <v>10</v>
      </c>
      <c r="E46" s="3" t="s">
        <v>7</v>
      </c>
      <c r="F46" s="3" t="s">
        <v>17</v>
      </c>
      <c r="G46" s="8" t="s">
        <v>12</v>
      </c>
    </row>
    <row r="47" spans="1:13" x14ac:dyDescent="0.3">
      <c r="A47" s="3">
        <v>9</v>
      </c>
      <c r="B47" s="5" t="s">
        <v>9</v>
      </c>
      <c r="C47" s="9" t="s">
        <v>10</v>
      </c>
      <c r="D47" s="3" t="s">
        <v>10</v>
      </c>
      <c r="E47" s="3" t="s">
        <v>12</v>
      </c>
      <c r="F47" s="3" t="s">
        <v>7</v>
      </c>
      <c r="G47" s="9" t="s">
        <v>12</v>
      </c>
    </row>
    <row r="48" spans="1:13" x14ac:dyDescent="0.3">
      <c r="A48" s="3">
        <v>10</v>
      </c>
      <c r="B48" s="5" t="s">
        <v>9</v>
      </c>
      <c r="C48" s="9" t="s">
        <v>10</v>
      </c>
      <c r="D48" s="3" t="s">
        <v>10</v>
      </c>
      <c r="E48" s="3" t="s">
        <v>12</v>
      </c>
      <c r="F48" s="3" t="s">
        <v>7</v>
      </c>
      <c r="G48" s="9" t="s">
        <v>12</v>
      </c>
    </row>
    <row r="49" spans="1:13" x14ac:dyDescent="0.3">
      <c r="A49" s="3">
        <v>11</v>
      </c>
      <c r="B49" s="5" t="s">
        <v>9</v>
      </c>
      <c r="C49" s="10" t="s">
        <v>11</v>
      </c>
      <c r="D49" s="3" t="s">
        <v>10</v>
      </c>
      <c r="E49" s="3" t="s">
        <v>12</v>
      </c>
      <c r="F49" s="3" t="s">
        <v>17</v>
      </c>
      <c r="G49" s="10" t="s">
        <v>12</v>
      </c>
    </row>
    <row r="50" spans="1:13" x14ac:dyDescent="0.3">
      <c r="A50" s="3">
        <v>12</v>
      </c>
      <c r="B50" s="5" t="s">
        <v>9</v>
      </c>
      <c r="C50" s="10" t="s">
        <v>11</v>
      </c>
      <c r="D50" s="3" t="s">
        <v>10</v>
      </c>
      <c r="E50" s="3" t="s">
        <v>12</v>
      </c>
      <c r="F50" s="3" t="s">
        <v>7</v>
      </c>
      <c r="G50" s="10" t="s">
        <v>12</v>
      </c>
    </row>
    <row r="51" spans="1:13" x14ac:dyDescent="0.3">
      <c r="A51" s="3">
        <v>13</v>
      </c>
      <c r="B51" s="5" t="s">
        <v>9</v>
      </c>
      <c r="C51" s="10" t="s">
        <v>11</v>
      </c>
      <c r="D51" s="3" t="s">
        <v>10</v>
      </c>
      <c r="E51" s="3" t="s">
        <v>12</v>
      </c>
      <c r="F51" s="3" t="s">
        <v>7</v>
      </c>
      <c r="G51" s="10" t="s">
        <v>13</v>
      </c>
    </row>
    <row r="52" spans="1:13" x14ac:dyDescent="0.3">
      <c r="A52" s="3">
        <v>14</v>
      </c>
      <c r="B52" s="5" t="s">
        <v>9</v>
      </c>
      <c r="C52" s="10" t="s">
        <v>11</v>
      </c>
      <c r="D52" s="3" t="s">
        <v>10</v>
      </c>
      <c r="E52" s="3" t="s">
        <v>12</v>
      </c>
      <c r="F52" s="3" t="s">
        <v>7</v>
      </c>
      <c r="G52" s="10" t="s">
        <v>13</v>
      </c>
    </row>
    <row r="53" spans="1:13" x14ac:dyDescent="0.3">
      <c r="A53" s="3">
        <v>15</v>
      </c>
      <c r="B53" s="5" t="s">
        <v>9</v>
      </c>
      <c r="C53" s="10" t="s">
        <v>11</v>
      </c>
      <c r="D53" s="3" t="s">
        <v>8</v>
      </c>
      <c r="E53" s="3" t="s">
        <v>12</v>
      </c>
      <c r="F53" s="3" t="s">
        <v>7</v>
      </c>
      <c r="G53" s="10" t="s">
        <v>13</v>
      </c>
    </row>
    <row r="55" spans="1:13" x14ac:dyDescent="0.3">
      <c r="A55" s="37" t="s">
        <v>0</v>
      </c>
      <c r="B55" s="37" t="s">
        <v>1</v>
      </c>
      <c r="C55" s="37" t="s">
        <v>2</v>
      </c>
      <c r="D55" s="37" t="s">
        <v>3</v>
      </c>
      <c r="E55" s="37" t="s">
        <v>4</v>
      </c>
      <c r="F55" s="37" t="s">
        <v>5</v>
      </c>
      <c r="G55" s="37" t="s">
        <v>6</v>
      </c>
    </row>
    <row r="56" spans="1:13" x14ac:dyDescent="0.3">
      <c r="A56" s="37"/>
      <c r="B56" s="37"/>
      <c r="C56" s="37"/>
      <c r="D56" s="37"/>
      <c r="E56" s="37"/>
      <c r="F56" s="37"/>
      <c r="G56" s="37"/>
    </row>
    <row r="57" spans="1:13" x14ac:dyDescent="0.3">
      <c r="A57" s="3">
        <v>1</v>
      </c>
      <c r="B57" s="5" t="s">
        <v>7</v>
      </c>
      <c r="C57" s="5" t="s">
        <v>10</v>
      </c>
      <c r="D57" s="9" t="s">
        <v>10</v>
      </c>
      <c r="E57" s="3" t="s">
        <v>7</v>
      </c>
      <c r="F57" s="3" t="s">
        <v>7</v>
      </c>
      <c r="G57" s="9" t="s">
        <v>13</v>
      </c>
      <c r="I57" s="37" t="s">
        <v>3</v>
      </c>
      <c r="J57" s="39" t="s">
        <v>15</v>
      </c>
      <c r="K57" s="40"/>
      <c r="L57" s="39" t="s">
        <v>16</v>
      </c>
      <c r="M57" s="40"/>
    </row>
    <row r="58" spans="1:13" x14ac:dyDescent="0.3">
      <c r="A58" s="3">
        <v>2</v>
      </c>
      <c r="B58" s="5" t="s">
        <v>7</v>
      </c>
      <c r="C58" s="5" t="s">
        <v>10</v>
      </c>
      <c r="D58" s="9" t="s">
        <v>10</v>
      </c>
      <c r="E58" s="3" t="s">
        <v>7</v>
      </c>
      <c r="F58" s="3" t="s">
        <v>7</v>
      </c>
      <c r="G58" s="9" t="s">
        <v>13</v>
      </c>
      <c r="I58" s="37"/>
      <c r="J58" s="43" t="s">
        <v>12</v>
      </c>
      <c r="K58" s="43" t="s">
        <v>13</v>
      </c>
      <c r="L58" s="43" t="s">
        <v>12</v>
      </c>
      <c r="M58" s="43" t="s">
        <v>13</v>
      </c>
    </row>
    <row r="59" spans="1:13" x14ac:dyDescent="0.3">
      <c r="A59" s="3">
        <v>3</v>
      </c>
      <c r="B59" s="5" t="s">
        <v>7</v>
      </c>
      <c r="C59" s="5" t="s">
        <v>10</v>
      </c>
      <c r="D59" s="9" t="s">
        <v>10</v>
      </c>
      <c r="E59" s="3" t="s">
        <v>7</v>
      </c>
      <c r="F59" s="3" t="s">
        <v>7</v>
      </c>
      <c r="G59" s="9" t="s">
        <v>13</v>
      </c>
      <c r="I59" s="43" t="s">
        <v>10</v>
      </c>
      <c r="J59" s="3">
        <v>7</v>
      </c>
      <c r="K59" s="3">
        <v>7</v>
      </c>
      <c r="L59" s="7">
        <f>J59/$J$61</f>
        <v>1</v>
      </c>
      <c r="M59" s="7">
        <f>K59/$K$61</f>
        <v>0.875</v>
      </c>
    </row>
    <row r="60" spans="1:13" x14ac:dyDescent="0.3">
      <c r="A60" s="3">
        <v>4</v>
      </c>
      <c r="B60" s="5" t="s">
        <v>7</v>
      </c>
      <c r="C60" s="5" t="s">
        <v>10</v>
      </c>
      <c r="D60" s="9" t="s">
        <v>10</v>
      </c>
      <c r="E60" s="3" t="s">
        <v>7</v>
      </c>
      <c r="F60" s="3" t="s">
        <v>7</v>
      </c>
      <c r="G60" s="9" t="s">
        <v>13</v>
      </c>
      <c r="I60" s="43" t="s">
        <v>8</v>
      </c>
      <c r="J60" s="3">
        <v>0</v>
      </c>
      <c r="K60" s="3">
        <v>1</v>
      </c>
      <c r="L60" s="7">
        <f>J60/$J$61</f>
        <v>0</v>
      </c>
      <c r="M60" s="7">
        <f>K60/$K$61</f>
        <v>0.125</v>
      </c>
    </row>
    <row r="61" spans="1:13" x14ac:dyDescent="0.3">
      <c r="A61" s="3">
        <v>5</v>
      </c>
      <c r="B61" s="5" t="s">
        <v>7</v>
      </c>
      <c r="C61" s="5" t="s">
        <v>10</v>
      </c>
      <c r="D61" s="9" t="s">
        <v>10</v>
      </c>
      <c r="E61" s="3" t="s">
        <v>7</v>
      </c>
      <c r="F61" s="3" t="s">
        <v>17</v>
      </c>
      <c r="G61" s="9" t="s">
        <v>13</v>
      </c>
      <c r="I61" s="41" t="s">
        <v>18</v>
      </c>
      <c r="J61" s="41">
        <f>SUM(J59:J60)</f>
        <v>7</v>
      </c>
      <c r="K61" s="41">
        <f>SUM(K59:K60)</f>
        <v>8</v>
      </c>
      <c r="L61" s="41">
        <f>SUM(L59:L60)</f>
        <v>1</v>
      </c>
      <c r="M61" s="41">
        <f>SUM(M59:M60)</f>
        <v>1</v>
      </c>
    </row>
    <row r="62" spans="1:13" x14ac:dyDescent="0.3">
      <c r="A62" s="3">
        <v>6</v>
      </c>
      <c r="B62" s="5" t="s">
        <v>8</v>
      </c>
      <c r="C62" s="5" t="s">
        <v>11</v>
      </c>
      <c r="D62" s="9" t="s">
        <v>10</v>
      </c>
      <c r="E62" s="3" t="s">
        <v>7</v>
      </c>
      <c r="F62" s="3" t="s">
        <v>9</v>
      </c>
      <c r="G62" s="9" t="s">
        <v>12</v>
      </c>
    </row>
    <row r="63" spans="1:13" x14ac:dyDescent="0.3">
      <c r="A63" s="3">
        <v>7</v>
      </c>
      <c r="B63" s="5" t="s">
        <v>8</v>
      </c>
      <c r="C63" s="5" t="s">
        <v>10</v>
      </c>
      <c r="D63" s="9" t="s">
        <v>10</v>
      </c>
      <c r="E63" s="3" t="s">
        <v>7</v>
      </c>
      <c r="F63" s="3" t="s">
        <v>9</v>
      </c>
      <c r="G63" s="9" t="s">
        <v>12</v>
      </c>
    </row>
    <row r="64" spans="1:13" x14ac:dyDescent="0.3">
      <c r="A64" s="3">
        <v>8</v>
      </c>
      <c r="B64" s="5" t="s">
        <v>8</v>
      </c>
      <c r="C64" s="5" t="s">
        <v>8</v>
      </c>
      <c r="D64" s="9" t="s">
        <v>10</v>
      </c>
      <c r="E64" s="3" t="s">
        <v>7</v>
      </c>
      <c r="F64" s="3" t="s">
        <v>17</v>
      </c>
      <c r="G64" s="9" t="s">
        <v>12</v>
      </c>
    </row>
    <row r="65" spans="1:13" x14ac:dyDescent="0.3">
      <c r="A65" s="3">
        <v>9</v>
      </c>
      <c r="B65" s="5" t="s">
        <v>9</v>
      </c>
      <c r="C65" s="5" t="s">
        <v>10</v>
      </c>
      <c r="D65" s="9" t="s">
        <v>10</v>
      </c>
      <c r="E65" s="3" t="s">
        <v>12</v>
      </c>
      <c r="F65" s="3" t="s">
        <v>7</v>
      </c>
      <c r="G65" s="9" t="s">
        <v>12</v>
      </c>
    </row>
    <row r="66" spans="1:13" x14ac:dyDescent="0.3">
      <c r="A66" s="3">
        <v>10</v>
      </c>
      <c r="B66" s="5" t="s">
        <v>9</v>
      </c>
      <c r="C66" s="5" t="s">
        <v>10</v>
      </c>
      <c r="D66" s="9" t="s">
        <v>10</v>
      </c>
      <c r="E66" s="3" t="s">
        <v>12</v>
      </c>
      <c r="F66" s="3" t="s">
        <v>7</v>
      </c>
      <c r="G66" s="9" t="s">
        <v>12</v>
      </c>
    </row>
    <row r="67" spans="1:13" x14ac:dyDescent="0.3">
      <c r="A67" s="3">
        <v>11</v>
      </c>
      <c r="B67" s="5" t="s">
        <v>9</v>
      </c>
      <c r="C67" s="5" t="s">
        <v>11</v>
      </c>
      <c r="D67" s="9" t="s">
        <v>10</v>
      </c>
      <c r="E67" s="3" t="s">
        <v>12</v>
      </c>
      <c r="F67" s="3" t="s">
        <v>17</v>
      </c>
      <c r="G67" s="9" t="s">
        <v>12</v>
      </c>
    </row>
    <row r="68" spans="1:13" x14ac:dyDescent="0.3">
      <c r="A68" s="3">
        <v>12</v>
      </c>
      <c r="B68" s="5" t="s">
        <v>9</v>
      </c>
      <c r="C68" s="5" t="s">
        <v>11</v>
      </c>
      <c r="D68" s="9" t="s">
        <v>10</v>
      </c>
      <c r="E68" s="3" t="s">
        <v>12</v>
      </c>
      <c r="F68" s="3" t="s">
        <v>7</v>
      </c>
      <c r="G68" s="9" t="s">
        <v>12</v>
      </c>
    </row>
    <row r="69" spans="1:13" x14ac:dyDescent="0.3">
      <c r="A69" s="3">
        <v>13</v>
      </c>
      <c r="B69" s="5" t="s">
        <v>9</v>
      </c>
      <c r="C69" s="5" t="s">
        <v>11</v>
      </c>
      <c r="D69" s="9" t="s">
        <v>10</v>
      </c>
      <c r="E69" s="3" t="s">
        <v>12</v>
      </c>
      <c r="F69" s="3" t="s">
        <v>7</v>
      </c>
      <c r="G69" s="9" t="s">
        <v>13</v>
      </c>
    </row>
    <row r="70" spans="1:13" x14ac:dyDescent="0.3">
      <c r="A70" s="3">
        <v>14</v>
      </c>
      <c r="B70" s="5" t="s">
        <v>9</v>
      </c>
      <c r="C70" s="5" t="s">
        <v>11</v>
      </c>
      <c r="D70" s="9" t="s">
        <v>10</v>
      </c>
      <c r="E70" s="3" t="s">
        <v>12</v>
      </c>
      <c r="F70" s="3" t="s">
        <v>7</v>
      </c>
      <c r="G70" s="9" t="s">
        <v>13</v>
      </c>
    </row>
    <row r="71" spans="1:13" x14ac:dyDescent="0.3">
      <c r="A71" s="3">
        <v>15</v>
      </c>
      <c r="B71" s="5" t="s">
        <v>9</v>
      </c>
      <c r="C71" s="5" t="s">
        <v>11</v>
      </c>
      <c r="D71" s="8" t="s">
        <v>8</v>
      </c>
      <c r="E71" s="3" t="s">
        <v>12</v>
      </c>
      <c r="F71" s="3" t="s">
        <v>7</v>
      </c>
      <c r="G71" s="8" t="s">
        <v>13</v>
      </c>
    </row>
    <row r="73" spans="1:13" x14ac:dyDescent="0.3">
      <c r="A73" s="37" t="s">
        <v>0</v>
      </c>
      <c r="B73" s="37" t="s">
        <v>1</v>
      </c>
      <c r="C73" s="37" t="s">
        <v>2</v>
      </c>
      <c r="D73" s="37" t="s">
        <v>3</v>
      </c>
      <c r="E73" s="37" t="s">
        <v>4</v>
      </c>
      <c r="F73" s="37" t="s">
        <v>5</v>
      </c>
      <c r="G73" s="37" t="s">
        <v>6</v>
      </c>
    </row>
    <row r="74" spans="1:13" x14ac:dyDescent="0.3">
      <c r="A74" s="37"/>
      <c r="B74" s="37"/>
      <c r="C74" s="37"/>
      <c r="D74" s="37"/>
      <c r="E74" s="37"/>
      <c r="F74" s="37"/>
      <c r="G74" s="37"/>
    </row>
    <row r="75" spans="1:13" x14ac:dyDescent="0.3">
      <c r="A75" s="3">
        <v>1</v>
      </c>
      <c r="B75" s="5" t="s">
        <v>7</v>
      </c>
      <c r="C75" s="5" t="s">
        <v>10</v>
      </c>
      <c r="D75" s="5" t="s">
        <v>10</v>
      </c>
      <c r="E75" s="9" t="s">
        <v>7</v>
      </c>
      <c r="F75" s="3" t="s">
        <v>7</v>
      </c>
      <c r="G75" s="9" t="s">
        <v>13</v>
      </c>
      <c r="I75" s="37" t="s">
        <v>4</v>
      </c>
      <c r="J75" s="39" t="s">
        <v>15</v>
      </c>
      <c r="K75" s="40"/>
      <c r="L75" s="39" t="s">
        <v>16</v>
      </c>
      <c r="M75" s="40"/>
    </row>
    <row r="76" spans="1:13" x14ac:dyDescent="0.3">
      <c r="A76" s="3">
        <v>2</v>
      </c>
      <c r="B76" s="5" t="s">
        <v>7</v>
      </c>
      <c r="C76" s="5" t="s">
        <v>10</v>
      </c>
      <c r="D76" s="5" t="s">
        <v>10</v>
      </c>
      <c r="E76" s="9" t="s">
        <v>7</v>
      </c>
      <c r="F76" s="3" t="s">
        <v>7</v>
      </c>
      <c r="G76" s="9" t="s">
        <v>13</v>
      </c>
      <c r="I76" s="37"/>
      <c r="J76" s="43" t="s">
        <v>12</v>
      </c>
      <c r="K76" s="43" t="s">
        <v>13</v>
      </c>
      <c r="L76" s="43" t="s">
        <v>12</v>
      </c>
      <c r="M76" s="43" t="s">
        <v>13</v>
      </c>
    </row>
    <row r="77" spans="1:13" x14ac:dyDescent="0.3">
      <c r="A77" s="3">
        <v>3</v>
      </c>
      <c r="B77" s="5" t="s">
        <v>7</v>
      </c>
      <c r="C77" s="5" t="s">
        <v>10</v>
      </c>
      <c r="D77" s="5" t="s">
        <v>10</v>
      </c>
      <c r="E77" s="9" t="s">
        <v>7</v>
      </c>
      <c r="F77" s="3" t="s">
        <v>7</v>
      </c>
      <c r="G77" s="9" t="s">
        <v>13</v>
      </c>
      <c r="I77" s="43" t="s">
        <v>7</v>
      </c>
      <c r="J77" s="3">
        <v>3</v>
      </c>
      <c r="K77" s="3">
        <v>5</v>
      </c>
      <c r="L77" s="7">
        <f>J77/$J$79</f>
        <v>0.42857142857142855</v>
      </c>
      <c r="M77" s="7">
        <f>K77/$K$79</f>
        <v>0.625</v>
      </c>
    </row>
    <row r="78" spans="1:13" x14ac:dyDescent="0.3">
      <c r="A78" s="3">
        <v>4</v>
      </c>
      <c r="B78" s="5" t="s">
        <v>7</v>
      </c>
      <c r="C78" s="5" t="s">
        <v>10</v>
      </c>
      <c r="D78" s="5" t="s">
        <v>10</v>
      </c>
      <c r="E78" s="9" t="s">
        <v>7</v>
      </c>
      <c r="F78" s="3" t="s">
        <v>7</v>
      </c>
      <c r="G78" s="9" t="s">
        <v>13</v>
      </c>
      <c r="I78" s="43" t="s">
        <v>12</v>
      </c>
      <c r="J78" s="3">
        <v>4</v>
      </c>
      <c r="K78" s="3">
        <v>3</v>
      </c>
      <c r="L78" s="7">
        <f>J78/$J$79</f>
        <v>0.5714285714285714</v>
      </c>
      <c r="M78" s="7">
        <f>K78/$K$79</f>
        <v>0.375</v>
      </c>
    </row>
    <row r="79" spans="1:13" x14ac:dyDescent="0.3">
      <c r="A79" s="3">
        <v>5</v>
      </c>
      <c r="B79" s="5" t="s">
        <v>7</v>
      </c>
      <c r="C79" s="5" t="s">
        <v>10</v>
      </c>
      <c r="D79" s="5" t="s">
        <v>10</v>
      </c>
      <c r="E79" s="9" t="s">
        <v>7</v>
      </c>
      <c r="F79" s="3" t="s">
        <v>17</v>
      </c>
      <c r="G79" s="9" t="s">
        <v>13</v>
      </c>
      <c r="I79" s="41" t="s">
        <v>18</v>
      </c>
      <c r="J79" s="41">
        <f>SUM(J77:J78)</f>
        <v>7</v>
      </c>
      <c r="K79" s="41">
        <f>SUM(K77:K78)</f>
        <v>8</v>
      </c>
      <c r="L79" s="41">
        <f>SUM(L77:L78)</f>
        <v>1</v>
      </c>
      <c r="M79" s="41">
        <f>SUM(M77:M78)</f>
        <v>1</v>
      </c>
    </row>
    <row r="80" spans="1:13" x14ac:dyDescent="0.3">
      <c r="A80" s="3">
        <v>6</v>
      </c>
      <c r="B80" s="5" t="s">
        <v>8</v>
      </c>
      <c r="C80" s="5" t="s">
        <v>11</v>
      </c>
      <c r="D80" s="5" t="s">
        <v>10</v>
      </c>
      <c r="E80" s="9" t="s">
        <v>7</v>
      </c>
      <c r="F80" s="3" t="s">
        <v>9</v>
      </c>
      <c r="G80" s="9" t="s">
        <v>12</v>
      </c>
    </row>
    <row r="81" spans="1:13" x14ac:dyDescent="0.3">
      <c r="A81" s="3">
        <v>7</v>
      </c>
      <c r="B81" s="5" t="s">
        <v>8</v>
      </c>
      <c r="C81" s="5" t="s">
        <v>10</v>
      </c>
      <c r="D81" s="5" t="s">
        <v>10</v>
      </c>
      <c r="E81" s="9" t="s">
        <v>7</v>
      </c>
      <c r="F81" s="3" t="s">
        <v>9</v>
      </c>
      <c r="G81" s="9" t="s">
        <v>12</v>
      </c>
    </row>
    <row r="82" spans="1:13" x14ac:dyDescent="0.3">
      <c r="A82" s="3">
        <v>8</v>
      </c>
      <c r="B82" s="5" t="s">
        <v>8</v>
      </c>
      <c r="C82" s="5" t="s">
        <v>8</v>
      </c>
      <c r="D82" s="5" t="s">
        <v>10</v>
      </c>
      <c r="E82" s="9" t="s">
        <v>7</v>
      </c>
      <c r="F82" s="3" t="s">
        <v>17</v>
      </c>
      <c r="G82" s="9" t="s">
        <v>12</v>
      </c>
    </row>
    <row r="83" spans="1:13" x14ac:dyDescent="0.3">
      <c r="A83" s="3">
        <v>9</v>
      </c>
      <c r="B83" s="5" t="s">
        <v>9</v>
      </c>
      <c r="C83" s="5" t="s">
        <v>10</v>
      </c>
      <c r="D83" s="5" t="s">
        <v>10</v>
      </c>
      <c r="E83" s="8" t="s">
        <v>12</v>
      </c>
      <c r="F83" s="3" t="s">
        <v>7</v>
      </c>
      <c r="G83" s="8" t="s">
        <v>12</v>
      </c>
    </row>
    <row r="84" spans="1:13" x14ac:dyDescent="0.3">
      <c r="A84" s="3">
        <v>10</v>
      </c>
      <c r="B84" s="5" t="s">
        <v>9</v>
      </c>
      <c r="C84" s="5" t="s">
        <v>10</v>
      </c>
      <c r="D84" s="5" t="s">
        <v>10</v>
      </c>
      <c r="E84" s="8" t="s">
        <v>12</v>
      </c>
      <c r="F84" s="3" t="s">
        <v>7</v>
      </c>
      <c r="G84" s="8" t="s">
        <v>12</v>
      </c>
    </row>
    <row r="85" spans="1:13" x14ac:dyDescent="0.3">
      <c r="A85" s="3">
        <v>11</v>
      </c>
      <c r="B85" s="5" t="s">
        <v>9</v>
      </c>
      <c r="C85" s="5" t="s">
        <v>11</v>
      </c>
      <c r="D85" s="5" t="s">
        <v>10</v>
      </c>
      <c r="E85" s="8" t="s">
        <v>12</v>
      </c>
      <c r="F85" s="3" t="s">
        <v>17</v>
      </c>
      <c r="G85" s="8" t="s">
        <v>12</v>
      </c>
    </row>
    <row r="86" spans="1:13" x14ac:dyDescent="0.3">
      <c r="A86" s="3">
        <v>12</v>
      </c>
      <c r="B86" s="5" t="s">
        <v>9</v>
      </c>
      <c r="C86" s="5" t="s">
        <v>11</v>
      </c>
      <c r="D86" s="5" t="s">
        <v>10</v>
      </c>
      <c r="E86" s="8" t="s">
        <v>12</v>
      </c>
      <c r="F86" s="3" t="s">
        <v>7</v>
      </c>
      <c r="G86" s="8" t="s">
        <v>12</v>
      </c>
    </row>
    <row r="87" spans="1:13" x14ac:dyDescent="0.3">
      <c r="A87" s="3">
        <v>13</v>
      </c>
      <c r="B87" s="5" t="s">
        <v>9</v>
      </c>
      <c r="C87" s="5" t="s">
        <v>11</v>
      </c>
      <c r="D87" s="5" t="s">
        <v>10</v>
      </c>
      <c r="E87" s="8" t="s">
        <v>12</v>
      </c>
      <c r="F87" s="3" t="s">
        <v>7</v>
      </c>
      <c r="G87" s="8" t="s">
        <v>13</v>
      </c>
    </row>
    <row r="88" spans="1:13" x14ac:dyDescent="0.3">
      <c r="A88" s="3">
        <v>14</v>
      </c>
      <c r="B88" s="5" t="s">
        <v>9</v>
      </c>
      <c r="C88" s="5" t="s">
        <v>11</v>
      </c>
      <c r="D88" s="5" t="s">
        <v>10</v>
      </c>
      <c r="E88" s="8" t="s">
        <v>12</v>
      </c>
      <c r="F88" s="3" t="s">
        <v>7</v>
      </c>
      <c r="G88" s="8" t="s">
        <v>13</v>
      </c>
    </row>
    <row r="89" spans="1:13" x14ac:dyDescent="0.3">
      <c r="A89" s="3">
        <v>15</v>
      </c>
      <c r="B89" s="5" t="s">
        <v>9</v>
      </c>
      <c r="C89" s="5" t="s">
        <v>11</v>
      </c>
      <c r="D89" s="5" t="s">
        <v>8</v>
      </c>
      <c r="E89" s="8" t="s">
        <v>12</v>
      </c>
      <c r="F89" s="3" t="s">
        <v>7</v>
      </c>
      <c r="G89" s="8" t="s">
        <v>13</v>
      </c>
    </row>
    <row r="91" spans="1:13" x14ac:dyDescent="0.3">
      <c r="A91" s="37" t="s">
        <v>0</v>
      </c>
      <c r="B91" s="37" t="s">
        <v>1</v>
      </c>
      <c r="C91" s="37" t="s">
        <v>2</v>
      </c>
      <c r="D91" s="37" t="s">
        <v>3</v>
      </c>
      <c r="E91" s="37" t="s">
        <v>4</v>
      </c>
      <c r="F91" s="37" t="s">
        <v>5</v>
      </c>
      <c r="G91" s="37" t="s">
        <v>6</v>
      </c>
    </row>
    <row r="92" spans="1:13" x14ac:dyDescent="0.3">
      <c r="A92" s="37"/>
      <c r="B92" s="37"/>
      <c r="C92" s="37"/>
      <c r="D92" s="37"/>
      <c r="E92" s="37"/>
      <c r="F92" s="37"/>
      <c r="G92" s="37"/>
    </row>
    <row r="93" spans="1:13" x14ac:dyDescent="0.3">
      <c r="A93" s="3">
        <v>1</v>
      </c>
      <c r="B93" s="5" t="s">
        <v>7</v>
      </c>
      <c r="C93" s="5" t="s">
        <v>10</v>
      </c>
      <c r="D93" s="5" t="s">
        <v>10</v>
      </c>
      <c r="E93" s="5" t="s">
        <v>7</v>
      </c>
      <c r="F93" s="9" t="s">
        <v>7</v>
      </c>
      <c r="G93" s="9" t="s">
        <v>13</v>
      </c>
      <c r="I93" s="37" t="s">
        <v>19</v>
      </c>
      <c r="J93" s="39" t="s">
        <v>15</v>
      </c>
      <c r="K93" s="40"/>
      <c r="L93" s="39" t="s">
        <v>16</v>
      </c>
      <c r="M93" s="40"/>
    </row>
    <row r="94" spans="1:13" x14ac:dyDescent="0.3">
      <c r="A94" s="3">
        <v>2</v>
      </c>
      <c r="B94" s="5" t="s">
        <v>7</v>
      </c>
      <c r="C94" s="5" t="s">
        <v>10</v>
      </c>
      <c r="D94" s="5" t="s">
        <v>10</v>
      </c>
      <c r="E94" s="5" t="s">
        <v>7</v>
      </c>
      <c r="F94" s="9" t="s">
        <v>7</v>
      </c>
      <c r="G94" s="9" t="s">
        <v>13</v>
      </c>
      <c r="I94" s="37"/>
      <c r="J94" s="43" t="s">
        <v>12</v>
      </c>
      <c r="K94" s="43" t="s">
        <v>13</v>
      </c>
      <c r="L94" s="43" t="s">
        <v>12</v>
      </c>
      <c r="M94" s="43" t="s">
        <v>13</v>
      </c>
    </row>
    <row r="95" spans="1:13" x14ac:dyDescent="0.3">
      <c r="A95" s="3">
        <v>3</v>
      </c>
      <c r="B95" s="5" t="s">
        <v>7</v>
      </c>
      <c r="C95" s="5" t="s">
        <v>10</v>
      </c>
      <c r="D95" s="5" t="s">
        <v>10</v>
      </c>
      <c r="E95" s="5" t="s">
        <v>7</v>
      </c>
      <c r="F95" s="9" t="s">
        <v>7</v>
      </c>
      <c r="G95" s="9" t="s">
        <v>13</v>
      </c>
      <c r="I95" s="43" t="s">
        <v>7</v>
      </c>
      <c r="J95" s="3">
        <v>3</v>
      </c>
      <c r="K95" s="3">
        <v>7</v>
      </c>
      <c r="L95" s="7">
        <f>J95/$J$98</f>
        <v>0.42857142857142855</v>
      </c>
      <c r="M95" s="7">
        <f>K95/$K$98</f>
        <v>0.875</v>
      </c>
    </row>
    <row r="96" spans="1:13" x14ac:dyDescent="0.3">
      <c r="A96" s="3">
        <v>4</v>
      </c>
      <c r="B96" s="5" t="s">
        <v>7</v>
      </c>
      <c r="C96" s="5" t="s">
        <v>10</v>
      </c>
      <c r="D96" s="5" t="s">
        <v>10</v>
      </c>
      <c r="E96" s="5" t="s">
        <v>7</v>
      </c>
      <c r="F96" s="9" t="s">
        <v>7</v>
      </c>
      <c r="G96" s="9" t="s">
        <v>13</v>
      </c>
      <c r="I96" s="43" t="s">
        <v>9</v>
      </c>
      <c r="J96" s="3">
        <v>2</v>
      </c>
      <c r="K96" s="3">
        <v>0</v>
      </c>
      <c r="L96" s="7">
        <f t="shared" ref="L96:L97" si="6">J96/$J$98</f>
        <v>0.2857142857142857</v>
      </c>
      <c r="M96" s="7">
        <f t="shared" ref="M96:M97" si="7">K96/$K$98</f>
        <v>0</v>
      </c>
    </row>
    <row r="97" spans="1:13" x14ac:dyDescent="0.3">
      <c r="A97" s="3">
        <v>5</v>
      </c>
      <c r="B97" s="5" t="s">
        <v>7</v>
      </c>
      <c r="C97" s="5" t="s">
        <v>10</v>
      </c>
      <c r="D97" s="5" t="s">
        <v>10</v>
      </c>
      <c r="E97" s="5" t="s">
        <v>7</v>
      </c>
      <c r="F97" s="8" t="s">
        <v>17</v>
      </c>
      <c r="G97" s="8" t="s">
        <v>13</v>
      </c>
      <c r="I97" s="43" t="s">
        <v>17</v>
      </c>
      <c r="J97" s="3">
        <v>2</v>
      </c>
      <c r="K97" s="3">
        <v>1</v>
      </c>
      <c r="L97" s="7">
        <f t="shared" si="6"/>
        <v>0.2857142857142857</v>
      </c>
      <c r="M97" s="7">
        <f t="shared" si="7"/>
        <v>0.125</v>
      </c>
    </row>
    <row r="98" spans="1:13" x14ac:dyDescent="0.3">
      <c r="A98" s="3">
        <v>6</v>
      </c>
      <c r="B98" s="5" t="s">
        <v>8</v>
      </c>
      <c r="C98" s="5" t="s">
        <v>11</v>
      </c>
      <c r="D98" s="5" t="s">
        <v>10</v>
      </c>
      <c r="E98" s="5" t="s">
        <v>7</v>
      </c>
      <c r="F98" s="10" t="s">
        <v>9</v>
      </c>
      <c r="G98" s="10" t="s">
        <v>12</v>
      </c>
      <c r="I98" s="41" t="s">
        <v>18</v>
      </c>
      <c r="J98" s="41">
        <f>SUM(J95:J97)</f>
        <v>7</v>
      </c>
      <c r="K98" s="41">
        <f>SUM(K95:K97)</f>
        <v>8</v>
      </c>
      <c r="L98" s="41">
        <f t="shared" ref="L98:M98" si="8">SUM(L95:L97)</f>
        <v>0.99999999999999989</v>
      </c>
      <c r="M98" s="41">
        <f t="shared" si="8"/>
        <v>1</v>
      </c>
    </row>
    <row r="99" spans="1:13" x14ac:dyDescent="0.3">
      <c r="A99" s="3">
        <v>7</v>
      </c>
      <c r="B99" s="5" t="s">
        <v>8</v>
      </c>
      <c r="C99" s="5" t="s">
        <v>10</v>
      </c>
      <c r="D99" s="5" t="s">
        <v>10</v>
      </c>
      <c r="E99" s="5" t="s">
        <v>7</v>
      </c>
      <c r="F99" s="10" t="s">
        <v>9</v>
      </c>
      <c r="G99" s="10" t="s">
        <v>12</v>
      </c>
    </row>
    <row r="100" spans="1:13" x14ac:dyDescent="0.3">
      <c r="A100" s="3">
        <v>8</v>
      </c>
      <c r="B100" s="5" t="s">
        <v>8</v>
      </c>
      <c r="C100" s="5" t="s">
        <v>8</v>
      </c>
      <c r="D100" s="5" t="s">
        <v>10</v>
      </c>
      <c r="E100" s="5" t="s">
        <v>7</v>
      </c>
      <c r="F100" s="8" t="s">
        <v>17</v>
      </c>
      <c r="G100" s="8" t="s">
        <v>12</v>
      </c>
    </row>
    <row r="101" spans="1:13" x14ac:dyDescent="0.3">
      <c r="A101" s="3">
        <v>9</v>
      </c>
      <c r="B101" s="5" t="s">
        <v>9</v>
      </c>
      <c r="C101" s="5" t="s">
        <v>10</v>
      </c>
      <c r="D101" s="5" t="s">
        <v>10</v>
      </c>
      <c r="E101" s="5" t="s">
        <v>12</v>
      </c>
      <c r="F101" s="9" t="s">
        <v>7</v>
      </c>
      <c r="G101" s="9" t="s">
        <v>12</v>
      </c>
    </row>
    <row r="102" spans="1:13" x14ac:dyDescent="0.3">
      <c r="A102" s="3">
        <v>10</v>
      </c>
      <c r="B102" s="5" t="s">
        <v>9</v>
      </c>
      <c r="C102" s="5" t="s">
        <v>10</v>
      </c>
      <c r="D102" s="5" t="s">
        <v>10</v>
      </c>
      <c r="E102" s="5" t="s">
        <v>12</v>
      </c>
      <c r="F102" s="9" t="s">
        <v>7</v>
      </c>
      <c r="G102" s="9" t="s">
        <v>12</v>
      </c>
    </row>
    <row r="103" spans="1:13" x14ac:dyDescent="0.3">
      <c r="A103" s="3">
        <v>11</v>
      </c>
      <c r="B103" s="5" t="s">
        <v>9</v>
      </c>
      <c r="C103" s="5" t="s">
        <v>11</v>
      </c>
      <c r="D103" s="5" t="s">
        <v>10</v>
      </c>
      <c r="E103" s="5" t="s">
        <v>12</v>
      </c>
      <c r="F103" s="8" t="s">
        <v>17</v>
      </c>
      <c r="G103" s="8" t="s">
        <v>12</v>
      </c>
    </row>
    <row r="104" spans="1:13" x14ac:dyDescent="0.3">
      <c r="A104" s="3">
        <v>12</v>
      </c>
      <c r="B104" s="5" t="s">
        <v>9</v>
      </c>
      <c r="C104" s="5" t="s">
        <v>11</v>
      </c>
      <c r="D104" s="5" t="s">
        <v>10</v>
      </c>
      <c r="E104" s="5" t="s">
        <v>12</v>
      </c>
      <c r="F104" s="9" t="s">
        <v>7</v>
      </c>
      <c r="G104" s="9" t="s">
        <v>12</v>
      </c>
    </row>
    <row r="105" spans="1:13" x14ac:dyDescent="0.3">
      <c r="A105" s="3">
        <v>13</v>
      </c>
      <c r="B105" s="5" t="s">
        <v>9</v>
      </c>
      <c r="C105" s="5" t="s">
        <v>11</v>
      </c>
      <c r="D105" s="5" t="s">
        <v>10</v>
      </c>
      <c r="E105" s="5" t="s">
        <v>12</v>
      </c>
      <c r="F105" s="9" t="s">
        <v>7</v>
      </c>
      <c r="G105" s="9" t="s">
        <v>13</v>
      </c>
    </row>
    <row r="106" spans="1:13" x14ac:dyDescent="0.3">
      <c r="A106" s="3">
        <v>14</v>
      </c>
      <c r="B106" s="5" t="s">
        <v>9</v>
      </c>
      <c r="C106" s="5" t="s">
        <v>11</v>
      </c>
      <c r="D106" s="5" t="s">
        <v>10</v>
      </c>
      <c r="E106" s="5" t="s">
        <v>12</v>
      </c>
      <c r="F106" s="9" t="s">
        <v>7</v>
      </c>
      <c r="G106" s="9" t="s">
        <v>13</v>
      </c>
    </row>
    <row r="107" spans="1:13" x14ac:dyDescent="0.3">
      <c r="A107" s="3">
        <v>15</v>
      </c>
      <c r="B107" s="5" t="s">
        <v>9</v>
      </c>
      <c r="C107" s="5" t="s">
        <v>11</v>
      </c>
      <c r="D107" s="5" t="s">
        <v>8</v>
      </c>
      <c r="E107" s="5" t="s">
        <v>12</v>
      </c>
      <c r="F107" s="9" t="s">
        <v>7</v>
      </c>
      <c r="G107" s="9" t="s">
        <v>13</v>
      </c>
    </row>
    <row r="109" spans="1:13" x14ac:dyDescent="0.3">
      <c r="A109" s="37" t="s">
        <v>0</v>
      </c>
      <c r="B109" s="37" t="s">
        <v>1</v>
      </c>
      <c r="C109" s="37" t="s">
        <v>2</v>
      </c>
      <c r="D109" s="37" t="s">
        <v>3</v>
      </c>
      <c r="E109" s="37" t="s">
        <v>4</v>
      </c>
      <c r="F109" s="37" t="s">
        <v>5</v>
      </c>
      <c r="G109" s="37" t="s">
        <v>6</v>
      </c>
    </row>
    <row r="110" spans="1:13" x14ac:dyDescent="0.3">
      <c r="A110" s="37"/>
      <c r="B110" s="37"/>
      <c r="C110" s="37"/>
      <c r="D110" s="37"/>
      <c r="E110" s="37"/>
      <c r="F110" s="37"/>
      <c r="G110" s="37"/>
    </row>
    <row r="111" spans="1:13" x14ac:dyDescent="0.3">
      <c r="A111" s="3">
        <v>1</v>
      </c>
      <c r="B111" s="5" t="s">
        <v>7</v>
      </c>
      <c r="C111" s="5" t="s">
        <v>10</v>
      </c>
      <c r="D111" s="5" t="s">
        <v>10</v>
      </c>
      <c r="E111" s="5" t="s">
        <v>7</v>
      </c>
      <c r="F111" s="5" t="s">
        <v>7</v>
      </c>
      <c r="G111" s="9" t="s">
        <v>13</v>
      </c>
      <c r="I111" s="37" t="s">
        <v>6</v>
      </c>
      <c r="J111" s="38" t="s">
        <v>15</v>
      </c>
      <c r="K111" s="38"/>
      <c r="L111" s="39" t="s">
        <v>16</v>
      </c>
      <c r="M111" s="40"/>
    </row>
    <row r="112" spans="1:13" x14ac:dyDescent="0.3">
      <c r="A112" s="3">
        <v>2</v>
      </c>
      <c r="B112" s="5" t="s">
        <v>7</v>
      </c>
      <c r="C112" s="5" t="s">
        <v>10</v>
      </c>
      <c r="D112" s="5" t="s">
        <v>10</v>
      </c>
      <c r="E112" s="5" t="s">
        <v>7</v>
      </c>
      <c r="F112" s="5" t="s">
        <v>7</v>
      </c>
      <c r="G112" s="9" t="s">
        <v>13</v>
      </c>
      <c r="I112" s="37"/>
      <c r="J112" s="43" t="s">
        <v>12</v>
      </c>
      <c r="K112" s="43" t="s">
        <v>13</v>
      </c>
      <c r="L112" s="43" t="s">
        <v>12</v>
      </c>
      <c r="M112" s="43" t="s">
        <v>13</v>
      </c>
    </row>
    <row r="113" spans="1:13" x14ac:dyDescent="0.3">
      <c r="A113" s="3">
        <v>3</v>
      </c>
      <c r="B113" s="5" t="s">
        <v>7</v>
      </c>
      <c r="C113" s="5" t="s">
        <v>10</v>
      </c>
      <c r="D113" s="5" t="s">
        <v>10</v>
      </c>
      <c r="E113" s="5" t="s">
        <v>7</v>
      </c>
      <c r="F113" s="5" t="s">
        <v>7</v>
      </c>
      <c r="G113" s="9" t="s">
        <v>13</v>
      </c>
      <c r="I113" s="43" t="s">
        <v>7</v>
      </c>
      <c r="J113" s="3">
        <v>7</v>
      </c>
      <c r="K113" s="3">
        <v>8</v>
      </c>
      <c r="L113" s="7">
        <f>J113/$J$114</f>
        <v>0.46666666666666667</v>
      </c>
      <c r="M113" s="7">
        <f>K113/$J$114</f>
        <v>0.53333333333333333</v>
      </c>
    </row>
    <row r="114" spans="1:13" x14ac:dyDescent="0.3">
      <c r="A114" s="3">
        <v>4</v>
      </c>
      <c r="B114" s="5" t="s">
        <v>7</v>
      </c>
      <c r="C114" s="5" t="s">
        <v>10</v>
      </c>
      <c r="D114" s="5" t="s">
        <v>10</v>
      </c>
      <c r="E114" s="5" t="s">
        <v>7</v>
      </c>
      <c r="F114" s="5" t="s">
        <v>7</v>
      </c>
      <c r="G114" s="9" t="s">
        <v>13</v>
      </c>
      <c r="I114" s="41" t="s">
        <v>18</v>
      </c>
      <c r="J114" s="41">
        <v>15</v>
      </c>
      <c r="K114" s="41">
        <v>15</v>
      </c>
    </row>
    <row r="115" spans="1:13" x14ac:dyDescent="0.3">
      <c r="A115" s="3">
        <v>5</v>
      </c>
      <c r="B115" s="5" t="s">
        <v>7</v>
      </c>
      <c r="C115" s="5" t="s">
        <v>10</v>
      </c>
      <c r="D115" s="5" t="s">
        <v>10</v>
      </c>
      <c r="E115" s="5" t="s">
        <v>7</v>
      </c>
      <c r="F115" s="5" t="s">
        <v>17</v>
      </c>
      <c r="G115" s="9" t="s">
        <v>13</v>
      </c>
    </row>
    <row r="116" spans="1:13" x14ac:dyDescent="0.3">
      <c r="A116" s="3">
        <v>6</v>
      </c>
      <c r="B116" s="5" t="s">
        <v>8</v>
      </c>
      <c r="C116" s="5" t="s">
        <v>11</v>
      </c>
      <c r="D116" s="5" t="s">
        <v>10</v>
      </c>
      <c r="E116" s="5" t="s">
        <v>7</v>
      </c>
      <c r="F116" s="5" t="s">
        <v>9</v>
      </c>
      <c r="G116" s="8" t="s">
        <v>12</v>
      </c>
    </row>
    <row r="117" spans="1:13" x14ac:dyDescent="0.3">
      <c r="A117" s="3">
        <v>7</v>
      </c>
      <c r="B117" s="5" t="s">
        <v>8</v>
      </c>
      <c r="C117" s="5" t="s">
        <v>10</v>
      </c>
      <c r="D117" s="5" t="s">
        <v>10</v>
      </c>
      <c r="E117" s="5" t="s">
        <v>7</v>
      </c>
      <c r="F117" s="5" t="s">
        <v>9</v>
      </c>
      <c r="G117" s="8" t="s">
        <v>12</v>
      </c>
    </row>
    <row r="118" spans="1:13" x14ac:dyDescent="0.3">
      <c r="A118" s="3">
        <v>8</v>
      </c>
      <c r="B118" s="5" t="s">
        <v>8</v>
      </c>
      <c r="C118" s="5" t="s">
        <v>8</v>
      </c>
      <c r="D118" s="5" t="s">
        <v>10</v>
      </c>
      <c r="E118" s="5" t="s">
        <v>7</v>
      </c>
      <c r="F118" s="5" t="s">
        <v>17</v>
      </c>
      <c r="G118" s="8" t="s">
        <v>12</v>
      </c>
    </row>
    <row r="119" spans="1:13" x14ac:dyDescent="0.3">
      <c r="A119" s="3">
        <v>9</v>
      </c>
      <c r="B119" s="5" t="s">
        <v>9</v>
      </c>
      <c r="C119" s="5" t="s">
        <v>10</v>
      </c>
      <c r="D119" s="5" t="s">
        <v>10</v>
      </c>
      <c r="E119" s="5" t="s">
        <v>12</v>
      </c>
      <c r="F119" s="5" t="s">
        <v>7</v>
      </c>
      <c r="G119" s="8" t="s">
        <v>12</v>
      </c>
    </row>
    <row r="120" spans="1:13" x14ac:dyDescent="0.3">
      <c r="A120" s="3">
        <v>10</v>
      </c>
      <c r="B120" s="5" t="s">
        <v>9</v>
      </c>
      <c r="C120" s="5" t="s">
        <v>10</v>
      </c>
      <c r="D120" s="5" t="s">
        <v>10</v>
      </c>
      <c r="E120" s="5" t="s">
        <v>12</v>
      </c>
      <c r="F120" s="5" t="s">
        <v>7</v>
      </c>
      <c r="G120" s="8" t="s">
        <v>12</v>
      </c>
    </row>
    <row r="121" spans="1:13" x14ac:dyDescent="0.3">
      <c r="A121" s="3">
        <v>11</v>
      </c>
      <c r="B121" s="5" t="s">
        <v>9</v>
      </c>
      <c r="C121" s="5" t="s">
        <v>11</v>
      </c>
      <c r="D121" s="5" t="s">
        <v>10</v>
      </c>
      <c r="E121" s="5" t="s">
        <v>12</v>
      </c>
      <c r="F121" s="5" t="s">
        <v>17</v>
      </c>
      <c r="G121" s="8" t="s">
        <v>12</v>
      </c>
    </row>
    <row r="122" spans="1:13" x14ac:dyDescent="0.3">
      <c r="A122" s="3">
        <v>12</v>
      </c>
      <c r="B122" s="5" t="s">
        <v>9</v>
      </c>
      <c r="C122" s="5" t="s">
        <v>11</v>
      </c>
      <c r="D122" s="5" t="s">
        <v>10</v>
      </c>
      <c r="E122" s="5" t="s">
        <v>12</v>
      </c>
      <c r="F122" s="5" t="s">
        <v>7</v>
      </c>
      <c r="G122" s="8" t="s">
        <v>12</v>
      </c>
    </row>
    <row r="123" spans="1:13" x14ac:dyDescent="0.3">
      <c r="A123" s="3">
        <v>13</v>
      </c>
      <c r="B123" s="5" t="s">
        <v>9</v>
      </c>
      <c r="C123" s="5" t="s">
        <v>11</v>
      </c>
      <c r="D123" s="5" t="s">
        <v>10</v>
      </c>
      <c r="E123" s="5" t="s">
        <v>12</v>
      </c>
      <c r="F123" s="5" t="s">
        <v>7</v>
      </c>
      <c r="G123" s="9" t="s">
        <v>13</v>
      </c>
    </row>
    <row r="124" spans="1:13" x14ac:dyDescent="0.3">
      <c r="A124" s="3">
        <v>14</v>
      </c>
      <c r="B124" s="5" t="s">
        <v>9</v>
      </c>
      <c r="C124" s="5" t="s">
        <v>11</v>
      </c>
      <c r="D124" s="5" t="s">
        <v>10</v>
      </c>
      <c r="E124" s="5" t="s">
        <v>12</v>
      </c>
      <c r="F124" s="5" t="s">
        <v>7</v>
      </c>
      <c r="G124" s="9" t="s">
        <v>13</v>
      </c>
    </row>
    <row r="125" spans="1:13" x14ac:dyDescent="0.3">
      <c r="A125" s="3">
        <v>15</v>
      </c>
      <c r="B125" s="5" t="s">
        <v>9</v>
      </c>
      <c r="C125" s="5" t="s">
        <v>11</v>
      </c>
      <c r="D125" s="5" t="s">
        <v>8</v>
      </c>
      <c r="E125" s="5" t="s">
        <v>12</v>
      </c>
      <c r="F125" s="5" t="s">
        <v>7</v>
      </c>
      <c r="G125" s="9" t="s">
        <v>13</v>
      </c>
    </row>
    <row r="128" spans="1:13" x14ac:dyDescent="0.3">
      <c r="B128" s="3" t="s">
        <v>1</v>
      </c>
      <c r="C128" s="43" t="s">
        <v>9</v>
      </c>
    </row>
    <row r="129" spans="2:3" x14ac:dyDescent="0.3">
      <c r="B129" s="3" t="s">
        <v>2</v>
      </c>
      <c r="C129" s="43" t="s">
        <v>11</v>
      </c>
    </row>
    <row r="130" spans="2:3" x14ac:dyDescent="0.3">
      <c r="B130" s="3" t="s">
        <v>3</v>
      </c>
      <c r="C130" s="43" t="s">
        <v>10</v>
      </c>
    </row>
    <row r="131" spans="2:3" x14ac:dyDescent="0.3">
      <c r="B131" s="3" t="s">
        <v>4</v>
      </c>
      <c r="C131" s="43" t="s">
        <v>12</v>
      </c>
    </row>
    <row r="132" spans="2:3" x14ac:dyDescent="0.3">
      <c r="B132" s="5" t="s">
        <v>22</v>
      </c>
      <c r="C132" s="43" t="s">
        <v>7</v>
      </c>
    </row>
    <row r="133" spans="2:3" x14ac:dyDescent="0.3">
      <c r="B133" s="3" t="s">
        <v>6</v>
      </c>
      <c r="C133" s="43" t="s">
        <v>13</v>
      </c>
    </row>
  </sheetData>
  <mergeCells count="66">
    <mergeCell ref="I111:I112"/>
    <mergeCell ref="L111:M111"/>
    <mergeCell ref="I75:I76"/>
    <mergeCell ref="L75:M75"/>
    <mergeCell ref="J75:K75"/>
    <mergeCell ref="I93:I94"/>
    <mergeCell ref="L93:M93"/>
    <mergeCell ref="J93:K93"/>
    <mergeCell ref="G109:G110"/>
    <mergeCell ref="I21:I22"/>
    <mergeCell ref="L21:M21"/>
    <mergeCell ref="J21:K21"/>
    <mergeCell ref="I39:I40"/>
    <mergeCell ref="L39:M39"/>
    <mergeCell ref="J39:K39"/>
    <mergeCell ref="I57:I58"/>
    <mergeCell ref="L57:M57"/>
    <mergeCell ref="J57:K57"/>
    <mergeCell ref="A109:A110"/>
    <mergeCell ref="B109:B110"/>
    <mergeCell ref="C109:C110"/>
    <mergeCell ref="D109:D110"/>
    <mergeCell ref="E109:E110"/>
    <mergeCell ref="F109:F110"/>
    <mergeCell ref="G73:G74"/>
    <mergeCell ref="A91:A92"/>
    <mergeCell ref="B91:B92"/>
    <mergeCell ref="C91:C92"/>
    <mergeCell ref="D91:D92"/>
    <mergeCell ref="E91:E92"/>
    <mergeCell ref="F91:F92"/>
    <mergeCell ref="G91:G92"/>
    <mergeCell ref="A73:A74"/>
    <mergeCell ref="B73:B74"/>
    <mergeCell ref="C73:C74"/>
    <mergeCell ref="D73:D74"/>
    <mergeCell ref="E73:E74"/>
    <mergeCell ref="F73:F74"/>
    <mergeCell ref="G37:G38"/>
    <mergeCell ref="A55:A56"/>
    <mergeCell ref="B55:B56"/>
    <mergeCell ref="C55:C56"/>
    <mergeCell ref="D55:D56"/>
    <mergeCell ref="E55:E56"/>
    <mergeCell ref="F55:F56"/>
    <mergeCell ref="G55:G56"/>
    <mergeCell ref="A37:A38"/>
    <mergeCell ref="B37:B38"/>
    <mergeCell ref="C37:C38"/>
    <mergeCell ref="D37:D38"/>
    <mergeCell ref="E37:E38"/>
    <mergeCell ref="F37:F38"/>
    <mergeCell ref="G1:G2"/>
    <mergeCell ref="A19:A20"/>
    <mergeCell ref="B19:B20"/>
    <mergeCell ref="C19:C20"/>
    <mergeCell ref="D19:D20"/>
    <mergeCell ref="E19:E20"/>
    <mergeCell ref="F19:F20"/>
    <mergeCell ref="G19:G2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C87A-B94D-461B-80AF-86A96070C869}">
  <dimension ref="A1:Q248"/>
  <sheetViews>
    <sheetView tabSelected="1" topLeftCell="A37" workbookViewId="0">
      <selection activeCell="N47" sqref="N47"/>
    </sheetView>
  </sheetViews>
  <sheetFormatPr defaultColWidth="9" defaultRowHeight="14.4" x14ac:dyDescent="0.3"/>
  <cols>
    <col min="2" max="2" width="10.44140625" bestFit="1" customWidth="1"/>
    <col min="3" max="3" width="12.44140625" bestFit="1" customWidth="1"/>
    <col min="4" max="4" width="23.6640625" bestFit="1" customWidth="1"/>
    <col min="5" max="5" width="15.77734375" bestFit="1" customWidth="1"/>
    <col min="6" max="7" width="8.109375" bestFit="1" customWidth="1"/>
    <col min="8" max="8" width="7.88671875" bestFit="1" customWidth="1"/>
    <col min="9" max="9" width="14.5546875" bestFit="1" customWidth="1"/>
    <col min="10" max="10" width="13.77734375" bestFit="1" customWidth="1"/>
  </cols>
  <sheetData>
    <row r="1" spans="1:17" x14ac:dyDescent="0.3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7" x14ac:dyDescent="0.3">
      <c r="A2" s="14" t="s">
        <v>0</v>
      </c>
      <c r="B2" s="14" t="s">
        <v>2</v>
      </c>
      <c r="C2" s="14" t="s">
        <v>4</v>
      </c>
      <c r="D2" s="14" t="s">
        <v>19</v>
      </c>
      <c r="E2" s="14" t="s">
        <v>52</v>
      </c>
      <c r="F2" s="14" t="s">
        <v>25</v>
      </c>
      <c r="G2" s="14" t="s">
        <v>26</v>
      </c>
      <c r="H2" s="14" t="s">
        <v>27</v>
      </c>
      <c r="I2" s="14" t="s">
        <v>28</v>
      </c>
      <c r="J2" s="14" t="s">
        <v>29</v>
      </c>
      <c r="K2" s="15"/>
      <c r="L2" s="16"/>
      <c r="M2" s="15"/>
      <c r="N2" s="15"/>
    </row>
    <row r="3" spans="1:17" ht="15" x14ac:dyDescent="0.3">
      <c r="A3" s="14">
        <v>1</v>
      </c>
      <c r="B3" s="32">
        <v>120</v>
      </c>
      <c r="C3" s="17">
        <v>350</v>
      </c>
      <c r="D3" s="18">
        <v>4</v>
      </c>
      <c r="E3" s="19">
        <v>100</v>
      </c>
      <c r="F3" s="20">
        <f>SQRT(((C3-$C$24)^2)+((D3-$D$24)^2)+((E3-$E$24)^2))</f>
        <v>347.20167050289376</v>
      </c>
      <c r="G3" s="20">
        <f t="shared" ref="G3:G22" si="0">SQRT(((C3-$C$25)^2)+((D3-$D$25)^2)+((E3-$E$25)^2))</f>
        <v>335.86306733548423</v>
      </c>
      <c r="H3" s="20">
        <f>SQRT(((C3-$C$26)^2)+((D3-$D$26)^2)+((E3-$E$26)^2))</f>
        <v>334.55343369931205</v>
      </c>
      <c r="I3" s="20">
        <f>MIN(F3,G3,H3)</f>
        <v>334.55343369931205</v>
      </c>
      <c r="J3" s="14" t="str">
        <f>IF(I3=F3, "C1", IF(AND(I3=G3), "C2", "C3"))</f>
        <v>C3</v>
      </c>
      <c r="K3" s="15"/>
      <c r="L3" s="15" t="s">
        <v>30</v>
      </c>
      <c r="M3" s="15"/>
      <c r="N3" s="15"/>
    </row>
    <row r="4" spans="1:17" ht="15" x14ac:dyDescent="0.3">
      <c r="A4" s="14">
        <v>2</v>
      </c>
      <c r="B4" s="32">
        <v>150</v>
      </c>
      <c r="C4" s="17">
        <v>650</v>
      </c>
      <c r="D4" s="18">
        <v>6</v>
      </c>
      <c r="E4" s="19">
        <v>80</v>
      </c>
      <c r="F4" s="20">
        <f t="shared" ref="F4:F22" si="1">SQRT(((C4-$C$24)^2)+((D4-$D$24)^2)+((E4-$E$24)^2))</f>
        <v>641.96962544967812</v>
      </c>
      <c r="G4" s="20">
        <f t="shared" si="0"/>
        <v>630.16188396316068</v>
      </c>
      <c r="H4" s="20">
        <f t="shared" ref="H4:H22" si="2">SQRT(((C4-$C$26)^2)+((D4-$D$26)^2)+((E4-$E$26)^2))</f>
        <v>628.41865026429639</v>
      </c>
      <c r="I4" s="20">
        <f t="shared" ref="I4:I22" si="3">MIN(F4,G4,H4)</f>
        <v>628.41865026429639</v>
      </c>
      <c r="J4" s="14" t="str">
        <f t="shared" ref="J3:J22" si="4">IF(I4=F4, "C1", IF(AND(I4=G4), "C2", "C3"))</f>
        <v>C3</v>
      </c>
      <c r="K4" s="15"/>
      <c r="L4" s="15" t="s">
        <v>31</v>
      </c>
      <c r="M4" s="15"/>
      <c r="N4" s="15"/>
    </row>
    <row r="5" spans="1:17" ht="15" x14ac:dyDescent="0.3">
      <c r="A5" s="14">
        <v>3</v>
      </c>
      <c r="B5" s="32">
        <v>200</v>
      </c>
      <c r="C5" s="17">
        <v>500</v>
      </c>
      <c r="D5" s="18">
        <v>3</v>
      </c>
      <c r="E5" s="19">
        <v>120</v>
      </c>
      <c r="F5" s="20">
        <f t="shared" si="1"/>
        <v>498.26097579481376</v>
      </c>
      <c r="G5" s="20">
        <f t="shared" si="0"/>
        <v>486.82337659566019</v>
      </c>
      <c r="H5" s="20">
        <f>SQRT(((C5-$C$26)^2)+((D5-$D$26)^2)+((E5-$E$26)^2))</f>
        <v>485.42455644518026</v>
      </c>
      <c r="I5" s="20">
        <f t="shared" si="3"/>
        <v>485.42455644518026</v>
      </c>
      <c r="J5" s="14" t="str">
        <f t="shared" si="4"/>
        <v>C3</v>
      </c>
      <c r="K5" s="15"/>
      <c r="L5" s="15" t="s">
        <v>32</v>
      </c>
      <c r="M5" s="15"/>
      <c r="N5" s="15"/>
    </row>
    <row r="6" spans="1:17" ht="15" x14ac:dyDescent="0.3">
      <c r="A6" s="14">
        <v>4</v>
      </c>
      <c r="B6" s="32">
        <v>180</v>
      </c>
      <c r="C6" s="17">
        <v>900</v>
      </c>
      <c r="D6" s="18">
        <v>5</v>
      </c>
      <c r="E6" s="19">
        <v>90</v>
      </c>
      <c r="F6" s="20">
        <f t="shared" si="1"/>
        <v>892.04035783141558</v>
      </c>
      <c r="G6" s="20">
        <f t="shared" si="0"/>
        <v>880.20054533043776</v>
      </c>
      <c r="H6" s="20">
        <f>SQRT(((C6-$C$26)^2)+((D6-$D$26)^2)+((E6-$E$26)^2))</f>
        <v>878.41732678721678</v>
      </c>
      <c r="I6" s="20">
        <f t="shared" si="3"/>
        <v>878.41732678721678</v>
      </c>
      <c r="J6" s="14" t="str">
        <f t="shared" si="4"/>
        <v>C3</v>
      </c>
      <c r="K6" s="15"/>
      <c r="L6" s="15"/>
      <c r="M6" s="15"/>
      <c r="N6" s="15"/>
    </row>
    <row r="7" spans="1:17" ht="15" x14ac:dyDescent="0.3">
      <c r="A7" s="14">
        <v>5</v>
      </c>
      <c r="B7" s="32">
        <v>250</v>
      </c>
      <c r="C7" s="17">
        <v>750</v>
      </c>
      <c r="D7" s="18">
        <v>4</v>
      </c>
      <c r="E7" s="19">
        <v>110</v>
      </c>
      <c r="F7" s="20">
        <f t="shared" si="1"/>
        <v>744.3446782237379</v>
      </c>
      <c r="G7" s="20">
        <f t="shared" si="0"/>
        <v>732.6281457874793</v>
      </c>
      <c r="H7" s="20">
        <f t="shared" si="2"/>
        <v>730.97605979949844</v>
      </c>
      <c r="I7" s="20">
        <f t="shared" si="3"/>
        <v>730.97605979949844</v>
      </c>
      <c r="J7" s="14" t="str">
        <f t="shared" si="4"/>
        <v>C3</v>
      </c>
      <c r="K7" s="15"/>
      <c r="L7" s="15"/>
      <c r="M7" s="15"/>
      <c r="N7" s="15"/>
    </row>
    <row r="8" spans="1:17" ht="15" x14ac:dyDescent="0.3">
      <c r="A8" s="14">
        <v>6</v>
      </c>
      <c r="B8" s="32">
        <v>140</v>
      </c>
      <c r="C8" s="17">
        <v>550</v>
      </c>
      <c r="D8" s="18">
        <v>8</v>
      </c>
      <c r="E8" s="19">
        <v>70</v>
      </c>
      <c r="F8" s="20">
        <f t="shared" si="1"/>
        <v>541.48776532808199</v>
      </c>
      <c r="G8" s="20">
        <f t="shared" si="0"/>
        <v>529.67159636891995</v>
      </c>
      <c r="H8" s="20">
        <f t="shared" si="2"/>
        <v>527.92234277401064</v>
      </c>
      <c r="I8" s="20">
        <f t="shared" si="3"/>
        <v>527.92234277401064</v>
      </c>
      <c r="J8" s="14" t="str">
        <f t="shared" si="4"/>
        <v>C3</v>
      </c>
      <c r="K8" s="15"/>
      <c r="L8" s="15"/>
      <c r="M8" s="15"/>
      <c r="N8" s="15"/>
    </row>
    <row r="9" spans="1:17" ht="15" x14ac:dyDescent="0.3">
      <c r="A9" s="14">
        <v>7</v>
      </c>
      <c r="B9" s="32">
        <v>160</v>
      </c>
      <c r="C9" s="17">
        <v>700</v>
      </c>
      <c r="D9" s="18">
        <v>5</v>
      </c>
      <c r="E9" s="19">
        <v>130</v>
      </c>
      <c r="F9" s="20">
        <f t="shared" si="1"/>
        <v>697.23453729717085</v>
      </c>
      <c r="G9" s="20">
        <f>SQRT(((C9-$C$25)^2)+((D9-$D$25)^2)+((E9-$E$25)^2))</f>
        <v>685.64786880730549</v>
      </c>
      <c r="H9" s="20">
        <f t="shared" si="2"/>
        <v>684.11767993525791</v>
      </c>
      <c r="I9" s="20">
        <f t="shared" si="3"/>
        <v>684.11767993525791</v>
      </c>
      <c r="J9" s="14" t="str">
        <f t="shared" si="4"/>
        <v>C3</v>
      </c>
      <c r="K9" s="15"/>
      <c r="L9" s="21"/>
      <c r="M9" s="21"/>
      <c r="N9" s="21"/>
      <c r="O9" s="21"/>
      <c r="P9" s="21"/>
    </row>
    <row r="10" spans="1:17" ht="15" x14ac:dyDescent="0.3">
      <c r="A10" s="14">
        <v>8</v>
      </c>
      <c r="B10" s="32">
        <v>190</v>
      </c>
      <c r="C10" s="17">
        <v>950</v>
      </c>
      <c r="D10" s="18">
        <v>3</v>
      </c>
      <c r="E10" s="19">
        <v>95</v>
      </c>
      <c r="F10" s="20">
        <f t="shared" si="1"/>
        <v>942.27862121561475</v>
      </c>
      <c r="G10" s="20">
        <f t="shared" si="0"/>
        <v>930.44183052999074</v>
      </c>
      <c r="H10" s="20">
        <f t="shared" si="2"/>
        <v>928.66140223442039</v>
      </c>
      <c r="I10" s="20">
        <f t="shared" si="3"/>
        <v>928.66140223442039</v>
      </c>
      <c r="J10" s="14" t="str">
        <f>IF(I10=F10, "C1", IF(AND(I10=G10), "C2", "C3"))</f>
        <v>C3</v>
      </c>
      <c r="K10" s="15"/>
      <c r="L10" s="21"/>
      <c r="M10" s="21"/>
      <c r="N10" s="21"/>
      <c r="O10" s="21"/>
      <c r="P10" s="21"/>
    </row>
    <row r="11" spans="1:17" ht="15" x14ac:dyDescent="0.3">
      <c r="A11" s="14">
        <v>9</v>
      </c>
      <c r="B11" s="32">
        <v>170</v>
      </c>
      <c r="C11" s="17">
        <v>850</v>
      </c>
      <c r="D11" s="18">
        <v>7</v>
      </c>
      <c r="E11" s="19">
        <v>85</v>
      </c>
      <c r="F11" s="20">
        <f t="shared" si="1"/>
        <v>841.80817292302402</v>
      </c>
      <c r="G11" s="20">
        <f t="shared" si="0"/>
        <v>829.96505950551921</v>
      </c>
      <c r="H11" s="20">
        <f t="shared" si="2"/>
        <v>828.17872467239829</v>
      </c>
      <c r="I11" s="20">
        <f t="shared" si="3"/>
        <v>828.17872467239829</v>
      </c>
      <c r="J11" s="14" t="str">
        <f t="shared" si="4"/>
        <v>C3</v>
      </c>
      <c r="K11" s="15"/>
      <c r="L11" s="21"/>
      <c r="M11" s="21"/>
      <c r="N11" s="21"/>
      <c r="O11" s="21"/>
      <c r="P11" s="21"/>
    </row>
    <row r="12" spans="1:17" ht="15" x14ac:dyDescent="0.3">
      <c r="A12" s="14">
        <v>10</v>
      </c>
      <c r="B12" s="32">
        <v>210</v>
      </c>
      <c r="C12" s="17">
        <v>450</v>
      </c>
      <c r="D12" s="18">
        <v>4</v>
      </c>
      <c r="E12" s="19">
        <v>75</v>
      </c>
      <c r="F12" s="20">
        <f t="shared" si="1"/>
        <v>442.350539730653</v>
      </c>
      <c r="G12" s="20">
        <f t="shared" si="0"/>
        <v>430.61467694448129</v>
      </c>
      <c r="H12" s="20">
        <f t="shared" si="2"/>
        <v>428.95337741997088</v>
      </c>
      <c r="I12" s="20">
        <f t="shared" si="3"/>
        <v>428.95337741997088</v>
      </c>
      <c r="J12" s="14" t="str">
        <f t="shared" si="4"/>
        <v>C3</v>
      </c>
      <c r="K12" s="15"/>
      <c r="L12" s="15"/>
      <c r="M12" s="15"/>
      <c r="N12" s="15"/>
    </row>
    <row r="13" spans="1:17" ht="15" x14ac:dyDescent="0.3">
      <c r="A13" s="14">
        <v>11</v>
      </c>
      <c r="B13" s="33">
        <v>130</v>
      </c>
      <c r="C13" s="22">
        <v>850</v>
      </c>
      <c r="D13" s="18">
        <v>5</v>
      </c>
      <c r="E13" s="19">
        <v>115</v>
      </c>
      <c r="F13" s="20">
        <f t="shared" si="1"/>
        <v>844.31096167229759</v>
      </c>
      <c r="G13" s="20">
        <f t="shared" si="0"/>
        <v>832.57311991199913</v>
      </c>
      <c r="H13" s="20">
        <f t="shared" si="2"/>
        <v>830.89830906074178</v>
      </c>
      <c r="I13" s="20">
        <f t="shared" si="3"/>
        <v>830.89830906074178</v>
      </c>
      <c r="J13" s="14" t="str">
        <f t="shared" si="4"/>
        <v>C3</v>
      </c>
    </row>
    <row r="14" spans="1:17" ht="15" x14ac:dyDescent="0.3">
      <c r="A14" s="14">
        <v>12</v>
      </c>
      <c r="B14" s="33">
        <v>220</v>
      </c>
      <c r="C14" s="22">
        <v>400</v>
      </c>
      <c r="D14" s="18">
        <v>3</v>
      </c>
      <c r="E14" s="19">
        <v>105</v>
      </c>
      <c r="F14" s="20">
        <f t="shared" si="1"/>
        <v>397.22663556211836</v>
      </c>
      <c r="G14" s="20">
        <f t="shared" si="0"/>
        <v>385.82638582657876</v>
      </c>
      <c r="H14" s="20">
        <f t="shared" si="2"/>
        <v>384.4632622241038</v>
      </c>
      <c r="I14" s="20">
        <f t="shared" si="3"/>
        <v>384.4632622241038</v>
      </c>
      <c r="J14" s="14" t="str">
        <f t="shared" si="4"/>
        <v>C3</v>
      </c>
    </row>
    <row r="15" spans="1:17" ht="15" x14ac:dyDescent="0.3">
      <c r="A15" s="14">
        <v>13</v>
      </c>
      <c r="B15" s="33">
        <v>175</v>
      </c>
      <c r="C15" s="22">
        <v>600</v>
      </c>
      <c r="D15" s="18">
        <v>8</v>
      </c>
      <c r="E15" s="19">
        <v>60</v>
      </c>
      <c r="F15" s="20">
        <f t="shared" si="1"/>
        <v>590.76983673847133</v>
      </c>
      <c r="G15" s="20">
        <f t="shared" si="0"/>
        <v>578.888590317688</v>
      </c>
      <c r="H15" s="20">
        <f t="shared" si="2"/>
        <v>577.06325476502138</v>
      </c>
      <c r="I15" s="20">
        <f t="shared" si="3"/>
        <v>577.06325476502138</v>
      </c>
      <c r="J15" s="14" t="str">
        <f t="shared" si="4"/>
        <v>C3</v>
      </c>
      <c r="Q15" t="s">
        <v>33</v>
      </c>
    </row>
    <row r="16" spans="1:17" ht="15" x14ac:dyDescent="0.3">
      <c r="A16" s="14">
        <v>14</v>
      </c>
      <c r="B16" s="33">
        <v>230</v>
      </c>
      <c r="C16" s="22">
        <v>950</v>
      </c>
      <c r="D16" s="18">
        <v>6</v>
      </c>
      <c r="E16" s="19">
        <v>140</v>
      </c>
      <c r="F16" s="20">
        <f t="shared" si="1"/>
        <v>946.4274932608414</v>
      </c>
      <c r="G16" s="20">
        <f t="shared" si="0"/>
        <v>934.74274535831512</v>
      </c>
      <c r="H16" s="20">
        <f t="shared" si="2"/>
        <v>933.11842763927882</v>
      </c>
      <c r="I16" s="20">
        <f>MIN(F16,G16,H16)</f>
        <v>933.11842763927882</v>
      </c>
      <c r="J16" s="14" t="str">
        <f t="shared" si="4"/>
        <v>C3</v>
      </c>
    </row>
    <row r="17" spans="1:12" ht="15" x14ac:dyDescent="0.3">
      <c r="A17" s="14">
        <v>15</v>
      </c>
      <c r="B17" s="33">
        <v>195</v>
      </c>
      <c r="C17" s="22">
        <v>700</v>
      </c>
      <c r="D17" s="18">
        <v>3</v>
      </c>
      <c r="E17" s="19">
        <v>100</v>
      </c>
      <c r="F17" s="20">
        <f t="shared" si="1"/>
        <v>693.58777382534652</v>
      </c>
      <c r="G17" s="20">
        <f t="shared" si="0"/>
        <v>681.84822358058545</v>
      </c>
      <c r="H17" s="20">
        <f t="shared" si="2"/>
        <v>680.17424238205319</v>
      </c>
      <c r="I17" s="20">
        <f t="shared" si="3"/>
        <v>680.17424238205319</v>
      </c>
      <c r="J17" s="14" t="str">
        <f t="shared" si="4"/>
        <v>C3</v>
      </c>
    </row>
    <row r="18" spans="1:12" ht="15" x14ac:dyDescent="0.3">
      <c r="A18" s="14">
        <v>16</v>
      </c>
      <c r="B18" s="33">
        <v>185</v>
      </c>
      <c r="C18" s="22">
        <v>800</v>
      </c>
      <c r="D18" s="18">
        <v>6</v>
      </c>
      <c r="E18" s="19">
        <v>80</v>
      </c>
      <c r="F18" s="20">
        <f t="shared" si="1"/>
        <v>791.59648811752572</v>
      </c>
      <c r="G18" s="20">
        <f t="shared" si="0"/>
        <v>779.74611252637862</v>
      </c>
      <c r="H18" s="20">
        <f t="shared" si="2"/>
        <v>777.95244070572846</v>
      </c>
      <c r="I18" s="20">
        <f t="shared" si="3"/>
        <v>777.95244070572846</v>
      </c>
      <c r="J18" s="14" t="str">
        <f t="shared" si="4"/>
        <v>C3</v>
      </c>
    </row>
    <row r="19" spans="1:12" ht="15" x14ac:dyDescent="0.3">
      <c r="A19" s="14">
        <v>17</v>
      </c>
      <c r="B19" s="33">
        <v>240</v>
      </c>
      <c r="C19" s="22">
        <v>550</v>
      </c>
      <c r="D19" s="18">
        <v>4</v>
      </c>
      <c r="E19" s="19">
        <v>125</v>
      </c>
      <c r="F19" s="20">
        <f t="shared" si="1"/>
        <v>548.3374873196251</v>
      </c>
      <c r="G19" s="20">
        <f t="shared" si="0"/>
        <v>536.86963035731492</v>
      </c>
      <c r="H19" s="20">
        <f t="shared" si="2"/>
        <v>535.4446750132081</v>
      </c>
      <c r="I19" s="20">
        <f t="shared" si="3"/>
        <v>535.4446750132081</v>
      </c>
      <c r="J19" s="14" t="str">
        <f t="shared" si="4"/>
        <v>C3</v>
      </c>
    </row>
    <row r="20" spans="1:12" ht="15" x14ac:dyDescent="0.3">
      <c r="A20" s="14">
        <v>18</v>
      </c>
      <c r="B20" s="33">
        <v>155</v>
      </c>
      <c r="C20" s="22">
        <v>900</v>
      </c>
      <c r="D20" s="18">
        <v>3</v>
      </c>
      <c r="E20" s="19">
        <v>95</v>
      </c>
      <c r="F20" s="20">
        <f t="shared" si="1"/>
        <v>892.40629760216279</v>
      </c>
      <c r="G20" s="20">
        <f t="shared" si="0"/>
        <v>880.58049035849069</v>
      </c>
      <c r="H20" s="20">
        <f t="shared" si="2"/>
        <v>878.81283559128792</v>
      </c>
      <c r="I20" s="20">
        <f t="shared" si="3"/>
        <v>878.81283559128792</v>
      </c>
      <c r="J20" s="14" t="str">
        <f t="shared" si="4"/>
        <v>C3</v>
      </c>
    </row>
    <row r="21" spans="1:12" ht="15" x14ac:dyDescent="0.3">
      <c r="A21" s="14">
        <v>19</v>
      </c>
      <c r="B21" s="33">
        <v>175</v>
      </c>
      <c r="C21" s="22">
        <v>350</v>
      </c>
      <c r="D21" s="18">
        <v>6</v>
      </c>
      <c r="E21" s="19">
        <v>65</v>
      </c>
      <c r="F21" s="20">
        <f t="shared" si="1"/>
        <v>341.83329270274419</v>
      </c>
      <c r="G21" s="20">
        <f t="shared" si="0"/>
        <v>330.10452889955934</v>
      </c>
      <c r="H21" s="20">
        <f t="shared" si="2"/>
        <v>328.4585209733491</v>
      </c>
      <c r="I21" s="20">
        <f t="shared" si="3"/>
        <v>328.4585209733491</v>
      </c>
      <c r="J21" s="14" t="str">
        <f t="shared" si="4"/>
        <v>C3</v>
      </c>
    </row>
    <row r="22" spans="1:12" ht="15" x14ac:dyDescent="0.3">
      <c r="A22" s="14">
        <v>20</v>
      </c>
      <c r="B22" s="33">
        <v>205</v>
      </c>
      <c r="C22" s="22">
        <v>750</v>
      </c>
      <c r="D22" s="18">
        <v>4</v>
      </c>
      <c r="E22" s="19">
        <v>105</v>
      </c>
      <c r="F22" s="20">
        <f t="shared" si="1"/>
        <v>743.82390389123691</v>
      </c>
      <c r="G22" s="20">
        <f t="shared" si="0"/>
        <v>732.08537753461519</v>
      </c>
      <c r="H22" s="20">
        <f t="shared" si="2"/>
        <v>730.41152783892994</v>
      </c>
      <c r="I22" s="20">
        <f t="shared" si="3"/>
        <v>730.41152783892994</v>
      </c>
      <c r="J22" s="14" t="str">
        <f t="shared" si="4"/>
        <v>C3</v>
      </c>
    </row>
    <row r="23" spans="1:12" x14ac:dyDescent="0.3">
      <c r="A23" s="16"/>
      <c r="B23" s="23"/>
      <c r="C23" s="24"/>
      <c r="D23" s="24"/>
      <c r="E23" s="24"/>
      <c r="F23" s="25"/>
      <c r="G23" s="25"/>
      <c r="H23" s="25"/>
      <c r="I23" s="25"/>
      <c r="J23" s="16"/>
    </row>
    <row r="24" spans="1:12" x14ac:dyDescent="0.3">
      <c r="A24" s="26" t="s">
        <v>34</v>
      </c>
      <c r="B24" s="27" t="s">
        <v>25</v>
      </c>
      <c r="C24" s="19">
        <v>10</v>
      </c>
      <c r="D24" s="19">
        <v>11</v>
      </c>
      <c r="E24" s="19">
        <v>30</v>
      </c>
      <c r="F24" s="25"/>
      <c r="G24" s="25"/>
      <c r="H24" s="25"/>
      <c r="I24" s="25"/>
      <c r="J24" s="16"/>
    </row>
    <row r="25" spans="1:12" x14ac:dyDescent="0.3">
      <c r="A25" s="26"/>
      <c r="B25" s="27" t="s">
        <v>26</v>
      </c>
      <c r="C25" s="19">
        <v>22</v>
      </c>
      <c r="D25" s="19">
        <v>10</v>
      </c>
      <c r="E25" s="19">
        <v>28</v>
      </c>
      <c r="F25" s="25"/>
      <c r="G25" s="25"/>
      <c r="H25" s="25"/>
      <c r="I25" s="25"/>
      <c r="J25" s="16"/>
    </row>
    <row r="26" spans="1:12" x14ac:dyDescent="0.3">
      <c r="A26" s="26"/>
      <c r="B26" s="27" t="s">
        <v>27</v>
      </c>
      <c r="C26" s="19">
        <v>24</v>
      </c>
      <c r="D26" s="19">
        <v>9</v>
      </c>
      <c r="E26" s="19">
        <v>25</v>
      </c>
      <c r="F26" s="25"/>
      <c r="G26" s="25"/>
      <c r="H26" s="25"/>
      <c r="I26" s="25"/>
      <c r="J26" s="16"/>
    </row>
    <row r="27" spans="1:12" x14ac:dyDescent="0.3">
      <c r="A27" s="16"/>
      <c r="B27" s="23"/>
      <c r="C27" s="24"/>
      <c r="D27" s="24"/>
      <c r="E27" s="24"/>
      <c r="F27" s="25"/>
      <c r="G27" s="25"/>
      <c r="H27" s="25"/>
      <c r="I27" s="25"/>
      <c r="J27" s="16"/>
    </row>
    <row r="28" spans="1:12" x14ac:dyDescent="0.3">
      <c r="A28" s="26" t="s">
        <v>35</v>
      </c>
      <c r="B28" s="27" t="s">
        <v>25</v>
      </c>
      <c r="C28" s="19">
        <f>SUM(C3,C6,C22)/3</f>
        <v>666.66666666666663</v>
      </c>
      <c r="D28" s="19">
        <f t="shared" ref="D28:E28" si="5">SUM(D3,D6,D22)/3</f>
        <v>4.333333333333333</v>
      </c>
      <c r="E28" s="19">
        <f t="shared" si="5"/>
        <v>98.333333333333329</v>
      </c>
      <c r="F28" s="25"/>
      <c r="G28" s="25"/>
      <c r="H28" s="25"/>
      <c r="I28" s="25"/>
      <c r="J28" s="16"/>
    </row>
    <row r="29" spans="1:12" x14ac:dyDescent="0.3">
      <c r="A29" s="26"/>
      <c r="B29" s="27" t="s">
        <v>26</v>
      </c>
      <c r="C29" s="19">
        <f>SUM(C7,C9,C10,C13,C17)/5</f>
        <v>790</v>
      </c>
      <c r="D29" s="19">
        <f t="shared" ref="D29:E29" si="6">SUM(D7,D9,D10,D13,D17)/5</f>
        <v>4</v>
      </c>
      <c r="E29" s="19">
        <f t="shared" si="6"/>
        <v>110</v>
      </c>
      <c r="F29" s="25"/>
      <c r="G29" s="25"/>
      <c r="H29" s="25"/>
      <c r="I29" s="25"/>
      <c r="J29" s="16"/>
    </row>
    <row r="30" spans="1:12" x14ac:dyDescent="0.3">
      <c r="A30" s="26"/>
      <c r="B30" s="27" t="s">
        <v>27</v>
      </c>
      <c r="C30" s="19">
        <f>SUM(C3:C22)/20</f>
        <v>675</v>
      </c>
      <c r="D30" s="19">
        <f>SUM(D3:D22)/20</f>
        <v>4.8499999999999996</v>
      </c>
      <c r="E30" s="19">
        <f>SUM(E3:E22)/20</f>
        <v>97.25</v>
      </c>
      <c r="F30" s="25"/>
      <c r="G30" s="25"/>
      <c r="H30" s="25"/>
      <c r="I30" s="25"/>
      <c r="J30" s="16"/>
    </row>
    <row r="31" spans="1:12" x14ac:dyDescent="0.3">
      <c r="A31" s="16"/>
      <c r="B31" s="23"/>
      <c r="C31" s="24"/>
      <c r="D31" s="24"/>
      <c r="E31" s="24"/>
      <c r="F31" s="25"/>
      <c r="G31" s="25"/>
      <c r="H31" s="25"/>
      <c r="I31" s="25"/>
      <c r="J31" s="16"/>
    </row>
    <row r="32" spans="1:12" x14ac:dyDescent="0.3">
      <c r="A32" s="14" t="s">
        <v>0</v>
      </c>
      <c r="B32" s="14" t="s">
        <v>2</v>
      </c>
      <c r="C32" s="14" t="s">
        <v>4</v>
      </c>
      <c r="D32" s="14" t="s">
        <v>19</v>
      </c>
      <c r="E32" s="14" t="s">
        <v>52</v>
      </c>
      <c r="F32" s="14" t="s">
        <v>25</v>
      </c>
      <c r="G32" s="14" t="s">
        <v>26</v>
      </c>
      <c r="H32" s="14" t="s">
        <v>27</v>
      </c>
      <c r="I32" s="14" t="s">
        <v>28</v>
      </c>
      <c r="J32" s="14" t="s">
        <v>29</v>
      </c>
      <c r="L32" s="15" t="s">
        <v>36</v>
      </c>
    </row>
    <row r="33" spans="1:12" ht="15" x14ac:dyDescent="0.3">
      <c r="A33" s="14">
        <v>1</v>
      </c>
      <c r="B33" s="32">
        <v>120</v>
      </c>
      <c r="C33" s="17">
        <v>800</v>
      </c>
      <c r="D33" s="18">
        <v>4</v>
      </c>
      <c r="E33" s="19">
        <v>100</v>
      </c>
      <c r="F33" s="20">
        <f>SQRT(((C33-$C$24)^2)+((D33-$D$24)^2)+((E33-$E$24)^2))</f>
        <v>793.126093379861</v>
      </c>
      <c r="G33" s="20">
        <f t="shared" ref="G33:G38" si="7">SQRT(((C33-$C$25)^2)+((D33-$D$25)^2)+((E33-$E$25)^2))</f>
        <v>781.34755390927023</v>
      </c>
      <c r="H33" s="20">
        <f>SQRT(((C33-$C$26)^2)+((D33-$D$26)^2)+((E33-$E$26)^2))</f>
        <v>779.6319644550241</v>
      </c>
      <c r="I33" s="20">
        <f>MIN(F33,G33,H33)</f>
        <v>779.6319644550241</v>
      </c>
      <c r="J33" s="14" t="str">
        <f>IF(I33=F33, "C1", IF(AND(I33=G33), "C2", "C3"))</f>
        <v>C3</v>
      </c>
      <c r="L33" s="15" t="s">
        <v>37</v>
      </c>
    </row>
    <row r="34" spans="1:12" ht="15" x14ac:dyDescent="0.3">
      <c r="A34" s="14">
        <v>2</v>
      </c>
      <c r="B34" s="32">
        <v>150</v>
      </c>
      <c r="C34" s="17">
        <v>650</v>
      </c>
      <c r="D34" s="18">
        <v>6</v>
      </c>
      <c r="E34" s="19">
        <v>80</v>
      </c>
      <c r="F34" s="20">
        <f t="shared" ref="F34:F52" si="8">SQRT(((C34-$C$24)^2)+((D34-$D$24)^2)+((E34-$E$24)^2))</f>
        <v>641.96962544967812</v>
      </c>
      <c r="G34" s="20">
        <f t="shared" si="7"/>
        <v>630.16188396316068</v>
      </c>
      <c r="H34" s="20">
        <f t="shared" ref="H34:H52" si="9">SQRT(((C34-$C$26)^2)+((D34-$D$26)^2)+((E34-$E$26)^2))</f>
        <v>628.41865026429639</v>
      </c>
      <c r="I34" s="20">
        <f t="shared" ref="I34:I45" si="10">MIN(F34,G34,H34)</f>
        <v>628.41865026429639</v>
      </c>
      <c r="J34" s="14" t="str">
        <f t="shared" ref="J34:J52" si="11">IF(I34=F34, "C1", IF(AND(I34=G34), "C2", "C3"))</f>
        <v>C3</v>
      </c>
      <c r="L34" s="21" t="s">
        <v>38</v>
      </c>
    </row>
    <row r="35" spans="1:12" ht="15" x14ac:dyDescent="0.3">
      <c r="A35" s="14">
        <v>3</v>
      </c>
      <c r="B35" s="32">
        <v>200</v>
      </c>
      <c r="C35" s="17">
        <v>500</v>
      </c>
      <c r="D35" s="18">
        <v>3</v>
      </c>
      <c r="E35" s="19">
        <v>120</v>
      </c>
      <c r="F35" s="20">
        <f t="shared" si="8"/>
        <v>498.26097579481376</v>
      </c>
      <c r="G35" s="20">
        <f t="shared" si="7"/>
        <v>486.82337659566019</v>
      </c>
      <c r="H35" s="20">
        <f t="shared" si="9"/>
        <v>485.42455644518026</v>
      </c>
      <c r="I35" s="20">
        <f t="shared" si="10"/>
        <v>485.42455644518026</v>
      </c>
      <c r="J35" s="14" t="str">
        <f t="shared" si="11"/>
        <v>C3</v>
      </c>
    </row>
    <row r="36" spans="1:12" ht="15" x14ac:dyDescent="0.3">
      <c r="A36" s="14">
        <v>4</v>
      </c>
      <c r="B36" s="32">
        <v>180</v>
      </c>
      <c r="C36" s="17">
        <v>900</v>
      </c>
      <c r="D36" s="18">
        <v>5</v>
      </c>
      <c r="E36" s="19">
        <v>90</v>
      </c>
      <c r="F36" s="20">
        <f t="shared" si="8"/>
        <v>892.04035783141558</v>
      </c>
      <c r="G36" s="20">
        <f t="shared" si="7"/>
        <v>880.20054533043776</v>
      </c>
      <c r="H36" s="20">
        <f t="shared" si="9"/>
        <v>878.41732678721678</v>
      </c>
      <c r="I36" s="20">
        <f t="shared" si="10"/>
        <v>878.41732678721678</v>
      </c>
      <c r="J36" s="14" t="str">
        <f t="shared" si="11"/>
        <v>C3</v>
      </c>
    </row>
    <row r="37" spans="1:12" ht="15" x14ac:dyDescent="0.3">
      <c r="A37" s="14">
        <v>5</v>
      </c>
      <c r="B37" s="32">
        <v>250</v>
      </c>
      <c r="C37" s="17">
        <v>750</v>
      </c>
      <c r="D37" s="18">
        <v>4</v>
      </c>
      <c r="E37" s="19">
        <v>110</v>
      </c>
      <c r="F37" s="20">
        <f t="shared" si="8"/>
        <v>744.3446782237379</v>
      </c>
      <c r="G37" s="20">
        <f t="shared" si="7"/>
        <v>732.6281457874793</v>
      </c>
      <c r="H37" s="20">
        <f t="shared" si="9"/>
        <v>730.97605979949844</v>
      </c>
      <c r="I37" s="20">
        <f t="shared" si="10"/>
        <v>730.97605979949844</v>
      </c>
      <c r="J37" s="14" t="str">
        <f t="shared" si="11"/>
        <v>C3</v>
      </c>
    </row>
    <row r="38" spans="1:12" ht="15" x14ac:dyDescent="0.3">
      <c r="A38" s="14">
        <v>6</v>
      </c>
      <c r="B38" s="32">
        <v>140</v>
      </c>
      <c r="C38" s="17">
        <v>550</v>
      </c>
      <c r="D38" s="18">
        <v>8</v>
      </c>
      <c r="E38" s="19">
        <v>70</v>
      </c>
      <c r="F38" s="20">
        <f t="shared" si="8"/>
        <v>541.48776532808199</v>
      </c>
      <c r="G38" s="20">
        <f t="shared" si="7"/>
        <v>529.67159636891995</v>
      </c>
      <c r="H38" s="20">
        <f t="shared" si="9"/>
        <v>527.92234277401064</v>
      </c>
      <c r="I38" s="20">
        <f t="shared" si="10"/>
        <v>527.92234277401064</v>
      </c>
      <c r="J38" s="14" t="str">
        <f t="shared" si="11"/>
        <v>C3</v>
      </c>
    </row>
    <row r="39" spans="1:12" ht="15" x14ac:dyDescent="0.3">
      <c r="A39" s="14">
        <v>7</v>
      </c>
      <c r="B39" s="32">
        <v>160</v>
      </c>
      <c r="C39" s="17">
        <v>700</v>
      </c>
      <c r="D39" s="18">
        <v>5</v>
      </c>
      <c r="E39" s="19">
        <v>130</v>
      </c>
      <c r="F39" s="20">
        <f t="shared" si="8"/>
        <v>697.23453729717085</v>
      </c>
      <c r="G39" s="20">
        <f>SQRT(((C39-$C$25)^2)+((D39-$D$25)^2)+((E39-$E$25)^2))</f>
        <v>685.64786880730549</v>
      </c>
      <c r="H39" s="20">
        <f t="shared" si="9"/>
        <v>684.11767993525791</v>
      </c>
      <c r="I39" s="20">
        <f t="shared" si="10"/>
        <v>684.11767993525791</v>
      </c>
      <c r="J39" s="14" t="str">
        <f t="shared" si="11"/>
        <v>C3</v>
      </c>
    </row>
    <row r="40" spans="1:12" ht="15" x14ac:dyDescent="0.3">
      <c r="A40" s="14">
        <v>8</v>
      </c>
      <c r="B40" s="32">
        <v>190</v>
      </c>
      <c r="C40" s="17">
        <v>950</v>
      </c>
      <c r="D40" s="18">
        <v>3</v>
      </c>
      <c r="E40" s="19">
        <v>95</v>
      </c>
      <c r="F40" s="20">
        <f t="shared" si="8"/>
        <v>942.27862121561475</v>
      </c>
      <c r="G40" s="20">
        <f t="shared" ref="G40:G52" si="12">SQRT(((C40-$C$25)^2)+((D40-$D$25)^2)+((E40-$E$25)^2))</f>
        <v>930.44183052999074</v>
      </c>
      <c r="H40" s="20">
        <f t="shared" si="9"/>
        <v>928.66140223442039</v>
      </c>
      <c r="I40" s="20">
        <f t="shared" si="10"/>
        <v>928.66140223442039</v>
      </c>
      <c r="J40" s="14" t="str">
        <f t="shared" si="11"/>
        <v>C3</v>
      </c>
    </row>
    <row r="41" spans="1:12" ht="15" x14ac:dyDescent="0.3">
      <c r="A41" s="14">
        <v>9</v>
      </c>
      <c r="B41" s="32">
        <v>170</v>
      </c>
      <c r="C41" s="17">
        <v>850</v>
      </c>
      <c r="D41" s="18">
        <v>7</v>
      </c>
      <c r="E41" s="19">
        <v>85</v>
      </c>
      <c r="F41" s="20">
        <f t="shared" si="8"/>
        <v>841.80817292302402</v>
      </c>
      <c r="G41" s="20">
        <f t="shared" si="12"/>
        <v>829.96505950551921</v>
      </c>
      <c r="H41" s="20">
        <f t="shared" si="9"/>
        <v>828.17872467239829</v>
      </c>
      <c r="I41" s="20">
        <f t="shared" si="10"/>
        <v>828.17872467239829</v>
      </c>
      <c r="J41" s="14" t="str">
        <f t="shared" si="11"/>
        <v>C3</v>
      </c>
    </row>
    <row r="42" spans="1:12" ht="15" x14ac:dyDescent="0.3">
      <c r="A42" s="14">
        <v>10</v>
      </c>
      <c r="B42" s="32">
        <v>210</v>
      </c>
      <c r="C42" s="17">
        <v>450</v>
      </c>
      <c r="D42" s="18">
        <v>4</v>
      </c>
      <c r="E42" s="19">
        <v>75</v>
      </c>
      <c r="F42" s="20">
        <f t="shared" si="8"/>
        <v>442.350539730653</v>
      </c>
      <c r="G42" s="20">
        <f t="shared" si="12"/>
        <v>430.61467694448129</v>
      </c>
      <c r="H42" s="20">
        <f t="shared" si="9"/>
        <v>428.95337741997088</v>
      </c>
      <c r="I42" s="20">
        <f t="shared" si="10"/>
        <v>428.95337741997088</v>
      </c>
      <c r="J42" s="14" t="str">
        <f t="shared" si="11"/>
        <v>C3</v>
      </c>
    </row>
    <row r="43" spans="1:12" ht="15" x14ac:dyDescent="0.3">
      <c r="A43" s="14">
        <v>11</v>
      </c>
      <c r="B43" s="33">
        <v>130</v>
      </c>
      <c r="C43" s="22">
        <v>850</v>
      </c>
      <c r="D43" s="18">
        <v>5</v>
      </c>
      <c r="E43" s="19">
        <v>115</v>
      </c>
      <c r="F43" s="20">
        <f t="shared" si="8"/>
        <v>844.31096167229759</v>
      </c>
      <c r="G43" s="20">
        <f t="shared" si="12"/>
        <v>832.57311991199913</v>
      </c>
      <c r="H43" s="20">
        <f t="shared" si="9"/>
        <v>830.89830906074178</v>
      </c>
      <c r="I43" s="20">
        <f t="shared" si="10"/>
        <v>830.89830906074178</v>
      </c>
      <c r="J43" s="14" t="str">
        <f t="shared" si="11"/>
        <v>C3</v>
      </c>
    </row>
    <row r="44" spans="1:12" ht="15" x14ac:dyDescent="0.3">
      <c r="A44" s="14">
        <v>12</v>
      </c>
      <c r="B44" s="33">
        <v>220</v>
      </c>
      <c r="C44" s="22">
        <v>400</v>
      </c>
      <c r="D44" s="18">
        <v>3</v>
      </c>
      <c r="E44" s="19">
        <v>105</v>
      </c>
      <c r="F44" s="20">
        <f t="shared" si="8"/>
        <v>397.22663556211836</v>
      </c>
      <c r="G44" s="20">
        <f t="shared" si="12"/>
        <v>385.82638582657876</v>
      </c>
      <c r="H44" s="20">
        <f t="shared" si="9"/>
        <v>384.4632622241038</v>
      </c>
      <c r="I44" s="20">
        <f t="shared" si="10"/>
        <v>384.4632622241038</v>
      </c>
      <c r="J44" s="14" t="str">
        <f t="shared" si="11"/>
        <v>C3</v>
      </c>
    </row>
    <row r="45" spans="1:12" ht="15" x14ac:dyDescent="0.3">
      <c r="A45" s="14">
        <v>13</v>
      </c>
      <c r="B45" s="33">
        <v>175</v>
      </c>
      <c r="C45" s="22">
        <v>600</v>
      </c>
      <c r="D45" s="18">
        <v>8</v>
      </c>
      <c r="E45" s="19">
        <v>60</v>
      </c>
      <c r="F45" s="20">
        <f t="shared" si="8"/>
        <v>590.76983673847133</v>
      </c>
      <c r="G45" s="20">
        <f t="shared" si="12"/>
        <v>578.888590317688</v>
      </c>
      <c r="H45" s="20">
        <f t="shared" si="9"/>
        <v>577.06325476502138</v>
      </c>
      <c r="I45" s="20">
        <f t="shared" si="10"/>
        <v>577.06325476502138</v>
      </c>
      <c r="J45" s="14" t="str">
        <f t="shared" si="11"/>
        <v>C3</v>
      </c>
    </row>
    <row r="46" spans="1:12" ht="15" x14ac:dyDescent="0.3">
      <c r="A46" s="14">
        <v>14</v>
      </c>
      <c r="B46" s="33">
        <v>230</v>
      </c>
      <c r="C46" s="22">
        <v>950</v>
      </c>
      <c r="D46" s="18">
        <v>6</v>
      </c>
      <c r="E46" s="19">
        <v>140</v>
      </c>
      <c r="F46" s="20">
        <f t="shared" si="8"/>
        <v>946.4274932608414</v>
      </c>
      <c r="G46" s="20">
        <f t="shared" si="12"/>
        <v>934.74274535831512</v>
      </c>
      <c r="H46" s="20">
        <f t="shared" si="9"/>
        <v>933.11842763927882</v>
      </c>
      <c r="I46" s="20">
        <f>MIN(F46,G46,H46)</f>
        <v>933.11842763927882</v>
      </c>
      <c r="J46" s="14" t="str">
        <f t="shared" si="11"/>
        <v>C3</v>
      </c>
    </row>
    <row r="47" spans="1:12" ht="15" x14ac:dyDescent="0.3">
      <c r="A47" s="14">
        <v>15</v>
      </c>
      <c r="B47" s="33">
        <v>195</v>
      </c>
      <c r="C47" s="22">
        <v>700</v>
      </c>
      <c r="D47" s="18">
        <v>3</v>
      </c>
      <c r="E47" s="19">
        <v>100</v>
      </c>
      <c r="F47" s="20">
        <f t="shared" si="8"/>
        <v>693.58777382534652</v>
      </c>
      <c r="G47" s="20">
        <f t="shared" si="12"/>
        <v>681.84822358058545</v>
      </c>
      <c r="H47" s="20">
        <f t="shared" si="9"/>
        <v>680.17424238205319</v>
      </c>
      <c r="I47" s="20">
        <f t="shared" ref="I47:I52" si="13">MIN(F47,G47,H47)</f>
        <v>680.17424238205319</v>
      </c>
      <c r="J47" s="14" t="str">
        <f t="shared" si="11"/>
        <v>C3</v>
      </c>
    </row>
    <row r="48" spans="1:12" ht="15" x14ac:dyDescent="0.3">
      <c r="A48" s="14">
        <v>16</v>
      </c>
      <c r="B48" s="33">
        <v>185</v>
      </c>
      <c r="C48" s="22">
        <v>800</v>
      </c>
      <c r="D48" s="18">
        <v>6</v>
      </c>
      <c r="E48" s="19">
        <v>80</v>
      </c>
      <c r="F48" s="20">
        <f t="shared" si="8"/>
        <v>791.59648811752572</v>
      </c>
      <c r="G48" s="20">
        <f t="shared" si="12"/>
        <v>779.74611252637862</v>
      </c>
      <c r="H48" s="20">
        <f t="shared" si="9"/>
        <v>777.95244070572846</v>
      </c>
      <c r="I48" s="20">
        <f t="shared" si="13"/>
        <v>777.95244070572846</v>
      </c>
      <c r="J48" s="14" t="str">
        <f t="shared" si="11"/>
        <v>C3</v>
      </c>
    </row>
    <row r="49" spans="1:14" ht="15" x14ac:dyDescent="0.3">
      <c r="A49" s="14">
        <v>17</v>
      </c>
      <c r="B49" s="33">
        <v>240</v>
      </c>
      <c r="C49" s="22">
        <v>550</v>
      </c>
      <c r="D49" s="18">
        <v>4</v>
      </c>
      <c r="E49" s="19">
        <v>125</v>
      </c>
      <c r="F49" s="20">
        <f t="shared" si="8"/>
        <v>548.3374873196251</v>
      </c>
      <c r="G49" s="20">
        <f t="shared" si="12"/>
        <v>536.86963035731492</v>
      </c>
      <c r="H49" s="20">
        <f t="shared" si="9"/>
        <v>535.4446750132081</v>
      </c>
      <c r="I49" s="20">
        <f t="shared" si="13"/>
        <v>535.4446750132081</v>
      </c>
      <c r="J49" s="14" t="str">
        <f t="shared" si="11"/>
        <v>C3</v>
      </c>
    </row>
    <row r="50" spans="1:14" ht="15" x14ac:dyDescent="0.3">
      <c r="A50" s="14">
        <v>18</v>
      </c>
      <c r="B50" s="33">
        <v>155</v>
      </c>
      <c r="C50" s="22">
        <v>900</v>
      </c>
      <c r="D50" s="18">
        <v>3</v>
      </c>
      <c r="E50" s="19">
        <v>95</v>
      </c>
      <c r="F50" s="20">
        <f t="shared" si="8"/>
        <v>892.40629760216279</v>
      </c>
      <c r="G50" s="20">
        <f t="shared" si="12"/>
        <v>880.58049035849069</v>
      </c>
      <c r="H50" s="20">
        <f t="shared" si="9"/>
        <v>878.81283559128792</v>
      </c>
      <c r="I50" s="20">
        <f t="shared" si="13"/>
        <v>878.81283559128792</v>
      </c>
      <c r="J50" s="14" t="str">
        <f t="shared" si="11"/>
        <v>C3</v>
      </c>
    </row>
    <row r="51" spans="1:14" ht="15" x14ac:dyDescent="0.3">
      <c r="A51" s="14">
        <v>19</v>
      </c>
      <c r="B51" s="33">
        <v>175</v>
      </c>
      <c r="C51" s="22">
        <v>350</v>
      </c>
      <c r="D51" s="18">
        <v>6</v>
      </c>
      <c r="E51" s="19">
        <v>65</v>
      </c>
      <c r="F51" s="20">
        <f t="shared" si="8"/>
        <v>341.83329270274419</v>
      </c>
      <c r="G51" s="20">
        <f t="shared" si="12"/>
        <v>330.10452889955934</v>
      </c>
      <c r="H51" s="20">
        <f t="shared" si="9"/>
        <v>328.4585209733491</v>
      </c>
      <c r="I51" s="20">
        <f t="shared" si="13"/>
        <v>328.4585209733491</v>
      </c>
      <c r="J51" s="14" t="str">
        <f t="shared" si="11"/>
        <v>C3</v>
      </c>
    </row>
    <row r="52" spans="1:14" ht="15" x14ac:dyDescent="0.3">
      <c r="A52" s="14">
        <v>20</v>
      </c>
      <c r="B52" s="33">
        <v>205</v>
      </c>
      <c r="C52" s="22">
        <v>750</v>
      </c>
      <c r="D52" s="18">
        <v>4</v>
      </c>
      <c r="E52" s="19">
        <v>105</v>
      </c>
      <c r="F52" s="20">
        <f t="shared" si="8"/>
        <v>743.82390389123691</v>
      </c>
      <c r="G52" s="20">
        <f t="shared" si="12"/>
        <v>732.08537753461519</v>
      </c>
      <c r="H52" s="20">
        <f t="shared" si="9"/>
        <v>730.41152783892994</v>
      </c>
      <c r="I52" s="20">
        <f t="shared" si="13"/>
        <v>730.41152783892994</v>
      </c>
      <c r="J52" s="14" t="str">
        <f t="shared" si="11"/>
        <v>C3</v>
      </c>
    </row>
    <row r="54" spans="1:14" x14ac:dyDescent="0.3">
      <c r="A54" s="13" t="s"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3">
      <c r="A55" s="14" t="s">
        <v>0</v>
      </c>
      <c r="B55" s="14" t="s">
        <v>2</v>
      </c>
      <c r="C55" s="14" t="s">
        <v>4</v>
      </c>
      <c r="D55" s="14" t="s">
        <v>19</v>
      </c>
      <c r="E55" s="14" t="s">
        <v>52</v>
      </c>
      <c r="F55" s="14" t="s">
        <v>25</v>
      </c>
      <c r="G55" s="14" t="s">
        <v>26</v>
      </c>
      <c r="H55" s="14" t="s">
        <v>27</v>
      </c>
      <c r="I55" s="14" t="s">
        <v>28</v>
      </c>
      <c r="J55" s="14" t="s">
        <v>29</v>
      </c>
      <c r="K55" s="15"/>
      <c r="L55" s="16"/>
      <c r="M55" s="15"/>
      <c r="N55" s="15"/>
    </row>
    <row r="56" spans="1:14" ht="15" x14ac:dyDescent="0.3">
      <c r="A56" s="14">
        <v>1</v>
      </c>
      <c r="B56" s="32">
        <v>120</v>
      </c>
      <c r="C56" s="17">
        <v>800</v>
      </c>
      <c r="D56" s="18">
        <v>4</v>
      </c>
      <c r="E56" s="19">
        <v>100</v>
      </c>
      <c r="F56" s="20">
        <f>SQRT(((C56-$C$24)^2)+((D56-$D$24)^2)+((E56-$E$24)^2))</f>
        <v>793.126093379861</v>
      </c>
      <c r="G56" s="20">
        <f t="shared" ref="G56:G61" si="14">SQRT(((C56-$C$25)^2)+((D56-$D$25)^2)+((E56-$E$25)^2))</f>
        <v>781.34755390927023</v>
      </c>
      <c r="H56" s="20">
        <f>SQRT(((C56-$C$26)^2)+((D56-$D$26)^2)+((E56-$E$26)^2))</f>
        <v>779.6319644550241</v>
      </c>
      <c r="I56" s="20">
        <f>MIN(F56,G56,H56)</f>
        <v>779.6319644550241</v>
      </c>
      <c r="J56" s="14" t="str">
        <f>IF(I56=F56, "C1", IF(AND(I56=G56), "C2", "C3"))</f>
        <v>C3</v>
      </c>
      <c r="K56" s="15"/>
      <c r="L56" s="15" t="s">
        <v>30</v>
      </c>
      <c r="M56" s="15"/>
      <c r="N56" s="15"/>
    </row>
    <row r="57" spans="1:14" ht="15" x14ac:dyDescent="0.3">
      <c r="A57" s="14">
        <v>2</v>
      </c>
      <c r="B57" s="32">
        <v>150</v>
      </c>
      <c r="C57" s="17">
        <v>650</v>
      </c>
      <c r="D57" s="18">
        <v>6</v>
      </c>
      <c r="E57" s="19">
        <v>80</v>
      </c>
      <c r="F57" s="20">
        <f t="shared" ref="F57:F75" si="15">SQRT(((C57-$C$24)^2)+((D57-$D$24)^2)+((E57-$E$24)^2))</f>
        <v>641.96962544967812</v>
      </c>
      <c r="G57" s="20">
        <f t="shared" si="14"/>
        <v>630.16188396316068</v>
      </c>
      <c r="H57" s="20">
        <f t="shared" ref="H57:H75" si="16">SQRT(((C57-$C$26)^2)+((D57-$D$26)^2)+((E57-$E$26)^2))</f>
        <v>628.41865026429639</v>
      </c>
      <c r="I57" s="20">
        <f t="shared" ref="I57:I68" si="17">MIN(F57,G57,H57)</f>
        <v>628.41865026429639</v>
      </c>
      <c r="J57" s="14" t="str">
        <f t="shared" ref="J57:J75" si="18">IF(I57=F57, "C1", IF(AND(I57=G57), "C2", "C3"))</f>
        <v>C3</v>
      </c>
      <c r="K57" s="15"/>
      <c r="L57" s="15" t="s">
        <v>31</v>
      </c>
      <c r="M57" s="15"/>
      <c r="N57" s="15"/>
    </row>
    <row r="58" spans="1:14" ht="15" x14ac:dyDescent="0.3">
      <c r="A58" s="14">
        <v>3</v>
      </c>
      <c r="B58" s="32">
        <v>200</v>
      </c>
      <c r="C58" s="17">
        <v>500</v>
      </c>
      <c r="D58" s="18">
        <v>3</v>
      </c>
      <c r="E58" s="19">
        <v>120</v>
      </c>
      <c r="F58" s="20">
        <f t="shared" si="15"/>
        <v>498.26097579481376</v>
      </c>
      <c r="G58" s="20">
        <f t="shared" si="14"/>
        <v>486.82337659566019</v>
      </c>
      <c r="H58" s="20">
        <f t="shared" si="16"/>
        <v>485.42455644518026</v>
      </c>
      <c r="I58" s="20">
        <f t="shared" si="17"/>
        <v>485.42455644518026</v>
      </c>
      <c r="J58" s="14" t="str">
        <f t="shared" si="18"/>
        <v>C3</v>
      </c>
      <c r="K58" s="15"/>
      <c r="L58" s="15" t="s">
        <v>32</v>
      </c>
      <c r="M58" s="15"/>
      <c r="N58" s="15"/>
    </row>
    <row r="59" spans="1:14" ht="15" x14ac:dyDescent="0.3">
      <c r="A59" s="14">
        <v>4</v>
      </c>
      <c r="B59" s="32">
        <v>180</v>
      </c>
      <c r="C59" s="17">
        <v>900</v>
      </c>
      <c r="D59" s="18">
        <v>5</v>
      </c>
      <c r="E59" s="19">
        <v>90</v>
      </c>
      <c r="F59" s="20">
        <f t="shared" si="15"/>
        <v>892.04035783141558</v>
      </c>
      <c r="G59" s="20">
        <f t="shared" si="14"/>
        <v>880.20054533043776</v>
      </c>
      <c r="H59" s="20">
        <f t="shared" si="16"/>
        <v>878.41732678721678</v>
      </c>
      <c r="I59" s="20">
        <f t="shared" si="17"/>
        <v>878.41732678721678</v>
      </c>
      <c r="J59" s="14" t="str">
        <f t="shared" si="18"/>
        <v>C3</v>
      </c>
      <c r="K59" s="15"/>
      <c r="L59" s="15"/>
      <c r="M59" s="15"/>
      <c r="N59" s="15"/>
    </row>
    <row r="60" spans="1:14" ht="15" x14ac:dyDescent="0.3">
      <c r="A60" s="14">
        <v>5</v>
      </c>
      <c r="B60" s="32">
        <v>250</v>
      </c>
      <c r="C60" s="17">
        <v>750</v>
      </c>
      <c r="D60" s="18">
        <v>4</v>
      </c>
      <c r="E60" s="19">
        <v>110</v>
      </c>
      <c r="F60" s="20">
        <f t="shared" si="15"/>
        <v>744.3446782237379</v>
      </c>
      <c r="G60" s="20">
        <f t="shared" si="14"/>
        <v>732.6281457874793</v>
      </c>
      <c r="H60" s="20">
        <f t="shared" si="16"/>
        <v>730.97605979949844</v>
      </c>
      <c r="I60" s="20">
        <f t="shared" si="17"/>
        <v>730.97605979949844</v>
      </c>
      <c r="J60" s="14" t="str">
        <f t="shared" si="18"/>
        <v>C3</v>
      </c>
      <c r="K60" s="15"/>
      <c r="L60" s="15"/>
      <c r="M60" s="15"/>
      <c r="N60" s="15"/>
    </row>
    <row r="61" spans="1:14" ht="15" x14ac:dyDescent="0.3">
      <c r="A61" s="14">
        <v>6</v>
      </c>
      <c r="B61" s="32">
        <v>140</v>
      </c>
      <c r="C61" s="17">
        <v>550</v>
      </c>
      <c r="D61" s="18">
        <v>8</v>
      </c>
      <c r="E61" s="19">
        <v>70</v>
      </c>
      <c r="F61" s="20">
        <f t="shared" si="15"/>
        <v>541.48776532808199</v>
      </c>
      <c r="G61" s="20">
        <f t="shared" si="14"/>
        <v>529.67159636891995</v>
      </c>
      <c r="H61" s="20">
        <f t="shared" si="16"/>
        <v>527.92234277401064</v>
      </c>
      <c r="I61" s="20">
        <f t="shared" si="17"/>
        <v>527.92234277401064</v>
      </c>
      <c r="J61" s="14" t="str">
        <f t="shared" si="18"/>
        <v>C3</v>
      </c>
      <c r="K61" s="15"/>
      <c r="L61" s="15"/>
      <c r="M61" s="15"/>
      <c r="N61" s="15"/>
    </row>
    <row r="62" spans="1:14" ht="15" x14ac:dyDescent="0.3">
      <c r="A62" s="14">
        <v>7</v>
      </c>
      <c r="B62" s="32">
        <v>160</v>
      </c>
      <c r="C62" s="17">
        <v>700</v>
      </c>
      <c r="D62" s="18">
        <v>5</v>
      </c>
      <c r="E62" s="19">
        <v>130</v>
      </c>
      <c r="F62" s="20">
        <f t="shared" si="15"/>
        <v>697.23453729717085</v>
      </c>
      <c r="G62" s="20">
        <f>SQRT(((C62-$C$25)^2)+((D62-$D$25)^2)+((E62-$E$25)^2))</f>
        <v>685.64786880730549</v>
      </c>
      <c r="H62" s="20">
        <f t="shared" si="16"/>
        <v>684.11767993525791</v>
      </c>
      <c r="I62" s="20">
        <f t="shared" si="17"/>
        <v>684.11767993525791</v>
      </c>
      <c r="J62" s="14" t="str">
        <f t="shared" si="18"/>
        <v>C3</v>
      </c>
      <c r="K62" s="15"/>
      <c r="L62" s="21"/>
      <c r="M62" s="21"/>
      <c r="N62" s="21"/>
    </row>
    <row r="63" spans="1:14" ht="15" x14ac:dyDescent="0.3">
      <c r="A63" s="14">
        <v>8</v>
      </c>
      <c r="B63" s="32">
        <v>190</v>
      </c>
      <c r="C63" s="17">
        <v>950</v>
      </c>
      <c r="D63" s="18">
        <v>3</v>
      </c>
      <c r="E63" s="19">
        <v>95</v>
      </c>
      <c r="F63" s="20">
        <f t="shared" si="15"/>
        <v>942.27862121561475</v>
      </c>
      <c r="G63" s="20">
        <f t="shared" ref="G63:G75" si="19">SQRT(((C63-$C$25)^2)+((D63-$D$25)^2)+((E63-$E$25)^2))</f>
        <v>930.44183052999074</v>
      </c>
      <c r="H63" s="20">
        <f t="shared" si="16"/>
        <v>928.66140223442039</v>
      </c>
      <c r="I63" s="20">
        <f t="shared" si="17"/>
        <v>928.66140223442039</v>
      </c>
      <c r="J63" s="14" t="str">
        <f t="shared" si="18"/>
        <v>C3</v>
      </c>
      <c r="K63" s="15"/>
      <c r="L63" s="21"/>
      <c r="M63" s="21"/>
      <c r="N63" s="21"/>
    </row>
    <row r="64" spans="1:14" ht="15" x14ac:dyDescent="0.3">
      <c r="A64" s="14">
        <v>9</v>
      </c>
      <c r="B64" s="32">
        <v>170</v>
      </c>
      <c r="C64" s="17">
        <v>850</v>
      </c>
      <c r="D64" s="18">
        <v>7</v>
      </c>
      <c r="E64" s="19">
        <v>85</v>
      </c>
      <c r="F64" s="20">
        <f t="shared" si="15"/>
        <v>841.80817292302402</v>
      </c>
      <c r="G64" s="20">
        <f t="shared" si="19"/>
        <v>829.96505950551921</v>
      </c>
      <c r="H64" s="20">
        <f t="shared" si="16"/>
        <v>828.17872467239829</v>
      </c>
      <c r="I64" s="20">
        <f t="shared" si="17"/>
        <v>828.17872467239829</v>
      </c>
      <c r="J64" s="14" t="str">
        <f t="shared" si="18"/>
        <v>C3</v>
      </c>
      <c r="K64" s="15"/>
      <c r="L64" s="21"/>
      <c r="M64" s="21"/>
      <c r="N64" s="21"/>
    </row>
    <row r="65" spans="1:14" ht="15" x14ac:dyDescent="0.3">
      <c r="A65" s="14">
        <v>10</v>
      </c>
      <c r="B65" s="32">
        <v>210</v>
      </c>
      <c r="C65" s="17">
        <v>450</v>
      </c>
      <c r="D65" s="18">
        <v>4</v>
      </c>
      <c r="E65" s="19">
        <v>75</v>
      </c>
      <c r="F65" s="20">
        <f t="shared" si="15"/>
        <v>442.350539730653</v>
      </c>
      <c r="G65" s="20">
        <f t="shared" si="19"/>
        <v>430.61467694448129</v>
      </c>
      <c r="H65" s="20">
        <f t="shared" si="16"/>
        <v>428.95337741997088</v>
      </c>
      <c r="I65" s="20">
        <f t="shared" si="17"/>
        <v>428.95337741997088</v>
      </c>
      <c r="J65" s="14" t="str">
        <f t="shared" si="18"/>
        <v>C3</v>
      </c>
      <c r="K65" s="15"/>
      <c r="L65" s="15"/>
      <c r="M65" s="15"/>
      <c r="N65" s="15"/>
    </row>
    <row r="66" spans="1:14" ht="15" x14ac:dyDescent="0.3">
      <c r="A66" s="14">
        <v>11</v>
      </c>
      <c r="B66" s="33">
        <v>130</v>
      </c>
      <c r="C66" s="22">
        <v>850</v>
      </c>
      <c r="D66" s="18">
        <v>5</v>
      </c>
      <c r="E66" s="19">
        <v>115</v>
      </c>
      <c r="F66" s="20">
        <f t="shared" si="15"/>
        <v>844.31096167229759</v>
      </c>
      <c r="G66" s="20">
        <f t="shared" si="19"/>
        <v>832.57311991199913</v>
      </c>
      <c r="H66" s="20">
        <f t="shared" si="16"/>
        <v>830.89830906074178</v>
      </c>
      <c r="I66" s="20">
        <f t="shared" si="17"/>
        <v>830.89830906074178</v>
      </c>
      <c r="J66" s="14" t="str">
        <f t="shared" si="18"/>
        <v>C3</v>
      </c>
    </row>
    <row r="67" spans="1:14" ht="15" x14ac:dyDescent="0.3">
      <c r="A67" s="14">
        <v>12</v>
      </c>
      <c r="B67" s="33">
        <v>220</v>
      </c>
      <c r="C67" s="22">
        <v>400</v>
      </c>
      <c r="D67" s="18">
        <v>3</v>
      </c>
      <c r="E67" s="19">
        <v>105</v>
      </c>
      <c r="F67" s="20">
        <f t="shared" si="15"/>
        <v>397.22663556211836</v>
      </c>
      <c r="G67" s="20">
        <f t="shared" si="19"/>
        <v>385.82638582657876</v>
      </c>
      <c r="H67" s="20">
        <f t="shared" si="16"/>
        <v>384.4632622241038</v>
      </c>
      <c r="I67" s="20">
        <f t="shared" si="17"/>
        <v>384.4632622241038</v>
      </c>
      <c r="J67" s="14" t="str">
        <f t="shared" si="18"/>
        <v>C3</v>
      </c>
    </row>
    <row r="68" spans="1:14" ht="15" x14ac:dyDescent="0.3">
      <c r="A68" s="14">
        <v>13</v>
      </c>
      <c r="B68" s="33">
        <v>175</v>
      </c>
      <c r="C68" s="22">
        <v>600</v>
      </c>
      <c r="D68" s="18">
        <v>8</v>
      </c>
      <c r="E68" s="19">
        <v>60</v>
      </c>
      <c r="F68" s="20">
        <f t="shared" si="15"/>
        <v>590.76983673847133</v>
      </c>
      <c r="G68" s="20">
        <f t="shared" si="19"/>
        <v>578.888590317688</v>
      </c>
      <c r="H68" s="20">
        <f t="shared" si="16"/>
        <v>577.06325476502138</v>
      </c>
      <c r="I68" s="20">
        <f t="shared" si="17"/>
        <v>577.06325476502138</v>
      </c>
      <c r="J68" s="14" t="str">
        <f t="shared" si="18"/>
        <v>C3</v>
      </c>
    </row>
    <row r="69" spans="1:14" ht="15" x14ac:dyDescent="0.3">
      <c r="A69" s="14">
        <v>14</v>
      </c>
      <c r="B69" s="33">
        <v>230</v>
      </c>
      <c r="C69" s="22">
        <v>950</v>
      </c>
      <c r="D69" s="18">
        <v>6</v>
      </c>
      <c r="E69" s="19">
        <v>140</v>
      </c>
      <c r="F69" s="20">
        <f t="shared" si="15"/>
        <v>946.4274932608414</v>
      </c>
      <c r="G69" s="20">
        <f t="shared" si="19"/>
        <v>934.74274535831512</v>
      </c>
      <c r="H69" s="20">
        <f t="shared" si="16"/>
        <v>933.11842763927882</v>
      </c>
      <c r="I69" s="20">
        <f>MIN(F69,G69,H69)</f>
        <v>933.11842763927882</v>
      </c>
      <c r="J69" s="14" t="str">
        <f t="shared" si="18"/>
        <v>C3</v>
      </c>
    </row>
    <row r="70" spans="1:14" ht="15" x14ac:dyDescent="0.3">
      <c r="A70" s="14">
        <v>15</v>
      </c>
      <c r="B70" s="33">
        <v>195</v>
      </c>
      <c r="C70" s="22">
        <v>700</v>
      </c>
      <c r="D70" s="18">
        <v>3</v>
      </c>
      <c r="E70" s="19">
        <v>100</v>
      </c>
      <c r="F70" s="20">
        <f t="shared" si="15"/>
        <v>693.58777382534652</v>
      </c>
      <c r="G70" s="20">
        <f t="shared" si="19"/>
        <v>681.84822358058545</v>
      </c>
      <c r="H70" s="20">
        <f t="shared" si="16"/>
        <v>680.17424238205319</v>
      </c>
      <c r="I70" s="20">
        <f t="shared" ref="I70:I75" si="20">MIN(F70,G70,H70)</f>
        <v>680.17424238205319</v>
      </c>
      <c r="J70" s="14" t="str">
        <f t="shared" si="18"/>
        <v>C3</v>
      </c>
    </row>
    <row r="71" spans="1:14" ht="15" x14ac:dyDescent="0.3">
      <c r="A71" s="14">
        <v>16</v>
      </c>
      <c r="B71" s="33">
        <v>185</v>
      </c>
      <c r="C71" s="22">
        <v>800</v>
      </c>
      <c r="D71" s="18">
        <v>6</v>
      </c>
      <c r="E71" s="19">
        <v>80</v>
      </c>
      <c r="F71" s="20">
        <f t="shared" si="15"/>
        <v>791.59648811752572</v>
      </c>
      <c r="G71" s="20">
        <f t="shared" si="19"/>
        <v>779.74611252637862</v>
      </c>
      <c r="H71" s="20">
        <f t="shared" si="16"/>
        <v>777.95244070572846</v>
      </c>
      <c r="I71" s="20">
        <f t="shared" si="20"/>
        <v>777.95244070572846</v>
      </c>
      <c r="J71" s="14" t="str">
        <f t="shared" si="18"/>
        <v>C3</v>
      </c>
    </row>
    <row r="72" spans="1:14" ht="15" x14ac:dyDescent="0.3">
      <c r="A72" s="14">
        <v>17</v>
      </c>
      <c r="B72" s="33">
        <v>240</v>
      </c>
      <c r="C72" s="22">
        <v>550</v>
      </c>
      <c r="D72" s="18">
        <v>4</v>
      </c>
      <c r="E72" s="19">
        <v>125</v>
      </c>
      <c r="F72" s="20">
        <f t="shared" si="15"/>
        <v>548.3374873196251</v>
      </c>
      <c r="G72" s="20">
        <f t="shared" si="19"/>
        <v>536.86963035731492</v>
      </c>
      <c r="H72" s="20">
        <f t="shared" si="16"/>
        <v>535.4446750132081</v>
      </c>
      <c r="I72" s="20">
        <f t="shared" si="20"/>
        <v>535.4446750132081</v>
      </c>
      <c r="J72" s="14" t="str">
        <f t="shared" si="18"/>
        <v>C3</v>
      </c>
    </row>
    <row r="73" spans="1:14" ht="15" x14ac:dyDescent="0.3">
      <c r="A73" s="14">
        <v>18</v>
      </c>
      <c r="B73" s="33">
        <v>155</v>
      </c>
      <c r="C73" s="22">
        <v>900</v>
      </c>
      <c r="D73" s="18">
        <v>3</v>
      </c>
      <c r="E73" s="19">
        <v>95</v>
      </c>
      <c r="F73" s="20">
        <f t="shared" si="15"/>
        <v>892.40629760216279</v>
      </c>
      <c r="G73" s="20">
        <f t="shared" si="19"/>
        <v>880.58049035849069</v>
      </c>
      <c r="H73" s="20">
        <f t="shared" si="16"/>
        <v>878.81283559128792</v>
      </c>
      <c r="I73" s="20">
        <f t="shared" si="20"/>
        <v>878.81283559128792</v>
      </c>
      <c r="J73" s="14" t="str">
        <f t="shared" si="18"/>
        <v>C3</v>
      </c>
    </row>
    <row r="74" spans="1:14" ht="15" x14ac:dyDescent="0.3">
      <c r="A74" s="14">
        <v>19</v>
      </c>
      <c r="B74" s="33">
        <v>175</v>
      </c>
      <c r="C74" s="22">
        <v>350</v>
      </c>
      <c r="D74" s="18">
        <v>6</v>
      </c>
      <c r="E74" s="19">
        <v>65</v>
      </c>
      <c r="F74" s="20">
        <f t="shared" si="15"/>
        <v>341.83329270274419</v>
      </c>
      <c r="G74" s="20">
        <f t="shared" si="19"/>
        <v>330.10452889955934</v>
      </c>
      <c r="H74" s="20">
        <f t="shared" si="16"/>
        <v>328.4585209733491</v>
      </c>
      <c r="I74" s="20">
        <f t="shared" si="20"/>
        <v>328.4585209733491</v>
      </c>
      <c r="J74" s="14" t="str">
        <f t="shared" si="18"/>
        <v>C3</v>
      </c>
    </row>
    <row r="75" spans="1:14" ht="15" x14ac:dyDescent="0.3">
      <c r="A75" s="14">
        <v>20</v>
      </c>
      <c r="B75" s="33">
        <v>205</v>
      </c>
      <c r="C75" s="22">
        <v>750</v>
      </c>
      <c r="D75" s="18">
        <v>4</v>
      </c>
      <c r="E75" s="19">
        <v>105</v>
      </c>
      <c r="F75" s="20">
        <f t="shared" si="15"/>
        <v>743.82390389123691</v>
      </c>
      <c r="G75" s="20">
        <f t="shared" si="19"/>
        <v>732.08537753461519</v>
      </c>
      <c r="H75" s="20">
        <f t="shared" si="16"/>
        <v>730.41152783892994</v>
      </c>
      <c r="I75" s="20">
        <f t="shared" si="20"/>
        <v>730.41152783892994</v>
      </c>
      <c r="J75" s="14" t="str">
        <f t="shared" si="18"/>
        <v>C3</v>
      </c>
    </row>
    <row r="76" spans="1:14" x14ac:dyDescent="0.3">
      <c r="A76" s="16"/>
      <c r="B76" s="23"/>
      <c r="C76" s="24"/>
      <c r="D76" s="24"/>
      <c r="E76" s="24"/>
      <c r="F76" s="25"/>
      <c r="G76" s="25"/>
      <c r="H76" s="25"/>
      <c r="I76" s="25"/>
      <c r="J76" s="16"/>
    </row>
    <row r="77" spans="1:14" x14ac:dyDescent="0.3">
      <c r="A77" s="26" t="s">
        <v>34</v>
      </c>
      <c r="B77" s="27" t="s">
        <v>25</v>
      </c>
      <c r="C77" s="19">
        <v>22</v>
      </c>
      <c r="D77" s="19">
        <v>5</v>
      </c>
      <c r="E77" s="19">
        <v>37</v>
      </c>
      <c r="F77" s="25"/>
      <c r="G77" s="25"/>
      <c r="H77" s="25"/>
      <c r="I77" s="25"/>
      <c r="J77" s="16"/>
    </row>
    <row r="78" spans="1:14" x14ac:dyDescent="0.3">
      <c r="A78" s="26"/>
      <c r="B78" s="27" t="s">
        <v>26</v>
      </c>
      <c r="C78" s="19">
        <v>8</v>
      </c>
      <c r="D78" s="19">
        <v>33</v>
      </c>
      <c r="E78" s="19">
        <v>36</v>
      </c>
      <c r="F78" s="25"/>
      <c r="G78" s="25"/>
      <c r="H78" s="25"/>
      <c r="I78" s="25"/>
      <c r="J78" s="16"/>
    </row>
    <row r="79" spans="1:14" x14ac:dyDescent="0.3">
      <c r="A79" s="26"/>
      <c r="B79" s="27" t="s">
        <v>27</v>
      </c>
      <c r="C79" s="19">
        <v>17</v>
      </c>
      <c r="D79" s="19">
        <v>18</v>
      </c>
      <c r="E79" s="19">
        <v>38</v>
      </c>
      <c r="F79" s="25"/>
      <c r="G79" s="25"/>
      <c r="H79" s="25"/>
      <c r="I79" s="25"/>
      <c r="J79" s="16"/>
    </row>
    <row r="81" spans="1:12" x14ac:dyDescent="0.3">
      <c r="A81" s="26" t="s">
        <v>35</v>
      </c>
      <c r="B81" s="27" t="s">
        <v>25</v>
      </c>
      <c r="C81" s="19">
        <f>SUM(C56,C58,C66:C68)/5</f>
        <v>630</v>
      </c>
      <c r="D81" s="19">
        <f t="shared" ref="D81:E81" si="21">SUM(D56,D58,D66:D68)/5</f>
        <v>4.5999999999999996</v>
      </c>
      <c r="E81" s="19">
        <f t="shared" si="21"/>
        <v>100</v>
      </c>
    </row>
    <row r="82" spans="1:12" x14ac:dyDescent="0.3">
      <c r="A82" s="26"/>
      <c r="B82" s="27" t="s">
        <v>26</v>
      </c>
      <c r="C82" s="19">
        <f>SUM(C61:C65,C69,C74)/7</f>
        <v>685.71428571428567</v>
      </c>
      <c r="D82" s="19">
        <f t="shared" ref="D82:E82" si="22">SUM(D61:D65,D69,D74)/7</f>
        <v>5.5714285714285712</v>
      </c>
      <c r="E82" s="19">
        <f t="shared" si="22"/>
        <v>94.285714285714292</v>
      </c>
    </row>
    <row r="83" spans="1:12" x14ac:dyDescent="0.3">
      <c r="A83" s="26"/>
      <c r="B83" s="27" t="s">
        <v>27</v>
      </c>
      <c r="C83" s="19">
        <f>SUM(C57,C59:C60,C70:C73,C75)/8</f>
        <v>750</v>
      </c>
      <c r="D83" s="19">
        <f t="shared" ref="D83:E83" si="23">SUM(D57,D59:D60,D70:D73,D75)/8</f>
        <v>4.375</v>
      </c>
      <c r="E83" s="19">
        <f t="shared" si="23"/>
        <v>98.125</v>
      </c>
    </row>
    <row r="85" spans="1:12" x14ac:dyDescent="0.3">
      <c r="A85" s="14" t="s">
        <v>0</v>
      </c>
      <c r="B85" s="14" t="s">
        <v>2</v>
      </c>
      <c r="C85" s="14" t="s">
        <v>4</v>
      </c>
      <c r="D85" s="14" t="s">
        <v>19</v>
      </c>
      <c r="E85" s="14" t="s">
        <v>52</v>
      </c>
      <c r="F85" s="14" t="s">
        <v>25</v>
      </c>
      <c r="G85" s="14" t="s">
        <v>26</v>
      </c>
      <c r="H85" s="14" t="s">
        <v>27</v>
      </c>
      <c r="I85" s="14" t="s">
        <v>28</v>
      </c>
      <c r="J85" s="14" t="s">
        <v>29</v>
      </c>
      <c r="L85" s="15" t="s">
        <v>39</v>
      </c>
    </row>
    <row r="86" spans="1:12" ht="15" x14ac:dyDescent="0.3">
      <c r="A86" s="14">
        <v>1</v>
      </c>
      <c r="B86" s="32">
        <v>120</v>
      </c>
      <c r="C86" s="17">
        <v>800</v>
      </c>
      <c r="D86" s="18">
        <v>4</v>
      </c>
      <c r="E86" s="19">
        <v>100</v>
      </c>
      <c r="F86" s="20">
        <f>SQRT(((C86-$C$81)^2)+((D86-$D$81)^2)+((E86-$E$81)^2))</f>
        <v>170.00105882023206</v>
      </c>
      <c r="G86" s="20">
        <f>SQRT(((C86-$C$82)^2)+((D86-$D$82)^2)+((E86-$E$82)^2))</f>
        <v>114.4392718378421</v>
      </c>
      <c r="H86" s="20">
        <f>SQRT(((C86-$C$83)^2)+((D86-$D$83)^2)+((E86-$E$83)^2))</f>
        <v>50.036549141602478</v>
      </c>
      <c r="I86" s="20">
        <f>MIN(F86,G86,H86)</f>
        <v>50.036549141602478</v>
      </c>
      <c r="J86" s="14" t="str">
        <f>IF(I86=F86, "C1", IF(AND(I86=G86), "C2", "C3"))</f>
        <v>C3</v>
      </c>
      <c r="L86" s="15" t="s">
        <v>40</v>
      </c>
    </row>
    <row r="87" spans="1:12" ht="15" x14ac:dyDescent="0.3">
      <c r="A87" s="14">
        <v>2</v>
      </c>
      <c r="B87" s="32">
        <v>150</v>
      </c>
      <c r="C87" s="17">
        <v>650</v>
      </c>
      <c r="D87" s="18">
        <v>6</v>
      </c>
      <c r="E87" s="19">
        <v>80</v>
      </c>
      <c r="F87" s="20">
        <f t="shared" ref="F87:F105" si="24">SQRT(((C87-$C$81)^2)+((D87-$D$81)^2)+((E87-$E$81)^2))</f>
        <v>28.318898283655034</v>
      </c>
      <c r="G87" s="20">
        <f t="shared" ref="G87:G105" si="25">SQRT(((C87-$C$82)^2)+((D87-$D$82)^2)+((E87-$E$82)^2))</f>
        <v>38.46785034550382</v>
      </c>
      <c r="H87" s="20">
        <f t="shared" ref="H87:H105" si="26">SQRT(((C87-$C$83)^2)+((D87-$D$83)^2)+((E87-$E$83)^2))</f>
        <v>101.64229557620193</v>
      </c>
      <c r="I87" s="20">
        <f t="shared" ref="I87:I105" si="27">MIN(F87,G87,H87)</f>
        <v>28.318898283655034</v>
      </c>
      <c r="J87" s="14" t="str">
        <f t="shared" ref="J87:J105" si="28">IF(I87=F87, "C1", IF(AND(I87=G87), "C2", "C3"))</f>
        <v>C1</v>
      </c>
      <c r="L87" s="21" t="s">
        <v>41</v>
      </c>
    </row>
    <row r="88" spans="1:12" ht="15" x14ac:dyDescent="0.3">
      <c r="A88" s="14">
        <v>3</v>
      </c>
      <c r="B88" s="32">
        <v>200</v>
      </c>
      <c r="C88" s="17">
        <v>500</v>
      </c>
      <c r="D88" s="18">
        <v>3</v>
      </c>
      <c r="E88" s="19">
        <v>120</v>
      </c>
      <c r="F88" s="20">
        <f t="shared" si="24"/>
        <v>131.53919567946278</v>
      </c>
      <c r="G88" s="20">
        <f t="shared" si="25"/>
        <v>187.50368703857853</v>
      </c>
      <c r="H88" s="20">
        <f t="shared" si="26"/>
        <v>250.95897324064745</v>
      </c>
      <c r="I88" s="20">
        <f t="shared" si="27"/>
        <v>131.53919567946278</v>
      </c>
      <c r="J88" s="14" t="str">
        <f t="shared" si="28"/>
        <v>C1</v>
      </c>
    </row>
    <row r="89" spans="1:12" ht="15" x14ac:dyDescent="0.3">
      <c r="A89" s="14">
        <v>4</v>
      </c>
      <c r="B89" s="32">
        <v>180</v>
      </c>
      <c r="C89" s="17">
        <v>900</v>
      </c>
      <c r="D89" s="18">
        <v>5</v>
      </c>
      <c r="E89" s="19">
        <v>90</v>
      </c>
      <c r="F89" s="20">
        <f t="shared" si="24"/>
        <v>270.18541781524777</v>
      </c>
      <c r="G89" s="20">
        <f t="shared" si="25"/>
        <v>214.3293288947871</v>
      </c>
      <c r="H89" s="20">
        <f t="shared" si="26"/>
        <v>150.22119108168462</v>
      </c>
      <c r="I89" s="20">
        <f t="shared" si="27"/>
        <v>150.22119108168462</v>
      </c>
      <c r="J89" s="14" t="str">
        <f t="shared" si="28"/>
        <v>C3</v>
      </c>
    </row>
    <row r="90" spans="1:12" ht="15" x14ac:dyDescent="0.3">
      <c r="A90" s="14">
        <v>5</v>
      </c>
      <c r="B90" s="32">
        <v>250</v>
      </c>
      <c r="C90" s="17">
        <v>750</v>
      </c>
      <c r="D90" s="18">
        <v>4</v>
      </c>
      <c r="E90" s="19">
        <v>110</v>
      </c>
      <c r="F90" s="20">
        <f t="shared" si="24"/>
        <v>120.41744059728225</v>
      </c>
      <c r="G90" s="20">
        <f t="shared" si="25"/>
        <v>66.197139095959443</v>
      </c>
      <c r="H90" s="20">
        <f t="shared" si="26"/>
        <v>11.880919577204452</v>
      </c>
      <c r="I90" s="20">
        <f t="shared" si="27"/>
        <v>11.880919577204452</v>
      </c>
      <c r="J90" s="14" t="str">
        <f t="shared" si="28"/>
        <v>C3</v>
      </c>
    </row>
    <row r="91" spans="1:12" ht="15" x14ac:dyDescent="0.3">
      <c r="A91" s="14">
        <v>6</v>
      </c>
      <c r="B91" s="32">
        <v>140</v>
      </c>
      <c r="C91" s="17">
        <v>550</v>
      </c>
      <c r="D91" s="18">
        <v>8</v>
      </c>
      <c r="E91" s="19">
        <v>70</v>
      </c>
      <c r="F91" s="20">
        <f t="shared" si="24"/>
        <v>85.507660475538685</v>
      </c>
      <c r="G91" s="20">
        <f t="shared" si="25"/>
        <v>137.89148350964169</v>
      </c>
      <c r="H91" s="20">
        <f t="shared" si="26"/>
        <v>202.00038675705548</v>
      </c>
      <c r="I91" s="20">
        <f t="shared" si="27"/>
        <v>85.507660475538685</v>
      </c>
      <c r="J91" s="14" t="str">
        <f t="shared" si="28"/>
        <v>C1</v>
      </c>
    </row>
    <row r="92" spans="1:12" ht="15" x14ac:dyDescent="0.3">
      <c r="A92" s="14">
        <v>7</v>
      </c>
      <c r="B92" s="32">
        <v>160</v>
      </c>
      <c r="C92" s="17">
        <v>700</v>
      </c>
      <c r="D92" s="18">
        <v>5</v>
      </c>
      <c r="E92" s="19">
        <v>130</v>
      </c>
      <c r="F92" s="20">
        <f t="shared" si="24"/>
        <v>76.158781502857565</v>
      </c>
      <c r="G92" s="20">
        <f t="shared" si="25"/>
        <v>38.469707138824695</v>
      </c>
      <c r="H92" s="20">
        <f t="shared" si="26"/>
        <v>59.299293840652098</v>
      </c>
      <c r="I92" s="20">
        <f t="shared" si="27"/>
        <v>38.469707138824695</v>
      </c>
      <c r="J92" s="14" t="str">
        <f t="shared" si="28"/>
        <v>C2</v>
      </c>
    </row>
    <row r="93" spans="1:12" ht="15" x14ac:dyDescent="0.3">
      <c r="A93" s="14">
        <v>8</v>
      </c>
      <c r="B93" s="32">
        <v>190</v>
      </c>
      <c r="C93" s="17">
        <v>950</v>
      </c>
      <c r="D93" s="18">
        <v>3</v>
      </c>
      <c r="E93" s="19">
        <v>95</v>
      </c>
      <c r="F93" s="20">
        <f t="shared" si="24"/>
        <v>320.04305960292282</v>
      </c>
      <c r="G93" s="20">
        <f t="shared" si="25"/>
        <v>264.2991888456902</v>
      </c>
      <c r="H93" s="20">
        <f t="shared" si="26"/>
        <v>200.02913850236919</v>
      </c>
      <c r="I93" s="20">
        <f t="shared" si="27"/>
        <v>200.02913850236919</v>
      </c>
      <c r="J93" s="14" t="str">
        <f t="shared" si="28"/>
        <v>C3</v>
      </c>
    </row>
    <row r="94" spans="1:12" ht="15" x14ac:dyDescent="0.3">
      <c r="A94" s="14">
        <v>9</v>
      </c>
      <c r="B94" s="32">
        <v>170</v>
      </c>
      <c r="C94" s="17">
        <v>850</v>
      </c>
      <c r="D94" s="18">
        <v>7</v>
      </c>
      <c r="E94" s="19">
        <v>85</v>
      </c>
      <c r="F94" s="20">
        <f t="shared" si="24"/>
        <v>220.52383091176338</v>
      </c>
      <c r="G94" s="20">
        <f t="shared" si="25"/>
        <v>164.55412855498281</v>
      </c>
      <c r="H94" s="20">
        <f t="shared" si="26"/>
        <v>100.8918046721338</v>
      </c>
      <c r="I94" s="20">
        <f t="shared" si="27"/>
        <v>100.8918046721338</v>
      </c>
      <c r="J94" s="14" t="str">
        <f t="shared" si="28"/>
        <v>C3</v>
      </c>
    </row>
    <row r="95" spans="1:12" ht="15" x14ac:dyDescent="0.3">
      <c r="A95" s="14">
        <v>10</v>
      </c>
      <c r="B95" s="32">
        <v>210</v>
      </c>
      <c r="C95" s="17">
        <v>450</v>
      </c>
      <c r="D95" s="18">
        <v>4</v>
      </c>
      <c r="E95" s="19">
        <v>75</v>
      </c>
      <c r="F95" s="20">
        <f t="shared" si="24"/>
        <v>181.72880894343638</v>
      </c>
      <c r="G95" s="20">
        <f t="shared" si="25"/>
        <v>236.50715137826427</v>
      </c>
      <c r="H95" s="20">
        <f t="shared" si="26"/>
        <v>300.89018968720131</v>
      </c>
      <c r="I95" s="20">
        <f t="shared" si="27"/>
        <v>181.72880894343638</v>
      </c>
      <c r="J95" s="14" t="str">
        <f t="shared" si="28"/>
        <v>C1</v>
      </c>
    </row>
    <row r="96" spans="1:12" ht="15" x14ac:dyDescent="0.3">
      <c r="A96" s="14">
        <v>11</v>
      </c>
      <c r="B96" s="33">
        <v>130</v>
      </c>
      <c r="C96" s="22">
        <v>850</v>
      </c>
      <c r="D96" s="18">
        <v>5</v>
      </c>
      <c r="E96" s="19">
        <v>115</v>
      </c>
      <c r="F96" s="20">
        <f t="shared" si="24"/>
        <v>220.51113350577108</v>
      </c>
      <c r="G96" s="20">
        <f t="shared" si="25"/>
        <v>165.58745146185646</v>
      </c>
      <c r="H96" s="20">
        <f t="shared" si="26"/>
        <v>101.41575937693312</v>
      </c>
      <c r="I96" s="20">
        <f t="shared" si="27"/>
        <v>101.41575937693312</v>
      </c>
      <c r="J96" s="14" t="str">
        <f t="shared" si="28"/>
        <v>C3</v>
      </c>
    </row>
    <row r="97" spans="1:12" ht="15" x14ac:dyDescent="0.3">
      <c r="A97" s="14">
        <v>12</v>
      </c>
      <c r="B97" s="33">
        <v>220</v>
      </c>
      <c r="C97" s="22">
        <v>400</v>
      </c>
      <c r="D97" s="18">
        <v>3</v>
      </c>
      <c r="E97" s="19">
        <v>105</v>
      </c>
      <c r="F97" s="20">
        <f t="shared" si="24"/>
        <v>230.05990524209125</v>
      </c>
      <c r="G97" s="20">
        <f t="shared" si="25"/>
        <v>285.92667106181221</v>
      </c>
      <c r="H97" s="20">
        <f t="shared" si="26"/>
        <v>350.07021617098474</v>
      </c>
      <c r="I97" s="20">
        <f t="shared" si="27"/>
        <v>230.05990524209125</v>
      </c>
      <c r="J97" s="14" t="str">
        <f t="shared" si="28"/>
        <v>C1</v>
      </c>
    </row>
    <row r="98" spans="1:12" ht="15" x14ac:dyDescent="0.3">
      <c r="A98" s="14">
        <v>13</v>
      </c>
      <c r="B98" s="33">
        <v>175</v>
      </c>
      <c r="C98" s="22">
        <v>600</v>
      </c>
      <c r="D98" s="18">
        <v>8</v>
      </c>
      <c r="E98" s="19">
        <v>60</v>
      </c>
      <c r="F98" s="20">
        <f t="shared" si="24"/>
        <v>50.115466674470866</v>
      </c>
      <c r="G98" s="20">
        <f t="shared" si="25"/>
        <v>92.34904947413105</v>
      </c>
      <c r="H98" s="20">
        <f t="shared" si="26"/>
        <v>154.81167995341954</v>
      </c>
      <c r="I98" s="20">
        <f t="shared" si="27"/>
        <v>50.115466674470866</v>
      </c>
      <c r="J98" s="14" t="str">
        <f t="shared" si="28"/>
        <v>C1</v>
      </c>
    </row>
    <row r="99" spans="1:12" ht="15" x14ac:dyDescent="0.3">
      <c r="A99" s="14">
        <v>14</v>
      </c>
      <c r="B99" s="33">
        <v>230</v>
      </c>
      <c r="C99" s="22">
        <v>950</v>
      </c>
      <c r="D99" s="18">
        <v>6</v>
      </c>
      <c r="E99" s="19">
        <v>140</v>
      </c>
      <c r="F99" s="20">
        <f t="shared" si="24"/>
        <v>322.4933487686219</v>
      </c>
      <c r="G99" s="20">
        <f t="shared" si="25"/>
        <v>268.21058585996747</v>
      </c>
      <c r="H99" s="20">
        <f t="shared" si="26"/>
        <v>204.34323147586758</v>
      </c>
      <c r="I99" s="20">
        <f t="shared" si="27"/>
        <v>204.34323147586758</v>
      </c>
      <c r="J99" s="14" t="str">
        <f t="shared" si="28"/>
        <v>C3</v>
      </c>
    </row>
    <row r="100" spans="1:12" ht="15" x14ac:dyDescent="0.3">
      <c r="A100" s="14">
        <v>15</v>
      </c>
      <c r="B100" s="33">
        <v>195</v>
      </c>
      <c r="C100" s="22">
        <v>700</v>
      </c>
      <c r="D100" s="18">
        <v>3</v>
      </c>
      <c r="E100" s="19">
        <v>100</v>
      </c>
      <c r="F100" s="20">
        <f t="shared" si="24"/>
        <v>70.018283326571208</v>
      </c>
      <c r="G100" s="20">
        <f t="shared" si="25"/>
        <v>15.59958136539284</v>
      </c>
      <c r="H100" s="20">
        <f t="shared" si="26"/>
        <v>50.054033304020564</v>
      </c>
      <c r="I100" s="20">
        <f t="shared" si="27"/>
        <v>15.59958136539284</v>
      </c>
      <c r="J100" s="14" t="str">
        <f t="shared" si="28"/>
        <v>C2</v>
      </c>
    </row>
    <row r="101" spans="1:12" ht="15" x14ac:dyDescent="0.3">
      <c r="A101" s="14">
        <v>16</v>
      </c>
      <c r="B101" s="33">
        <v>185</v>
      </c>
      <c r="C101" s="22">
        <v>800</v>
      </c>
      <c r="D101" s="18">
        <v>6</v>
      </c>
      <c r="E101" s="19">
        <v>80</v>
      </c>
      <c r="F101" s="20">
        <f t="shared" si="24"/>
        <v>171.17815281162487</v>
      </c>
      <c r="G101" s="20">
        <f t="shared" si="25"/>
        <v>115.17590805337016</v>
      </c>
      <c r="H101" s="20">
        <f t="shared" si="26"/>
        <v>53.208610675340886</v>
      </c>
      <c r="I101" s="20">
        <f t="shared" si="27"/>
        <v>53.208610675340886</v>
      </c>
      <c r="J101" s="14" t="str">
        <f t="shared" si="28"/>
        <v>C3</v>
      </c>
    </row>
    <row r="102" spans="1:12" ht="15" x14ac:dyDescent="0.3">
      <c r="A102" s="14">
        <v>17</v>
      </c>
      <c r="B102" s="33">
        <v>240</v>
      </c>
      <c r="C102" s="22">
        <v>550</v>
      </c>
      <c r="D102" s="18">
        <v>4</v>
      </c>
      <c r="E102" s="19">
        <v>125</v>
      </c>
      <c r="F102" s="20">
        <f t="shared" si="24"/>
        <v>83.817420623638853</v>
      </c>
      <c r="G102" s="20">
        <f t="shared" si="25"/>
        <v>139.15532358351456</v>
      </c>
      <c r="H102" s="20">
        <f t="shared" si="26"/>
        <v>201.79793420647297</v>
      </c>
      <c r="I102" s="20">
        <f t="shared" si="27"/>
        <v>83.817420623638853</v>
      </c>
      <c r="J102" s="14" t="str">
        <f t="shared" si="28"/>
        <v>C1</v>
      </c>
    </row>
    <row r="103" spans="1:12" ht="15" x14ac:dyDescent="0.3">
      <c r="A103" s="14">
        <v>18</v>
      </c>
      <c r="B103" s="33">
        <v>155</v>
      </c>
      <c r="C103" s="22">
        <v>900</v>
      </c>
      <c r="D103" s="18">
        <v>3</v>
      </c>
      <c r="E103" s="19">
        <v>95</v>
      </c>
      <c r="F103" s="20">
        <f t="shared" si="24"/>
        <v>270.05103221428351</v>
      </c>
      <c r="G103" s="20">
        <f t="shared" si="25"/>
        <v>214.30233268893363</v>
      </c>
      <c r="H103" s="20">
        <f t="shared" si="26"/>
        <v>150.0388491358155</v>
      </c>
      <c r="I103" s="20">
        <f t="shared" si="27"/>
        <v>150.0388491358155</v>
      </c>
      <c r="J103" s="14" t="str">
        <f t="shared" si="28"/>
        <v>C3</v>
      </c>
    </row>
    <row r="104" spans="1:12" ht="15" x14ac:dyDescent="0.3">
      <c r="A104" s="14">
        <v>19</v>
      </c>
      <c r="B104" s="33">
        <v>175</v>
      </c>
      <c r="C104" s="22">
        <v>350</v>
      </c>
      <c r="D104" s="18">
        <v>6</v>
      </c>
      <c r="E104" s="19">
        <v>65</v>
      </c>
      <c r="F104" s="20">
        <f t="shared" si="24"/>
        <v>282.18249414164586</v>
      </c>
      <c r="G104" s="20">
        <f t="shared" si="25"/>
        <v>336.98949296283246</v>
      </c>
      <c r="H104" s="20">
        <f t="shared" si="26"/>
        <v>401.37252802103933</v>
      </c>
      <c r="I104" s="20">
        <f t="shared" si="27"/>
        <v>282.18249414164586</v>
      </c>
      <c r="J104" s="14" t="str">
        <f t="shared" si="28"/>
        <v>C1</v>
      </c>
    </row>
    <row r="105" spans="1:12" ht="15" x14ac:dyDescent="0.3">
      <c r="A105" s="14">
        <v>20</v>
      </c>
      <c r="B105" s="33">
        <v>205</v>
      </c>
      <c r="C105" s="22">
        <v>750</v>
      </c>
      <c r="D105" s="18">
        <v>4</v>
      </c>
      <c r="E105" s="19">
        <v>105</v>
      </c>
      <c r="F105" s="20">
        <f t="shared" si="24"/>
        <v>120.10562018490226</v>
      </c>
      <c r="G105" s="20">
        <f t="shared" si="25"/>
        <v>65.191397955151601</v>
      </c>
      <c r="H105" s="20">
        <f t="shared" si="26"/>
        <v>6.8852196769602054</v>
      </c>
      <c r="I105" s="20">
        <f t="shared" si="27"/>
        <v>6.8852196769602054</v>
      </c>
      <c r="J105" s="14" t="str">
        <f t="shared" si="28"/>
        <v>C3</v>
      </c>
    </row>
    <row r="107" spans="1:12" x14ac:dyDescent="0.3">
      <c r="A107" s="26" t="s">
        <v>42</v>
      </c>
      <c r="B107" s="27" t="s">
        <v>25</v>
      </c>
      <c r="C107" s="19">
        <f>SUM(C88:C89,C96:C98)/5</f>
        <v>650</v>
      </c>
      <c r="D107" s="19">
        <f t="shared" ref="D107:E107" si="29">SUM(D88:D89,D96:D98)/5</f>
        <v>4.8</v>
      </c>
      <c r="E107" s="19">
        <f t="shared" si="29"/>
        <v>98</v>
      </c>
    </row>
    <row r="108" spans="1:12" x14ac:dyDescent="0.3">
      <c r="A108" s="26"/>
      <c r="B108" s="27" t="s">
        <v>26</v>
      </c>
      <c r="C108" s="19">
        <f>SUM(C91:C95,C99,C104)/7</f>
        <v>685.71428571428567</v>
      </c>
      <c r="D108" s="19">
        <f t="shared" ref="D108:E108" si="30">SUM(D91:D95,D99,D104)/7</f>
        <v>5.5714285714285712</v>
      </c>
      <c r="E108" s="19">
        <f t="shared" si="30"/>
        <v>94.285714285714292</v>
      </c>
    </row>
    <row r="109" spans="1:12" x14ac:dyDescent="0.3">
      <c r="A109" s="26"/>
      <c r="B109" s="27" t="s">
        <v>27</v>
      </c>
      <c r="C109" s="19">
        <f>SUM(C86:C87,C90,C100:C103,C105)/8</f>
        <v>737.5</v>
      </c>
      <c r="D109" s="19">
        <f t="shared" ref="D109:E109" si="31">SUM(D86:D87,D90,D100:D103,D105)/8</f>
        <v>4.25</v>
      </c>
      <c r="E109" s="19">
        <f t="shared" si="31"/>
        <v>99.375</v>
      </c>
    </row>
    <row r="111" spans="1:12" x14ac:dyDescent="0.3">
      <c r="L111" s="15"/>
    </row>
    <row r="112" spans="1:12" x14ac:dyDescent="0.3">
      <c r="A112" s="13" t="s">
        <v>51</v>
      </c>
      <c r="B112" s="13"/>
      <c r="C112" s="13"/>
      <c r="D112" s="13"/>
      <c r="E112" s="13"/>
      <c r="F112" s="13"/>
      <c r="G112" s="13"/>
      <c r="H112" s="13"/>
      <c r="I112" s="13"/>
      <c r="J112" s="13"/>
      <c r="L112" s="15"/>
    </row>
    <row r="113" spans="1:14" x14ac:dyDescent="0.3">
      <c r="A113" s="14" t="s">
        <v>0</v>
      </c>
      <c r="B113" s="14" t="s">
        <v>2</v>
      </c>
      <c r="C113" s="14" t="s">
        <v>4</v>
      </c>
      <c r="D113" s="14" t="s">
        <v>19</v>
      </c>
      <c r="E113" s="14" t="s">
        <v>52</v>
      </c>
      <c r="F113" s="14" t="s">
        <v>25</v>
      </c>
      <c r="G113" s="14" t="s">
        <v>26</v>
      </c>
      <c r="H113" s="14" t="s">
        <v>27</v>
      </c>
      <c r="I113" s="14" t="s">
        <v>28</v>
      </c>
      <c r="J113" s="14" t="s">
        <v>29</v>
      </c>
      <c r="L113" s="15" t="s">
        <v>30</v>
      </c>
      <c r="M113" s="15"/>
      <c r="N113" s="15"/>
    </row>
    <row r="114" spans="1:14" ht="15" x14ac:dyDescent="0.3">
      <c r="A114" s="14">
        <v>1</v>
      </c>
      <c r="B114" s="32">
        <v>120</v>
      </c>
      <c r="C114" s="17">
        <v>800</v>
      </c>
      <c r="D114" s="18">
        <v>4</v>
      </c>
      <c r="E114" s="19">
        <v>100</v>
      </c>
      <c r="F114" s="20">
        <f>SQRT(((C114-$C$135)^2)+((D114-$D$135)^2)+((E114-$E$135)^2))</f>
        <v>780.54724392569597</v>
      </c>
      <c r="G114" s="20">
        <f>SQRT(((C114-$C$136)^2)+((D114-$D$136)^2)+((E114-$E$136)^2))</f>
        <v>795.11068411888414</v>
      </c>
      <c r="H114" s="20">
        <f>SQRT(((C114-$C$137)^2)+((D114-$D$137)^2)+((E114-$E$137)^2))</f>
        <v>764.59727961849296</v>
      </c>
      <c r="I114" s="20">
        <f>MIN(F114,G114,H114)</f>
        <v>764.59727961849296</v>
      </c>
      <c r="J114" s="14" t="str">
        <f>IF(I114=F114, "C1", IF(AND(I114=G114), "C2", "C3"))</f>
        <v>C3</v>
      </c>
      <c r="L114" s="15" t="s">
        <v>31</v>
      </c>
      <c r="M114" s="15"/>
      <c r="N114" s="15"/>
    </row>
    <row r="115" spans="1:14" ht="15" x14ac:dyDescent="0.3">
      <c r="A115" s="14">
        <v>2</v>
      </c>
      <c r="B115" s="32">
        <v>150</v>
      </c>
      <c r="C115" s="17">
        <v>650</v>
      </c>
      <c r="D115" s="18">
        <v>6</v>
      </c>
      <c r="E115" s="19">
        <v>80</v>
      </c>
      <c r="F115" s="20">
        <f t="shared" ref="F115:F133" si="32">SQRT(((C115-$C$135)^2)+((D115-$D$135)^2)+((E115-$E$135)^2))</f>
        <v>629.47120664888234</v>
      </c>
      <c r="G115" s="20">
        <f t="shared" ref="G115:G133" si="33">SQRT(((C115-$C$136)^2)+((D115-$D$136)^2)+((E115-$E$136)^2))</f>
        <v>644.0722009216048</v>
      </c>
      <c r="H115" s="20">
        <f t="shared" ref="H115:H133" si="34">SQRT(((C115-$C$137)^2)+((D115-$D$137)^2)+((E115-$E$137)^2))</f>
        <v>613.50550119782952</v>
      </c>
      <c r="I115" s="20">
        <f t="shared" ref="I115:I133" si="35">MIN(F115,G115,H115)</f>
        <v>613.50550119782952</v>
      </c>
      <c r="J115" s="14" t="str">
        <f t="shared" ref="J115:J133" si="36">IF(I115=F115, "C1", IF(AND(I115=G115), "C2", "C3"))</f>
        <v>C3</v>
      </c>
      <c r="L115" s="15" t="s">
        <v>32</v>
      </c>
      <c r="M115" s="15"/>
      <c r="N115" s="15"/>
    </row>
    <row r="116" spans="1:14" ht="15" x14ac:dyDescent="0.3">
      <c r="A116" s="14">
        <v>3</v>
      </c>
      <c r="B116" s="32">
        <v>200</v>
      </c>
      <c r="C116" s="17">
        <v>500</v>
      </c>
      <c r="D116" s="18">
        <v>3</v>
      </c>
      <c r="E116" s="19">
        <v>120</v>
      </c>
      <c r="F116" s="20">
        <f t="shared" si="32"/>
        <v>485.15667572445091</v>
      </c>
      <c r="G116" s="20">
        <f t="shared" si="33"/>
        <v>500.01999960001598</v>
      </c>
      <c r="H116" s="20">
        <f t="shared" si="34"/>
        <v>469.3740512640212</v>
      </c>
      <c r="I116" s="20">
        <f t="shared" si="35"/>
        <v>469.3740512640212</v>
      </c>
      <c r="J116" s="14" t="str">
        <f t="shared" si="36"/>
        <v>C3</v>
      </c>
    </row>
    <row r="117" spans="1:14" ht="15" x14ac:dyDescent="0.3">
      <c r="A117" s="14">
        <v>4</v>
      </c>
      <c r="B117" s="32">
        <v>180</v>
      </c>
      <c r="C117" s="17">
        <v>900</v>
      </c>
      <c r="D117" s="18">
        <v>5</v>
      </c>
      <c r="E117" s="19">
        <v>90</v>
      </c>
      <c r="F117" s="20">
        <f t="shared" si="32"/>
        <v>879.59820372713364</v>
      </c>
      <c r="G117" s="20">
        <f t="shared" si="33"/>
        <v>894.07158550084796</v>
      </c>
      <c r="H117" s="20">
        <f t="shared" si="34"/>
        <v>863.62491858445117</v>
      </c>
      <c r="I117" s="20">
        <f t="shared" si="35"/>
        <v>863.62491858445117</v>
      </c>
      <c r="J117" s="14" t="str">
        <f t="shared" si="36"/>
        <v>C3</v>
      </c>
      <c r="L117" s="15" t="s">
        <v>43</v>
      </c>
    </row>
    <row r="118" spans="1:14" ht="15" x14ac:dyDescent="0.3">
      <c r="A118" s="14">
        <v>5</v>
      </c>
      <c r="B118" s="32">
        <v>250</v>
      </c>
      <c r="C118" s="17">
        <v>750</v>
      </c>
      <c r="D118" s="18">
        <v>4</v>
      </c>
      <c r="E118" s="19">
        <v>110</v>
      </c>
      <c r="F118" s="20">
        <f t="shared" si="32"/>
        <v>731.6515564119303</v>
      </c>
      <c r="G118" s="20">
        <f t="shared" si="33"/>
        <v>746.24459797039742</v>
      </c>
      <c r="H118" s="20">
        <f t="shared" si="34"/>
        <v>715.71572569002558</v>
      </c>
      <c r="I118" s="20">
        <f t="shared" si="35"/>
        <v>715.71572569002558</v>
      </c>
      <c r="J118" s="14" t="str">
        <f t="shared" si="36"/>
        <v>C3</v>
      </c>
      <c r="L118" s="15" t="s">
        <v>44</v>
      </c>
    </row>
    <row r="119" spans="1:14" ht="15" x14ac:dyDescent="0.3">
      <c r="A119" s="14">
        <v>6</v>
      </c>
      <c r="B119" s="32">
        <v>140</v>
      </c>
      <c r="C119" s="17">
        <v>550</v>
      </c>
      <c r="D119" s="18">
        <v>8</v>
      </c>
      <c r="E119" s="19">
        <v>70</v>
      </c>
      <c r="F119" s="20">
        <f t="shared" si="32"/>
        <v>529.03875094363366</v>
      </c>
      <c r="G119" s="20">
        <f t="shared" si="33"/>
        <v>543.64050621711408</v>
      </c>
      <c r="H119" s="20">
        <f t="shared" si="34"/>
        <v>513.04678149268216</v>
      </c>
      <c r="I119" s="20">
        <f t="shared" si="35"/>
        <v>513.04678149268216</v>
      </c>
      <c r="J119" s="14" t="str">
        <f t="shared" si="36"/>
        <v>C3</v>
      </c>
      <c r="L119" s="21" t="s">
        <v>45</v>
      </c>
    </row>
    <row r="120" spans="1:14" ht="15" x14ac:dyDescent="0.3">
      <c r="A120" s="14">
        <v>7</v>
      </c>
      <c r="B120" s="32">
        <v>160</v>
      </c>
      <c r="C120" s="17">
        <v>700</v>
      </c>
      <c r="D120" s="18">
        <v>5</v>
      </c>
      <c r="E120" s="19">
        <v>130</v>
      </c>
      <c r="F120" s="20">
        <f t="shared" si="32"/>
        <v>684.34859538103819</v>
      </c>
      <c r="G120" s="20">
        <f t="shared" si="33"/>
        <v>698.9163040021316</v>
      </c>
      <c r="H120" s="20">
        <f t="shared" si="34"/>
        <v>668.4369828188743</v>
      </c>
      <c r="I120" s="20">
        <f t="shared" si="35"/>
        <v>668.4369828188743</v>
      </c>
      <c r="J120" s="14" t="str">
        <f t="shared" si="36"/>
        <v>C3</v>
      </c>
    </row>
    <row r="121" spans="1:14" ht="15" x14ac:dyDescent="0.3">
      <c r="A121" s="14">
        <v>8</v>
      </c>
      <c r="B121" s="32">
        <v>190</v>
      </c>
      <c r="C121" s="17">
        <v>950</v>
      </c>
      <c r="D121" s="18">
        <v>3</v>
      </c>
      <c r="E121" s="19">
        <v>95</v>
      </c>
      <c r="F121" s="20">
        <f t="shared" si="32"/>
        <v>929.81288440201774</v>
      </c>
      <c r="G121" s="20">
        <f t="shared" si="33"/>
        <v>944.3225084683728</v>
      </c>
      <c r="H121" s="20">
        <f t="shared" si="34"/>
        <v>913.85830411503071</v>
      </c>
      <c r="I121" s="20">
        <f t="shared" si="35"/>
        <v>913.85830411503071</v>
      </c>
      <c r="J121" s="14" t="str">
        <f t="shared" si="36"/>
        <v>C3</v>
      </c>
    </row>
    <row r="122" spans="1:14" ht="15" x14ac:dyDescent="0.3">
      <c r="A122" s="14">
        <v>9</v>
      </c>
      <c r="B122" s="32">
        <v>170</v>
      </c>
      <c r="C122" s="17">
        <v>850</v>
      </c>
      <c r="D122" s="18">
        <v>7</v>
      </c>
      <c r="E122" s="19">
        <v>85</v>
      </c>
      <c r="F122" s="20">
        <f t="shared" si="32"/>
        <v>829.39254879700968</v>
      </c>
      <c r="G122" s="20">
        <f t="shared" si="33"/>
        <v>843.82521886940549</v>
      </c>
      <c r="H122" s="20">
        <f t="shared" si="34"/>
        <v>813.398426356973</v>
      </c>
      <c r="I122" s="20">
        <f t="shared" si="35"/>
        <v>813.398426356973</v>
      </c>
      <c r="J122" s="14" t="str">
        <f t="shared" si="36"/>
        <v>C3</v>
      </c>
    </row>
    <row r="123" spans="1:14" ht="15" x14ac:dyDescent="0.3">
      <c r="A123" s="14">
        <v>10</v>
      </c>
      <c r="B123" s="32">
        <v>210</v>
      </c>
      <c r="C123" s="17">
        <v>450</v>
      </c>
      <c r="D123" s="18">
        <v>4</v>
      </c>
      <c r="E123" s="19">
        <v>75</v>
      </c>
      <c r="F123" s="20">
        <f t="shared" si="32"/>
        <v>429.6847681731341</v>
      </c>
      <c r="G123" s="20">
        <f t="shared" si="33"/>
        <v>444.66391803248439</v>
      </c>
      <c r="H123" s="20">
        <f t="shared" si="34"/>
        <v>413.80430157261537</v>
      </c>
      <c r="I123" s="20">
        <f t="shared" si="35"/>
        <v>413.80430157261537</v>
      </c>
      <c r="J123" s="14" t="str">
        <f t="shared" si="36"/>
        <v>C3</v>
      </c>
    </row>
    <row r="124" spans="1:14" ht="15" x14ac:dyDescent="0.3">
      <c r="A124" s="14">
        <v>11</v>
      </c>
      <c r="B124" s="33">
        <v>130</v>
      </c>
      <c r="C124" s="22">
        <v>850</v>
      </c>
      <c r="D124" s="18">
        <v>5</v>
      </c>
      <c r="E124" s="19">
        <v>115</v>
      </c>
      <c r="F124" s="20">
        <f t="shared" si="32"/>
        <v>831.66579826273971</v>
      </c>
      <c r="G124" s="20">
        <f t="shared" si="33"/>
        <v>846.16133213471767</v>
      </c>
      <c r="H124" s="20">
        <f t="shared" si="34"/>
        <v>815.70399042790029</v>
      </c>
      <c r="I124" s="20">
        <f t="shared" si="35"/>
        <v>815.70399042790029</v>
      </c>
      <c r="J124" s="14" t="str">
        <f>IF(I124=F124, "C1", IF(AND(I124=G124), "C2", "C3"))</f>
        <v>C3</v>
      </c>
    </row>
    <row r="125" spans="1:14" ht="15" x14ac:dyDescent="0.3">
      <c r="A125" s="14">
        <v>12</v>
      </c>
      <c r="B125" s="33">
        <v>220</v>
      </c>
      <c r="C125" s="22">
        <v>400</v>
      </c>
      <c r="D125" s="18">
        <v>3</v>
      </c>
      <c r="E125" s="19">
        <v>105</v>
      </c>
      <c r="F125" s="20">
        <f t="shared" si="32"/>
        <v>384.07290974501183</v>
      </c>
      <c r="G125" s="20">
        <f t="shared" si="33"/>
        <v>399.15535822534065</v>
      </c>
      <c r="H125" s="20">
        <f t="shared" si="34"/>
        <v>368.34358960079652</v>
      </c>
      <c r="I125" s="20">
        <f t="shared" si="35"/>
        <v>368.34358960079652</v>
      </c>
      <c r="J125" s="14" t="str">
        <f t="shared" si="36"/>
        <v>C3</v>
      </c>
    </row>
    <row r="126" spans="1:14" ht="15" x14ac:dyDescent="0.3">
      <c r="A126" s="14">
        <v>13</v>
      </c>
      <c r="B126" s="33">
        <v>175</v>
      </c>
      <c r="C126" s="22">
        <v>600</v>
      </c>
      <c r="D126" s="18">
        <v>8</v>
      </c>
      <c r="E126" s="19">
        <v>60</v>
      </c>
      <c r="F126" s="20">
        <f t="shared" si="32"/>
        <v>578.46521070847461</v>
      </c>
      <c r="G126" s="20">
        <f t="shared" si="33"/>
        <v>593.01349057167329</v>
      </c>
      <c r="H126" s="20">
        <f t="shared" si="34"/>
        <v>562.47399939908337</v>
      </c>
      <c r="I126" s="20">
        <f t="shared" si="35"/>
        <v>562.47399939908337</v>
      </c>
      <c r="J126" s="14" t="str">
        <f t="shared" si="36"/>
        <v>C3</v>
      </c>
    </row>
    <row r="127" spans="1:14" ht="15" x14ac:dyDescent="0.3">
      <c r="A127" s="14">
        <v>14</v>
      </c>
      <c r="B127" s="33">
        <v>230</v>
      </c>
      <c r="C127" s="22">
        <v>950</v>
      </c>
      <c r="D127" s="18">
        <v>6</v>
      </c>
      <c r="E127" s="19">
        <v>140</v>
      </c>
      <c r="F127" s="20">
        <f t="shared" si="32"/>
        <v>933.69909499795494</v>
      </c>
      <c r="G127" s="20">
        <f t="shared" si="33"/>
        <v>948.10811619772562</v>
      </c>
      <c r="H127" s="20">
        <f t="shared" si="34"/>
        <v>917.73035255460525</v>
      </c>
      <c r="I127" s="20">
        <f t="shared" si="35"/>
        <v>917.73035255460525</v>
      </c>
      <c r="J127" s="14" t="str">
        <f t="shared" si="36"/>
        <v>C3</v>
      </c>
    </row>
    <row r="128" spans="1:14" ht="15" x14ac:dyDescent="0.3">
      <c r="A128" s="14">
        <v>15</v>
      </c>
      <c r="B128" s="33">
        <v>195</v>
      </c>
      <c r="C128" s="22">
        <v>700</v>
      </c>
      <c r="D128" s="18">
        <v>3</v>
      </c>
      <c r="E128" s="19">
        <v>100</v>
      </c>
      <c r="F128" s="20">
        <f t="shared" si="32"/>
        <v>680.92363742199461</v>
      </c>
      <c r="G128" s="20">
        <f t="shared" si="33"/>
        <v>695.60046003435048</v>
      </c>
      <c r="H128" s="20">
        <f t="shared" si="34"/>
        <v>665.00526313706723</v>
      </c>
      <c r="I128" s="20">
        <f t="shared" si="35"/>
        <v>665.00526313706723</v>
      </c>
      <c r="J128" s="14" t="str">
        <f t="shared" si="36"/>
        <v>C3</v>
      </c>
    </row>
    <row r="129" spans="1:10" ht="15" x14ac:dyDescent="0.3">
      <c r="A129" s="14">
        <v>16</v>
      </c>
      <c r="B129" s="33">
        <v>185</v>
      </c>
      <c r="C129" s="22">
        <v>800</v>
      </c>
      <c r="D129" s="18">
        <v>6</v>
      </c>
      <c r="E129" s="19">
        <v>80</v>
      </c>
      <c r="F129" s="20">
        <f t="shared" si="32"/>
        <v>779.18803892256972</v>
      </c>
      <c r="G129" s="20">
        <f t="shared" si="33"/>
        <v>793.68066626320183</v>
      </c>
      <c r="H129" s="20">
        <f t="shared" si="34"/>
        <v>763.20966975006286</v>
      </c>
      <c r="I129" s="20">
        <f t="shared" si="35"/>
        <v>763.20966975006286</v>
      </c>
      <c r="J129" s="14" t="str">
        <f t="shared" si="36"/>
        <v>C3</v>
      </c>
    </row>
    <row r="130" spans="1:10" ht="15" x14ac:dyDescent="0.3">
      <c r="A130" s="14">
        <v>17</v>
      </c>
      <c r="B130" s="33">
        <v>240</v>
      </c>
      <c r="C130" s="22">
        <v>550</v>
      </c>
      <c r="D130" s="18">
        <v>4</v>
      </c>
      <c r="E130" s="19">
        <v>125</v>
      </c>
      <c r="F130" s="20">
        <f t="shared" si="32"/>
        <v>535.28403675058348</v>
      </c>
      <c r="G130" s="20">
        <f t="shared" si="33"/>
        <v>550.02363585576938</v>
      </c>
      <c r="H130" s="20">
        <f t="shared" si="34"/>
        <v>519.4554841369951</v>
      </c>
      <c r="I130" s="20">
        <f t="shared" si="35"/>
        <v>519.4554841369951</v>
      </c>
      <c r="J130" s="14" t="str">
        <f t="shared" si="36"/>
        <v>C3</v>
      </c>
    </row>
    <row r="131" spans="1:10" ht="15" x14ac:dyDescent="0.3">
      <c r="A131" s="14">
        <v>18</v>
      </c>
      <c r="B131" s="33">
        <v>155</v>
      </c>
      <c r="C131" s="22">
        <v>900</v>
      </c>
      <c r="D131" s="18">
        <v>3</v>
      </c>
      <c r="E131" s="19">
        <v>95</v>
      </c>
      <c r="F131" s="20">
        <f t="shared" si="32"/>
        <v>879.9159050727518</v>
      </c>
      <c r="G131" s="20">
        <f t="shared" si="33"/>
        <v>894.45234641091974</v>
      </c>
      <c r="H131" s="20">
        <f t="shared" si="34"/>
        <v>863.96585580681369</v>
      </c>
      <c r="I131" s="20">
        <f t="shared" si="35"/>
        <v>863.96585580681369</v>
      </c>
      <c r="J131" s="14" t="str">
        <f t="shared" si="36"/>
        <v>C3</v>
      </c>
    </row>
    <row r="132" spans="1:10" ht="15" x14ac:dyDescent="0.3">
      <c r="A132" s="14">
        <v>19</v>
      </c>
      <c r="B132" s="33">
        <v>175</v>
      </c>
      <c r="C132" s="22">
        <v>350</v>
      </c>
      <c r="D132" s="18">
        <v>6</v>
      </c>
      <c r="E132" s="19">
        <v>65</v>
      </c>
      <c r="F132" s="20">
        <f t="shared" si="32"/>
        <v>329.19447139950574</v>
      </c>
      <c r="G132" s="20">
        <f t="shared" si="33"/>
        <v>344.28767041530836</v>
      </c>
      <c r="H132" s="20">
        <f t="shared" si="34"/>
        <v>313.29538777326422</v>
      </c>
      <c r="I132" s="20">
        <f t="shared" si="35"/>
        <v>313.29538777326422</v>
      </c>
      <c r="J132" s="14" t="str">
        <f t="shared" si="36"/>
        <v>C3</v>
      </c>
    </row>
    <row r="133" spans="1:10" ht="15" x14ac:dyDescent="0.3">
      <c r="A133" s="14">
        <v>20</v>
      </c>
      <c r="B133" s="33">
        <v>205</v>
      </c>
      <c r="C133" s="22">
        <v>750</v>
      </c>
      <c r="D133" s="18">
        <v>4</v>
      </c>
      <c r="E133" s="19">
        <v>105</v>
      </c>
      <c r="F133" s="20">
        <f t="shared" si="32"/>
        <v>731.1696109658825</v>
      </c>
      <c r="G133" s="20">
        <f t="shared" si="33"/>
        <v>745.765378654708</v>
      </c>
      <c r="H133" s="20">
        <f t="shared" si="34"/>
        <v>715.23003292647047</v>
      </c>
      <c r="I133" s="20">
        <f t="shared" si="35"/>
        <v>715.23003292647047</v>
      </c>
      <c r="J133" s="14" t="str">
        <f t="shared" si="36"/>
        <v>C3</v>
      </c>
    </row>
    <row r="135" spans="1:10" x14ac:dyDescent="0.3">
      <c r="A135" s="26" t="s">
        <v>34</v>
      </c>
      <c r="B135" s="27" t="s">
        <v>25</v>
      </c>
      <c r="C135" s="19">
        <v>22</v>
      </c>
      <c r="D135" s="19">
        <v>5</v>
      </c>
      <c r="E135" s="19">
        <v>37</v>
      </c>
    </row>
    <row r="136" spans="1:10" x14ac:dyDescent="0.3">
      <c r="A136" s="26"/>
      <c r="B136" s="27" t="s">
        <v>26</v>
      </c>
      <c r="C136" s="19">
        <v>8</v>
      </c>
      <c r="D136" s="19">
        <v>33</v>
      </c>
      <c r="E136" s="19">
        <v>36</v>
      </c>
    </row>
    <row r="137" spans="1:10" x14ac:dyDescent="0.3">
      <c r="A137" s="26"/>
      <c r="B137" s="27" t="s">
        <v>27</v>
      </c>
      <c r="C137" s="30">
        <v>38</v>
      </c>
      <c r="D137" s="30">
        <v>15</v>
      </c>
      <c r="E137" s="30">
        <v>38</v>
      </c>
    </row>
    <row r="139" spans="1:10" x14ac:dyDescent="0.3">
      <c r="A139" s="26" t="s">
        <v>35</v>
      </c>
      <c r="B139" s="27" t="s">
        <v>25</v>
      </c>
      <c r="C139" s="19" t="b">
        <f>C114=SUM(C114,B124)/2</f>
        <v>0</v>
      </c>
      <c r="D139" s="19">
        <f t="shared" ref="D139:E139" si="37">SUM(D114,C124)/2</f>
        <v>427</v>
      </c>
      <c r="E139" s="19">
        <f t="shared" si="37"/>
        <v>52.5</v>
      </c>
    </row>
    <row r="140" spans="1:10" x14ac:dyDescent="0.3">
      <c r="A140" s="26"/>
      <c r="B140" s="27" t="s">
        <v>26</v>
      </c>
      <c r="C140" s="19">
        <f>SUM(C120,C123,C127,C129,C131)/5</f>
        <v>760</v>
      </c>
      <c r="D140" s="19">
        <f t="shared" ref="D140:E140" si="38">SUM(D120,D123,D127,D129,D131)/5</f>
        <v>4.8</v>
      </c>
      <c r="E140" s="19">
        <f t="shared" si="38"/>
        <v>104</v>
      </c>
    </row>
    <row r="141" spans="1:10" x14ac:dyDescent="0.3">
      <c r="A141" s="26"/>
      <c r="B141" s="27" t="s">
        <v>27</v>
      </c>
      <c r="C141" s="19">
        <f>SUM(C115:C119,C121:C122,C125:C126,C128,C130,C132:C133)/13</f>
        <v>653.84615384615381</v>
      </c>
      <c r="D141" s="19">
        <f t="shared" ref="D141:E141" si="39">SUM(D115:D119,D121:D122,D125:D126,D128,D130,D132:D133)/13</f>
        <v>4.9230769230769234</v>
      </c>
      <c r="E141" s="19">
        <f t="shared" si="39"/>
        <v>93.07692307692308</v>
      </c>
    </row>
    <row r="143" spans="1:10" x14ac:dyDescent="0.3">
      <c r="A143" s="14" t="s">
        <v>0</v>
      </c>
      <c r="B143" s="14" t="s">
        <v>2</v>
      </c>
      <c r="C143" s="14" t="s">
        <v>4</v>
      </c>
      <c r="D143" s="14" t="s">
        <v>19</v>
      </c>
      <c r="E143" s="14" t="s">
        <v>52</v>
      </c>
      <c r="F143" s="14" t="s">
        <v>25</v>
      </c>
      <c r="G143" s="14" t="s">
        <v>26</v>
      </c>
      <c r="H143" s="14" t="s">
        <v>27</v>
      </c>
      <c r="I143" s="14" t="s">
        <v>28</v>
      </c>
      <c r="J143" s="14" t="s">
        <v>29</v>
      </c>
    </row>
    <row r="144" spans="1:10" ht="15" x14ac:dyDescent="0.3">
      <c r="A144" s="14">
        <v>1</v>
      </c>
      <c r="B144" s="32">
        <v>120</v>
      </c>
      <c r="C144" s="17">
        <v>800</v>
      </c>
      <c r="D144" s="18">
        <v>4</v>
      </c>
      <c r="E144" s="19">
        <v>100</v>
      </c>
      <c r="F144" s="20">
        <f>SQRT(((C144-$C$139)^2)+((D144-$D$139)^2)+((E144-$E$139)^2))</f>
        <v>906.19272232787216</v>
      </c>
      <c r="G144" s="20">
        <f>SQRT(((C144-$C$140)^2)+((D144-$D$140)^2)+((E144-$E$140)^2))</f>
        <v>40.207461994013002</v>
      </c>
      <c r="H144" s="20">
        <f>SQRT(((C144-$C$141)^2)+((D144-$D$141)^2)+((E144-$E$141)^2))</f>
        <v>146.32063357794379</v>
      </c>
      <c r="I144" s="20">
        <f>MIN(F144,G144,H144)</f>
        <v>40.207461994013002</v>
      </c>
      <c r="J144" s="14" t="str">
        <f>IF(I144=F144, "C1", IF(AND(I144=G144), "C2", "C3"))</f>
        <v>C2</v>
      </c>
    </row>
    <row r="145" spans="1:10" ht="15" x14ac:dyDescent="0.3">
      <c r="A145" s="14">
        <v>2</v>
      </c>
      <c r="B145" s="32">
        <v>150</v>
      </c>
      <c r="C145" s="17">
        <v>650</v>
      </c>
      <c r="D145" s="18">
        <v>6</v>
      </c>
      <c r="E145" s="19">
        <v>80</v>
      </c>
      <c r="F145" s="20">
        <f t="shared" ref="F145:F163" si="40">SQRT(((C145-$C$139)^2)+((D145-$D$139)^2)+((E145-$E$139)^2))</f>
        <v>774.91757626214678</v>
      </c>
      <c r="G145" s="20">
        <f t="shared" ref="G145:G163" si="41">SQRT(((C145-$C$140)^2)+((D145-$D$140)^2)+((E145-$E$140)^2))</f>
        <v>112.59413839094822</v>
      </c>
      <c r="H145" s="20">
        <f t="shared" ref="H145:H163" si="42">SQRT(((C145-$C$141)^2)+((D145-$D$141)^2)+((E145-$E$141)^2))</f>
        <v>13.673279777787648</v>
      </c>
      <c r="I145" s="20">
        <f t="shared" ref="I145:I163" si="43">MIN(F145,G145,H145)</f>
        <v>13.673279777787648</v>
      </c>
      <c r="J145" s="14" t="str">
        <f t="shared" ref="J145:J163" si="44">IF(I145=F145, "C1", IF(AND(I145=G145), "C2", "C3"))</f>
        <v>C3</v>
      </c>
    </row>
    <row r="146" spans="1:10" ht="15" x14ac:dyDescent="0.3">
      <c r="A146" s="14">
        <v>3</v>
      </c>
      <c r="B146" s="32">
        <v>200</v>
      </c>
      <c r="C146" s="17">
        <v>500</v>
      </c>
      <c r="D146" s="18">
        <v>3</v>
      </c>
      <c r="E146" s="19">
        <v>120</v>
      </c>
      <c r="F146" s="20">
        <f t="shared" si="40"/>
        <v>659.03888352660954</v>
      </c>
      <c r="G146" s="20">
        <f t="shared" si="41"/>
        <v>260.49806141313223</v>
      </c>
      <c r="H146" s="20">
        <f t="shared" si="42"/>
        <v>156.19599658477941</v>
      </c>
      <c r="I146" s="20">
        <f t="shared" si="43"/>
        <v>156.19599658477941</v>
      </c>
      <c r="J146" s="14" t="str">
        <f t="shared" si="44"/>
        <v>C3</v>
      </c>
    </row>
    <row r="147" spans="1:10" ht="15" x14ac:dyDescent="0.3">
      <c r="A147" s="14">
        <v>4</v>
      </c>
      <c r="B147" s="32">
        <v>180</v>
      </c>
      <c r="C147" s="17">
        <v>900</v>
      </c>
      <c r="D147" s="18">
        <v>5</v>
      </c>
      <c r="E147" s="19">
        <v>90</v>
      </c>
      <c r="F147" s="20">
        <f t="shared" si="40"/>
        <v>994.73124511095966</v>
      </c>
      <c r="G147" s="20">
        <f t="shared" si="41"/>
        <v>140.69840084379069</v>
      </c>
      <c r="H147" s="20">
        <f t="shared" si="42"/>
        <v>246.17308819022529</v>
      </c>
      <c r="I147" s="20">
        <f t="shared" si="43"/>
        <v>140.69840084379069</v>
      </c>
      <c r="J147" s="14" t="str">
        <f t="shared" si="44"/>
        <v>C2</v>
      </c>
    </row>
    <row r="148" spans="1:10" ht="15" x14ac:dyDescent="0.3">
      <c r="A148" s="14">
        <v>5</v>
      </c>
      <c r="B148" s="32">
        <v>250</v>
      </c>
      <c r="C148" s="17">
        <v>750</v>
      </c>
      <c r="D148" s="18">
        <v>4</v>
      </c>
      <c r="E148" s="19">
        <v>110</v>
      </c>
      <c r="F148" s="20">
        <f t="shared" si="40"/>
        <v>862.98044589666108</v>
      </c>
      <c r="G148" s="20">
        <f t="shared" si="41"/>
        <v>11.689311356961966</v>
      </c>
      <c r="H148" s="20">
        <f t="shared" si="42"/>
        <v>97.636083154373907</v>
      </c>
      <c r="I148" s="20">
        <f t="shared" si="43"/>
        <v>11.689311356961966</v>
      </c>
      <c r="J148" s="14" t="str">
        <f t="shared" si="44"/>
        <v>C2</v>
      </c>
    </row>
    <row r="149" spans="1:10" ht="15" x14ac:dyDescent="0.3">
      <c r="A149" s="14">
        <v>6</v>
      </c>
      <c r="B149" s="32">
        <v>140</v>
      </c>
      <c r="C149" s="17">
        <v>550</v>
      </c>
      <c r="D149" s="18">
        <v>8</v>
      </c>
      <c r="E149" s="19">
        <v>70</v>
      </c>
      <c r="F149" s="20">
        <f t="shared" si="40"/>
        <v>691.64098345890409</v>
      </c>
      <c r="G149" s="20">
        <f t="shared" si="41"/>
        <v>212.75864259766277</v>
      </c>
      <c r="H149" s="20">
        <f t="shared" si="42"/>
        <v>106.42384837506381</v>
      </c>
      <c r="I149" s="20">
        <f t="shared" si="43"/>
        <v>106.42384837506381</v>
      </c>
      <c r="J149" s="14" t="str">
        <f t="shared" si="44"/>
        <v>C3</v>
      </c>
    </row>
    <row r="150" spans="1:10" ht="15" x14ac:dyDescent="0.3">
      <c r="A150" s="14">
        <v>7</v>
      </c>
      <c r="B150" s="32">
        <v>160</v>
      </c>
      <c r="C150" s="17">
        <v>700</v>
      </c>
      <c r="D150" s="18">
        <v>5</v>
      </c>
      <c r="E150" s="19">
        <v>130</v>
      </c>
      <c r="F150" s="20">
        <f t="shared" si="40"/>
        <v>821.0299933619965</v>
      </c>
      <c r="G150" s="20">
        <f t="shared" si="41"/>
        <v>65.391436748247088</v>
      </c>
      <c r="H150" s="20">
        <f t="shared" si="42"/>
        <v>59.105812247359573</v>
      </c>
      <c r="I150" s="20">
        <f t="shared" si="43"/>
        <v>59.105812247359573</v>
      </c>
      <c r="J150" s="14" t="str">
        <f t="shared" si="44"/>
        <v>C3</v>
      </c>
    </row>
    <row r="151" spans="1:10" ht="15" x14ac:dyDescent="0.3">
      <c r="A151" s="14">
        <v>8</v>
      </c>
      <c r="B151" s="32">
        <v>190</v>
      </c>
      <c r="C151" s="17">
        <v>950</v>
      </c>
      <c r="D151" s="18">
        <v>3</v>
      </c>
      <c r="E151" s="19">
        <v>95</v>
      </c>
      <c r="F151" s="20">
        <f t="shared" si="40"/>
        <v>1041.1927055065264</v>
      </c>
      <c r="G151" s="20">
        <f t="shared" si="41"/>
        <v>190.2215550351747</v>
      </c>
      <c r="H151" s="20">
        <f t="shared" si="42"/>
        <v>296.16633340307288</v>
      </c>
      <c r="I151" s="20">
        <f t="shared" si="43"/>
        <v>190.2215550351747</v>
      </c>
      <c r="J151" s="14" t="str">
        <f t="shared" si="44"/>
        <v>C2</v>
      </c>
    </row>
    <row r="152" spans="1:10" ht="15" x14ac:dyDescent="0.3">
      <c r="A152" s="14">
        <v>9</v>
      </c>
      <c r="B152" s="32">
        <v>170</v>
      </c>
      <c r="C152" s="17">
        <v>850</v>
      </c>
      <c r="D152" s="18">
        <v>7</v>
      </c>
      <c r="E152" s="19">
        <v>85</v>
      </c>
      <c r="F152" s="20">
        <f t="shared" si="40"/>
        <v>948.66023949567955</v>
      </c>
      <c r="G152" s="20">
        <f t="shared" si="41"/>
        <v>92.0099994565808</v>
      </c>
      <c r="H152" s="20">
        <f t="shared" si="42"/>
        <v>196.33105117837258</v>
      </c>
      <c r="I152" s="20">
        <f t="shared" si="43"/>
        <v>92.0099994565808</v>
      </c>
      <c r="J152" s="14" t="str">
        <f t="shared" si="44"/>
        <v>C2</v>
      </c>
    </row>
    <row r="153" spans="1:10" ht="15" x14ac:dyDescent="0.3">
      <c r="A153" s="14">
        <v>10</v>
      </c>
      <c r="B153" s="32">
        <v>210</v>
      </c>
      <c r="C153" s="17">
        <v>450</v>
      </c>
      <c r="D153" s="18">
        <v>4</v>
      </c>
      <c r="E153" s="19">
        <v>75</v>
      </c>
      <c r="F153" s="20">
        <f t="shared" si="40"/>
        <v>618.00910187472164</v>
      </c>
      <c r="G153" s="20">
        <f t="shared" si="41"/>
        <v>311.35452461783819</v>
      </c>
      <c r="H153" s="20">
        <f t="shared" si="42"/>
        <v>204.64818996708649</v>
      </c>
      <c r="I153" s="20">
        <f t="shared" si="43"/>
        <v>204.64818996708649</v>
      </c>
      <c r="J153" s="14" t="str">
        <f t="shared" si="44"/>
        <v>C3</v>
      </c>
    </row>
    <row r="154" spans="1:10" ht="15" x14ac:dyDescent="0.3">
      <c r="A154" s="14">
        <v>11</v>
      </c>
      <c r="B154" s="33">
        <v>130</v>
      </c>
      <c r="C154" s="22">
        <v>850</v>
      </c>
      <c r="D154" s="18">
        <v>5</v>
      </c>
      <c r="E154" s="19">
        <v>115</v>
      </c>
      <c r="F154" s="20">
        <f t="shared" si="40"/>
        <v>951.04692313260762</v>
      </c>
      <c r="G154" s="20">
        <f t="shared" si="41"/>
        <v>90.669950920908747</v>
      </c>
      <c r="H154" s="20">
        <f t="shared" si="42"/>
        <v>197.37517214655361</v>
      </c>
      <c r="I154" s="20">
        <f t="shared" si="43"/>
        <v>90.669950920908747</v>
      </c>
      <c r="J154" s="14" t="str">
        <f t="shared" si="44"/>
        <v>C2</v>
      </c>
    </row>
    <row r="155" spans="1:10" ht="15" x14ac:dyDescent="0.3">
      <c r="A155" s="14">
        <v>12</v>
      </c>
      <c r="B155" s="33">
        <v>220</v>
      </c>
      <c r="C155" s="22">
        <v>400</v>
      </c>
      <c r="D155" s="18">
        <v>3</v>
      </c>
      <c r="E155" s="19">
        <v>105</v>
      </c>
      <c r="F155" s="20">
        <f t="shared" si="40"/>
        <v>585.26254792187069</v>
      </c>
      <c r="G155" s="20">
        <f t="shared" si="41"/>
        <v>360.00588884072437</v>
      </c>
      <c r="H155" s="20">
        <f t="shared" si="42"/>
        <v>254.13328749034605</v>
      </c>
      <c r="I155" s="20">
        <f t="shared" si="43"/>
        <v>254.13328749034605</v>
      </c>
      <c r="J155" s="14" t="str">
        <f t="shared" si="44"/>
        <v>C3</v>
      </c>
    </row>
    <row r="156" spans="1:10" ht="15" x14ac:dyDescent="0.3">
      <c r="A156" s="14">
        <v>13</v>
      </c>
      <c r="B156" s="33">
        <v>175</v>
      </c>
      <c r="C156" s="22">
        <v>600</v>
      </c>
      <c r="D156" s="18">
        <v>8</v>
      </c>
      <c r="E156" s="19">
        <v>60</v>
      </c>
      <c r="F156" s="20">
        <f t="shared" si="40"/>
        <v>731.85876369693085</v>
      </c>
      <c r="G156" s="20">
        <f t="shared" si="41"/>
        <v>165.97059980611024</v>
      </c>
      <c r="H156" s="20">
        <f t="shared" si="42"/>
        <v>63.268938507625158</v>
      </c>
      <c r="I156" s="20">
        <f t="shared" si="43"/>
        <v>63.268938507625158</v>
      </c>
      <c r="J156" s="14" t="str">
        <f t="shared" si="44"/>
        <v>C3</v>
      </c>
    </row>
    <row r="157" spans="1:10" ht="15" x14ac:dyDescent="0.3">
      <c r="A157" s="14">
        <v>14</v>
      </c>
      <c r="B157" s="33">
        <v>230</v>
      </c>
      <c r="C157" s="22">
        <v>950</v>
      </c>
      <c r="D157" s="18">
        <v>6</v>
      </c>
      <c r="E157" s="19">
        <v>140</v>
      </c>
      <c r="F157" s="20">
        <f t="shared" si="40"/>
        <v>1042.783414712758</v>
      </c>
      <c r="G157" s="20">
        <f t="shared" si="41"/>
        <v>193.3841772224398</v>
      </c>
      <c r="H157" s="20">
        <f t="shared" si="42"/>
        <v>299.85002168243807</v>
      </c>
      <c r="I157" s="20">
        <f t="shared" si="43"/>
        <v>193.3841772224398</v>
      </c>
      <c r="J157" s="14" t="str">
        <f t="shared" si="44"/>
        <v>C2</v>
      </c>
    </row>
    <row r="158" spans="1:10" ht="15" x14ac:dyDescent="0.3">
      <c r="A158" s="14">
        <v>15</v>
      </c>
      <c r="B158" s="33">
        <v>195</v>
      </c>
      <c r="C158" s="22">
        <v>700</v>
      </c>
      <c r="D158" s="18">
        <v>3</v>
      </c>
      <c r="E158" s="19">
        <v>100</v>
      </c>
      <c r="F158" s="20">
        <f t="shared" si="40"/>
        <v>819.77573152661694</v>
      </c>
      <c r="G158" s="20">
        <f t="shared" si="41"/>
        <v>60.160119680732016</v>
      </c>
      <c r="H158" s="20">
        <f t="shared" si="42"/>
        <v>46.709792696262454</v>
      </c>
      <c r="I158" s="20">
        <f t="shared" si="43"/>
        <v>46.709792696262454</v>
      </c>
      <c r="J158" s="14" t="str">
        <f t="shared" si="44"/>
        <v>C3</v>
      </c>
    </row>
    <row r="159" spans="1:10" ht="15" x14ac:dyDescent="0.3">
      <c r="A159" s="14">
        <v>16</v>
      </c>
      <c r="B159" s="33">
        <v>185</v>
      </c>
      <c r="C159" s="22">
        <v>800</v>
      </c>
      <c r="D159" s="18">
        <v>6</v>
      </c>
      <c r="E159" s="19">
        <v>80</v>
      </c>
      <c r="F159" s="20">
        <f t="shared" si="40"/>
        <v>904.43200407769734</v>
      </c>
      <c r="G159" s="20">
        <f t="shared" si="41"/>
        <v>46.663047478706318</v>
      </c>
      <c r="H159" s="20">
        <f t="shared" si="42"/>
        <v>146.74165198073624</v>
      </c>
      <c r="I159" s="20">
        <f t="shared" si="43"/>
        <v>46.663047478706318</v>
      </c>
      <c r="J159" s="14" t="str">
        <f t="shared" si="44"/>
        <v>C2</v>
      </c>
    </row>
    <row r="160" spans="1:10" ht="15" x14ac:dyDescent="0.3">
      <c r="A160" s="14">
        <v>17</v>
      </c>
      <c r="B160" s="33">
        <v>240</v>
      </c>
      <c r="C160" s="22">
        <v>550</v>
      </c>
      <c r="D160" s="18">
        <v>4</v>
      </c>
      <c r="E160" s="19">
        <v>125</v>
      </c>
      <c r="F160" s="20">
        <f t="shared" si="40"/>
        <v>697.62830361160093</v>
      </c>
      <c r="G160" s="20">
        <f t="shared" si="41"/>
        <v>211.04890428523908</v>
      </c>
      <c r="H160" s="20">
        <f t="shared" si="42"/>
        <v>108.64602422491882</v>
      </c>
      <c r="I160" s="20">
        <f t="shared" si="43"/>
        <v>108.64602422491882</v>
      </c>
      <c r="J160" s="14" t="str">
        <f t="shared" si="44"/>
        <v>C3</v>
      </c>
    </row>
    <row r="161" spans="1:12" ht="15" x14ac:dyDescent="0.3">
      <c r="A161" s="14">
        <v>18</v>
      </c>
      <c r="B161" s="33">
        <v>155</v>
      </c>
      <c r="C161" s="22">
        <v>900</v>
      </c>
      <c r="D161" s="18">
        <v>3</v>
      </c>
      <c r="E161" s="19">
        <v>95</v>
      </c>
      <c r="F161" s="20">
        <f t="shared" si="40"/>
        <v>995.78223020899509</v>
      </c>
      <c r="G161" s="20">
        <f t="shared" si="41"/>
        <v>140.30053456776278</v>
      </c>
      <c r="H161" s="20">
        <f t="shared" si="42"/>
        <v>246.16886973383845</v>
      </c>
      <c r="I161" s="20">
        <f t="shared" si="43"/>
        <v>140.30053456776278</v>
      </c>
      <c r="J161" s="14" t="str">
        <f t="shared" si="44"/>
        <v>C2</v>
      </c>
    </row>
    <row r="162" spans="1:12" ht="15" x14ac:dyDescent="0.3">
      <c r="A162" s="14">
        <v>19</v>
      </c>
      <c r="B162" s="33">
        <v>175</v>
      </c>
      <c r="C162" s="22">
        <v>350</v>
      </c>
      <c r="D162" s="18">
        <v>6</v>
      </c>
      <c r="E162" s="19">
        <v>65</v>
      </c>
      <c r="F162" s="20">
        <f t="shared" si="40"/>
        <v>547.62875198440781</v>
      </c>
      <c r="G162" s="20">
        <f t="shared" si="41"/>
        <v>411.85244930678755</v>
      </c>
      <c r="H162" s="20">
        <f t="shared" si="42"/>
        <v>305.14252174988928</v>
      </c>
      <c r="I162" s="20">
        <f t="shared" si="43"/>
        <v>305.14252174988928</v>
      </c>
      <c r="J162" s="14" t="str">
        <f t="shared" si="44"/>
        <v>C3</v>
      </c>
    </row>
    <row r="163" spans="1:12" ht="15" x14ac:dyDescent="0.3">
      <c r="A163" s="14">
        <v>20</v>
      </c>
      <c r="B163" s="33">
        <v>205</v>
      </c>
      <c r="C163" s="22">
        <v>750</v>
      </c>
      <c r="D163" s="18">
        <v>4</v>
      </c>
      <c r="E163" s="19">
        <v>105</v>
      </c>
      <c r="F163" s="20">
        <f t="shared" si="40"/>
        <v>862.66172396832349</v>
      </c>
      <c r="G163" s="20">
        <f t="shared" si="41"/>
        <v>10.081666528902849</v>
      </c>
      <c r="H163" s="20">
        <f t="shared" si="42"/>
        <v>96.894653952099176</v>
      </c>
      <c r="I163" s="20">
        <f t="shared" si="43"/>
        <v>10.081666528902849</v>
      </c>
      <c r="J163" s="14" t="str">
        <f t="shared" si="44"/>
        <v>C2</v>
      </c>
      <c r="L163" s="15"/>
    </row>
    <row r="164" spans="1:12" x14ac:dyDescent="0.3">
      <c r="L164" s="15"/>
    </row>
    <row r="165" spans="1:12" x14ac:dyDescent="0.3">
      <c r="A165" s="13" t="s">
        <v>51</v>
      </c>
      <c r="B165" s="13"/>
      <c r="C165" s="13"/>
      <c r="D165" s="13"/>
      <c r="E165" s="13"/>
      <c r="F165" s="13"/>
      <c r="G165" s="13"/>
      <c r="H165" s="13"/>
      <c r="I165" s="13"/>
      <c r="J165" s="13"/>
      <c r="L165" s="21"/>
    </row>
    <row r="166" spans="1:12" x14ac:dyDescent="0.3">
      <c r="A166" s="14" t="s">
        <v>0</v>
      </c>
      <c r="B166" s="14" t="s">
        <v>2</v>
      </c>
      <c r="C166" s="14" t="s">
        <v>4</v>
      </c>
      <c r="D166" s="14" t="s">
        <v>19</v>
      </c>
      <c r="E166" s="14" t="s">
        <v>52</v>
      </c>
      <c r="F166" s="14" t="s">
        <v>25</v>
      </c>
      <c r="G166" s="14" t="s">
        <v>26</v>
      </c>
      <c r="H166" s="14" t="s">
        <v>27</v>
      </c>
      <c r="I166" s="14" t="s">
        <v>28</v>
      </c>
      <c r="J166" s="14" t="s">
        <v>29</v>
      </c>
    </row>
    <row r="167" spans="1:12" ht="15" x14ac:dyDescent="0.3">
      <c r="A167" s="14">
        <v>1</v>
      </c>
      <c r="B167" s="32">
        <v>120</v>
      </c>
      <c r="C167" s="17">
        <v>800</v>
      </c>
      <c r="D167" s="18">
        <v>4</v>
      </c>
      <c r="E167" s="19">
        <v>100</v>
      </c>
      <c r="F167" s="20">
        <f>SQRT(((C167-$C$188)^2)+((D167-$D$188)^2)+((E167-$E$188)^2))</f>
        <v>779.84677982280596</v>
      </c>
      <c r="G167" s="20">
        <f>SQRT(((C167-$C$189)^2)+((D167-$D$189)^2)+((E167-$E$189)^2))</f>
        <v>789.43904134518198</v>
      </c>
      <c r="H167" s="20">
        <f>SQRT(((C167-$C$190)^2)+((D167-$D$190)^2)+((E167-$E$190)^2))</f>
        <v>761.88909954139649</v>
      </c>
      <c r="I167" s="20">
        <f>MIN(F167,G167,H167)</f>
        <v>761.88909954139649</v>
      </c>
      <c r="J167" s="14" t="str">
        <f>IF(I167=F167, "C1", IF(AND(I167=G167), "C2", "C3"))</f>
        <v>C3</v>
      </c>
    </row>
    <row r="168" spans="1:12" ht="15" x14ac:dyDescent="0.3">
      <c r="A168" s="14">
        <v>2</v>
      </c>
      <c r="B168" s="32">
        <v>150</v>
      </c>
      <c r="C168" s="17">
        <v>650</v>
      </c>
      <c r="D168" s="18">
        <v>6</v>
      </c>
      <c r="E168" s="19">
        <v>80</v>
      </c>
      <c r="F168" s="20">
        <f t="shared" ref="F168:F186" si="45">SQRT(((C168-$C$188)^2)+((D168-$D$188)^2)+((E168-$E$188)^2))</f>
        <v>628.952303438027</v>
      </c>
      <c r="G168" s="20">
        <f t="shared" ref="G168:G186" si="46">SQRT(((C168-$C$189)^2)+((D168-$D$189)^2)+((E168-$E$189)^2))</f>
        <v>638.39016283147726</v>
      </c>
      <c r="H168" s="20">
        <f t="shared" ref="H168:H186" si="47">SQRT(((C168-$C$190)^2)+((D168-$D$190)^2)+((E168-$E$190)^2))</f>
        <v>611.00818325125567</v>
      </c>
      <c r="I168" s="20">
        <f t="shared" ref="I168:I186" si="48">MIN(F168,G168,H168)</f>
        <v>611.00818325125567</v>
      </c>
      <c r="J168" s="14" t="str">
        <f t="shared" ref="J168:J186" si="49">IF(I168=F168, "C1", IF(AND(I168=G168), "C2", "C3"))</f>
        <v>C3</v>
      </c>
    </row>
    <row r="169" spans="1:12" ht="15" x14ac:dyDescent="0.3">
      <c r="A169" s="14">
        <v>3</v>
      </c>
      <c r="B169" s="32">
        <v>200</v>
      </c>
      <c r="C169" s="17">
        <v>500</v>
      </c>
      <c r="D169" s="18">
        <v>3</v>
      </c>
      <c r="E169" s="19">
        <v>120</v>
      </c>
      <c r="F169" s="20">
        <f t="shared" si="45"/>
        <v>484.43162572235104</v>
      </c>
      <c r="G169" s="20">
        <f t="shared" si="46"/>
        <v>493.85524194848836</v>
      </c>
      <c r="H169" s="20">
        <f t="shared" si="47"/>
        <v>466.63690381280389</v>
      </c>
      <c r="I169" s="20">
        <f t="shared" si="48"/>
        <v>466.63690381280389</v>
      </c>
      <c r="J169" s="14" t="str">
        <f t="shared" si="49"/>
        <v>C3</v>
      </c>
    </row>
    <row r="170" spans="1:12" ht="15" x14ac:dyDescent="0.3">
      <c r="A170" s="14">
        <v>4</v>
      </c>
      <c r="B170" s="32">
        <v>180</v>
      </c>
      <c r="C170" s="17">
        <v>900</v>
      </c>
      <c r="D170" s="18">
        <v>5</v>
      </c>
      <c r="E170" s="19">
        <v>90</v>
      </c>
      <c r="F170" s="20">
        <f t="shared" si="45"/>
        <v>878.90272499293121</v>
      </c>
      <c r="G170" s="20">
        <f t="shared" si="46"/>
        <v>888.52518253564426</v>
      </c>
      <c r="H170" s="20">
        <f t="shared" si="47"/>
        <v>860.93089153543565</v>
      </c>
      <c r="I170" s="20">
        <f t="shared" si="48"/>
        <v>860.93089153543565</v>
      </c>
      <c r="J170" s="14" t="str">
        <f t="shared" si="49"/>
        <v>C3</v>
      </c>
    </row>
    <row r="171" spans="1:12" ht="15" x14ac:dyDescent="0.3">
      <c r="A171" s="14">
        <v>5</v>
      </c>
      <c r="B171" s="32">
        <v>250</v>
      </c>
      <c r="C171" s="17">
        <v>750</v>
      </c>
      <c r="D171" s="18">
        <v>4</v>
      </c>
      <c r="E171" s="19">
        <v>110</v>
      </c>
      <c r="F171" s="20">
        <f t="shared" si="45"/>
        <v>730.87687061501674</v>
      </c>
      <c r="G171" s="20">
        <f t="shared" si="46"/>
        <v>740.50928420918535</v>
      </c>
      <c r="H171" s="20">
        <f t="shared" si="47"/>
        <v>712.93407829896864</v>
      </c>
      <c r="I171" s="20">
        <f t="shared" si="48"/>
        <v>712.93407829896864</v>
      </c>
      <c r="J171" s="14" t="str">
        <f t="shared" si="49"/>
        <v>C3</v>
      </c>
    </row>
    <row r="172" spans="1:12" ht="15" x14ac:dyDescent="0.3">
      <c r="A172" s="14">
        <v>6</v>
      </c>
      <c r="B172" s="32">
        <v>140</v>
      </c>
      <c r="C172" s="17">
        <v>550</v>
      </c>
      <c r="D172" s="18">
        <v>8</v>
      </c>
      <c r="E172" s="19">
        <v>70</v>
      </c>
      <c r="F172" s="20">
        <f t="shared" si="45"/>
        <v>528.61044257562673</v>
      </c>
      <c r="G172" s="20">
        <f t="shared" si="46"/>
        <v>537.9758358885648</v>
      </c>
      <c r="H172" s="20">
        <f t="shared" si="47"/>
        <v>510.68091799087227</v>
      </c>
      <c r="I172" s="20">
        <f t="shared" si="48"/>
        <v>510.68091799087227</v>
      </c>
      <c r="J172" s="14" t="str">
        <f t="shared" si="49"/>
        <v>C3</v>
      </c>
    </row>
    <row r="173" spans="1:12" ht="15" x14ac:dyDescent="0.3">
      <c r="A173" s="14">
        <v>7</v>
      </c>
      <c r="B173" s="32">
        <v>160</v>
      </c>
      <c r="C173" s="17">
        <v>700</v>
      </c>
      <c r="D173" s="18">
        <v>5</v>
      </c>
      <c r="E173" s="19">
        <v>130</v>
      </c>
      <c r="F173" s="20">
        <f t="shared" si="45"/>
        <v>683.33739836189272</v>
      </c>
      <c r="G173" s="20">
        <f t="shared" si="46"/>
        <v>693.1356288635003</v>
      </c>
      <c r="H173" s="20">
        <f t="shared" si="47"/>
        <v>665.43369316559256</v>
      </c>
      <c r="I173" s="20">
        <f t="shared" si="48"/>
        <v>665.43369316559256</v>
      </c>
      <c r="J173" s="14" t="str">
        <f t="shared" si="49"/>
        <v>C3</v>
      </c>
    </row>
    <row r="174" spans="1:12" ht="15" x14ac:dyDescent="0.3">
      <c r="A174" s="14">
        <v>8</v>
      </c>
      <c r="B174" s="32">
        <v>190</v>
      </c>
      <c r="C174" s="17">
        <v>950</v>
      </c>
      <c r="D174" s="18">
        <v>3</v>
      </c>
      <c r="E174" s="19">
        <v>95</v>
      </c>
      <c r="F174" s="20">
        <f t="shared" si="45"/>
        <v>929.13884861198221</v>
      </c>
      <c r="G174" s="20">
        <f t="shared" si="46"/>
        <v>938.73212366467999</v>
      </c>
      <c r="H174" s="20">
        <f t="shared" si="47"/>
        <v>911.16683433935407</v>
      </c>
      <c r="I174" s="20">
        <f t="shared" si="48"/>
        <v>911.16683433935407</v>
      </c>
      <c r="J174" s="14" t="str">
        <f t="shared" si="49"/>
        <v>C3</v>
      </c>
    </row>
    <row r="175" spans="1:12" ht="15" x14ac:dyDescent="0.3">
      <c r="A175" s="14">
        <v>9</v>
      </c>
      <c r="B175" s="32">
        <v>170</v>
      </c>
      <c r="C175" s="17">
        <v>850</v>
      </c>
      <c r="D175" s="18">
        <v>7</v>
      </c>
      <c r="E175" s="19">
        <v>85</v>
      </c>
      <c r="F175" s="20">
        <f t="shared" si="45"/>
        <v>828.67303564192309</v>
      </c>
      <c r="G175" s="20">
        <f t="shared" si="46"/>
        <v>838.32809806185071</v>
      </c>
      <c r="H175" s="20">
        <f t="shared" si="47"/>
        <v>810.70154804342144</v>
      </c>
      <c r="I175" s="20">
        <f t="shared" si="48"/>
        <v>810.70154804342144</v>
      </c>
      <c r="J175" s="14" t="str">
        <f t="shared" si="49"/>
        <v>C3</v>
      </c>
    </row>
    <row r="176" spans="1:12" ht="15" x14ac:dyDescent="0.3">
      <c r="A176" s="14">
        <v>10</v>
      </c>
      <c r="B176" s="32">
        <v>210</v>
      </c>
      <c r="C176" s="17">
        <v>450</v>
      </c>
      <c r="D176" s="18">
        <v>4</v>
      </c>
      <c r="E176" s="19">
        <v>75</v>
      </c>
      <c r="F176" s="20">
        <f t="shared" si="45"/>
        <v>429.6347285776605</v>
      </c>
      <c r="G176" s="20">
        <f t="shared" si="46"/>
        <v>438.56470446218083</v>
      </c>
      <c r="H176" s="20">
        <f t="shared" si="47"/>
        <v>411.76449579826573</v>
      </c>
      <c r="I176" s="20">
        <f t="shared" si="48"/>
        <v>411.76449579826573</v>
      </c>
      <c r="J176" s="14" t="str">
        <f t="shared" si="49"/>
        <v>C3</v>
      </c>
    </row>
    <row r="177" spans="1:14" ht="15" x14ac:dyDescent="0.3">
      <c r="A177" s="14">
        <v>11</v>
      </c>
      <c r="B177" s="33">
        <v>130</v>
      </c>
      <c r="C177" s="22">
        <v>850</v>
      </c>
      <c r="D177" s="18">
        <v>5</v>
      </c>
      <c r="E177" s="19">
        <v>115</v>
      </c>
      <c r="F177" s="20">
        <f t="shared" si="45"/>
        <v>830.77975420685357</v>
      </c>
      <c r="G177" s="20">
        <f t="shared" si="46"/>
        <v>840.53673328415573</v>
      </c>
      <c r="H177" s="20">
        <f t="shared" si="47"/>
        <v>812.82039836608431</v>
      </c>
      <c r="I177" s="20">
        <f t="shared" si="48"/>
        <v>812.82039836608431</v>
      </c>
      <c r="J177" s="14" t="str">
        <f t="shared" si="49"/>
        <v>C3</v>
      </c>
    </row>
    <row r="178" spans="1:14" ht="15" x14ac:dyDescent="0.3">
      <c r="A178" s="14">
        <v>12</v>
      </c>
      <c r="B178" s="33">
        <v>220</v>
      </c>
      <c r="C178" s="22">
        <v>400</v>
      </c>
      <c r="D178" s="18">
        <v>3</v>
      </c>
      <c r="E178" s="19">
        <v>105</v>
      </c>
      <c r="F178" s="20">
        <f t="shared" si="45"/>
        <v>383.69128215272235</v>
      </c>
      <c r="G178" s="20">
        <f t="shared" si="46"/>
        <v>392.75692228145385</v>
      </c>
      <c r="H178" s="20">
        <f t="shared" si="47"/>
        <v>365.95764782280474</v>
      </c>
      <c r="I178" s="20">
        <f t="shared" si="48"/>
        <v>365.95764782280474</v>
      </c>
      <c r="J178" s="14" t="str">
        <f t="shared" si="49"/>
        <v>C3</v>
      </c>
    </row>
    <row r="179" spans="1:14" ht="15" x14ac:dyDescent="0.3">
      <c r="A179" s="14">
        <v>13</v>
      </c>
      <c r="B179" s="33">
        <v>175</v>
      </c>
      <c r="C179" s="22">
        <v>600</v>
      </c>
      <c r="D179" s="18">
        <v>8</v>
      </c>
      <c r="E179" s="19">
        <v>60</v>
      </c>
      <c r="F179" s="20">
        <f t="shared" si="45"/>
        <v>578.10812137523203</v>
      </c>
      <c r="G179" s="20">
        <f t="shared" si="46"/>
        <v>587.43340048042899</v>
      </c>
      <c r="H179" s="20">
        <f t="shared" si="47"/>
        <v>560.1740800858247</v>
      </c>
      <c r="I179" s="20">
        <f t="shared" si="48"/>
        <v>560.1740800858247</v>
      </c>
      <c r="J179" s="14" t="str">
        <f t="shared" si="49"/>
        <v>C3</v>
      </c>
    </row>
    <row r="180" spans="1:14" ht="15" x14ac:dyDescent="0.3">
      <c r="A180" s="14">
        <v>14</v>
      </c>
      <c r="B180" s="33">
        <v>230</v>
      </c>
      <c r="C180" s="22">
        <v>950</v>
      </c>
      <c r="D180" s="18">
        <v>6</v>
      </c>
      <c r="E180" s="19">
        <v>140</v>
      </c>
      <c r="F180" s="20">
        <f t="shared" si="45"/>
        <v>932.57761071130165</v>
      </c>
      <c r="G180" s="20">
        <f t="shared" si="46"/>
        <v>942.54018481972423</v>
      </c>
      <c r="H180" s="20">
        <f t="shared" si="47"/>
        <v>914.62068640502548</v>
      </c>
      <c r="I180" s="20">
        <f t="shared" si="48"/>
        <v>914.62068640502548</v>
      </c>
      <c r="J180" s="14" t="str">
        <f t="shared" si="49"/>
        <v>C3</v>
      </c>
    </row>
    <row r="181" spans="1:14" ht="15" x14ac:dyDescent="0.3">
      <c r="A181" s="14">
        <v>15</v>
      </c>
      <c r="B181" s="33">
        <v>195</v>
      </c>
      <c r="C181" s="22">
        <v>700</v>
      </c>
      <c r="D181" s="18">
        <v>3</v>
      </c>
      <c r="E181" s="19">
        <v>100</v>
      </c>
      <c r="F181" s="20">
        <f t="shared" si="45"/>
        <v>680.31904280271328</v>
      </c>
      <c r="G181" s="20">
        <f t="shared" si="46"/>
        <v>689.79199763406939</v>
      </c>
      <c r="H181" s="20">
        <f t="shared" si="47"/>
        <v>662.3820649745885</v>
      </c>
      <c r="I181" s="20">
        <f t="shared" si="48"/>
        <v>662.3820649745885</v>
      </c>
      <c r="J181" s="14" t="str">
        <f t="shared" si="49"/>
        <v>C3</v>
      </c>
    </row>
    <row r="182" spans="1:14" ht="15" x14ac:dyDescent="0.3">
      <c r="A182" s="14">
        <v>16</v>
      </c>
      <c r="B182" s="33">
        <v>185</v>
      </c>
      <c r="C182" s="22">
        <v>800</v>
      </c>
      <c r="D182" s="18">
        <v>6</v>
      </c>
      <c r="E182" s="19">
        <v>80</v>
      </c>
      <c r="F182" s="20">
        <f t="shared" si="45"/>
        <v>778.57626472940979</v>
      </c>
      <c r="G182" s="20">
        <f t="shared" si="46"/>
        <v>788.12562450411417</v>
      </c>
      <c r="H182" s="20">
        <f t="shared" si="47"/>
        <v>760.61225338538952</v>
      </c>
      <c r="I182" s="20">
        <f t="shared" si="48"/>
        <v>760.61225338538952</v>
      </c>
      <c r="J182" s="14" t="str">
        <f t="shared" si="49"/>
        <v>C3</v>
      </c>
    </row>
    <row r="183" spans="1:14" ht="15" x14ac:dyDescent="0.3">
      <c r="A183" s="14">
        <v>17</v>
      </c>
      <c r="B183" s="33">
        <v>240</v>
      </c>
      <c r="C183" s="22">
        <v>550</v>
      </c>
      <c r="D183" s="18">
        <v>4</v>
      </c>
      <c r="E183" s="19">
        <v>125</v>
      </c>
      <c r="F183" s="20">
        <f t="shared" si="45"/>
        <v>534.40247005417177</v>
      </c>
      <c r="G183" s="20">
        <f t="shared" si="46"/>
        <v>544.00275734595311</v>
      </c>
      <c r="H183" s="20">
        <f t="shared" si="47"/>
        <v>516.57526073167696</v>
      </c>
      <c r="I183" s="20">
        <f t="shared" si="48"/>
        <v>516.57526073167696</v>
      </c>
      <c r="J183" s="14" t="str">
        <f t="shared" si="49"/>
        <v>C3</v>
      </c>
    </row>
    <row r="184" spans="1:14" ht="15" x14ac:dyDescent="0.3">
      <c r="A184" s="14">
        <v>18</v>
      </c>
      <c r="B184" s="33">
        <v>155</v>
      </c>
      <c r="C184" s="22">
        <v>900</v>
      </c>
      <c r="D184" s="18">
        <v>3</v>
      </c>
      <c r="E184" s="19">
        <v>95</v>
      </c>
      <c r="F184" s="20">
        <f t="shared" si="45"/>
        <v>879.26048472565856</v>
      </c>
      <c r="G184" s="20">
        <f t="shared" si="46"/>
        <v>888.82956746498928</v>
      </c>
      <c r="H184" s="20">
        <f t="shared" si="47"/>
        <v>861.29263319733559</v>
      </c>
      <c r="I184" s="20">
        <f t="shared" si="48"/>
        <v>861.29263319733559</v>
      </c>
      <c r="J184" s="14" t="str">
        <f t="shared" si="49"/>
        <v>C3</v>
      </c>
    </row>
    <row r="185" spans="1:14" ht="15" x14ac:dyDescent="0.3">
      <c r="A185" s="14">
        <v>19</v>
      </c>
      <c r="B185" s="33">
        <v>175</v>
      </c>
      <c r="C185" s="22">
        <v>350</v>
      </c>
      <c r="D185" s="18">
        <v>6</v>
      </c>
      <c r="E185" s="19">
        <v>65</v>
      </c>
      <c r="F185" s="20">
        <f t="shared" si="45"/>
        <v>329.43284596409023</v>
      </c>
      <c r="G185" s="20">
        <f t="shared" si="46"/>
        <v>338.09318242165131</v>
      </c>
      <c r="H185" s="20">
        <f t="shared" si="47"/>
        <v>311.61835632709443</v>
      </c>
      <c r="I185" s="20">
        <f t="shared" si="48"/>
        <v>311.61835632709443</v>
      </c>
      <c r="J185" s="14" t="str">
        <f t="shared" si="49"/>
        <v>C3</v>
      </c>
      <c r="K185" s="15"/>
      <c r="L185" s="16"/>
      <c r="M185" s="15"/>
      <c r="N185" s="15"/>
    </row>
    <row r="186" spans="1:14" ht="15" x14ac:dyDescent="0.3">
      <c r="A186" s="14">
        <v>20</v>
      </c>
      <c r="B186" s="33">
        <v>205</v>
      </c>
      <c r="C186" s="22">
        <v>750</v>
      </c>
      <c r="D186" s="18">
        <v>4</v>
      </c>
      <c r="E186" s="19">
        <v>105</v>
      </c>
      <c r="F186" s="20">
        <f t="shared" si="45"/>
        <v>730.44233174152771</v>
      </c>
      <c r="G186" s="20">
        <f t="shared" si="46"/>
        <v>740.03986379113394</v>
      </c>
      <c r="H186" s="20">
        <f t="shared" si="47"/>
        <v>712.49561402158815</v>
      </c>
      <c r="I186" s="20">
        <f t="shared" si="48"/>
        <v>712.49561402158815</v>
      </c>
      <c r="J186" s="14" t="str">
        <f t="shared" si="49"/>
        <v>C3</v>
      </c>
      <c r="K186" s="15"/>
      <c r="L186" s="21"/>
      <c r="M186" s="21"/>
      <c r="N186" s="21"/>
    </row>
    <row r="187" spans="1:14" x14ac:dyDescent="0.3">
      <c r="K187" s="15"/>
      <c r="L187" s="21"/>
      <c r="M187" s="21"/>
      <c r="N187" s="21"/>
    </row>
    <row r="188" spans="1:14" x14ac:dyDescent="0.3">
      <c r="A188" s="26" t="s">
        <v>34</v>
      </c>
      <c r="B188" s="27" t="s">
        <v>25</v>
      </c>
      <c r="C188" s="30">
        <v>23</v>
      </c>
      <c r="D188" s="30">
        <v>40</v>
      </c>
      <c r="E188" s="30">
        <v>44</v>
      </c>
      <c r="K188" s="15"/>
      <c r="L188" s="15"/>
      <c r="M188" s="15"/>
      <c r="N188" s="15"/>
    </row>
    <row r="189" spans="1:14" x14ac:dyDescent="0.3">
      <c r="A189" s="26"/>
      <c r="B189" s="27" t="s">
        <v>26</v>
      </c>
      <c r="C189" s="30">
        <v>13</v>
      </c>
      <c r="D189" s="30">
        <v>3</v>
      </c>
      <c r="E189" s="30">
        <v>38</v>
      </c>
      <c r="K189" s="15"/>
    </row>
    <row r="190" spans="1:14" x14ac:dyDescent="0.3">
      <c r="A190" s="26"/>
      <c r="B190" s="27" t="s">
        <v>27</v>
      </c>
      <c r="C190" s="30">
        <v>41</v>
      </c>
      <c r="D190" s="30">
        <v>41</v>
      </c>
      <c r="E190" s="30">
        <v>45</v>
      </c>
      <c r="K190" s="15"/>
    </row>
    <row r="191" spans="1:14" x14ac:dyDescent="0.3">
      <c r="K191" s="15"/>
    </row>
    <row r="192" spans="1:14" x14ac:dyDescent="0.3">
      <c r="A192" s="26" t="s">
        <v>35</v>
      </c>
      <c r="B192" s="27" t="s">
        <v>25</v>
      </c>
      <c r="C192" s="19">
        <f>SUM(C167,C170,C172,C174,C179,C181:C183)/8</f>
        <v>731.25</v>
      </c>
      <c r="D192" s="19">
        <f t="shared" ref="D192:E192" si="50">SUM(D167,D170,D172,D174,D179,D181:D183)/8</f>
        <v>5.125</v>
      </c>
      <c r="E192" s="19">
        <f t="shared" si="50"/>
        <v>90</v>
      </c>
      <c r="K192" s="15"/>
    </row>
    <row r="193" spans="1:11" x14ac:dyDescent="0.3">
      <c r="A193" s="26"/>
      <c r="B193" s="27" t="s">
        <v>26</v>
      </c>
      <c r="C193" s="19">
        <f>SUM(C168,C173,C175:C178,C180,C185)/8</f>
        <v>650</v>
      </c>
      <c r="D193" s="19">
        <f t="shared" ref="D193:E193" si="51">SUM(D168,D173,D175:D178,D180,D185)/8</f>
        <v>5.25</v>
      </c>
      <c r="E193" s="19">
        <f t="shared" si="51"/>
        <v>99.375</v>
      </c>
      <c r="K193" s="15"/>
    </row>
    <row r="194" spans="1:11" x14ac:dyDescent="0.3">
      <c r="A194" s="26"/>
      <c r="B194" s="27" t="s">
        <v>27</v>
      </c>
      <c r="C194" s="19">
        <f>SUM(C169,C171,C184,C186)/4</f>
        <v>725</v>
      </c>
      <c r="D194" s="19">
        <f t="shared" ref="D194:E194" si="52">SUM(D169,D171,D184,D186)/4</f>
        <v>3.5</v>
      </c>
      <c r="E194" s="19">
        <f t="shared" si="52"/>
        <v>107.5</v>
      </c>
      <c r="K194" s="15"/>
    </row>
    <row r="195" spans="1:11" x14ac:dyDescent="0.3">
      <c r="K195" s="15"/>
    </row>
    <row r="196" spans="1:11" x14ac:dyDescent="0.3">
      <c r="A196" s="14" t="s">
        <v>0</v>
      </c>
      <c r="B196" s="14" t="s">
        <v>2</v>
      </c>
      <c r="C196" s="14" t="s">
        <v>4</v>
      </c>
      <c r="D196" s="14" t="s">
        <v>19</v>
      </c>
      <c r="E196" s="14" t="s">
        <v>52</v>
      </c>
      <c r="F196" s="14" t="s">
        <v>25</v>
      </c>
      <c r="G196" s="14" t="s">
        <v>26</v>
      </c>
      <c r="H196" s="14" t="s">
        <v>27</v>
      </c>
      <c r="I196" s="14" t="s">
        <v>28</v>
      </c>
      <c r="J196" s="14" t="s">
        <v>29</v>
      </c>
    </row>
    <row r="197" spans="1:11" ht="15" x14ac:dyDescent="0.3">
      <c r="A197" s="14">
        <v>1</v>
      </c>
      <c r="B197" s="32">
        <v>120</v>
      </c>
      <c r="C197" s="17">
        <v>800</v>
      </c>
      <c r="D197" s="18">
        <v>4</v>
      </c>
      <c r="E197" s="19">
        <v>100</v>
      </c>
      <c r="F197" s="20">
        <f>SQRT(((B197-$C$189)^2)+((C197-$D$189)^2)+((D197-$E$189)^2))</f>
        <v>804.8689334295367</v>
      </c>
      <c r="G197" s="20">
        <f>SQRT(((B197-$C$190)^2)+((C197-$D$190)^2)+((D197-$E$190)^2))</f>
        <v>764.20088981890092</v>
      </c>
      <c r="H197" s="20">
        <f>MIN(E197,F197,G197)</f>
        <v>100</v>
      </c>
      <c r="I197" s="20">
        <f>MIN(F197,G197,H197)</f>
        <v>100</v>
      </c>
      <c r="J197" s="14" t="str">
        <f>IF(I197=F197, "C1", IF(AND(I197=G197), "C2", "C3"))</f>
        <v>C3</v>
      </c>
    </row>
    <row r="198" spans="1:11" ht="15" x14ac:dyDescent="0.3">
      <c r="A198" s="14">
        <v>2</v>
      </c>
      <c r="B198" s="32">
        <v>150</v>
      </c>
      <c r="C198" s="17">
        <v>650</v>
      </c>
      <c r="D198" s="18">
        <v>6</v>
      </c>
      <c r="E198" s="19">
        <v>80</v>
      </c>
      <c r="F198" s="20">
        <f t="shared" ref="F198:F216" si="53">SQRT(((B198-$C$189)^2)+((C198-$D$189)^2)+((D198-$E$189)^2))</f>
        <v>662.1193245933847</v>
      </c>
      <c r="G198" s="20">
        <f t="shared" ref="G198:G216" si="54">SQRT(((B198-$C$190)^2)+((C198-$D$190)^2)+((D198-$E$190)^2))</f>
        <v>619.90563798049141</v>
      </c>
      <c r="H198" s="20">
        <f t="shared" ref="H198:I216" si="55">MIN(E198,F198,G198)</f>
        <v>80</v>
      </c>
      <c r="I198" s="20">
        <f t="shared" si="55"/>
        <v>80</v>
      </c>
      <c r="J198" s="14" t="str">
        <f t="shared" ref="J198:J216" si="56">IF(I198=F198, "C1", IF(AND(I198=G198), "C2", "C3"))</f>
        <v>C3</v>
      </c>
    </row>
    <row r="199" spans="1:11" ht="15" x14ac:dyDescent="0.3">
      <c r="A199" s="14">
        <v>3</v>
      </c>
      <c r="B199" s="32">
        <v>200</v>
      </c>
      <c r="C199" s="17">
        <v>500</v>
      </c>
      <c r="D199" s="18">
        <v>3</v>
      </c>
      <c r="E199" s="19">
        <v>120</v>
      </c>
      <c r="F199" s="20">
        <f t="shared" si="53"/>
        <v>532.16820649114322</v>
      </c>
      <c r="G199" s="20">
        <f t="shared" si="54"/>
        <v>487.57153321333271</v>
      </c>
      <c r="H199" s="20">
        <f t="shared" si="55"/>
        <v>120</v>
      </c>
      <c r="I199" s="20">
        <f t="shared" si="55"/>
        <v>120</v>
      </c>
      <c r="J199" s="14" t="str">
        <f t="shared" si="56"/>
        <v>C3</v>
      </c>
    </row>
    <row r="200" spans="1:11" ht="15" x14ac:dyDescent="0.3">
      <c r="A200" s="14">
        <v>4</v>
      </c>
      <c r="B200" s="32">
        <v>180</v>
      </c>
      <c r="C200" s="17">
        <v>900</v>
      </c>
      <c r="D200" s="18">
        <v>5</v>
      </c>
      <c r="E200" s="19">
        <v>90</v>
      </c>
      <c r="F200" s="20">
        <f t="shared" si="53"/>
        <v>913.00985755905174</v>
      </c>
      <c r="G200" s="20">
        <f t="shared" si="54"/>
        <v>871.09241759987788</v>
      </c>
      <c r="H200" s="20">
        <f t="shared" si="55"/>
        <v>90</v>
      </c>
      <c r="I200" s="20">
        <f t="shared" si="55"/>
        <v>90</v>
      </c>
      <c r="J200" s="14" t="str">
        <f t="shared" si="56"/>
        <v>C3</v>
      </c>
    </row>
    <row r="201" spans="1:11" ht="15" x14ac:dyDescent="0.3">
      <c r="A201" s="14">
        <v>5</v>
      </c>
      <c r="B201" s="32">
        <v>250</v>
      </c>
      <c r="C201" s="17">
        <v>750</v>
      </c>
      <c r="D201" s="18">
        <v>4</v>
      </c>
      <c r="E201" s="19">
        <v>110</v>
      </c>
      <c r="F201" s="20">
        <f t="shared" si="53"/>
        <v>784.4322787851097</v>
      </c>
      <c r="G201" s="20">
        <f t="shared" si="54"/>
        <v>740.29926381160203</v>
      </c>
      <c r="H201" s="20">
        <f t="shared" si="55"/>
        <v>110</v>
      </c>
      <c r="I201" s="20">
        <f t="shared" si="55"/>
        <v>110</v>
      </c>
      <c r="J201" s="14" t="str">
        <f t="shared" si="56"/>
        <v>C3</v>
      </c>
    </row>
    <row r="202" spans="1:11" ht="15" x14ac:dyDescent="0.3">
      <c r="A202" s="14">
        <v>6</v>
      </c>
      <c r="B202" s="32">
        <v>140</v>
      </c>
      <c r="C202" s="17">
        <v>550</v>
      </c>
      <c r="D202" s="18">
        <v>8</v>
      </c>
      <c r="E202" s="19">
        <v>70</v>
      </c>
      <c r="F202" s="20">
        <f t="shared" si="53"/>
        <v>562.35042455749954</v>
      </c>
      <c r="G202" s="20">
        <f t="shared" si="54"/>
        <v>519.856711027183</v>
      </c>
      <c r="H202" s="20">
        <f t="shared" si="55"/>
        <v>70</v>
      </c>
      <c r="I202" s="20">
        <f t="shared" si="55"/>
        <v>70</v>
      </c>
      <c r="J202" s="14" t="str">
        <f t="shared" si="56"/>
        <v>C3</v>
      </c>
    </row>
    <row r="203" spans="1:11" ht="15" x14ac:dyDescent="0.3">
      <c r="A203" s="14">
        <v>7</v>
      </c>
      <c r="B203" s="32">
        <v>160</v>
      </c>
      <c r="C203" s="17">
        <v>700</v>
      </c>
      <c r="D203" s="18">
        <v>5</v>
      </c>
      <c r="E203" s="19">
        <v>130</v>
      </c>
      <c r="F203" s="20">
        <f t="shared" si="53"/>
        <v>713.09676762694698</v>
      </c>
      <c r="G203" s="20">
        <f t="shared" si="54"/>
        <v>670.8516974712071</v>
      </c>
      <c r="H203" s="20">
        <f t="shared" si="55"/>
        <v>130</v>
      </c>
      <c r="I203" s="20">
        <f t="shared" si="55"/>
        <v>130</v>
      </c>
      <c r="J203" s="14" t="str">
        <f t="shared" si="56"/>
        <v>C3</v>
      </c>
    </row>
    <row r="204" spans="1:11" ht="15" x14ac:dyDescent="0.3">
      <c r="A204" s="14">
        <v>8</v>
      </c>
      <c r="B204" s="32">
        <v>190</v>
      </c>
      <c r="C204" s="17">
        <v>950</v>
      </c>
      <c r="D204" s="18">
        <v>3</v>
      </c>
      <c r="E204" s="19">
        <v>95</v>
      </c>
      <c r="F204" s="20">
        <f t="shared" si="53"/>
        <v>964.03475041100046</v>
      </c>
      <c r="G204" s="20">
        <f t="shared" si="54"/>
        <v>922.08784830947639</v>
      </c>
      <c r="H204" s="20">
        <f t="shared" si="55"/>
        <v>95</v>
      </c>
      <c r="I204" s="20">
        <f t="shared" si="55"/>
        <v>95</v>
      </c>
      <c r="J204" s="14" t="str">
        <f t="shared" si="56"/>
        <v>C3</v>
      </c>
    </row>
    <row r="205" spans="1:11" ht="15" x14ac:dyDescent="0.3">
      <c r="A205" s="14">
        <v>9</v>
      </c>
      <c r="B205" s="32">
        <v>170</v>
      </c>
      <c r="C205" s="17">
        <v>850</v>
      </c>
      <c r="D205" s="18">
        <v>7</v>
      </c>
      <c r="E205" s="19">
        <v>85</v>
      </c>
      <c r="F205" s="20">
        <f t="shared" si="53"/>
        <v>861.98549871793091</v>
      </c>
      <c r="G205" s="20">
        <f t="shared" si="54"/>
        <v>820.10121326577735</v>
      </c>
      <c r="H205" s="20">
        <f t="shared" si="55"/>
        <v>85</v>
      </c>
      <c r="I205" s="20">
        <f t="shared" si="55"/>
        <v>85</v>
      </c>
      <c r="J205" s="14" t="str">
        <f t="shared" si="56"/>
        <v>C3</v>
      </c>
    </row>
    <row r="206" spans="1:11" ht="15" x14ac:dyDescent="0.3">
      <c r="A206" s="14">
        <v>10</v>
      </c>
      <c r="B206" s="32">
        <v>210</v>
      </c>
      <c r="C206" s="17">
        <v>450</v>
      </c>
      <c r="D206" s="18">
        <v>4</v>
      </c>
      <c r="E206" s="19">
        <v>75</v>
      </c>
      <c r="F206" s="20">
        <f t="shared" si="53"/>
        <v>489.6672339456664</v>
      </c>
      <c r="G206" s="20">
        <f t="shared" si="54"/>
        <v>444.43559713416295</v>
      </c>
      <c r="H206" s="20">
        <f t="shared" si="55"/>
        <v>75</v>
      </c>
      <c r="I206" s="20">
        <f t="shared" si="55"/>
        <v>75</v>
      </c>
      <c r="J206" s="14" t="str">
        <f t="shared" si="56"/>
        <v>C3</v>
      </c>
    </row>
    <row r="207" spans="1:11" ht="15" x14ac:dyDescent="0.3">
      <c r="A207" s="14">
        <v>11</v>
      </c>
      <c r="B207" s="33">
        <v>130</v>
      </c>
      <c r="C207" s="22">
        <v>850</v>
      </c>
      <c r="D207" s="18">
        <v>5</v>
      </c>
      <c r="E207" s="19">
        <v>115</v>
      </c>
      <c r="F207" s="20">
        <f t="shared" si="53"/>
        <v>855.67926234074412</v>
      </c>
      <c r="G207" s="20">
        <f t="shared" si="54"/>
        <v>814.86317869934464</v>
      </c>
      <c r="H207" s="20">
        <f t="shared" si="55"/>
        <v>115</v>
      </c>
      <c r="I207" s="20">
        <f t="shared" si="55"/>
        <v>115</v>
      </c>
      <c r="J207" s="14" t="str">
        <f t="shared" si="56"/>
        <v>C3</v>
      </c>
    </row>
    <row r="208" spans="1:11" ht="15" x14ac:dyDescent="0.3">
      <c r="A208" s="14">
        <v>12</v>
      </c>
      <c r="B208" s="33">
        <v>220</v>
      </c>
      <c r="C208" s="22">
        <v>400</v>
      </c>
      <c r="D208" s="18">
        <v>3</v>
      </c>
      <c r="E208" s="19">
        <v>105</v>
      </c>
      <c r="F208" s="20">
        <f t="shared" si="53"/>
        <v>449.09130474770939</v>
      </c>
      <c r="G208" s="20">
        <f t="shared" si="54"/>
        <v>403.34352604200802</v>
      </c>
      <c r="H208" s="20">
        <f t="shared" si="55"/>
        <v>105</v>
      </c>
      <c r="I208" s="20">
        <f t="shared" si="55"/>
        <v>105</v>
      </c>
      <c r="J208" s="14" t="str">
        <f t="shared" si="56"/>
        <v>C3</v>
      </c>
    </row>
    <row r="209" spans="1:14" ht="15" x14ac:dyDescent="0.3">
      <c r="A209" s="14">
        <v>13</v>
      </c>
      <c r="B209" s="33">
        <v>175</v>
      </c>
      <c r="C209" s="22">
        <v>600</v>
      </c>
      <c r="D209" s="18">
        <v>8</v>
      </c>
      <c r="E209" s="19">
        <v>60</v>
      </c>
      <c r="F209" s="20">
        <f t="shared" si="53"/>
        <v>619.31655879687253</v>
      </c>
      <c r="G209" s="20">
        <f t="shared" si="54"/>
        <v>576.02604107800539</v>
      </c>
      <c r="H209" s="20">
        <f t="shared" si="55"/>
        <v>60</v>
      </c>
      <c r="I209" s="20">
        <f t="shared" si="55"/>
        <v>60</v>
      </c>
      <c r="J209" s="14" t="str">
        <f t="shared" si="56"/>
        <v>C3</v>
      </c>
    </row>
    <row r="210" spans="1:14" ht="15" x14ac:dyDescent="0.3">
      <c r="A210" s="14">
        <v>14</v>
      </c>
      <c r="B210" s="33">
        <v>230</v>
      </c>
      <c r="C210" s="22">
        <v>950</v>
      </c>
      <c r="D210" s="18">
        <v>6</v>
      </c>
      <c r="E210" s="19">
        <v>140</v>
      </c>
      <c r="F210" s="20">
        <f t="shared" si="53"/>
        <v>972.070985062305</v>
      </c>
      <c r="G210" s="20">
        <f t="shared" si="54"/>
        <v>929.25938251921889</v>
      </c>
      <c r="H210" s="20">
        <f t="shared" si="55"/>
        <v>140</v>
      </c>
      <c r="I210" s="20">
        <f t="shared" si="55"/>
        <v>140</v>
      </c>
      <c r="J210" s="14" t="str">
        <f t="shared" si="56"/>
        <v>C3</v>
      </c>
    </row>
    <row r="211" spans="1:14" ht="15" x14ac:dyDescent="0.3">
      <c r="A211" s="14">
        <v>15</v>
      </c>
      <c r="B211" s="33">
        <v>195</v>
      </c>
      <c r="C211" s="22">
        <v>700</v>
      </c>
      <c r="D211" s="18">
        <v>3</v>
      </c>
      <c r="E211" s="19">
        <v>100</v>
      </c>
      <c r="F211" s="20">
        <f t="shared" si="53"/>
        <v>721.21980006097999</v>
      </c>
      <c r="G211" s="20">
        <f t="shared" si="54"/>
        <v>678.05678228301792</v>
      </c>
      <c r="H211" s="20">
        <f t="shared" si="55"/>
        <v>100</v>
      </c>
      <c r="I211" s="20">
        <f t="shared" si="55"/>
        <v>100</v>
      </c>
      <c r="J211" s="14" t="str">
        <f t="shared" si="56"/>
        <v>C3</v>
      </c>
    </row>
    <row r="212" spans="1:14" ht="15" x14ac:dyDescent="0.3">
      <c r="A212" s="14">
        <v>16</v>
      </c>
      <c r="B212" s="33">
        <v>185</v>
      </c>
      <c r="C212" s="22">
        <v>800</v>
      </c>
      <c r="D212" s="18">
        <v>6</v>
      </c>
      <c r="E212" s="19">
        <v>80</v>
      </c>
      <c r="F212" s="20">
        <f t="shared" si="53"/>
        <v>815.97610259124622</v>
      </c>
      <c r="G212" s="20">
        <f t="shared" si="54"/>
        <v>773.52310889849957</v>
      </c>
      <c r="H212" s="20">
        <f t="shared" si="55"/>
        <v>80</v>
      </c>
      <c r="I212" s="20">
        <f t="shared" si="55"/>
        <v>80</v>
      </c>
      <c r="J212" s="14" t="str">
        <f t="shared" si="56"/>
        <v>C3</v>
      </c>
    </row>
    <row r="213" spans="1:14" ht="15" x14ac:dyDescent="0.3">
      <c r="A213" s="14">
        <v>17</v>
      </c>
      <c r="B213" s="33">
        <v>240</v>
      </c>
      <c r="C213" s="22">
        <v>550</v>
      </c>
      <c r="D213" s="18">
        <v>4</v>
      </c>
      <c r="E213" s="19">
        <v>125</v>
      </c>
      <c r="F213" s="20">
        <f t="shared" si="53"/>
        <v>593.20654075962443</v>
      </c>
      <c r="G213" s="20">
        <f t="shared" si="54"/>
        <v>548.05382947298165</v>
      </c>
      <c r="H213" s="20">
        <f t="shared" si="55"/>
        <v>125</v>
      </c>
      <c r="I213" s="20">
        <f t="shared" si="55"/>
        <v>125</v>
      </c>
      <c r="J213" s="14" t="str">
        <f t="shared" si="56"/>
        <v>C3</v>
      </c>
    </row>
    <row r="214" spans="1:14" ht="15" x14ac:dyDescent="0.3">
      <c r="A214" s="14">
        <v>18</v>
      </c>
      <c r="B214" s="33">
        <v>155</v>
      </c>
      <c r="C214" s="22">
        <v>900</v>
      </c>
      <c r="D214" s="18">
        <v>3</v>
      </c>
      <c r="E214" s="19">
        <v>95</v>
      </c>
      <c r="F214" s="20">
        <f t="shared" si="53"/>
        <v>908.84432110235468</v>
      </c>
      <c r="G214" s="20">
        <f t="shared" si="54"/>
        <v>867.54884588707739</v>
      </c>
      <c r="H214" s="20">
        <f t="shared" si="55"/>
        <v>95</v>
      </c>
      <c r="I214" s="20">
        <f t="shared" si="55"/>
        <v>95</v>
      </c>
      <c r="J214" s="14" t="str">
        <f t="shared" si="56"/>
        <v>C3</v>
      </c>
    </row>
    <row r="215" spans="1:14" ht="15" x14ac:dyDescent="0.3">
      <c r="A215" s="14">
        <v>19</v>
      </c>
      <c r="B215" s="33">
        <v>175</v>
      </c>
      <c r="C215" s="22">
        <v>350</v>
      </c>
      <c r="D215" s="18">
        <v>6</v>
      </c>
      <c r="E215" s="19">
        <v>65</v>
      </c>
      <c r="F215" s="20">
        <f t="shared" si="53"/>
        <v>384.28765267700186</v>
      </c>
      <c r="G215" s="20">
        <f t="shared" si="54"/>
        <v>339.05456787956712</v>
      </c>
      <c r="H215" s="20">
        <f t="shared" si="55"/>
        <v>65</v>
      </c>
      <c r="I215" s="20">
        <f t="shared" si="55"/>
        <v>65</v>
      </c>
      <c r="J215" s="14" t="str">
        <f t="shared" si="56"/>
        <v>C3</v>
      </c>
    </row>
    <row r="216" spans="1:14" ht="15" x14ac:dyDescent="0.3">
      <c r="A216" s="14">
        <v>20</v>
      </c>
      <c r="B216" s="33">
        <v>205</v>
      </c>
      <c r="C216" s="22">
        <v>750</v>
      </c>
      <c r="D216" s="18">
        <v>4</v>
      </c>
      <c r="E216" s="19">
        <v>105</v>
      </c>
      <c r="F216" s="20">
        <f t="shared" si="53"/>
        <v>772.02914452758841</v>
      </c>
      <c r="G216" s="20">
        <f t="shared" si="54"/>
        <v>728.87447478972672</v>
      </c>
      <c r="H216" s="20">
        <f t="shared" si="55"/>
        <v>105</v>
      </c>
      <c r="I216" s="20">
        <f t="shared" si="55"/>
        <v>105</v>
      </c>
      <c r="J216" s="14" t="str">
        <f t="shared" si="56"/>
        <v>C3</v>
      </c>
    </row>
    <row r="218" spans="1:14" x14ac:dyDescent="0.3">
      <c r="A218" s="26" t="s">
        <v>42</v>
      </c>
      <c r="B218" s="27" t="s">
        <v>25</v>
      </c>
      <c r="C218" s="19">
        <f>SUM(C197,C200,C202,C204,C209,C212:C213,C216)/8</f>
        <v>737.5</v>
      </c>
      <c r="D218" s="19">
        <f t="shared" ref="D218:E218" si="57">SUM(D197,D200,D202,D204,D209,D212:D213,D216)/8</f>
        <v>5.25</v>
      </c>
      <c r="E218" s="19">
        <f t="shared" si="57"/>
        <v>90.625</v>
      </c>
    </row>
    <row r="219" spans="1:14" x14ac:dyDescent="0.3">
      <c r="A219" s="26"/>
      <c r="B219" s="27" t="s">
        <v>26</v>
      </c>
      <c r="C219" s="19">
        <f>SUM(C198,C203,C205:C208,C210,C215)/8</f>
        <v>650</v>
      </c>
      <c r="D219" s="19">
        <f t="shared" ref="D219:E219" si="58">SUM(D198,D203,D205:D208,D210,D215)/8</f>
        <v>5.25</v>
      </c>
      <c r="E219" s="19">
        <f t="shared" si="58"/>
        <v>99.375</v>
      </c>
    </row>
    <row r="220" spans="1:14" x14ac:dyDescent="0.3">
      <c r="A220" s="26"/>
      <c r="B220" s="27" t="s">
        <v>27</v>
      </c>
      <c r="C220" s="19">
        <f>SUM(C199,C201,C211,C214)/4</f>
        <v>712.5</v>
      </c>
      <c r="D220" s="19">
        <f t="shared" ref="D220:E220" si="59">SUM(D199,D201,D211,D214)/4</f>
        <v>3.25</v>
      </c>
      <c r="E220" s="19">
        <f t="shared" si="59"/>
        <v>106.25</v>
      </c>
    </row>
    <row r="222" spans="1:14" x14ac:dyDescent="0.3">
      <c r="A222" s="14" t="s">
        <v>0</v>
      </c>
      <c r="B222" s="14" t="s">
        <v>2</v>
      </c>
      <c r="C222" s="14" t="s">
        <v>4</v>
      </c>
      <c r="D222" s="14" t="s">
        <v>19</v>
      </c>
      <c r="E222" s="14" t="s">
        <v>52</v>
      </c>
      <c r="F222" s="14" t="s">
        <v>25</v>
      </c>
      <c r="G222" s="14" t="s">
        <v>26</v>
      </c>
      <c r="H222" s="14" t="s">
        <v>27</v>
      </c>
      <c r="I222" s="14" t="s">
        <v>28</v>
      </c>
      <c r="J222" s="14" t="s">
        <v>29</v>
      </c>
      <c r="L222" s="15" t="s">
        <v>30</v>
      </c>
      <c r="M222" s="15"/>
      <c r="N222" s="15"/>
    </row>
    <row r="223" spans="1:14" ht="15" x14ac:dyDescent="0.3">
      <c r="A223" s="14">
        <v>1</v>
      </c>
      <c r="B223" s="32">
        <v>120</v>
      </c>
      <c r="C223" s="17">
        <v>800</v>
      </c>
      <c r="D223" s="18">
        <v>4</v>
      </c>
      <c r="E223" s="19">
        <v>100</v>
      </c>
      <c r="F223" s="22">
        <v>2349</v>
      </c>
      <c r="G223" s="28">
        <v>5059.9999999999991</v>
      </c>
      <c r="H223" s="29">
        <f>G223*2</f>
        <v>10119.999999999998</v>
      </c>
      <c r="I223" s="20">
        <f>MIN(F223,G223,H223)</f>
        <v>2349</v>
      </c>
      <c r="J223" s="14" t="str">
        <f>IF(I223=F223, "C1", IF(AND(I223=G223), "C2", "C3"))</f>
        <v>C1</v>
      </c>
      <c r="L223" s="15" t="s">
        <v>31</v>
      </c>
      <c r="M223" s="15"/>
      <c r="N223" s="15"/>
    </row>
    <row r="224" spans="1:14" ht="15" x14ac:dyDescent="0.3">
      <c r="A224" s="14">
        <v>2</v>
      </c>
      <c r="B224" s="32">
        <v>150</v>
      </c>
      <c r="C224" s="17">
        <v>650</v>
      </c>
      <c r="D224" s="18">
        <v>6</v>
      </c>
      <c r="E224" s="19">
        <v>80</v>
      </c>
      <c r="F224" s="22">
        <v>1378</v>
      </c>
      <c r="G224" s="28">
        <v>2829.9999999999986</v>
      </c>
      <c r="H224" s="29">
        <f t="shared" ref="H224:H242" si="60">G224*2</f>
        <v>5659.9999999999973</v>
      </c>
      <c r="I224" s="20">
        <f t="shared" ref="I224:I242" si="61">MIN(F224,G224,H224)</f>
        <v>1378</v>
      </c>
      <c r="J224" s="14" t="str">
        <f t="shared" ref="J224:J242" si="62">IF(I224=F224, "C1", IF(AND(I224=G224), "C2", "C3"))</f>
        <v>C1</v>
      </c>
      <c r="L224" s="15" t="s">
        <v>32</v>
      </c>
      <c r="M224" s="15"/>
      <c r="N224" s="15"/>
    </row>
    <row r="225" spans="1:14" ht="15" x14ac:dyDescent="0.3">
      <c r="A225" s="14">
        <v>3</v>
      </c>
      <c r="B225" s="32">
        <v>200</v>
      </c>
      <c r="C225" s="17">
        <v>500</v>
      </c>
      <c r="D225" s="18">
        <v>3</v>
      </c>
      <c r="E225" s="19">
        <v>120</v>
      </c>
      <c r="F225" s="22">
        <v>1095</v>
      </c>
      <c r="G225" s="28">
        <v>1220.0000000000009</v>
      </c>
      <c r="H225" s="29">
        <f t="shared" si="60"/>
        <v>2440.0000000000018</v>
      </c>
      <c r="I225" s="20">
        <f t="shared" si="61"/>
        <v>1095</v>
      </c>
      <c r="J225" s="14" t="str">
        <f t="shared" si="62"/>
        <v>C1</v>
      </c>
    </row>
    <row r="226" spans="1:14" ht="15" x14ac:dyDescent="0.3">
      <c r="A226" s="14">
        <v>4</v>
      </c>
      <c r="B226" s="32">
        <v>180</v>
      </c>
      <c r="C226" s="17">
        <v>900</v>
      </c>
      <c r="D226" s="18">
        <v>5</v>
      </c>
      <c r="E226" s="19">
        <v>90</v>
      </c>
      <c r="F226" s="22">
        <v>1515</v>
      </c>
      <c r="G226" s="28">
        <v>4640.0000000000027</v>
      </c>
      <c r="H226" s="29">
        <f t="shared" si="60"/>
        <v>9280.0000000000055</v>
      </c>
      <c r="I226" s="20">
        <f t="shared" si="61"/>
        <v>1515</v>
      </c>
      <c r="J226" s="14" t="str">
        <f t="shared" si="62"/>
        <v>C1</v>
      </c>
      <c r="L226" s="15" t="s">
        <v>46</v>
      </c>
    </row>
    <row r="227" spans="1:14" ht="15" x14ac:dyDescent="0.3">
      <c r="A227" s="14">
        <v>5</v>
      </c>
      <c r="B227" s="32">
        <v>250</v>
      </c>
      <c r="C227" s="17">
        <v>750</v>
      </c>
      <c r="D227" s="18">
        <v>4</v>
      </c>
      <c r="E227" s="19">
        <v>110</v>
      </c>
      <c r="F227" s="22">
        <v>1253</v>
      </c>
      <c r="G227" s="28">
        <v>1830.0000000000014</v>
      </c>
      <c r="H227" s="29">
        <f t="shared" si="60"/>
        <v>3660.0000000000027</v>
      </c>
      <c r="I227" s="20">
        <f t="shared" si="61"/>
        <v>1253</v>
      </c>
      <c r="J227" s="14" t="str">
        <f t="shared" si="62"/>
        <v>C1</v>
      </c>
      <c r="L227" s="15" t="s">
        <v>47</v>
      </c>
    </row>
    <row r="228" spans="1:14" ht="15" x14ac:dyDescent="0.3">
      <c r="A228" s="14">
        <v>6</v>
      </c>
      <c r="B228" s="32">
        <v>140</v>
      </c>
      <c r="C228" s="17">
        <v>550</v>
      </c>
      <c r="D228" s="18">
        <v>8</v>
      </c>
      <c r="E228" s="19">
        <v>70</v>
      </c>
      <c r="F228" s="22">
        <v>965</v>
      </c>
      <c r="G228" s="28">
        <v>2689.9999999999932</v>
      </c>
      <c r="H228" s="29">
        <f t="shared" si="60"/>
        <v>5379.9999999999864</v>
      </c>
      <c r="I228" s="20">
        <f t="shared" si="61"/>
        <v>965</v>
      </c>
      <c r="J228" s="14" t="str">
        <f t="shared" si="62"/>
        <v>C1</v>
      </c>
      <c r="L228" s="21" t="s">
        <v>48</v>
      </c>
    </row>
    <row r="229" spans="1:14" ht="15" x14ac:dyDescent="0.3">
      <c r="A229" s="14">
        <v>7</v>
      </c>
      <c r="B229" s="32">
        <v>160</v>
      </c>
      <c r="C229" s="17">
        <v>700</v>
      </c>
      <c r="D229" s="18">
        <v>5</v>
      </c>
      <c r="E229" s="19">
        <v>130</v>
      </c>
      <c r="F229" s="22">
        <v>270</v>
      </c>
      <c r="G229" s="28">
        <v>5990.0000000000018</v>
      </c>
      <c r="H229" s="29">
        <f t="shared" si="60"/>
        <v>11980.000000000004</v>
      </c>
      <c r="I229" s="20">
        <f t="shared" si="61"/>
        <v>270</v>
      </c>
      <c r="J229" s="14" t="str">
        <f t="shared" si="62"/>
        <v>C1</v>
      </c>
      <c r="L229" s="15"/>
      <c r="M229" s="15"/>
      <c r="N229" s="15"/>
    </row>
    <row r="230" spans="1:14" ht="15" x14ac:dyDescent="0.3">
      <c r="A230" s="14">
        <v>8</v>
      </c>
      <c r="B230" s="32">
        <v>190</v>
      </c>
      <c r="C230" s="17">
        <v>950</v>
      </c>
      <c r="D230" s="18">
        <v>3</v>
      </c>
      <c r="E230" s="19">
        <v>95</v>
      </c>
      <c r="F230" s="22">
        <v>97</v>
      </c>
      <c r="G230" s="28">
        <v>289.99999999999977</v>
      </c>
      <c r="H230" s="29">
        <f t="shared" si="60"/>
        <v>579.99999999999955</v>
      </c>
      <c r="I230" s="20">
        <f t="shared" si="61"/>
        <v>97</v>
      </c>
      <c r="J230" s="14" t="str">
        <f t="shared" si="62"/>
        <v>C1</v>
      </c>
    </row>
    <row r="231" spans="1:14" ht="15" x14ac:dyDescent="0.3">
      <c r="A231" s="14">
        <v>9</v>
      </c>
      <c r="B231" s="32">
        <v>170</v>
      </c>
      <c r="C231" s="17">
        <v>850</v>
      </c>
      <c r="D231" s="18">
        <v>7</v>
      </c>
      <c r="E231" s="19">
        <v>85</v>
      </c>
      <c r="F231" s="22">
        <v>98</v>
      </c>
      <c r="G231" s="28">
        <v>3420.0000000000027</v>
      </c>
      <c r="H231" s="29">
        <f t="shared" si="60"/>
        <v>6840.0000000000055</v>
      </c>
      <c r="I231" s="20">
        <f t="shared" si="61"/>
        <v>98</v>
      </c>
      <c r="J231" s="14" t="str">
        <f t="shared" si="62"/>
        <v>C1</v>
      </c>
    </row>
    <row r="232" spans="1:14" ht="15" x14ac:dyDescent="0.3">
      <c r="A232" s="14">
        <v>10</v>
      </c>
      <c r="B232" s="32">
        <v>210</v>
      </c>
      <c r="C232" s="17">
        <v>450</v>
      </c>
      <c r="D232" s="18">
        <v>4</v>
      </c>
      <c r="E232" s="19">
        <v>75</v>
      </c>
      <c r="F232" s="22">
        <v>1062</v>
      </c>
      <c r="G232" s="28">
        <v>6210.0000000000027</v>
      </c>
      <c r="H232" s="29">
        <f t="shared" si="60"/>
        <v>12420.000000000005</v>
      </c>
      <c r="I232" s="20">
        <f t="shared" si="61"/>
        <v>1062</v>
      </c>
      <c r="J232" s="14" t="str">
        <f t="shared" si="62"/>
        <v>C1</v>
      </c>
    </row>
    <row r="233" spans="1:14" ht="15" x14ac:dyDescent="0.3">
      <c r="A233" s="14">
        <v>11</v>
      </c>
      <c r="B233" s="33">
        <v>130</v>
      </c>
      <c r="C233" s="22">
        <v>850</v>
      </c>
      <c r="D233" s="18">
        <v>5</v>
      </c>
      <c r="E233" s="19">
        <v>115</v>
      </c>
      <c r="F233" s="22">
        <v>400</v>
      </c>
      <c r="G233" s="28">
        <v>910.00000000000261</v>
      </c>
      <c r="H233" s="29">
        <f t="shared" si="60"/>
        <v>1820.0000000000052</v>
      </c>
      <c r="I233" s="20">
        <f t="shared" si="61"/>
        <v>400</v>
      </c>
      <c r="J233" s="14" t="str">
        <f t="shared" si="62"/>
        <v>C1</v>
      </c>
    </row>
    <row r="234" spans="1:14" ht="15" x14ac:dyDescent="0.3">
      <c r="A234" s="14">
        <v>12</v>
      </c>
      <c r="B234" s="33">
        <v>220</v>
      </c>
      <c r="C234" s="22">
        <v>400</v>
      </c>
      <c r="D234" s="18">
        <v>3</v>
      </c>
      <c r="E234" s="19">
        <v>105</v>
      </c>
      <c r="F234" s="22">
        <v>1396</v>
      </c>
      <c r="G234" s="28">
        <v>820</v>
      </c>
      <c r="H234" s="29">
        <f t="shared" si="60"/>
        <v>1640</v>
      </c>
      <c r="I234" s="20">
        <f t="shared" si="61"/>
        <v>820</v>
      </c>
      <c r="J234" s="14" t="str">
        <f t="shared" si="62"/>
        <v>C2</v>
      </c>
    </row>
    <row r="235" spans="1:14" ht="15" x14ac:dyDescent="0.3">
      <c r="A235" s="14">
        <v>13</v>
      </c>
      <c r="B235" s="33">
        <v>175</v>
      </c>
      <c r="C235" s="22">
        <v>600</v>
      </c>
      <c r="D235" s="18">
        <v>8</v>
      </c>
      <c r="E235" s="19">
        <v>60</v>
      </c>
      <c r="F235" s="22">
        <v>530</v>
      </c>
      <c r="G235" s="28">
        <v>1229.9999999999968</v>
      </c>
      <c r="H235" s="29">
        <f t="shared" si="60"/>
        <v>2459.9999999999936</v>
      </c>
      <c r="I235" s="20">
        <f t="shared" si="61"/>
        <v>530</v>
      </c>
      <c r="J235" s="14" t="str">
        <f t="shared" si="62"/>
        <v>C1</v>
      </c>
    </row>
    <row r="236" spans="1:14" ht="15" x14ac:dyDescent="0.3">
      <c r="A236" s="14">
        <v>14</v>
      </c>
      <c r="B236" s="33">
        <v>230</v>
      </c>
      <c r="C236" s="22">
        <v>950</v>
      </c>
      <c r="D236" s="18">
        <v>6</v>
      </c>
      <c r="E236" s="19">
        <v>140</v>
      </c>
      <c r="F236" s="22">
        <v>2514</v>
      </c>
      <c r="G236" s="28">
        <v>329.99999999999943</v>
      </c>
      <c r="H236" s="29">
        <f t="shared" si="60"/>
        <v>659.99999999999886</v>
      </c>
      <c r="I236" s="20">
        <f t="shared" si="61"/>
        <v>329.99999999999943</v>
      </c>
      <c r="J236" s="14" t="str">
        <f t="shared" si="62"/>
        <v>C2</v>
      </c>
    </row>
    <row r="237" spans="1:14" ht="15" x14ac:dyDescent="0.3">
      <c r="A237" s="14">
        <v>15</v>
      </c>
      <c r="B237" s="33">
        <v>195</v>
      </c>
      <c r="C237" s="22">
        <v>700</v>
      </c>
      <c r="D237" s="18">
        <v>3</v>
      </c>
      <c r="E237" s="19">
        <v>100</v>
      </c>
      <c r="F237" s="22">
        <v>2481</v>
      </c>
      <c r="G237" s="28">
        <v>2620.0000000000036</v>
      </c>
      <c r="H237" s="29">
        <f t="shared" si="60"/>
        <v>5240.0000000000073</v>
      </c>
      <c r="I237" s="20">
        <f t="shared" si="61"/>
        <v>2481</v>
      </c>
      <c r="J237" s="14" t="str">
        <f t="shared" si="62"/>
        <v>C1</v>
      </c>
      <c r="K237" s="15"/>
    </row>
    <row r="238" spans="1:14" ht="15" x14ac:dyDescent="0.3">
      <c r="A238" s="14">
        <v>16</v>
      </c>
      <c r="B238" s="33">
        <v>185</v>
      </c>
      <c r="C238" s="22">
        <v>800</v>
      </c>
      <c r="D238" s="18">
        <v>6</v>
      </c>
      <c r="E238" s="19">
        <v>80</v>
      </c>
      <c r="F238" s="22">
        <v>2025</v>
      </c>
      <c r="G238" s="28">
        <v>929.99999999999955</v>
      </c>
      <c r="H238" s="29">
        <f t="shared" si="60"/>
        <v>1859.9999999999991</v>
      </c>
      <c r="I238" s="20">
        <f t="shared" si="61"/>
        <v>929.99999999999955</v>
      </c>
      <c r="J238" s="14" t="str">
        <f t="shared" si="62"/>
        <v>C2</v>
      </c>
      <c r="K238" s="15"/>
    </row>
    <row r="239" spans="1:14" ht="15" x14ac:dyDescent="0.3">
      <c r="A239" s="14">
        <v>17</v>
      </c>
      <c r="B239" s="33">
        <v>240</v>
      </c>
      <c r="C239" s="22">
        <v>550</v>
      </c>
      <c r="D239" s="18">
        <v>4</v>
      </c>
      <c r="E239" s="19">
        <v>125</v>
      </c>
      <c r="F239" s="22">
        <v>2390</v>
      </c>
      <c r="G239" s="28">
        <v>2069.9999999999964</v>
      </c>
      <c r="H239" s="29">
        <f t="shared" si="60"/>
        <v>4139.9999999999927</v>
      </c>
      <c r="I239" s="20">
        <f t="shared" si="61"/>
        <v>2069.9999999999964</v>
      </c>
      <c r="J239" s="14" t="str">
        <f t="shared" si="62"/>
        <v>C2</v>
      </c>
      <c r="K239" s="15"/>
    </row>
    <row r="240" spans="1:14" ht="15" x14ac:dyDescent="0.3">
      <c r="A240" s="14">
        <v>18</v>
      </c>
      <c r="B240" s="33">
        <v>155</v>
      </c>
      <c r="C240" s="22">
        <v>900</v>
      </c>
      <c r="D240" s="18">
        <v>3</v>
      </c>
      <c r="E240" s="19">
        <v>95</v>
      </c>
      <c r="F240" s="22">
        <v>1078</v>
      </c>
      <c r="G240" s="28">
        <v>1070.0000000000025</v>
      </c>
      <c r="H240" s="29">
        <f t="shared" si="60"/>
        <v>2140.000000000005</v>
      </c>
      <c r="I240" s="20">
        <f t="shared" si="61"/>
        <v>1070.0000000000025</v>
      </c>
      <c r="J240" s="14" t="str">
        <f t="shared" si="62"/>
        <v>C2</v>
      </c>
      <c r="K240" s="15"/>
    </row>
    <row r="241" spans="1:11" ht="15" x14ac:dyDescent="0.3">
      <c r="A241" s="14">
        <v>19</v>
      </c>
      <c r="B241" s="33">
        <v>175</v>
      </c>
      <c r="C241" s="22">
        <v>350</v>
      </c>
      <c r="D241" s="18">
        <v>6</v>
      </c>
      <c r="E241" s="19">
        <v>65</v>
      </c>
      <c r="F241" s="22">
        <v>2337</v>
      </c>
      <c r="G241" s="28">
        <v>309.9999999999996</v>
      </c>
      <c r="H241" s="29">
        <f t="shared" si="60"/>
        <v>619.9999999999992</v>
      </c>
      <c r="I241" s="20">
        <f t="shared" si="61"/>
        <v>309.9999999999996</v>
      </c>
      <c r="J241" s="14" t="str">
        <f t="shared" si="62"/>
        <v>C2</v>
      </c>
      <c r="K241" s="15"/>
    </row>
    <row r="242" spans="1:11" ht="15" x14ac:dyDescent="0.3">
      <c r="A242" s="14">
        <v>20</v>
      </c>
      <c r="B242" s="33">
        <v>205</v>
      </c>
      <c r="C242" s="22">
        <v>750</v>
      </c>
      <c r="D242" s="18">
        <v>4</v>
      </c>
      <c r="E242" s="19">
        <v>105</v>
      </c>
      <c r="F242" s="22">
        <v>2393</v>
      </c>
      <c r="G242" s="28">
        <v>2200.0000000000014</v>
      </c>
      <c r="H242" s="29">
        <f t="shared" si="60"/>
        <v>4400.0000000000027</v>
      </c>
      <c r="I242" s="20">
        <f t="shared" si="61"/>
        <v>2200.0000000000014</v>
      </c>
      <c r="J242" s="14" t="str">
        <f t="shared" si="62"/>
        <v>C2</v>
      </c>
      <c r="K242" s="15"/>
    </row>
    <row r="243" spans="1:11" x14ac:dyDescent="0.3">
      <c r="K243" s="15"/>
    </row>
    <row r="244" spans="1:11" x14ac:dyDescent="0.3">
      <c r="A244" s="26" t="s">
        <v>49</v>
      </c>
      <c r="B244" s="27" t="s">
        <v>25</v>
      </c>
      <c r="C244" s="19">
        <f>SUM(C223,C226,C227:C228,C230,C235,C238:C239,C242)/9</f>
        <v>738.88888888888891</v>
      </c>
      <c r="D244" s="19">
        <f t="shared" ref="D244:E244" si="63">SUM(D223,D226,D227:D228,D230,D235,D238:D239,D242)/9</f>
        <v>5.1111111111111107</v>
      </c>
      <c r="E244" s="19">
        <f t="shared" si="63"/>
        <v>92.777777777777771</v>
      </c>
      <c r="K244" s="15"/>
    </row>
    <row r="245" spans="1:11" x14ac:dyDescent="0.3">
      <c r="A245" s="26"/>
      <c r="B245" s="27" t="s">
        <v>26</v>
      </c>
      <c r="C245" s="19">
        <f>SUM(C224,C229,C232:C234,C236,C241)/7</f>
        <v>621.42857142857144</v>
      </c>
      <c r="D245" s="19">
        <f t="shared" ref="D245:E245" si="64">SUM(D224,D229,D232:D234,D236,D241)/7</f>
        <v>5</v>
      </c>
      <c r="E245" s="19">
        <f t="shared" si="64"/>
        <v>101.42857142857143</v>
      </c>
      <c r="K245" s="15"/>
    </row>
    <row r="246" spans="1:11" x14ac:dyDescent="0.3">
      <c r="A246" s="26"/>
      <c r="B246" s="27" t="s">
        <v>27</v>
      </c>
      <c r="C246" s="19">
        <f>SUM(C225,C231,C237,C240)/4</f>
        <v>737.5</v>
      </c>
      <c r="D246" s="19">
        <f t="shared" ref="D246:E246" si="65">SUM(D225,D231,D237,D240)/4</f>
        <v>4</v>
      </c>
      <c r="E246" s="19">
        <f t="shared" si="65"/>
        <v>100</v>
      </c>
      <c r="K246" s="15"/>
    </row>
    <row r="247" spans="1:11" x14ac:dyDescent="0.3">
      <c r="K247" s="15"/>
    </row>
    <row r="248" spans="1:11" x14ac:dyDescent="0.3">
      <c r="A248" s="31" t="s">
        <v>50</v>
      </c>
      <c r="B248" s="31"/>
      <c r="C248" s="31"/>
      <c r="D248" s="31"/>
    </row>
  </sheetData>
  <mergeCells count="16">
    <mergeCell ref="A165:J165"/>
    <mergeCell ref="A188:A190"/>
    <mergeCell ref="A192:A194"/>
    <mergeCell ref="A218:A220"/>
    <mergeCell ref="A244:A246"/>
    <mergeCell ref="A248:D248"/>
    <mergeCell ref="A77:A79"/>
    <mergeCell ref="A81:A83"/>
    <mergeCell ref="A107:A109"/>
    <mergeCell ref="A112:J112"/>
    <mergeCell ref="A135:A137"/>
    <mergeCell ref="A139:A141"/>
    <mergeCell ref="A1:N1"/>
    <mergeCell ref="A24:A26"/>
    <mergeCell ref="A28:A30"/>
    <mergeCell ref="A54:N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2023-07-11T04:40:39Z</dcterms:created>
  <dcterms:modified xsi:type="dcterms:W3CDTF">2023-07-11T13:31:11Z</dcterms:modified>
</cp:coreProperties>
</file>