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VER" sheetId="1" r:id="rId4"/>
    <sheet state="visible" name="DATA ALTERNATIF" sheetId="2" r:id="rId5"/>
    <sheet state="visible" name="BOBOT &amp; KRITERIA" sheetId="3" r:id="rId6"/>
    <sheet state="visible" name="MATRIKS KEPUTUSAN" sheetId="4" r:id="rId7"/>
    <sheet state="visible" name="NILAI FUZZY" sheetId="5" r:id="rId8"/>
    <sheet state="visible" name="NORMALISASI" sheetId="6" r:id="rId9"/>
    <sheet state="visible" name="NILAI PREFERENSI &amp; RANKING" sheetId="7" r:id="rId10"/>
    <sheet state="visible" name="HASIL AKHIR" sheetId="8" r:id="rId11"/>
    <sheet state="hidden" name="CONTOH PERHITUNGAN" sheetId="9" r:id="rId12"/>
  </sheets>
  <definedNames/>
  <calcPr/>
  <extLst>
    <ext uri="GoogleSheetsCustomDataVersion2">
      <go:sheetsCustomData xmlns:go="http://customooxmlschemas.google.com/" r:id="rId13" roundtripDataChecksum="7F3xGsZPn+UAyfXApUon2aAI6CFzPdU5ZaRjUIibu1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6">
      <text>
        <t xml:space="preserve">======
ID#AAAB7pM_10I
Irfan Zaki    (2026-06-02 15:14:32)
ini 0</t>
      </text>
    </comment>
  </commentList>
  <extLst>
    <ext uri="GoogleSheetsCustomDataVersion2">
      <go:sheetsCustomData xmlns:go="http://customooxmlschemas.google.com/" r:id="rId1" roundtripDataSignature="AMtx7mjU0opcS8Givw+Nw70/7l/rcD2BU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ID#AAAB7pM_1z0
Debora Intania Subekti    (2026-06-02 14:18:58)
nah ini nah aku bingung, dari 0,25 knp bisa jd 0,2500? tp di rumus excelnya itu cuman ketulis ='NILAI FUZZY'!D4
------
ID#AAAB7pM_10U
Irfan Zaki    (2026-06-02 15:51:07)
itu cuma karena settingan dari cellnya aja, emang dibuat 4 angka di belakang koma khusus sheet normalisasi. nilainya tetap sama kok</t>
      </text>
    </comment>
  </commentList>
  <extLst>
    <ext uri="GoogleSheetsCustomDataVersion2">
      <go:sheetsCustomData xmlns:go="http://customooxmlschemas.google.com/" r:id="rId1" roundtripDataSignature="AMtx7mhKTzS4uHyqpQV/L8pHWsdGbMaWj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ID#AAAB7pM_1z4
Debora Intania Subekti    (2026-06-02 14:19:51)
Kalau ini hasil dari normalisasi dikalli sama bobot kan?
------
ID#AAAB7pM_10g
Irfan Zaki    (2026-06-02 16:05:13)
Bener</t>
      </text>
    </comment>
    <comment authorId="0" ref="I4">
      <text>
        <t xml:space="preserve">======
ID#AAAB7pM_1z8
Debora Intania Subekti    (2026-06-02 14:25:50)
ini hasil penambahan dari D sampai H kan
------
ID#AAAB7pM_10c
Irfan Zaki    (2026-06-02 16:05:07)
Bener</t>
      </text>
    </comment>
    <comment authorId="0" ref="J4">
      <text>
        <t xml:space="preserve">======
ID#AAAB7pM_10A
Debora Intania Subekti    (2026-06-02 14:27:45)
nah ini aku bingung bgt cara baca rumusnya
------
ID#AAAB7pM_10Y
Irfan Zaki    (2026-06-02 16:05:01)
Itu cara bacanya begini, contoh di baris 4 ini ya : 
dia berarti minta tolong carikan rank I4 (nilai laptop A01) ini, dengan cara membandingkannya dengan seluruh nilai di baris I (I4 - I78) dan yang dapet Ranking 1 haruslah yang nilainya paling besar (0) makanya ada angka 0 di akhir rumusnya, perintah untuk Descending. Artinya, urutkan dari Nilai Paling Besar = Ranking 1</t>
      </text>
    </comment>
  </commentList>
  <extLst>
    <ext uri="GoogleSheetsCustomDataVersion2">
      <go:sheetsCustomData xmlns:go="http://customooxmlschemas.google.com/" r:id="rId1" roundtripDataSignature="AMtx7mhpwqtWQfm4LZ4Q90QN3Dzr9hQBHA=="/>
    </ext>
  </extLst>
</comments>
</file>

<file path=xl/sharedStrings.xml><?xml version="1.0" encoding="utf-8"?>
<sst xmlns="http://schemas.openxmlformats.org/spreadsheetml/2006/main" count="605" uniqueCount="398">
  <si>
    <t>SISTEM PENDUKUNG KEPUTUSAN PENGADAAN PERANGKAT LAPTOP
BERBASIS E-KATALOG MENGGUNAKAN METODE
SIMPLE ADDITIVE WEIGHTING (SAW)
PADA KEMENTERIAN PERDAGANGAN</t>
  </si>
  <si>
    <t>INFORMASI PENELITIAN</t>
  </si>
  <si>
    <t>Referensi Regulasi</t>
  </si>
  <si>
    <t>Kepmendag No. 2060 Tahun 2025</t>
  </si>
  <si>
    <t>Metode</t>
  </si>
  <si>
    <t>Simple Additive Weighting (SAW)</t>
  </si>
  <si>
    <t>Jumlah Alternatif</t>
  </si>
  <si>
    <t>75 Laptop dari E-Katalog LKPP</t>
  </si>
  <si>
    <t>Jumlah Kriteria</t>
  </si>
  <si>
    <t>5 Kriteria Evaluasi</t>
  </si>
  <si>
    <t>Sumber Data</t>
  </si>
  <si>
    <t>katalog.inaproc.id / e-Katalog LKPP</t>
  </si>
  <si>
    <t>Kriteria 1 (C1)</t>
  </si>
  <si>
    <t>Nilai TKDN (%), (Benefit), (Bobot 30%)</t>
  </si>
  <si>
    <t>Kriteria 2 (C2)</t>
  </si>
  <si>
    <t>Kapasitas RAM (GB) (Benefit), (Bobot 25%)</t>
  </si>
  <si>
    <t>Kriteria 3 (C3)</t>
  </si>
  <si>
    <t>Kapasitas SSD (GB) (Benefit), (Bobot 20%)</t>
  </si>
  <si>
    <t>Kriteria 4 (C4)</t>
  </si>
  <si>
    <t>Masa Garansi (Tahun) (Benefit), (Bobot 15%)</t>
  </si>
  <si>
    <t>Kriteria 5 (C5)</t>
  </si>
  <si>
    <t>Harga Satuan (Rp), (Cost), (Bobot 10%)</t>
  </si>
  <si>
    <t xml:space="preserve">DATA ALTERNATIF 75 LAPTOP </t>
  </si>
  <si>
    <t>Kriteria didukung dari Kepmendag No. 2060 Tahun 2025</t>
  </si>
  <si>
    <t>No</t>
  </si>
  <si>
    <t>Kode</t>
  </si>
  <si>
    <t>Nama Produk / Model</t>
  </si>
  <si>
    <t>Merek</t>
  </si>
  <si>
    <t>C1
TKDN + BMP (%)</t>
  </si>
  <si>
    <t>C2
RAM (GB)</t>
  </si>
  <si>
    <t>C3
SSD (GB)</t>
  </si>
  <si>
    <t>C4
Garansi (Thn)</t>
  </si>
  <si>
    <t>C5
Harga (Rp)</t>
  </si>
  <si>
    <t>LINK E KATALOG (TARO SINI YA GES LINKNYA)</t>
  </si>
  <si>
    <t>A01</t>
  </si>
  <si>
    <t>Lenovo IdeaPad Slim 3 15IAH8</t>
  </si>
  <si>
    <t>Lenovo</t>
  </si>
  <si>
    <t>https://katalog.inaproc.id/artajaya-borneo/lenovo-ideapad-slim-3</t>
  </si>
  <si>
    <t>A02</t>
  </si>
  <si>
    <t>Lenovo IdeaPad Slim 3 15IAN8</t>
  </si>
  <si>
    <t>https://katalog.inaproc.id/sentral-baroena-jaya/lenovo-ideapad-slim-3</t>
  </si>
  <si>
    <t>A03</t>
  </si>
  <si>
    <t>Lenovo ThinkPad E14 Gen 5</t>
  </si>
  <si>
    <t>https://katalog.inaproc.id/amins-project-teknologi-indonesia/lenovo-thinkpad-e14-gen-5-intel-core-i3-1315u-8gb-512gb-w11pro</t>
  </si>
  <si>
    <t>A04</t>
  </si>
  <si>
    <t>Lenovo ThinkPad L14 Gen 4</t>
  </si>
  <si>
    <t>https://katalog.inaproc.id/ayooklik-pantero-tangara/lenovo-thinkpad-l14-gen-4-intel-21h10068id</t>
  </si>
  <si>
    <t>A05</t>
  </si>
  <si>
    <t>Lenovo ThinkBook 14 G6 IRL</t>
  </si>
  <si>
    <t>https://katalog.inaproc.id/pt-sinergi-dinamika-jaya/lenovo-thinkbook-14-g6-irl-21kg00byid</t>
  </si>
  <si>
    <t>A06</t>
  </si>
  <si>
    <t>ASUS Vivobook Go 14 E1404FA</t>
  </si>
  <si>
    <t>ASUS</t>
  </si>
  <si>
    <t>44,45</t>
  </si>
  <si>
    <t>https://katalog.inaproc.id/prada-noesantara-group/asus-vivobook-go-14-e1404fa</t>
  </si>
  <si>
    <t>A07</t>
  </si>
  <si>
    <t>ASUS Vivobook 14 A1404ZA</t>
  </si>
  <si>
    <t>https://katalog.inaproc.id/qheyzee-sentosa-abadi/asus-vivobook-14-a1404za-vips5852m</t>
  </si>
  <si>
    <t>A08</t>
  </si>
  <si>
    <t>ASUS Vivobook 15 X1504ZA</t>
  </si>
  <si>
    <t>https://katalog.inaproc.id/grafika-permai/asus-vivobook-15-x1504za-nj247-intel-core-i7</t>
  </si>
  <si>
    <t>A09</t>
  </si>
  <si>
    <t>ASUS ExpertBook B1 B1402CVA-NK7110X</t>
  </si>
  <si>
    <t>https://katalog.inaproc.id/pt-cantigi-solusi-nusantara/asus-expertbook-b1-b1402cva-nk7110x</t>
  </si>
  <si>
    <t>A10</t>
  </si>
  <si>
    <t>ASUS ExpertBook B1 B1402CVA</t>
  </si>
  <si>
    <t>https://katalog.inaproc.id/pt-cantigi-solusi-nusantara/asus-expertbook-b1-b1402cva-nk7111x</t>
  </si>
  <si>
    <t>A11</t>
  </si>
  <si>
    <t>ASUS ExpertBook B5 B5402CVA</t>
  </si>
  <si>
    <t>https://katalog.inaproc.id/tiga-sejahtera/laptop-asus-expertbook-b5</t>
  </si>
  <si>
    <t>A12</t>
  </si>
  <si>
    <t>ASUS ExpertBook P1 P1403CVA</t>
  </si>
  <si>
    <t>45,32</t>
  </si>
  <si>
    <t>https://katalog.inaproc.id/prana-atma-nirmala/asus-expertbook-p1-p1403cva</t>
  </si>
  <si>
    <t>A13</t>
  </si>
  <si>
    <t>HP 14S EP0001TU/EP0002TU i5-1335U</t>
  </si>
  <si>
    <t>HP</t>
  </si>
  <si>
    <t>https://katalog.inaproc.id/solusi-klik-suroboyo-mandiri/hp-14s-ep0001tu-ep0002tu</t>
  </si>
  <si>
    <t>A14</t>
  </si>
  <si>
    <t>HP 14S-DQ5567TU i3-1215U</t>
  </si>
  <si>
    <t>https://katalog.inaproc.id/wizar-jaya-abadi/laptop-hp-14s-dq5567tu</t>
  </si>
  <si>
    <t>Ikut garansi normalnya HP</t>
  </si>
  <si>
    <t>A15</t>
  </si>
  <si>
    <t>HP 14S DQ5153TU i5-1235U</t>
  </si>
  <si>
    <t>https://katalog.inaproc.id/gogona/hp-laptop-14s-dq5153tu</t>
  </si>
  <si>
    <t>Garansinya 6 bulan aja</t>
  </si>
  <si>
    <t>A16</t>
  </si>
  <si>
    <t>HP 14S DQ5152TU i5 1235U</t>
  </si>
  <si>
    <t>https://katalog.inaproc.id/zalbi-cakra-mega/laptop-hp-14s-dq5152tu-core-i5-1235u-8gb-512ssd-14-fhd-ips-w11-ohs</t>
  </si>
  <si>
    <t>A17</t>
  </si>
  <si>
    <t>HP 14s DQ5000TU i5-1240P</t>
  </si>
  <si>
    <t>https://katalog.inaproc.id/insan-utama/laptop-hp-14s-dq5000tu-i5-1240p-8gb-512gb-14fhd-ips-iris-xe-w11-ohs</t>
  </si>
  <si>
    <t>A18</t>
  </si>
  <si>
    <t>Acer TravelMate P214 Ryzen 5 PRO</t>
  </si>
  <si>
    <t>Acer</t>
  </si>
  <si>
    <t>https://katalog.inaproc.id/starindo-mitra-distribusi/acer-travelmate-p214-ryzen-5-pro</t>
  </si>
  <si>
    <t>A19</t>
  </si>
  <si>
    <t>Acer TravelMate P214 Intel Core 5 120U</t>
  </si>
  <si>
    <t>https://katalog.inaproc.id/burhan-cl5u/acer-travelmate-p214-ultra-5</t>
  </si>
  <si>
    <t>A20</t>
  </si>
  <si>
    <t>Acer TravelMate P414 Core-i5-1240P</t>
  </si>
  <si>
    <t>https://katalog.inaproc.id/berlian-irama-perkasa/acer-travelmate-p414-core-i5-16-gb-512-gb</t>
  </si>
  <si>
    <t>A21</t>
  </si>
  <si>
    <t>Acer TravelMate P214 Core-i5-0041</t>
  </si>
  <si>
    <t>https://katalog.inaproc.id/tunas-solusi-mandiri-svtx/acer-travelmate-p214-tmp214-0041-core-i5</t>
  </si>
  <si>
    <t>A22</t>
  </si>
  <si>
    <t>Acer Travelmate P414 i7-1260P 106986</t>
  </si>
  <si>
    <t>https://katalog.inaproc.id/braga-mitra-abadi/acer-travelmate-p414-tmp414-0002</t>
  </si>
  <si>
    <t>Tidak ada garansi</t>
  </si>
  <si>
    <t>A23</t>
  </si>
  <si>
    <t>Acer Travelmate P414 
Intel Core Ultra 7-155U</t>
  </si>
  <si>
    <t>https://katalog.inaproc.id/mahakarya-cipta-solusi/laptop-acer-travelmate-p414</t>
  </si>
  <si>
    <t>A24</t>
  </si>
  <si>
    <t>Acer Travelmate P214 i5 82022</t>
  </si>
  <si>
    <t>https://katalog.inaproc.id/robby-future-multi/laptop-acer-travelmate</t>
  </si>
  <si>
    <t>bmp emang gaada</t>
  </si>
  <si>
    <t>A25</t>
  </si>
  <si>
    <t>Acer Travelmate P214 i5-1334U</t>
  </si>
  <si>
    <t>https://katalog.inaproc.id/astana-swastika/laptop-acer-travelmate-p214</t>
  </si>
  <si>
    <t>garansinya resmi acer</t>
  </si>
  <si>
    <t>A26</t>
  </si>
  <si>
    <t>Acer Travelmate P214 i7-1355U</t>
  </si>
  <si>
    <t>https://katalog.inaproc.id/lesmana-jaya/laptop-acer-travelmate-p214</t>
  </si>
  <si>
    <t>A27</t>
  </si>
  <si>
    <t>Acer TravelMate P214 TMP214/0034</t>
  </si>
  <si>
    <t>https://katalog.inaproc.id/bina-karya-jaya/laptop-acer-travelmate-p214</t>
  </si>
  <si>
    <t>A28</t>
  </si>
  <si>
    <t>Acer TravelMate P2 Core i3</t>
  </si>
  <si>
    <t>https://katalog.inaproc.id/patriot-global-nusantara/laptop-acer-travelmate-p2-core-i3</t>
  </si>
  <si>
    <t>A29</t>
  </si>
  <si>
    <t>Acer Travelmate i5-1235U</t>
  </si>
  <si>
    <t>https://katalog.inaproc.id/nusa-bayangkara/laptop-acer-travelmate</t>
  </si>
  <si>
    <t>A30</t>
  </si>
  <si>
    <t>Acer Travelmate i5-1135G7</t>
  </si>
  <si>
    <t>https://katalog.inaproc.id/bintang-prima-duta/laptop-acer-travelmate-i5</t>
  </si>
  <si>
    <t>garansinya optional eh</t>
  </si>
  <si>
    <t>A31</t>
  </si>
  <si>
    <t>Acer TravelMate P2 TMP214 54</t>
  </si>
  <si>
    <t>https://katalog.inaproc.id/tri-faeyza-mandiri/laptop-acer-travelmate-p2-tmp214-54-intel-core-i5-1235u-ram-16gb-512gb-ssd-nvme-windows-11</t>
  </si>
  <si>
    <t>A32</t>
  </si>
  <si>
    <t>Acer TravelMate P2 TMP214-54-5816</t>
  </si>
  <si>
    <t>https://katalog.inaproc.id/trilateral-dinamika/acer-travelmate-p2-tmp214-54-5816-intel-i5-gen12-ram-16gb-ssd-512gb-tkdn</t>
  </si>
  <si>
    <t>A33</t>
  </si>
  <si>
    <t>Acer Travelmate P214</t>
  </si>
  <si>
    <t>https://katalog.inaproc.id/yudi-santoso-bh3q/laptop-acer-travelmate-p214</t>
  </si>
  <si>
    <t>garansi 1-2 tahun eh</t>
  </si>
  <si>
    <t>A34</t>
  </si>
  <si>
    <t>Acer TravelMate P214 i7-1165G7</t>
  </si>
  <si>
    <t>https://katalog.inaproc.id/rejeki-aneka-sejahtera/laptop-acer-travelmate-p214</t>
  </si>
  <si>
    <t>A35</t>
  </si>
  <si>
    <t>Acer Travelmate P414 i7-1260P</t>
  </si>
  <si>
    <t>https://katalog.inaproc.id/wisanggeni/laptop-acer-travelmate-p414</t>
  </si>
  <si>
    <t>A36</t>
  </si>
  <si>
    <t>Axioo Mybook</t>
  </si>
  <si>
    <t>Axioo</t>
  </si>
  <si>
    <t>https://katalog.inaproc.id/karya-mandiri-axsd/axioo-mybook</t>
  </si>
  <si>
    <t>A37</t>
  </si>
  <si>
    <t>Axioo Mybook Prime E7 (16N5-3)</t>
  </si>
  <si>
    <t>https://katalog.inaproc.id/cempaka-sinergy-bersama/axioo-mybook-prime-e7-16n5-3</t>
  </si>
  <si>
    <t>A38</t>
  </si>
  <si>
    <t>Advan Workplus</t>
  </si>
  <si>
    <t>Advan</t>
  </si>
  <si>
    <t>https://katalog.inaproc.id/qaishar-i13q/advan-laptop-workplus</t>
  </si>
  <si>
    <t>A39</t>
  </si>
  <si>
    <t>Advan Workpro Lite Intel Core i5-12450H 14 IPS FHD</t>
  </si>
  <si>
    <t>https://katalog.inaproc.id/triasa-alam-prakarsa/advan-workpro-lite-intel-core-i5-12450h-14-ips-fhd-8gb-512gb</t>
  </si>
  <si>
    <t>A40</t>
  </si>
  <si>
    <t>Advan WorkPro Core i5-12450H</t>
  </si>
  <si>
    <t>https://katalog.inaproc.id/akasa-muda-mandiri/advan-workpro-core-i5-12450h</t>
  </si>
  <si>
    <t>A41</t>
  </si>
  <si>
    <t>Advan Workpro Lite Intel Core i5-12450H 14</t>
  </si>
  <si>
    <t>https://katalog.inaproc.id/karya-putri-alisya/advan-workpro-lite-intel-core-i5-12450h-14</t>
  </si>
  <si>
    <t>A42</t>
  </si>
  <si>
    <t xml:space="preserve">Zyrex Sky 232 Prime I5 1035G7 </t>
  </si>
  <si>
    <t>Zyrex</t>
  </si>
  <si>
    <t>https://katalog.inaproc.id/arrasy/zyrex-sky-232-prime-i5-1035g7-8gb-512gb</t>
  </si>
  <si>
    <t>A43</t>
  </si>
  <si>
    <t xml:space="preserve">Zyrex Sky 232 New </t>
  </si>
  <si>
    <t>https://katalog.inaproc.id/indo-partners-jaya/zyrex-sky-232-new-4gb-256gb-64gb-w10-grey</t>
  </si>
  <si>
    <t>A44</t>
  </si>
  <si>
    <t xml:space="preserve">Zyrex Sky 232 Mini </t>
  </si>
  <si>
    <t>https://katalog.inaproc.id/indo-partners-jaya/zyrex-sky-232-mini-4gb-256gb-64gb-w10-grey</t>
  </si>
  <si>
    <t>A45</t>
  </si>
  <si>
    <t xml:space="preserve">ASUSVivobook Go 14 </t>
  </si>
  <si>
    <t>https://katalog.inaproc.id/dian-putra-jayastu/asus-vivobook-go-14</t>
  </si>
  <si>
    <t>A46</t>
  </si>
  <si>
    <t>Lenovo K14 G3</t>
  </si>
  <si>
    <t>https://katalog.inaproc.id/putra-pendawa-sadapaingan/lenovo-k14-g3</t>
  </si>
  <si>
    <t>A47</t>
  </si>
  <si>
    <t>ASUS Vivobook Go 14 E1404GA</t>
  </si>
  <si>
    <t>https://katalog.inaproc.id/mulia-perkasa-solusindo/asus-vivobook-14-a1404va</t>
  </si>
  <si>
    <t>A48</t>
  </si>
  <si>
    <t>ASUS Vivobook 14 A1404VAP</t>
  </si>
  <si>
    <t>https://katalog.inaproc.id/anita-wija-berau/asus-vivobook-14-a1404vap</t>
  </si>
  <si>
    <t>A49</t>
  </si>
  <si>
    <t>Advan Workplus R5</t>
  </si>
  <si>
    <t>https://katalog.inaproc.id/cv-bumi-jaya-baru/advan-workplus-r5</t>
  </si>
  <si>
    <t>A50</t>
  </si>
  <si>
    <t>Lenovo IdeaPad Slim 5 i7</t>
  </si>
  <si>
    <t>18.648.000</t>
  </si>
  <si>
    <t>https://katalog.inaproc.id/rajawali-global-solusi/lenovo-ideapad-slim-5-i7</t>
  </si>
  <si>
    <t>A51</t>
  </si>
  <si>
    <t>Advan Workplus R7</t>
  </si>
  <si>
    <t>https://katalog.inaproc.id/rabiatul-adawiah/laptop-advan-workplus-r7</t>
  </si>
  <si>
    <t>A52</t>
  </si>
  <si>
    <t>Advan Workplus 12600H</t>
  </si>
  <si>
    <t>https://katalog.inaproc.id/toko-hani/advan-workplus-12600h</t>
  </si>
  <si>
    <t>A53</t>
  </si>
  <si>
    <t>Advan Workplus Ryzen 7</t>
  </si>
  <si>
    <t>https://katalog.inaproc.id/yasa-cvpb/advan-workplus-ryzen-7</t>
  </si>
  <si>
    <t>A54</t>
  </si>
  <si>
    <t>HP 240R G9</t>
  </si>
  <si>
    <t>https://katalog.inaproc.id/sekar-kreasi-indonesia/notebook-hp-240r-g9</t>
  </si>
  <si>
    <t>A55</t>
  </si>
  <si>
    <t>Asus Vivobook F1504ZA</t>
  </si>
  <si>
    <t>Asus</t>
  </si>
  <si>
    <t>https://katalog.inaproc.id/delina/asus-vivobook-f1504za</t>
  </si>
  <si>
    <t>A56</t>
  </si>
  <si>
    <t>Axioo Mybook Pro K7.2</t>
  </si>
  <si>
    <t>https://katalog.inaproc.id/ninetynine-digital-niaga/axioo-mybook-pro</t>
  </si>
  <si>
    <t>A57</t>
  </si>
  <si>
    <t>ASUS ExpertBook BG1408CVA</t>
  </si>
  <si>
    <t>https://katalog.inaproc.id/duta-samudra-pasifik/laptop-asus-expertbook-bg1408cva-eb5150w-b</t>
  </si>
  <si>
    <t>A58</t>
  </si>
  <si>
    <t>Lenovo V14 G4 IRU</t>
  </si>
  <si>
    <t>https://katalog.inaproc.id/friends-shop-management/lenovo-v14</t>
  </si>
  <si>
    <t>A59</t>
  </si>
  <si>
    <t>Lenovo Ideapad Slim 3 14IRH10</t>
  </si>
  <si>
    <t>https://katalog.inaproc.id/cv-jaya-digital-solusindo/lenovo-ideapad-slim-3-14irh10-3pid</t>
  </si>
  <si>
    <t>A60</t>
  </si>
  <si>
    <t>ASUS ExpertBook BG1409CVA</t>
  </si>
  <si>
    <t>https://katalog.inaproc.id/apta-sejahtera/asus-expertbook-bg1409cva-s67110w</t>
  </si>
  <si>
    <t>A61</t>
  </si>
  <si>
    <t>Asus Vivobook 15 F1504ZA</t>
  </si>
  <si>
    <t>https://katalog.inaproc.id/ascarindo-tri-nusantara/asus-vivobook-15</t>
  </si>
  <si>
    <t>A62</t>
  </si>
  <si>
    <t>ASUS TUF F15 FX507Z</t>
  </si>
  <si>
    <t>https://katalog.inaproc.id/anita-wija-berau/asus-tuf-f15-fx507zc4-i5</t>
  </si>
  <si>
    <t>A63</t>
  </si>
  <si>
    <t>Lenovo IdeaPad Slim 3 14IRH8</t>
  </si>
  <si>
    <t>https://katalog.inaproc.id/adi-wahyu-rahmawati/lenovo-ideapad-slim-3-14irh8</t>
  </si>
  <si>
    <t>A64</t>
  </si>
  <si>
    <t>Axioo MyBook Pro 107 (8S5)</t>
  </si>
  <si>
    <t>https://katalog.inaproc.id/i-nyoman-suwitrayasa/laptop-axio-i7</t>
  </si>
  <si>
    <t>A65</t>
  </si>
  <si>
    <t>Advan S7 110S</t>
  </si>
  <si>
    <t>https://katalog.inaproc.id/jaya-bagus-utama/advan-s7-110s</t>
  </si>
  <si>
    <t>A66</t>
  </si>
  <si>
    <t>Advan W5-15S</t>
  </si>
  <si>
    <t>https://katalog.inaproc.id/mandala-citra-utama/advan-w5-15s</t>
  </si>
  <si>
    <t>A67</t>
  </si>
  <si>
    <t>Advan W5 85S</t>
  </si>
  <si>
    <t>https://katalog.inaproc.id/pustaka-wijaya-kusuma/advan-w5-85s</t>
  </si>
  <si>
    <t>A68</t>
  </si>
  <si>
    <t>Advan SA716S10A</t>
  </si>
  <si>
    <t>https://katalog.inaproc.id/mutiara-raya/laptop-advan-sa716s10a</t>
  </si>
  <si>
    <t>A69</t>
  </si>
  <si>
    <t>Axioo 14-Mybook Pro L3 (8N2)</t>
  </si>
  <si>
    <t>https://katalog.inaproc.id/borong-persada-dki/axioo-14-mybook-pro-l3-8n2</t>
  </si>
  <si>
    <t>A70</t>
  </si>
  <si>
    <t>Axioo Mybook H5</t>
  </si>
  <si>
    <t>http://katalog.inaproc.id/nasha-berkah-memberkahi/axioo-mybook-h5</t>
  </si>
  <si>
    <t>A71</t>
  </si>
  <si>
    <t>Acer TravelMate P214 AMD Ryzen 3 PRO 4450U</t>
  </si>
  <si>
    <t>https://katalog.inaproc.id/kayla-diyah-perkasa/acer-travelmate-p214-41-amd-ryzen-3</t>
  </si>
  <si>
    <t>A72</t>
  </si>
  <si>
    <t>Acer TravelMate P214 AMD Ryzen 5 PRO 7535U</t>
  </si>
  <si>
    <t>https://katalog.inaproc.id/bejana-sejahtera/acer-travelmate-p214-ryzen-5-tmp214-0059</t>
  </si>
  <si>
    <t>A73</t>
  </si>
  <si>
    <t>Acer TravelMate P214 AMD Ryzen 5 PRO 4650U</t>
  </si>
  <si>
    <t>https://katalog.inaproc.id/danara-shana-terbuka/acer-travelmate-p214-ryzen-5-pro-4650u-8gb-512gb-w10</t>
  </si>
  <si>
    <t>A74</t>
  </si>
  <si>
    <t>Acer TravelMate P214 i3-100U</t>
  </si>
  <si>
    <t>https://katalog.inaproc.id/dodi-mahrizal/acer-travelmate-p214-corei-3-tmp214-0048</t>
  </si>
  <si>
    <t>A75</t>
  </si>
  <si>
    <t>Acer TravelMate P214 i3-1315U</t>
  </si>
  <si>
    <t>https://katalog.inaproc.id/super-gaming-indonesia/acer-travelmate-p214-core-i3-tmp214-0037</t>
  </si>
  <si>
    <t>Min/Max Setiap Kriteria (referensi normalisasi)</t>
  </si>
  <si>
    <t>KRITERIA, BOBOT, DAN TABEL KEANGGOTAAN FUZZY – METODE SAW</t>
  </si>
  <si>
    <t>KRITERIA DAN BOBOT PENILAIAN</t>
  </si>
  <si>
    <t>Nama Kriteria</t>
  </si>
  <si>
    <t>Jenis</t>
  </si>
  <si>
    <t>Bobot</t>
  </si>
  <si>
    <t>Bobot (%)</t>
  </si>
  <si>
    <t>Dasar Referensi</t>
  </si>
  <si>
    <t>C1</t>
  </si>
  <si>
    <t>Nilai TKDN + BMP (%)</t>
  </si>
  <si>
    <t>Benefit</t>
  </si>
  <si>
    <t>Kepmendag 2060/2025 – Min. TKDN 25%, BMP 40%</t>
  </si>
  <si>
    <t>C2</t>
  </si>
  <si>
    <t>Kapasitas RAM (GB)</t>
  </si>
  <si>
    <t>Kepmendag 2060/2025 – Spek Min RAM: 8 GB</t>
  </si>
  <si>
    <t>C3</t>
  </si>
  <si>
    <t>Kapasitas SSD (GB)</t>
  </si>
  <si>
    <t>Kepmendag 2060/2025 – Spek Min SSD: 256 GB</t>
  </si>
  <si>
    <t>C4</t>
  </si>
  <si>
    <t>Masa Garansi (Thn)</t>
  </si>
  <si>
    <t>Kepmendag 2060/2025 – Garansi minimal 1 tahun</t>
  </si>
  <si>
    <t>C5</t>
  </si>
  <si>
    <t>Harga Satuan (Rp)</t>
  </si>
  <si>
    <t>Cost</t>
  </si>
  <si>
    <t>Efisiensi anggaran TIK (Diktum Ketiga dan Keempat)</t>
  </si>
  <si>
    <t>TOTAL BOBOT</t>
  </si>
  <si>
    <t>RUMUS SAW: Benefit → r_ij = f_ij / MAX(f_ij)   |   Cost → r_ij = MIN(f_ij) / f_ij   |   V_i = Σ (W_j × r_ij)</t>
  </si>
  <si>
    <t>TABEL FUZZY SETIAP KRITERIA</t>
  </si>
  <si>
    <t>BENEFIT</t>
  </si>
  <si>
    <t>Nilai Fuzzy</t>
  </si>
  <si>
    <t>TKDN &lt; 45%</t>
  </si>
  <si>
    <t>RAM = 8 GB</t>
  </si>
  <si>
    <t>45% ≤ TKDN &lt; 50%</t>
  </si>
  <si>
    <t>RAM = 16 GB</t>
  </si>
  <si>
    <t>50% ≤ TKDN &lt; 55%</t>
  </si>
  <si>
    <t>RAM = 32 GB</t>
  </si>
  <si>
    <t>TKDN ≥ 55%</t>
  </si>
  <si>
    <t>RAM &gt; 32 GB</t>
  </si>
  <si>
    <t>Masa Garansi (Tahun)</t>
  </si>
  <si>
    <t>SSD = 256 GB</t>
  </si>
  <si>
    <t>Garansi = 1 Tahun</t>
  </si>
  <si>
    <t>SSD = 512 GB</t>
  </si>
  <si>
    <t>Garansi = 2 Tahun</t>
  </si>
  <si>
    <t>SSD ≥ 1024 GB (1 TB)</t>
  </si>
  <si>
    <t>Garansi = 3 Tahun</t>
  </si>
  <si>
    <t>Garansi &gt; 3 Tahun</t>
  </si>
  <si>
    <t>COST</t>
  </si>
  <si>
    <t>Harga ≤ Rp 11.000.000</t>
  </si>
  <si>
    <t>Rp 11 jt &lt; Harga ≤ Rp 14 jt</t>
  </si>
  <si>
    <t>Rp 14 jt &lt; Harga ≤ Rp 17 jt</t>
  </si>
  <si>
    <t>Harga &gt; Rp 17.000.000</t>
  </si>
  <si>
    <t>MATRIKS KEPUTUSAN (X) – DATA MENTAH SETIAP ALTERNATIF DAN KRITERIA</t>
  </si>
  <si>
    <t>MAX (Benefit) / MIN (Cost)</t>
  </si>
  <si>
    <t xml:space="preserve">NILAI FUZZY (f_ij) </t>
  </si>
  <si>
    <t>MAX Benefit / MIN Cost (referensi normalisasi)</t>
  </si>
  <si>
    <t xml:space="preserve">MATRIKS NORMALISASI (R) </t>
  </si>
  <si>
    <t>MAX nilai fuzzy Benefit = 1,00  →  r_ij = f_ij / 1 = f_ij     |     MIN nilai fuzzy Cost = 0,25  →  r_ij = 0,25 / f_ij</t>
  </si>
  <si>
    <t>r_C1
TKDN+BMP</t>
  </si>
  <si>
    <t>r_C2
RAM</t>
  </si>
  <si>
    <t>r_C3
SSD</t>
  </si>
  <si>
    <t>r_C4
Garansi</t>
  </si>
  <si>
    <t>r_C5
Harga</t>
  </si>
  <si>
    <t xml:space="preserve">NILAI PREFERENSI (V_i) DAN RANKING </t>
  </si>
  <si>
    <t>Bobot (W_j):</t>
  </si>
  <si>
    <t>W×r_C1
TKDN + BMP</t>
  </si>
  <si>
    <t>W×r_C2
RAM</t>
  </si>
  <si>
    <t>W×r_C3
SSD</t>
  </si>
  <si>
    <t>W×r_C4
Garansi</t>
  </si>
  <si>
    <t>W×r_C5
Harga</t>
  </si>
  <si>
    <t>V_i
(Nilai Preferensi)</t>
  </si>
  <si>
    <t>RANK</t>
  </si>
  <si>
    <t>RANK Unik</t>
  </si>
  <si>
    <t>HASIL AKHIR – RANKING LAPTOP TERBAIK BERDASARKAN METODE SAW</t>
  </si>
  <si>
    <t>Data diurutkan berdasarkan nilai preferensi V_i tertinggi → terendah (SMALL/LARGE formula menggunakan helper kolom)</t>
  </si>
  <si>
    <t>KETERANGAN</t>
  </si>
  <si>
    <t>Rekomendasi</t>
  </si>
  <si>
    <t>Memenuhi syarat</t>
  </si>
  <si>
    <t>CONTOH LANGKAH PERHITUNGAN MANUAL SAW – ALTERNATIF A01 s/d A05</t>
  </si>
  <si>
    <t>LANGKAH 1: Tentukan Kriteria dan Bobot</t>
  </si>
  <si>
    <t>Kriteria</t>
  </si>
  <si>
    <t>C1 – Nilai TKDN (%)</t>
  </si>
  <si>
    <t>0.30</t>
  </si>
  <si>
    <t>C2 – Kapasitas RAM (GB)</t>
  </si>
  <si>
    <t>0.25</t>
  </si>
  <si>
    <t>C3 – Kapasitas SSD (GB)</t>
  </si>
  <si>
    <t>0.20</t>
  </si>
  <si>
    <t>C4 – Masa Garansi (Tahun)</t>
  </si>
  <si>
    <t>0.15</t>
  </si>
  <si>
    <t>C5 – Harga Satuan (Rp)</t>
  </si>
  <si>
    <t>0.10</t>
  </si>
  <si>
    <t>LANGKAH 2: Buat Matriks Keputusan X (ambil 5 alternatif sebagai contoh)</t>
  </si>
  <si>
    <t>Alternatif</t>
  </si>
  <si>
    <t>C1 TKDN</t>
  </si>
  <si>
    <t>C2 RAM</t>
  </si>
  <si>
    <t>C3 SSD</t>
  </si>
  <si>
    <t>C4 Garansi</t>
  </si>
  <si>
    <t>C5 Harga</t>
  </si>
  <si>
    <t>A01 – Lenovo IdeaPad Slim 3 15IAH8</t>
  </si>
  <si>
    <t>A02 – Lenovo IdeaPad Slim 3 15IAN8</t>
  </si>
  <si>
    <t>A03 – Lenovo ThinkPad E14 Gen 5</t>
  </si>
  <si>
    <t>A04 – Lenovo ThinkPad L14 Gen 4</t>
  </si>
  <si>
    <t>A05 – Lenovo ThinkBook 14 G6 IRL</t>
  </si>
  <si>
    <t>LANGKAH 3: Normalisasi Matriks R  |  Benefit: r_ij = x_ij / MAX(x_ij)   |   Cost: r_ij = MIN(x_ij) / x_ij</t>
  </si>
  <si>
    <t>r_C1</t>
  </si>
  <si>
    <t>r_C2</t>
  </si>
  <si>
    <t>r_C3</t>
  </si>
  <si>
    <t>r_C4</t>
  </si>
  <si>
    <t>r_C5</t>
  </si>
  <si>
    <t>LANGKAH 4: Hitung Nilai Preferensi V_i = (0.30×r_C1) + (0.25×r_C2) + (0.20×r_C3) + (0.15×r_C4) + (0.10×r_C5)</t>
  </si>
  <si>
    <t>0.30 × r_C1</t>
  </si>
  <si>
    <t>0.25 × r_C2</t>
  </si>
  <si>
    <t>0.20 × r_C3</t>
  </si>
  <si>
    <t>0.15 × r_C4</t>
  </si>
  <si>
    <t>0.10 × r_C5</t>
  </si>
  <si>
    <t>V_i</t>
  </si>
  <si>
    <t>LANGKAH 5: Ranking – Alternatif dengan V_i TERBESAR mendapat RANKING TERTINGGI</t>
  </si>
  <si>
    <t>Ranking</t>
  </si>
  <si>
    <t>Kode Alternatif</t>
  </si>
  <si>
    <t>Nilai V_i</t>
  </si>
  <si>
    <t>Keterangan</t>
  </si>
  <si>
    <t>TERPILIH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</si>
</sst>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%&quot;"/>
    <numFmt numFmtId="165" formatCode="0.0000"/>
    <numFmt numFmtId="166" formatCode="0.0"/>
  </numFmts>
  <fonts count="18">
    <font>
      <sz val="11.0"/>
      <color theme="1"/>
      <name val="Calibri"/>
      <scheme val="minor"/>
    </font>
    <font>
      <sz val="12.0"/>
      <color theme="1"/>
      <name val="Times New Roman"/>
    </font>
    <font>
      <b/>
      <sz val="18.0"/>
      <color rgb="FF000000"/>
      <name val="Times New Roman"/>
    </font>
    <font/>
    <font>
      <b/>
      <sz val="12.0"/>
      <color rgb="FFFFFFFF"/>
      <name val="Times New Roman"/>
    </font>
    <font>
      <sz val="12.0"/>
      <color rgb="FF000000"/>
      <name val="Times New Roman"/>
    </font>
    <font>
      <b/>
      <sz val="14.0"/>
      <color rgb="FF000000"/>
      <name val="Times New Roman"/>
    </font>
    <font>
      <u/>
      <sz val="12.0"/>
      <color rgb="FF0000FF"/>
      <name val="Times New Roman"/>
    </font>
    <font>
      <b/>
      <sz val="12.0"/>
      <color rgb="FF1F4E79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color theme="1"/>
      <name val="Calibri"/>
    </font>
    <font>
      <b/>
      <sz val="14.0"/>
      <color rgb="FFFFFFFF"/>
      <name val="Times New Roman"/>
    </font>
    <font>
      <b/>
      <sz val="12.0"/>
      <color rgb="FF4F81BD"/>
      <name val="Times New Roman"/>
    </font>
    <font>
      <i/>
      <sz val="14.0"/>
      <color rgb="FFFFFFFF"/>
      <name val="Times New Roman"/>
    </font>
    <font>
      <sz val="12.0"/>
      <color rgb="FFFFFFFF"/>
      <name val="Times New Roman"/>
    </font>
    <font>
      <sz val="12.0"/>
      <color rgb="FF595959"/>
      <name val="Times New Roman"/>
    </font>
    <font>
      <b/>
      <sz val="18.0"/>
      <color rgb="FFFFFFFF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67A0"/>
        <bgColor rgb="FFFF67A0"/>
      </patternFill>
    </fill>
    <fill>
      <patternFill patternType="solid">
        <fgColor rgb="FFFFB6D1"/>
        <bgColor rgb="FFFFB6D1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</fills>
  <borders count="21">
    <border/>
    <border>
      <left/>
      <right/>
      <top/>
      <bottom/>
    </border>
    <border>
      <left/>
      <top/>
    </border>
    <border>
      <top/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2E75B6"/>
      </left>
      <right style="thin">
        <color rgb="FF2E75B6"/>
      </right>
      <bottom style="thin">
        <color rgb="FF2E75B6"/>
      </bottom>
    </border>
    <border>
      <left style="thin">
        <color rgb="FF2E75B6"/>
      </left>
      <bottom style="thin">
        <color rgb="FF2E75B6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2E75B6"/>
      </left>
      <top style="thin">
        <color rgb="FF2E75B6"/>
      </top>
      <bottom style="thin">
        <color rgb="FF2E75B6"/>
      </bottom>
    </border>
    <border>
      <left style="thin">
        <color rgb="FF2E75B6"/>
      </left>
      <right style="thin">
        <color rgb="FF2E75B6"/>
      </right>
      <top style="thin">
        <color rgb="FF2E75B6"/>
      </top>
    </border>
    <border>
      <left style="thin">
        <color rgb="FF2E75B6"/>
      </left>
      <top style="thin">
        <color rgb="FF2E75B6"/>
      </top>
    </border>
    <border>
      <top style="thin">
        <color rgb="FF000000"/>
      </top>
      <bottom style="thin">
        <color rgb="FF000000"/>
      </bottom>
    </border>
    <border>
      <right style="thin">
        <color rgb="FF2E75B6"/>
      </right>
      <top style="thin">
        <color rgb="FF2E75B6"/>
      </top>
      <bottom style="thin">
        <color rgb="FF2E75B6"/>
      </bottom>
    </border>
    <border>
      <top style="thin">
        <color rgb="FF2E75B6"/>
      </top>
      <bottom style="thin">
        <color rgb="FF2E75B6"/>
      </bottom>
    </border>
    <border>
      <top style="thin">
        <color rgb="FF2E75B6"/>
      </top>
    </border>
    <border>
      <right style="thin">
        <color rgb="FF2E75B6"/>
      </right>
      <top style="thin">
        <color rgb="FF2E75B6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7" fillId="0" fontId="5" numFmtId="0" xfId="0" applyAlignment="1" applyBorder="1" applyFont="1">
      <alignment horizontal="left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0" fillId="0" fontId="6" numFmtId="0" xfId="0" applyAlignment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10" fillId="5" fontId="5" numFmtId="0" xfId="0" applyAlignment="1" applyBorder="1" applyFill="1" applyFont="1">
      <alignment horizontal="center" shrinkToFit="0" vertical="center" wrapText="1"/>
    </xf>
    <xf borderId="10" fillId="5" fontId="5" numFmtId="0" xfId="0" applyAlignment="1" applyBorder="1" applyFont="1">
      <alignment horizontal="left" shrinkToFit="0" vertical="center" wrapText="1"/>
    </xf>
    <xf borderId="11" fillId="5" fontId="5" numFmtId="3" xfId="0" applyAlignment="1" applyBorder="1" applyFont="1" applyNumberFormat="1">
      <alignment horizontal="right" vertical="center"/>
    </xf>
    <xf borderId="7" fillId="0" fontId="7" numFmtId="0" xfId="0" applyAlignment="1" applyBorder="1" applyFont="1">
      <alignment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left" shrinkToFit="0" vertical="center" wrapText="1"/>
    </xf>
    <xf borderId="13" fillId="5" fontId="5" numFmtId="3" xfId="0" applyAlignment="1" applyBorder="1" applyFont="1" applyNumberFormat="1">
      <alignment horizontal="right" vertical="center"/>
    </xf>
    <xf borderId="12" fillId="0" fontId="5" numFmtId="0" xfId="0" applyAlignment="1" applyBorder="1" applyFont="1">
      <alignment horizontal="left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left" shrinkToFit="0" vertical="center" wrapText="1"/>
    </xf>
    <xf borderId="13" fillId="3" fontId="5" numFmtId="3" xfId="0" applyAlignment="1" applyBorder="1" applyFont="1" applyNumberFormat="1">
      <alignment horizontal="right" vertical="center"/>
    </xf>
    <xf borderId="12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left" shrinkToFit="0" vertical="center" wrapText="1"/>
    </xf>
    <xf borderId="13" fillId="2" fontId="5" numFmtId="3" xfId="0" applyAlignment="1" applyBorder="1" applyFont="1" applyNumberFormat="1">
      <alignment horizontal="right" vertical="center"/>
    </xf>
    <xf borderId="12" fillId="6" fontId="5" numFmtId="0" xfId="0" applyAlignment="1" applyBorder="1" applyFill="1" applyFont="1">
      <alignment horizontal="center" shrinkToFit="0" vertical="center" wrapText="1"/>
    </xf>
    <xf borderId="12" fillId="6" fontId="5" numFmtId="0" xfId="0" applyAlignment="1" applyBorder="1" applyFont="1">
      <alignment horizontal="left" shrinkToFit="0" vertical="center" wrapText="1"/>
    </xf>
    <xf borderId="13" fillId="6" fontId="5" numFmtId="3" xfId="0" applyAlignment="1" applyBorder="1" applyFont="1" applyNumberFormat="1">
      <alignment horizontal="right" vertical="center"/>
    </xf>
    <xf borderId="12" fillId="0" fontId="5" numFmtId="0" xfId="0" applyAlignment="1" applyBorder="1" applyFont="1">
      <alignment horizontal="center" shrinkToFit="0" vertical="center" wrapText="1"/>
    </xf>
    <xf borderId="13" fillId="0" fontId="5" numFmtId="3" xfId="0" applyAlignment="1" applyBorder="1" applyFont="1" applyNumberFormat="1">
      <alignment horizontal="right" vertical="center"/>
    </xf>
    <xf borderId="12" fillId="7" fontId="5" numFmtId="0" xfId="0" applyAlignment="1" applyBorder="1" applyFill="1" applyFont="1">
      <alignment horizontal="center" shrinkToFit="0" vertical="center" wrapText="1"/>
    </xf>
    <xf borderId="12" fillId="7" fontId="5" numFmtId="0" xfId="0" applyAlignment="1" applyBorder="1" applyFont="1">
      <alignment horizontal="left" shrinkToFit="0" vertical="center" wrapText="1"/>
    </xf>
    <xf borderId="13" fillId="7" fontId="5" numFmtId="3" xfId="0" applyAlignment="1" applyBorder="1" applyFont="1" applyNumberFormat="1">
      <alignment horizontal="right" vertical="center"/>
    </xf>
    <xf borderId="1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left" shrinkToFit="0" vertical="center" wrapText="1"/>
    </xf>
    <xf borderId="15" fillId="3" fontId="5" numFmtId="3" xfId="0" applyAlignment="1" applyBorder="1" applyFont="1" applyNumberFormat="1">
      <alignment horizontal="right" vertical="center"/>
    </xf>
    <xf borderId="5" fillId="8" fontId="8" numFmtId="0" xfId="0" applyAlignment="1" applyBorder="1" applyFill="1" applyFont="1">
      <alignment horizontal="center" shrinkToFit="0" vertical="center" wrapText="1"/>
    </xf>
    <xf borderId="16" fillId="0" fontId="3" numFmtId="0" xfId="0" applyBorder="1" applyFont="1"/>
    <xf borderId="7" fillId="8" fontId="9" numFmtId="0" xfId="0" applyAlignment="1" applyBorder="1" applyFont="1">
      <alignment horizontal="center" shrinkToFit="0" vertical="center" wrapText="1"/>
    </xf>
    <xf borderId="17" fillId="8" fontId="9" numFmtId="0" xfId="0" applyAlignment="1" applyBorder="1" applyFont="1">
      <alignment horizontal="center" shrinkToFit="0" vertical="center" wrapText="1"/>
    </xf>
    <xf borderId="13" fillId="8" fontId="9" numFmtId="0" xfId="0" applyAlignment="1" applyBorder="1" applyFont="1">
      <alignment horizontal="center" shrinkToFit="0" vertical="center" wrapText="1"/>
    </xf>
    <xf borderId="7" fillId="8" fontId="10" numFmtId="3" xfId="0" applyAlignment="1" applyBorder="1" applyFont="1" applyNumberFormat="1">
      <alignment horizontal="right"/>
    </xf>
    <xf borderId="0" fillId="0" fontId="1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5" fillId="9" fontId="12" numFmtId="0" xfId="0" applyAlignment="1" applyBorder="1" applyFill="1" applyFont="1">
      <alignment horizontal="center" shrinkToFit="0" vertical="center" wrapText="1"/>
    </xf>
    <xf borderId="7" fillId="9" fontId="4" numFmtId="0" xfId="0" applyAlignment="1" applyBorder="1" applyFon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left" shrinkToFit="0" vertical="center" wrapText="1"/>
    </xf>
    <xf borderId="7" fillId="5" fontId="5" numFmtId="2" xfId="0" applyAlignment="1" applyBorder="1" applyFont="1" applyNumberFormat="1">
      <alignment horizontal="center" shrinkToFit="0" vertical="center" wrapText="1"/>
    </xf>
    <xf borderId="7" fillId="5" fontId="5" numFmtId="164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7" fillId="10" fontId="4" numFmtId="2" xfId="0" applyAlignment="1" applyBorder="1" applyFont="1" applyNumberFormat="1">
      <alignment horizontal="center" shrinkToFit="0" vertical="center" wrapText="1"/>
    </xf>
    <xf borderId="7" fillId="10" fontId="4" numFmtId="164" xfId="0" applyAlignment="1" applyBorder="1" applyFont="1" applyNumberFormat="1">
      <alignment horizontal="center" shrinkToFit="0" vertical="center" wrapText="1"/>
    </xf>
    <xf borderId="13" fillId="10" fontId="13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7" fillId="0" fontId="3" numFmtId="0" xfId="0" applyBorder="1" applyFont="1"/>
    <xf borderId="5" fillId="11" fontId="9" numFmtId="0" xfId="0" applyAlignment="1" applyBorder="1" applyFill="1" applyFont="1">
      <alignment horizontal="center" shrinkToFit="0" vertical="center" wrapText="1"/>
    </xf>
    <xf borderId="7" fillId="10" fontId="4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9" numFmtId="2" xfId="0" applyAlignment="1" applyBorder="1" applyFont="1" applyNumberFormat="1">
      <alignment horizontal="center" shrinkToFit="0" vertical="center" wrapText="1"/>
    </xf>
    <xf borderId="5" fillId="12" fontId="9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3" xfId="0" applyAlignment="1" applyBorder="1" applyFont="1" applyNumberFormat="1">
      <alignment horizontal="center" shrinkToFit="0" vertical="center" wrapText="1"/>
    </xf>
    <xf borderId="7" fillId="10" fontId="4" numFmtId="3" xfId="0" applyAlignment="1" applyBorder="1" applyFont="1" applyNumberFormat="1">
      <alignment horizontal="center" shrinkToFit="0" vertical="center" wrapText="1"/>
    </xf>
    <xf borderId="7" fillId="0" fontId="5" numFmtId="2" xfId="0" applyAlignment="1" applyBorder="1" applyFont="1" applyNumberForma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7" fillId="3" fontId="9" numFmtId="2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7" fillId="0" fontId="5" numFmtId="165" xfId="0" applyAlignment="1" applyBorder="1" applyFont="1" applyNumberForma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14" fillId="2" fontId="8" numFmtId="2" xfId="0" applyAlignment="1" applyBorder="1" applyFont="1" applyNumberFormat="1">
      <alignment horizontal="center" shrinkToFit="0" vertical="center" wrapText="1"/>
    </xf>
    <xf borderId="7" fillId="9" fontId="10" numFmtId="0" xfId="0" applyAlignment="1" applyBorder="1" applyFont="1">
      <alignment horizontal="center" readingOrder="0" shrinkToFit="0" vertical="center" wrapText="1"/>
    </xf>
    <xf borderId="7" fillId="0" fontId="9" numFmtId="165" xfId="0" applyAlignment="1" applyBorder="1" applyFont="1" applyNumberForma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" numFmtId="0" xfId="0" applyBorder="1" applyFont="1"/>
    <xf borderId="0" fillId="0" fontId="15" numFmtId="0" xfId="0" applyFont="1"/>
    <xf borderId="7" fillId="0" fontId="10" numFmtId="0" xfId="0" applyAlignment="1" applyBorder="1" applyFont="1">
      <alignment horizontal="left" shrinkToFit="0" vertical="center" wrapText="1"/>
    </xf>
    <xf borderId="7" fillId="0" fontId="10" numFmtId="166" xfId="0" applyAlignment="1" applyBorder="1" applyFont="1" applyNumberFormat="1">
      <alignment horizontal="center" shrinkToFit="0" vertical="center" wrapText="1"/>
    </xf>
    <xf borderId="7" fillId="0" fontId="10" numFmtId="3" xfId="0" applyAlignment="1" applyBorder="1" applyFont="1" applyNumberFormat="1">
      <alignment horizontal="right" vertical="center"/>
    </xf>
    <xf borderId="7" fillId="0" fontId="10" numFmtId="165" xfId="0" applyAlignment="1" applyBorder="1" applyFont="1" applyNumberFormat="1">
      <alignment horizontal="center" shrinkToFit="0" vertical="center" wrapText="1"/>
    </xf>
    <xf borderId="7" fillId="11" fontId="9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8" fillId="13" fontId="17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7" fillId="14" fontId="10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14" fontId="1" numFmtId="0" xfId="0" applyAlignment="1" applyBorder="1" applyFont="1">
      <alignment horizontal="center" shrinkToFit="0" vertical="center" wrapText="1"/>
    </xf>
    <xf borderId="7" fillId="14" fontId="5" numFmtId="0" xfId="0" applyAlignment="1" applyBorder="1" applyFont="1">
      <alignment horizontal="left" shrinkToFit="0" vertical="center" wrapText="1"/>
    </xf>
    <xf borderId="7" fillId="14" fontId="5" numFmtId="0" xfId="0" applyAlignment="1" applyBorder="1" applyFont="1">
      <alignment horizontal="right" vertical="center"/>
    </xf>
    <xf borderId="7" fillId="14" fontId="5" numFmtId="3" xfId="0" applyAlignment="1" applyBorder="1" applyFont="1" applyNumberFormat="1">
      <alignment horizontal="right" vertical="center"/>
    </xf>
    <xf borderId="7" fillId="5" fontId="5" numFmtId="0" xfId="0" applyAlignment="1" applyBorder="1" applyFont="1">
      <alignment horizontal="right" vertical="center"/>
    </xf>
    <xf borderId="7" fillId="5" fontId="5" numFmtId="3" xfId="0" applyAlignment="1" applyBorder="1" applyFont="1" applyNumberFormat="1">
      <alignment horizontal="right" vertical="center"/>
    </xf>
    <xf borderId="7" fillId="14" fontId="5" numFmtId="0" xfId="0" applyAlignment="1" applyBorder="1" applyFont="1">
      <alignment horizontal="center" shrinkToFit="0" vertical="center" wrapText="1"/>
    </xf>
    <xf borderId="7" fillId="14" fontId="5" numFmtId="165" xfId="0" applyAlignment="1" applyBorder="1" applyFont="1" applyNumberFormat="1">
      <alignment horizontal="center" shrinkToFit="0" vertical="center" wrapText="1"/>
    </xf>
    <xf borderId="7" fillId="5" fontId="5" numFmtId="165" xfId="0" applyAlignment="1" applyBorder="1" applyFont="1" applyNumberFormat="1">
      <alignment horizontal="center" shrinkToFit="0" vertical="center" wrapText="1"/>
    </xf>
    <xf borderId="7" fillId="14" fontId="9" numFmtId="165" xfId="0" applyAlignment="1" applyBorder="1" applyFont="1" applyNumberFormat="1">
      <alignment horizontal="center" shrinkToFit="0" vertical="center" wrapText="1"/>
    </xf>
    <xf borderId="7" fillId="5" fontId="9" numFmtId="165" xfId="0" applyAlignment="1" applyBorder="1" applyFont="1" applyNumberFormat="1">
      <alignment horizontal="center" shrinkToFit="0" vertical="center" wrapText="1"/>
    </xf>
    <xf borderId="7" fillId="15" fontId="10" numFmtId="0" xfId="0" applyAlignment="1" applyBorder="1" applyFill="1" applyFont="1">
      <alignment horizontal="center" shrinkToFit="0" vertical="center" wrapText="1"/>
    </xf>
    <xf borderId="7" fillId="15" fontId="10" numFmtId="165" xfId="0" applyAlignment="1" applyBorder="1" applyFont="1" applyNumberFormat="1">
      <alignment horizontal="center" shrinkToFit="0" vertical="center" wrapText="1"/>
    </xf>
    <xf borderId="7" fillId="5" fontId="1" numFmtId="165" xfId="0" applyAlignment="1" applyBorder="1" applyFont="1" applyNumberFormat="1">
      <alignment horizontal="center" shrinkToFit="0" vertical="center" wrapText="1"/>
    </xf>
    <xf borderId="7" fillId="14" fontId="1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581025</xdr:colOff>
      <xdr:row>4</xdr:row>
      <xdr:rowOff>-19050</xdr:rowOff>
    </xdr:from>
    <xdr:ext cx="5229225" cy="2952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19</xdr:row>
      <xdr:rowOff>371475</xdr:rowOff>
    </xdr:from>
    <xdr:ext cx="5229225" cy="2952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0</xdr:row>
      <xdr:rowOff>0</xdr:rowOff>
    </xdr:from>
    <xdr:ext cx="5162550" cy="8477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876800" cy="5219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3</xdr:row>
      <xdr:rowOff>0</xdr:rowOff>
    </xdr:from>
    <xdr:ext cx="4733925" cy="2657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17</xdr:row>
      <xdr:rowOff>190500</xdr:rowOff>
    </xdr:from>
    <xdr:ext cx="4648200" cy="10382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504825</xdr:colOff>
      <xdr:row>2</xdr:row>
      <xdr:rowOff>76200</xdr:rowOff>
    </xdr:from>
    <xdr:ext cx="4876800" cy="8001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504825</xdr:colOff>
      <xdr:row>7</xdr:row>
      <xdr:rowOff>142875</xdr:rowOff>
    </xdr:from>
    <xdr:ext cx="7477125" cy="12287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0</xdr:row>
      <xdr:rowOff>0</xdr:rowOff>
    </xdr:from>
    <xdr:ext cx="3895725" cy="37433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17</xdr:row>
      <xdr:rowOff>114300</xdr:rowOff>
    </xdr:from>
    <xdr:ext cx="7181850" cy="39719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0</xdr:row>
      <xdr:rowOff>0</xdr:rowOff>
    </xdr:from>
    <xdr:ext cx="4857750" cy="272415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142875</xdr:colOff>
      <xdr:row>17</xdr:row>
      <xdr:rowOff>28575</xdr:rowOff>
    </xdr:from>
    <xdr:ext cx="4876800" cy="41148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38</xdr:row>
      <xdr:rowOff>28575</xdr:rowOff>
    </xdr:from>
    <xdr:ext cx="6553200" cy="360997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0</xdr:row>
      <xdr:rowOff>238125</xdr:rowOff>
    </xdr:from>
    <xdr:ext cx="4876800" cy="33147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581025</xdr:colOff>
      <xdr:row>4</xdr:row>
      <xdr:rowOff>0</xdr:rowOff>
    </xdr:from>
    <xdr:ext cx="4581525" cy="12763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6</xdr:row>
      <xdr:rowOff>552450</xdr:rowOff>
    </xdr:from>
    <xdr:ext cx="4933950" cy="42291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katalog.inaproc.id/triasa-alam-prakarsa/advan-workpro-lite-intel-core-i5-12450h-14-ips-fhd-8gb-512gb" TargetMode="External"/><Relationship Id="rId42" Type="http://schemas.openxmlformats.org/officeDocument/2006/relationships/hyperlink" Target="https://katalog.inaproc.id/karya-putri-alisya/advan-workpro-lite-intel-core-i5-12450h-14" TargetMode="External"/><Relationship Id="rId41" Type="http://schemas.openxmlformats.org/officeDocument/2006/relationships/hyperlink" Target="https://katalog.inaproc.id/akasa-muda-mandiri/advan-workpro-core-i5-12450h" TargetMode="External"/><Relationship Id="rId44" Type="http://schemas.openxmlformats.org/officeDocument/2006/relationships/hyperlink" Target="https://katalog.inaproc.id/indo-partners-jaya/zyrex-sky-232-new-4gb-256gb-64gb-w10-grey" TargetMode="External"/><Relationship Id="rId43" Type="http://schemas.openxmlformats.org/officeDocument/2006/relationships/hyperlink" Target="https://katalog.inaproc.id/arrasy/zyrex-sky-232-prime-i5-1035g7-8gb-512gb" TargetMode="External"/><Relationship Id="rId46" Type="http://schemas.openxmlformats.org/officeDocument/2006/relationships/hyperlink" Target="https://katalog.inaproc.id/dian-putra-jayastu/asus-vivobook-go-14" TargetMode="External"/><Relationship Id="rId45" Type="http://schemas.openxmlformats.org/officeDocument/2006/relationships/hyperlink" Target="https://katalog.inaproc.id/indo-partners-jaya/zyrex-sky-232-mini-4gb-256gb-64gb-w10-gre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katalog.inaproc.id/artajaya-borneo/lenovo-ideapad-slim-3" TargetMode="External"/><Relationship Id="rId3" Type="http://schemas.openxmlformats.org/officeDocument/2006/relationships/hyperlink" Target="https://katalog.inaproc.id/sentral-baroena-jaya/lenovo-ideapad-slim-3" TargetMode="External"/><Relationship Id="rId4" Type="http://schemas.openxmlformats.org/officeDocument/2006/relationships/hyperlink" Target="https://katalog.inaproc.id/amins-project-teknologi-indonesia/lenovo-thinkpad-e14-gen-5-intel-core-i3-1315u-8gb-512gb-w11pro" TargetMode="External"/><Relationship Id="rId9" Type="http://schemas.openxmlformats.org/officeDocument/2006/relationships/hyperlink" Target="https://katalog.inaproc.id/grafika-permai/asus-vivobook-15-x1504za-nj247-intel-core-i7" TargetMode="External"/><Relationship Id="rId48" Type="http://schemas.openxmlformats.org/officeDocument/2006/relationships/hyperlink" Target="https://katalog.inaproc.id/mulia-perkasa-solusindo/asus-vivobook-14-a1404va" TargetMode="External"/><Relationship Id="rId47" Type="http://schemas.openxmlformats.org/officeDocument/2006/relationships/hyperlink" Target="https://katalog.inaproc.id/putra-pendawa-sadapaingan/lenovo-k14-g3" TargetMode="External"/><Relationship Id="rId49" Type="http://schemas.openxmlformats.org/officeDocument/2006/relationships/hyperlink" Target="https://katalog.inaproc.id/anita-wija-berau/asus-vivobook-14-a1404vap" TargetMode="External"/><Relationship Id="rId5" Type="http://schemas.openxmlformats.org/officeDocument/2006/relationships/hyperlink" Target="https://katalog.inaproc.id/ayooklik-pantero-tangara/lenovo-thinkpad-l14-gen-4-intel-21h10068id" TargetMode="External"/><Relationship Id="rId6" Type="http://schemas.openxmlformats.org/officeDocument/2006/relationships/hyperlink" Target="https://katalog.inaproc.id/pt-sinergi-dinamika-jaya/lenovo-thinkbook-14-g6-irl-21kg00byid" TargetMode="External"/><Relationship Id="rId7" Type="http://schemas.openxmlformats.org/officeDocument/2006/relationships/hyperlink" Target="https://katalog.inaproc.id/prada-noesantara-group/asus-vivobook-go-14-e1404fa" TargetMode="External"/><Relationship Id="rId8" Type="http://schemas.openxmlformats.org/officeDocument/2006/relationships/hyperlink" Target="https://katalog.inaproc.id/qheyzee-sentosa-abadi/asus-vivobook-14-a1404za-vips5852m" TargetMode="External"/><Relationship Id="rId73" Type="http://schemas.openxmlformats.org/officeDocument/2006/relationships/hyperlink" Target="https://katalog.inaproc.id/bejana-sejahtera/acer-travelmate-p214-ryzen-5-tmp214-0059" TargetMode="External"/><Relationship Id="rId72" Type="http://schemas.openxmlformats.org/officeDocument/2006/relationships/hyperlink" Target="https://katalog.inaproc.id/kayla-diyah-perkasa/acer-travelmate-p214-41-amd-ryzen-3" TargetMode="External"/><Relationship Id="rId31" Type="http://schemas.openxmlformats.org/officeDocument/2006/relationships/hyperlink" Target="https://katalog.inaproc.id/bintang-prima-duta/laptop-acer-travelmate-i5" TargetMode="External"/><Relationship Id="rId75" Type="http://schemas.openxmlformats.org/officeDocument/2006/relationships/hyperlink" Target="https://katalog.inaproc.id/dodi-mahrizal/acer-travelmate-p214-corei-3-tmp214-0048" TargetMode="External"/><Relationship Id="rId30" Type="http://schemas.openxmlformats.org/officeDocument/2006/relationships/hyperlink" Target="https://katalog.inaproc.id/nusa-bayangkara/laptop-acer-travelmate" TargetMode="External"/><Relationship Id="rId74" Type="http://schemas.openxmlformats.org/officeDocument/2006/relationships/hyperlink" Target="https://katalog.inaproc.id/danara-shana-terbuka/acer-travelmate-p214-ryzen-5-pro-4650u-8gb-512gb-w10" TargetMode="External"/><Relationship Id="rId33" Type="http://schemas.openxmlformats.org/officeDocument/2006/relationships/hyperlink" Target="https://katalog.inaproc.id/trilateral-dinamika/acer-travelmate-p2-tmp214-54-5816-intel-i5-gen12-ram-16gb-ssd-512gb-tkdn" TargetMode="External"/><Relationship Id="rId77" Type="http://schemas.openxmlformats.org/officeDocument/2006/relationships/drawing" Target="../drawings/drawing2.xml"/><Relationship Id="rId32" Type="http://schemas.openxmlformats.org/officeDocument/2006/relationships/hyperlink" Target="https://katalog.inaproc.id/tri-faeyza-mandiri/laptop-acer-travelmate-p2-tmp214-54-intel-core-i5-1235u-ram-16gb-512gb-ssd-nvme-windows-11" TargetMode="External"/><Relationship Id="rId76" Type="http://schemas.openxmlformats.org/officeDocument/2006/relationships/hyperlink" Target="https://katalog.inaproc.id/super-gaming-indonesia/acer-travelmate-p214-core-i3-tmp214-0037" TargetMode="External"/><Relationship Id="rId35" Type="http://schemas.openxmlformats.org/officeDocument/2006/relationships/hyperlink" Target="https://katalog.inaproc.id/rejeki-aneka-sejahtera/laptop-acer-travelmate-p214" TargetMode="External"/><Relationship Id="rId34" Type="http://schemas.openxmlformats.org/officeDocument/2006/relationships/hyperlink" Target="https://katalog.inaproc.id/yudi-santoso-bh3q/laptop-acer-travelmate-p214" TargetMode="External"/><Relationship Id="rId78" Type="http://schemas.openxmlformats.org/officeDocument/2006/relationships/vmlDrawing" Target="../drawings/vmlDrawing1.vml"/><Relationship Id="rId71" Type="http://schemas.openxmlformats.org/officeDocument/2006/relationships/hyperlink" Target="http://katalog.inaproc.id/nasha-berkah-memberkahi/axioo-mybook-h5" TargetMode="External"/><Relationship Id="rId70" Type="http://schemas.openxmlformats.org/officeDocument/2006/relationships/hyperlink" Target="https://katalog.inaproc.id/borong-persada-dki/axioo-14-mybook-pro-l3-8n2" TargetMode="External"/><Relationship Id="rId37" Type="http://schemas.openxmlformats.org/officeDocument/2006/relationships/hyperlink" Target="https://katalog.inaproc.id/karya-mandiri-axsd/axioo-mybook" TargetMode="External"/><Relationship Id="rId36" Type="http://schemas.openxmlformats.org/officeDocument/2006/relationships/hyperlink" Target="https://katalog.inaproc.id/wisanggeni/laptop-acer-travelmate-p414" TargetMode="External"/><Relationship Id="rId39" Type="http://schemas.openxmlformats.org/officeDocument/2006/relationships/hyperlink" Target="https://katalog.inaproc.id/qaishar-i13q/advan-laptop-workplus" TargetMode="External"/><Relationship Id="rId38" Type="http://schemas.openxmlformats.org/officeDocument/2006/relationships/hyperlink" Target="https://katalog.inaproc.id/cempaka-sinergy-bersama/axioo-mybook-prime-e7-16n5-3" TargetMode="External"/><Relationship Id="rId62" Type="http://schemas.openxmlformats.org/officeDocument/2006/relationships/hyperlink" Target="https://katalog.inaproc.id/ascarindo-tri-nusantara/asus-vivobook-15" TargetMode="External"/><Relationship Id="rId61" Type="http://schemas.openxmlformats.org/officeDocument/2006/relationships/hyperlink" Target="https://katalog.inaproc.id/apta-sejahtera/asus-expertbook-bg1409cva-s67110w" TargetMode="External"/><Relationship Id="rId20" Type="http://schemas.openxmlformats.org/officeDocument/2006/relationships/hyperlink" Target="https://katalog.inaproc.id/burhan-cl5u/acer-travelmate-p214-ultra-5" TargetMode="External"/><Relationship Id="rId64" Type="http://schemas.openxmlformats.org/officeDocument/2006/relationships/hyperlink" Target="https://katalog.inaproc.id/adi-wahyu-rahmawati/lenovo-ideapad-slim-3-14irh8" TargetMode="External"/><Relationship Id="rId63" Type="http://schemas.openxmlformats.org/officeDocument/2006/relationships/hyperlink" Target="https://katalog.inaproc.id/anita-wija-berau/asus-tuf-f15-fx507zc4-i5" TargetMode="External"/><Relationship Id="rId22" Type="http://schemas.openxmlformats.org/officeDocument/2006/relationships/hyperlink" Target="https://katalog.inaproc.id/tunas-solusi-mandiri-svtx/acer-travelmate-p214-tmp214-0041-core-i5" TargetMode="External"/><Relationship Id="rId66" Type="http://schemas.openxmlformats.org/officeDocument/2006/relationships/hyperlink" Target="https://katalog.inaproc.id/jaya-bagus-utama/advan-s7-110s" TargetMode="External"/><Relationship Id="rId21" Type="http://schemas.openxmlformats.org/officeDocument/2006/relationships/hyperlink" Target="https://katalog.inaproc.id/berlian-irama-perkasa/acer-travelmate-p414-core-i5-16-gb-512-gb" TargetMode="External"/><Relationship Id="rId65" Type="http://schemas.openxmlformats.org/officeDocument/2006/relationships/hyperlink" Target="https://katalog.inaproc.id/i-nyoman-suwitrayasa/laptop-axio-i7" TargetMode="External"/><Relationship Id="rId24" Type="http://schemas.openxmlformats.org/officeDocument/2006/relationships/hyperlink" Target="https://katalog.inaproc.id/mahakarya-cipta-solusi/laptop-acer-travelmate-p414" TargetMode="External"/><Relationship Id="rId68" Type="http://schemas.openxmlformats.org/officeDocument/2006/relationships/hyperlink" Target="https://katalog.inaproc.id/pustaka-wijaya-kusuma/advan-w5-85s" TargetMode="External"/><Relationship Id="rId23" Type="http://schemas.openxmlformats.org/officeDocument/2006/relationships/hyperlink" Target="https://katalog.inaproc.id/braga-mitra-abadi/acer-travelmate-p414-tmp414-0002" TargetMode="External"/><Relationship Id="rId67" Type="http://schemas.openxmlformats.org/officeDocument/2006/relationships/hyperlink" Target="https://katalog.inaproc.id/mandala-citra-utama/advan-w5-15s" TargetMode="External"/><Relationship Id="rId60" Type="http://schemas.openxmlformats.org/officeDocument/2006/relationships/hyperlink" Target="https://katalog.inaproc.id/cv-jaya-digital-solusindo/lenovo-ideapad-slim-3-14irh10-3pid" TargetMode="External"/><Relationship Id="rId26" Type="http://schemas.openxmlformats.org/officeDocument/2006/relationships/hyperlink" Target="https://katalog.inaproc.id/astana-swastika/laptop-acer-travelmate-p214" TargetMode="External"/><Relationship Id="rId25" Type="http://schemas.openxmlformats.org/officeDocument/2006/relationships/hyperlink" Target="https://katalog.inaproc.id/robby-future-multi/laptop-acer-travelmate" TargetMode="External"/><Relationship Id="rId69" Type="http://schemas.openxmlformats.org/officeDocument/2006/relationships/hyperlink" Target="https://katalog.inaproc.id/mutiara-raya/laptop-advan-sa716s10a" TargetMode="External"/><Relationship Id="rId28" Type="http://schemas.openxmlformats.org/officeDocument/2006/relationships/hyperlink" Target="https://katalog.inaproc.id/bina-karya-jaya/laptop-acer-travelmate-p214" TargetMode="External"/><Relationship Id="rId27" Type="http://schemas.openxmlformats.org/officeDocument/2006/relationships/hyperlink" Target="https://katalog.inaproc.id/lesmana-jaya/laptop-acer-travelmate-p214" TargetMode="External"/><Relationship Id="rId29" Type="http://schemas.openxmlformats.org/officeDocument/2006/relationships/hyperlink" Target="https://katalog.inaproc.id/patriot-global-nusantara/laptop-acer-travelmate-p2-core-i3" TargetMode="External"/><Relationship Id="rId51" Type="http://schemas.openxmlformats.org/officeDocument/2006/relationships/hyperlink" Target="https://katalog.inaproc.id/rajawali-global-solusi/lenovo-ideapad-slim-5-i7" TargetMode="External"/><Relationship Id="rId50" Type="http://schemas.openxmlformats.org/officeDocument/2006/relationships/hyperlink" Target="https://katalog.inaproc.id/cv-bumi-jaya-baru/advan-workplus-r5" TargetMode="External"/><Relationship Id="rId53" Type="http://schemas.openxmlformats.org/officeDocument/2006/relationships/hyperlink" Target="https://katalog.inaproc.id/toko-hani/advan-workplus-12600h" TargetMode="External"/><Relationship Id="rId52" Type="http://schemas.openxmlformats.org/officeDocument/2006/relationships/hyperlink" Target="https://katalog.inaproc.id/rabiatul-adawiah/laptop-advan-workplus-r7" TargetMode="External"/><Relationship Id="rId11" Type="http://schemas.openxmlformats.org/officeDocument/2006/relationships/hyperlink" Target="https://katalog.inaproc.id/pt-cantigi-solusi-nusantara/asus-expertbook-b1-b1402cva-nk7111x" TargetMode="External"/><Relationship Id="rId55" Type="http://schemas.openxmlformats.org/officeDocument/2006/relationships/hyperlink" Target="https://katalog.inaproc.id/sekar-kreasi-indonesia/notebook-hp-240r-g9" TargetMode="External"/><Relationship Id="rId10" Type="http://schemas.openxmlformats.org/officeDocument/2006/relationships/hyperlink" Target="https://katalog.inaproc.id/pt-cantigi-solusi-nusantara/asus-expertbook-b1-b1402cva-nk7110x" TargetMode="External"/><Relationship Id="rId54" Type="http://schemas.openxmlformats.org/officeDocument/2006/relationships/hyperlink" Target="https://katalog.inaproc.id/yasa-cvpb/advan-workplus-ryzen-7" TargetMode="External"/><Relationship Id="rId13" Type="http://schemas.openxmlformats.org/officeDocument/2006/relationships/hyperlink" Target="https://katalog.inaproc.id/prana-atma-nirmala/asus-expertbook-p1-p1403cva" TargetMode="External"/><Relationship Id="rId57" Type="http://schemas.openxmlformats.org/officeDocument/2006/relationships/hyperlink" Target="https://katalog.inaproc.id/ninetynine-digital-niaga/axioo-mybook-pro" TargetMode="External"/><Relationship Id="rId12" Type="http://schemas.openxmlformats.org/officeDocument/2006/relationships/hyperlink" Target="https://katalog.inaproc.id/tiga-sejahtera/laptop-asus-expertbook-b5" TargetMode="External"/><Relationship Id="rId56" Type="http://schemas.openxmlformats.org/officeDocument/2006/relationships/hyperlink" Target="https://katalog.inaproc.id/delina/asus-vivobook-f1504za" TargetMode="External"/><Relationship Id="rId15" Type="http://schemas.openxmlformats.org/officeDocument/2006/relationships/hyperlink" Target="https://katalog.inaproc.id/wizar-jaya-abadi/laptop-hp-14s-dq5567tu" TargetMode="External"/><Relationship Id="rId59" Type="http://schemas.openxmlformats.org/officeDocument/2006/relationships/hyperlink" Target="https://katalog.inaproc.id/friends-shop-management/lenovo-v14" TargetMode="External"/><Relationship Id="rId14" Type="http://schemas.openxmlformats.org/officeDocument/2006/relationships/hyperlink" Target="https://katalog.inaproc.id/solusi-klik-suroboyo-mandiri/hp-14s-ep0001tu-ep0002tu" TargetMode="External"/><Relationship Id="rId58" Type="http://schemas.openxmlformats.org/officeDocument/2006/relationships/hyperlink" Target="https://katalog.inaproc.id/duta-samudra-pasifik/laptop-asus-expertbook-bg1408cva-eb5150w-b" TargetMode="External"/><Relationship Id="rId17" Type="http://schemas.openxmlformats.org/officeDocument/2006/relationships/hyperlink" Target="https://katalog.inaproc.id/zalbi-cakra-mega/laptop-hp-14s-dq5152tu-core-i5-1235u-8gb-512ssd-14-fhd-ips-w11-ohs" TargetMode="External"/><Relationship Id="rId16" Type="http://schemas.openxmlformats.org/officeDocument/2006/relationships/hyperlink" Target="https://katalog.inaproc.id/gogona/hp-laptop-14s-dq5153tu" TargetMode="External"/><Relationship Id="rId19" Type="http://schemas.openxmlformats.org/officeDocument/2006/relationships/hyperlink" Target="https://katalog.inaproc.id/starindo-mitra-distribusi/acer-travelmate-p214-ryzen-5-pro" TargetMode="External"/><Relationship Id="rId18" Type="http://schemas.openxmlformats.org/officeDocument/2006/relationships/hyperlink" Target="https://katalog.inaproc.id/insan-utama/laptop-hp-14s-dq5000tu-i5-1240p-8gb-512gb-14fhd-ips-iris-xe-w11-oh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14"/>
    <col customWidth="1" min="3" max="3" width="30.0"/>
    <col customWidth="1" min="4" max="4" width="20.0"/>
    <col customWidth="1" min="5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9.75" customHeight="1">
      <c r="A2" s="1"/>
      <c r="B2" s="3" t="s">
        <v>0</v>
      </c>
      <c r="C2" s="4"/>
      <c r="D2" s="4"/>
      <c r="E2" s="4"/>
      <c r="F2" s="4"/>
      <c r="G2" s="4"/>
      <c r="H2" s="4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/>
      <c r="B3" s="5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5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6" t="s">
        <v>1</v>
      </c>
      <c r="C7" s="7"/>
      <c r="D7" s="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/>
      <c r="B8" s="10" t="s">
        <v>2</v>
      </c>
      <c r="C8" s="10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/>
      <c r="B9" s="10" t="s">
        <v>4</v>
      </c>
      <c r="C9" s="10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/>
      <c r="B10" s="10" t="s">
        <v>6</v>
      </c>
      <c r="C10" s="10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/>
      <c r="B11" s="10" t="s">
        <v>8</v>
      </c>
      <c r="C11" s="10" t="s">
        <v>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/>
      <c r="B12" s="10" t="s">
        <v>10</v>
      </c>
      <c r="C12" s="10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/>
      <c r="B13" s="10" t="s">
        <v>12</v>
      </c>
      <c r="C13" s="10" t="s">
        <v>13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/>
      <c r="B14" s="10" t="s">
        <v>14</v>
      </c>
      <c r="C14" s="10" t="s">
        <v>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/>
      <c r="B15" s="10" t="s">
        <v>16</v>
      </c>
      <c r="C15" s="10" t="s">
        <v>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/>
      <c r="B16" s="10" t="s">
        <v>18</v>
      </c>
      <c r="C16" s="10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/>
      <c r="B17" s="10" t="s">
        <v>20</v>
      </c>
      <c r="C17" s="10" t="s">
        <v>21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B2:H4"/>
    <mergeCell ref="B7:C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45.0"/>
    <col customWidth="1" min="4" max="4" width="15.0"/>
    <col customWidth="1" min="5" max="5" width="20.43"/>
    <col customWidth="1" min="6" max="6" width="17.29"/>
    <col customWidth="1" min="7" max="7" width="12.57"/>
    <col customWidth="1" min="8" max="8" width="15.0"/>
    <col customWidth="1" min="9" max="9" width="20.0"/>
    <col customWidth="1" min="10" max="10" width="89.57"/>
    <col customWidth="1" min="11" max="11" width="25.43"/>
    <col customWidth="1" min="12" max="26" width="8.71"/>
  </cols>
  <sheetData>
    <row r="1" ht="30.0" customHeight="1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2"/>
    </row>
    <row r="2" ht="14.25" customHeight="1">
      <c r="A2" s="13" t="s">
        <v>23</v>
      </c>
      <c r="K2" s="2"/>
    </row>
    <row r="3" ht="14.25" customHeight="1">
      <c r="K3" s="2"/>
    </row>
    <row r="4">
      <c r="A4" s="14" t="s">
        <v>24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2"/>
    </row>
    <row r="5" ht="14.25" customHeight="1">
      <c r="A5" s="15">
        <v>1.0</v>
      </c>
      <c r="B5" s="15" t="s">
        <v>34</v>
      </c>
      <c r="C5" s="16" t="s">
        <v>35</v>
      </c>
      <c r="D5" s="16" t="s">
        <v>36</v>
      </c>
      <c r="E5" s="15">
        <v>41.5</v>
      </c>
      <c r="F5" s="15">
        <v>8.0</v>
      </c>
      <c r="G5" s="15">
        <v>512.0</v>
      </c>
      <c r="H5" s="15">
        <v>1.0</v>
      </c>
      <c r="I5" s="17">
        <v>1.3722375E7</v>
      </c>
      <c r="J5" s="18" t="s">
        <v>37</v>
      </c>
      <c r="K5" s="2"/>
    </row>
    <row r="6" ht="14.25" customHeight="1">
      <c r="A6" s="19">
        <v>2.0</v>
      </c>
      <c r="B6" s="19" t="s">
        <v>38</v>
      </c>
      <c r="C6" s="20" t="s">
        <v>39</v>
      </c>
      <c r="D6" s="20" t="s">
        <v>36</v>
      </c>
      <c r="E6" s="19">
        <v>40.0</v>
      </c>
      <c r="F6" s="19">
        <v>16.0</v>
      </c>
      <c r="G6" s="19">
        <v>512.0</v>
      </c>
      <c r="H6" s="19">
        <v>1.0</v>
      </c>
      <c r="I6" s="21">
        <v>1.98468E7</v>
      </c>
      <c r="J6" s="18" t="s">
        <v>40</v>
      </c>
      <c r="K6" s="2"/>
    </row>
    <row r="7" ht="14.25" customHeight="1">
      <c r="A7" s="19">
        <v>3.0</v>
      </c>
      <c r="B7" s="19" t="s">
        <v>41</v>
      </c>
      <c r="C7" s="20" t="s">
        <v>42</v>
      </c>
      <c r="D7" s="20" t="s">
        <v>36</v>
      </c>
      <c r="E7" s="19">
        <v>38.2</v>
      </c>
      <c r="F7" s="19">
        <v>16.0</v>
      </c>
      <c r="G7" s="19">
        <v>512.0</v>
      </c>
      <c r="H7" s="19">
        <v>1.0</v>
      </c>
      <c r="I7" s="21">
        <v>1.4088731E7</v>
      </c>
      <c r="J7" s="18" t="s">
        <v>43</v>
      </c>
      <c r="K7" s="2"/>
    </row>
    <row r="8" ht="14.25" customHeight="1">
      <c r="A8" s="19">
        <v>4.0</v>
      </c>
      <c r="B8" s="19" t="s">
        <v>44</v>
      </c>
      <c r="C8" s="20" t="s">
        <v>45</v>
      </c>
      <c r="D8" s="20" t="s">
        <v>36</v>
      </c>
      <c r="E8" s="19">
        <v>38.2</v>
      </c>
      <c r="F8" s="19">
        <v>8.0</v>
      </c>
      <c r="G8" s="19">
        <v>512.0</v>
      </c>
      <c r="H8" s="19">
        <v>3.0</v>
      </c>
      <c r="I8" s="21">
        <v>2.1E7</v>
      </c>
      <c r="J8" s="18" t="s">
        <v>46</v>
      </c>
      <c r="K8" s="2"/>
    </row>
    <row r="9" ht="14.25" customHeight="1">
      <c r="A9" s="19">
        <v>5.0</v>
      </c>
      <c r="B9" s="19" t="s">
        <v>47</v>
      </c>
      <c r="C9" s="20" t="s">
        <v>48</v>
      </c>
      <c r="D9" s="20" t="s">
        <v>36</v>
      </c>
      <c r="E9" s="19">
        <v>37.8</v>
      </c>
      <c r="F9" s="19">
        <v>8.0</v>
      </c>
      <c r="G9" s="19">
        <v>512.0</v>
      </c>
      <c r="H9" s="19">
        <v>2.0</v>
      </c>
      <c r="I9" s="21">
        <v>1.39E7</v>
      </c>
      <c r="J9" s="18" t="s">
        <v>49</v>
      </c>
      <c r="K9" s="2"/>
    </row>
    <row r="10" ht="14.25" customHeight="1">
      <c r="A10" s="19">
        <v>6.0</v>
      </c>
      <c r="B10" s="19" t="s">
        <v>50</v>
      </c>
      <c r="C10" s="20" t="s">
        <v>51</v>
      </c>
      <c r="D10" s="20" t="s">
        <v>52</v>
      </c>
      <c r="E10" s="19" t="s">
        <v>53</v>
      </c>
      <c r="F10" s="19">
        <v>8.0</v>
      </c>
      <c r="G10" s="19">
        <v>512.0</v>
      </c>
      <c r="H10" s="19">
        <v>1.0</v>
      </c>
      <c r="I10" s="21">
        <v>1.40415E7</v>
      </c>
      <c r="J10" s="18" t="s">
        <v>54</v>
      </c>
      <c r="K10" s="2"/>
    </row>
    <row r="11" ht="14.25" customHeight="1">
      <c r="A11" s="19">
        <v>7.0</v>
      </c>
      <c r="B11" s="19" t="s">
        <v>55</v>
      </c>
      <c r="C11" s="20" t="s">
        <v>56</v>
      </c>
      <c r="D11" s="20" t="s">
        <v>52</v>
      </c>
      <c r="E11" s="19">
        <v>40.1</v>
      </c>
      <c r="F11" s="19">
        <v>8.0</v>
      </c>
      <c r="G11" s="19">
        <v>512.0</v>
      </c>
      <c r="H11" s="19">
        <v>1.0</v>
      </c>
      <c r="I11" s="21">
        <v>1.315E7</v>
      </c>
      <c r="J11" s="18" t="s">
        <v>57</v>
      </c>
      <c r="K11" s="2"/>
    </row>
    <row r="12" ht="14.25" customHeight="1">
      <c r="A12" s="19">
        <v>8.0</v>
      </c>
      <c r="B12" s="19" t="s">
        <v>58</v>
      </c>
      <c r="C12" s="20" t="s">
        <v>59</v>
      </c>
      <c r="D12" s="20" t="s">
        <v>52</v>
      </c>
      <c r="E12" s="19">
        <v>40.1</v>
      </c>
      <c r="F12" s="19">
        <v>8.0</v>
      </c>
      <c r="G12" s="19">
        <v>512.0</v>
      </c>
      <c r="H12" s="19">
        <v>1.0</v>
      </c>
      <c r="I12" s="21">
        <v>1.14885E7</v>
      </c>
      <c r="J12" s="18" t="s">
        <v>60</v>
      </c>
      <c r="K12" s="2"/>
    </row>
    <row r="13" ht="14.25" customHeight="1">
      <c r="A13" s="19">
        <v>9.0</v>
      </c>
      <c r="B13" s="19" t="s">
        <v>61</v>
      </c>
      <c r="C13" s="22" t="s">
        <v>62</v>
      </c>
      <c r="D13" s="20" t="s">
        <v>52</v>
      </c>
      <c r="E13" s="19">
        <v>41.3</v>
      </c>
      <c r="F13" s="19">
        <v>16.0</v>
      </c>
      <c r="G13" s="19">
        <v>1024.0</v>
      </c>
      <c r="H13" s="19">
        <v>3.0</v>
      </c>
      <c r="I13" s="21">
        <v>2.1959E7</v>
      </c>
      <c r="J13" s="18" t="s">
        <v>63</v>
      </c>
      <c r="K13" s="2"/>
    </row>
    <row r="14" ht="14.25" customHeight="1">
      <c r="A14" s="19">
        <v>10.0</v>
      </c>
      <c r="B14" s="19" t="s">
        <v>64</v>
      </c>
      <c r="C14" s="20" t="s">
        <v>65</v>
      </c>
      <c r="D14" s="20" t="s">
        <v>52</v>
      </c>
      <c r="E14" s="19">
        <v>41.3</v>
      </c>
      <c r="F14" s="19">
        <v>16.0</v>
      </c>
      <c r="G14" s="19">
        <v>1024.0</v>
      </c>
      <c r="H14" s="19">
        <v>3.0</v>
      </c>
      <c r="I14" s="21">
        <v>2.2199E7</v>
      </c>
      <c r="J14" s="18" t="s">
        <v>66</v>
      </c>
      <c r="K14" s="2"/>
    </row>
    <row r="15" ht="14.25" customHeight="1">
      <c r="A15" s="19">
        <v>11.0</v>
      </c>
      <c r="B15" s="19" t="s">
        <v>67</v>
      </c>
      <c r="C15" s="20" t="s">
        <v>68</v>
      </c>
      <c r="D15" s="20" t="s">
        <v>52</v>
      </c>
      <c r="E15" s="19">
        <v>41.3</v>
      </c>
      <c r="F15" s="19">
        <v>8.0</v>
      </c>
      <c r="G15" s="19">
        <v>512.0</v>
      </c>
      <c r="H15" s="19">
        <v>1.0</v>
      </c>
      <c r="I15" s="21">
        <v>2.5752E7</v>
      </c>
      <c r="J15" s="18" t="s">
        <v>69</v>
      </c>
      <c r="K15" s="2"/>
    </row>
    <row r="16" ht="14.25" customHeight="1">
      <c r="A16" s="19">
        <v>12.0</v>
      </c>
      <c r="B16" s="19" t="s">
        <v>70</v>
      </c>
      <c r="C16" s="20" t="s">
        <v>71</v>
      </c>
      <c r="D16" s="20" t="s">
        <v>52</v>
      </c>
      <c r="E16" s="19" t="s">
        <v>72</v>
      </c>
      <c r="F16" s="19">
        <v>8.0</v>
      </c>
      <c r="G16" s="19">
        <v>512.0</v>
      </c>
      <c r="H16" s="19">
        <v>2.0</v>
      </c>
      <c r="I16" s="21">
        <v>9967000.0</v>
      </c>
      <c r="J16" s="18" t="s">
        <v>73</v>
      </c>
      <c r="K16" s="2"/>
    </row>
    <row r="17" ht="14.25" customHeight="1">
      <c r="A17" s="23">
        <v>13.0</v>
      </c>
      <c r="B17" s="23" t="s">
        <v>74</v>
      </c>
      <c r="C17" s="24" t="s">
        <v>75</v>
      </c>
      <c r="D17" s="24" t="s">
        <v>76</v>
      </c>
      <c r="E17" s="23">
        <v>42.88</v>
      </c>
      <c r="F17" s="23">
        <v>8.0</v>
      </c>
      <c r="G17" s="23">
        <v>512.0</v>
      </c>
      <c r="H17" s="23">
        <v>1.0</v>
      </c>
      <c r="I17" s="25">
        <v>1.0878E7</v>
      </c>
      <c r="J17" s="18" t="s">
        <v>77</v>
      </c>
      <c r="K17" s="2"/>
    </row>
    <row r="18" ht="14.25" customHeight="1">
      <c r="A18" s="23">
        <v>14.0</v>
      </c>
      <c r="B18" s="23" t="s">
        <v>78</v>
      </c>
      <c r="C18" s="24" t="s">
        <v>79</v>
      </c>
      <c r="D18" s="24" t="s">
        <v>76</v>
      </c>
      <c r="E18" s="23">
        <v>42.88</v>
      </c>
      <c r="F18" s="23">
        <v>8.0</v>
      </c>
      <c r="G18" s="23">
        <v>512.0</v>
      </c>
      <c r="H18" s="23">
        <v>2.0</v>
      </c>
      <c r="I18" s="25">
        <v>9549000.0</v>
      </c>
      <c r="J18" s="18" t="s">
        <v>80</v>
      </c>
      <c r="K18" s="2" t="s">
        <v>81</v>
      </c>
    </row>
    <row r="19" ht="14.25" customHeight="1">
      <c r="A19" s="23">
        <v>15.0</v>
      </c>
      <c r="B19" s="23" t="s">
        <v>82</v>
      </c>
      <c r="C19" s="24" t="s">
        <v>83</v>
      </c>
      <c r="D19" s="24" t="s">
        <v>76</v>
      </c>
      <c r="E19" s="23">
        <v>42.88</v>
      </c>
      <c r="F19" s="23">
        <v>8.0</v>
      </c>
      <c r="G19" s="23">
        <v>512.0</v>
      </c>
      <c r="H19" s="23">
        <v>1.0</v>
      </c>
      <c r="I19" s="25">
        <v>1.349205E7</v>
      </c>
      <c r="J19" s="18" t="s">
        <v>84</v>
      </c>
      <c r="K19" s="2" t="s">
        <v>85</v>
      </c>
    </row>
    <row r="20" ht="14.25" customHeight="1">
      <c r="A20" s="23">
        <v>16.0</v>
      </c>
      <c r="B20" s="23" t="s">
        <v>86</v>
      </c>
      <c r="C20" s="24" t="s">
        <v>87</v>
      </c>
      <c r="D20" s="24" t="s">
        <v>76</v>
      </c>
      <c r="E20" s="23">
        <v>42.88</v>
      </c>
      <c r="F20" s="23">
        <v>8.0</v>
      </c>
      <c r="G20" s="23">
        <v>512.0</v>
      </c>
      <c r="H20" s="23">
        <v>2.0</v>
      </c>
      <c r="I20" s="25">
        <v>1.19991E7</v>
      </c>
      <c r="J20" s="18" t="s">
        <v>88</v>
      </c>
      <c r="K20" s="2"/>
    </row>
    <row r="21" ht="14.25" customHeight="1">
      <c r="A21" s="23">
        <v>17.0</v>
      </c>
      <c r="B21" s="23" t="s">
        <v>89</v>
      </c>
      <c r="C21" s="24" t="s">
        <v>90</v>
      </c>
      <c r="D21" s="24" t="s">
        <v>76</v>
      </c>
      <c r="E21" s="23">
        <v>42.0</v>
      </c>
      <c r="F21" s="23">
        <v>8.0</v>
      </c>
      <c r="G21" s="23">
        <v>512.0</v>
      </c>
      <c r="H21" s="23">
        <v>2.0</v>
      </c>
      <c r="I21" s="25">
        <v>1.4349999E7</v>
      </c>
      <c r="J21" s="18" t="s">
        <v>91</v>
      </c>
      <c r="K21" s="2"/>
    </row>
    <row r="22" ht="14.25" customHeight="1">
      <c r="A22" s="26">
        <v>18.0</v>
      </c>
      <c r="B22" s="26" t="s">
        <v>92</v>
      </c>
      <c r="C22" s="27" t="s">
        <v>93</v>
      </c>
      <c r="D22" s="27" t="s">
        <v>94</v>
      </c>
      <c r="E22" s="26">
        <v>44.84</v>
      </c>
      <c r="F22" s="26">
        <v>8.0</v>
      </c>
      <c r="G22" s="26">
        <v>512.0</v>
      </c>
      <c r="H22" s="26">
        <v>1.0</v>
      </c>
      <c r="I22" s="28">
        <v>1.6E7</v>
      </c>
      <c r="J22" s="18" t="s">
        <v>95</v>
      </c>
      <c r="K22" s="2"/>
    </row>
    <row r="23" ht="14.25" customHeight="1">
      <c r="A23" s="26">
        <v>19.0</v>
      </c>
      <c r="B23" s="26" t="s">
        <v>96</v>
      </c>
      <c r="C23" s="27" t="s">
        <v>97</v>
      </c>
      <c r="D23" s="27" t="s">
        <v>94</v>
      </c>
      <c r="E23" s="26">
        <v>45.39</v>
      </c>
      <c r="F23" s="26">
        <v>8.0</v>
      </c>
      <c r="G23" s="26">
        <v>512.0</v>
      </c>
      <c r="H23" s="26">
        <v>2.0</v>
      </c>
      <c r="I23" s="28">
        <v>1.665E7</v>
      </c>
      <c r="J23" s="18" t="s">
        <v>98</v>
      </c>
      <c r="K23" s="2"/>
    </row>
    <row r="24" ht="14.25" customHeight="1">
      <c r="A24" s="26">
        <v>20.0</v>
      </c>
      <c r="B24" s="26" t="s">
        <v>99</v>
      </c>
      <c r="C24" s="27" t="s">
        <v>100</v>
      </c>
      <c r="D24" s="27" t="s">
        <v>94</v>
      </c>
      <c r="E24" s="26">
        <v>44.67</v>
      </c>
      <c r="F24" s="26">
        <v>16.0</v>
      </c>
      <c r="G24" s="26">
        <v>512.0</v>
      </c>
      <c r="H24" s="26">
        <v>3.0</v>
      </c>
      <c r="I24" s="28">
        <v>2.2089E7</v>
      </c>
      <c r="J24" s="18" t="s">
        <v>101</v>
      </c>
      <c r="K24" s="2"/>
    </row>
    <row r="25" ht="14.25" customHeight="1">
      <c r="A25" s="26">
        <v>21.0</v>
      </c>
      <c r="B25" s="26" t="s">
        <v>102</v>
      </c>
      <c r="C25" s="27" t="s">
        <v>103</v>
      </c>
      <c r="D25" s="27" t="s">
        <v>94</v>
      </c>
      <c r="E25" s="26">
        <v>45.27</v>
      </c>
      <c r="F25" s="26">
        <v>8.0</v>
      </c>
      <c r="G25" s="26">
        <v>512.0</v>
      </c>
      <c r="H25" s="26">
        <v>1.0</v>
      </c>
      <c r="I25" s="28">
        <v>1.6872E7</v>
      </c>
      <c r="J25" s="18" t="s">
        <v>104</v>
      </c>
      <c r="K25" s="2"/>
    </row>
    <row r="26" ht="14.25" customHeight="1">
      <c r="A26" s="26">
        <v>22.0</v>
      </c>
      <c r="B26" s="26" t="s">
        <v>105</v>
      </c>
      <c r="C26" s="27" t="s">
        <v>106</v>
      </c>
      <c r="D26" s="27" t="s">
        <v>94</v>
      </c>
      <c r="E26" s="26">
        <v>28.88</v>
      </c>
      <c r="F26" s="26">
        <v>16.0</v>
      </c>
      <c r="G26" s="26">
        <v>1000.0</v>
      </c>
      <c r="H26" s="26">
        <v>1.0</v>
      </c>
      <c r="I26" s="28">
        <v>3.86946E7</v>
      </c>
      <c r="J26" s="18" t="s">
        <v>107</v>
      </c>
      <c r="K26" s="2" t="s">
        <v>108</v>
      </c>
    </row>
    <row r="27" ht="14.25" customHeight="1">
      <c r="A27" s="26">
        <v>23.0</v>
      </c>
      <c r="B27" s="26" t="s">
        <v>109</v>
      </c>
      <c r="C27" s="27" t="s">
        <v>110</v>
      </c>
      <c r="D27" s="27" t="s">
        <v>94</v>
      </c>
      <c r="E27" s="26">
        <v>43.75</v>
      </c>
      <c r="F27" s="26">
        <v>16.0</v>
      </c>
      <c r="G27" s="26">
        <v>1024.0</v>
      </c>
      <c r="H27" s="26">
        <v>3.0</v>
      </c>
      <c r="I27" s="28">
        <v>4.9284E7</v>
      </c>
      <c r="J27" s="18" t="s">
        <v>111</v>
      </c>
      <c r="K27" s="2"/>
    </row>
    <row r="28" ht="14.25" customHeight="1">
      <c r="A28" s="26">
        <v>24.0</v>
      </c>
      <c r="B28" s="26" t="s">
        <v>112</v>
      </c>
      <c r="C28" s="27" t="s">
        <v>113</v>
      </c>
      <c r="D28" s="27" t="s">
        <v>94</v>
      </c>
      <c r="E28" s="26">
        <v>26.55</v>
      </c>
      <c r="F28" s="26">
        <v>8.0</v>
      </c>
      <c r="G28" s="26">
        <v>512.0</v>
      </c>
      <c r="H28" s="26">
        <v>1.0</v>
      </c>
      <c r="I28" s="28">
        <v>1.1988E7</v>
      </c>
      <c r="J28" s="18" t="s">
        <v>114</v>
      </c>
      <c r="K28" s="2" t="s">
        <v>115</v>
      </c>
    </row>
    <row r="29" ht="14.25" customHeight="1">
      <c r="A29" s="26">
        <v>25.0</v>
      </c>
      <c r="B29" s="26" t="s">
        <v>116</v>
      </c>
      <c r="C29" s="27" t="s">
        <v>117</v>
      </c>
      <c r="D29" s="27" t="s">
        <v>94</v>
      </c>
      <c r="E29" s="26">
        <v>44.08</v>
      </c>
      <c r="F29" s="26">
        <v>8.0</v>
      </c>
      <c r="G29" s="26">
        <v>512.0</v>
      </c>
      <c r="H29" s="26">
        <v>3.0</v>
      </c>
      <c r="I29" s="28">
        <v>1.925E7</v>
      </c>
      <c r="J29" s="18" t="s">
        <v>118</v>
      </c>
      <c r="K29" s="2" t="s">
        <v>119</v>
      </c>
    </row>
    <row r="30" ht="14.25" customHeight="1">
      <c r="A30" s="26">
        <v>26.0</v>
      </c>
      <c r="B30" s="26" t="s">
        <v>120</v>
      </c>
      <c r="C30" s="27" t="s">
        <v>121</v>
      </c>
      <c r="D30" s="27" t="s">
        <v>94</v>
      </c>
      <c r="E30" s="26">
        <v>44.0</v>
      </c>
      <c r="F30" s="26">
        <v>8.0</v>
      </c>
      <c r="G30" s="26">
        <v>512.0</v>
      </c>
      <c r="H30" s="26">
        <v>1.0</v>
      </c>
      <c r="I30" s="28">
        <v>1.4985E7</v>
      </c>
      <c r="J30" s="18" t="s">
        <v>122</v>
      </c>
      <c r="K30" s="2"/>
    </row>
    <row r="31" ht="14.25" customHeight="1">
      <c r="A31" s="26">
        <v>27.0</v>
      </c>
      <c r="B31" s="26" t="s">
        <v>123</v>
      </c>
      <c r="C31" s="27" t="s">
        <v>124</v>
      </c>
      <c r="D31" s="27" t="s">
        <v>94</v>
      </c>
      <c r="E31" s="26">
        <v>41.55</v>
      </c>
      <c r="F31" s="26">
        <v>8.0</v>
      </c>
      <c r="G31" s="26">
        <v>512.0</v>
      </c>
      <c r="H31" s="26">
        <v>3.0</v>
      </c>
      <c r="I31" s="28">
        <v>1.665E7</v>
      </c>
      <c r="J31" s="18" t="s">
        <v>125</v>
      </c>
      <c r="K31" s="2" t="s">
        <v>119</v>
      </c>
    </row>
    <row r="32" ht="14.25" customHeight="1">
      <c r="A32" s="26">
        <v>28.0</v>
      </c>
      <c r="B32" s="26" t="s">
        <v>126</v>
      </c>
      <c r="C32" s="27" t="s">
        <v>127</v>
      </c>
      <c r="D32" s="27" t="s">
        <v>94</v>
      </c>
      <c r="E32" s="26">
        <v>44.22</v>
      </c>
      <c r="F32" s="26">
        <v>8.0</v>
      </c>
      <c r="G32" s="26">
        <v>512.0</v>
      </c>
      <c r="H32" s="26">
        <v>1.0</v>
      </c>
      <c r="I32" s="28">
        <v>1.22322E7</v>
      </c>
      <c r="J32" s="18" t="s">
        <v>128</v>
      </c>
      <c r="K32" s="2"/>
    </row>
    <row r="33" ht="14.25" customHeight="1">
      <c r="A33" s="26">
        <v>29.0</v>
      </c>
      <c r="B33" s="26" t="s">
        <v>129</v>
      </c>
      <c r="C33" s="27" t="s">
        <v>130</v>
      </c>
      <c r="D33" s="27" t="s">
        <v>94</v>
      </c>
      <c r="E33" s="26">
        <v>44.08</v>
      </c>
      <c r="F33" s="26">
        <v>8.0</v>
      </c>
      <c r="G33" s="26">
        <v>512.0</v>
      </c>
      <c r="H33" s="26">
        <v>1.0</v>
      </c>
      <c r="I33" s="28">
        <v>1.9758E7</v>
      </c>
      <c r="J33" s="18" t="s">
        <v>131</v>
      </c>
      <c r="K33" s="2"/>
    </row>
    <row r="34" ht="14.25" customHeight="1">
      <c r="A34" s="26">
        <v>30.0</v>
      </c>
      <c r="B34" s="26" t="s">
        <v>132</v>
      </c>
      <c r="C34" s="27" t="s">
        <v>133</v>
      </c>
      <c r="D34" s="27" t="s">
        <v>94</v>
      </c>
      <c r="E34" s="26">
        <v>44.08</v>
      </c>
      <c r="F34" s="26">
        <v>8.0</v>
      </c>
      <c r="G34" s="26">
        <v>512.0</v>
      </c>
      <c r="H34" s="26">
        <v>1.0</v>
      </c>
      <c r="I34" s="28">
        <v>1.1182E7</v>
      </c>
      <c r="J34" s="18" t="s">
        <v>134</v>
      </c>
      <c r="K34" s="2" t="s">
        <v>135</v>
      </c>
    </row>
    <row r="35" ht="14.25" customHeight="1">
      <c r="A35" s="26">
        <v>31.0</v>
      </c>
      <c r="B35" s="26" t="s">
        <v>136</v>
      </c>
      <c r="C35" s="27" t="s">
        <v>137</v>
      </c>
      <c r="D35" s="27" t="s">
        <v>94</v>
      </c>
      <c r="E35" s="26">
        <v>44.08</v>
      </c>
      <c r="F35" s="26">
        <v>16.0</v>
      </c>
      <c r="G35" s="26">
        <v>512.0</v>
      </c>
      <c r="H35" s="26">
        <v>1.0</v>
      </c>
      <c r="I35" s="28">
        <v>1.5424203E7</v>
      </c>
      <c r="J35" s="18" t="s">
        <v>138</v>
      </c>
      <c r="K35" s="2"/>
    </row>
    <row r="36" ht="14.25" customHeight="1">
      <c r="A36" s="26">
        <v>32.0</v>
      </c>
      <c r="B36" s="26" t="s">
        <v>139</v>
      </c>
      <c r="C36" s="27" t="s">
        <v>140</v>
      </c>
      <c r="D36" s="27" t="s">
        <v>94</v>
      </c>
      <c r="E36" s="26">
        <v>41.55</v>
      </c>
      <c r="F36" s="26">
        <v>16.0</v>
      </c>
      <c r="G36" s="26">
        <v>512.0</v>
      </c>
      <c r="H36" s="26">
        <v>1.0</v>
      </c>
      <c r="I36" s="28">
        <v>1.51515E7</v>
      </c>
      <c r="J36" s="18" t="s">
        <v>141</v>
      </c>
      <c r="K36" s="2"/>
    </row>
    <row r="37" ht="14.25" customHeight="1">
      <c r="A37" s="26">
        <v>33.0</v>
      </c>
      <c r="B37" s="26" t="s">
        <v>142</v>
      </c>
      <c r="C37" s="27" t="s">
        <v>143</v>
      </c>
      <c r="D37" s="27" t="s">
        <v>94</v>
      </c>
      <c r="E37" s="26">
        <v>44.22</v>
      </c>
      <c r="F37" s="26">
        <v>8.0</v>
      </c>
      <c r="G37" s="26">
        <v>512.0</v>
      </c>
      <c r="H37" s="26">
        <v>2.0</v>
      </c>
      <c r="I37" s="28">
        <v>1.35E7</v>
      </c>
      <c r="J37" s="18" t="s">
        <v>144</v>
      </c>
      <c r="K37" s="2" t="s">
        <v>145</v>
      </c>
    </row>
    <row r="38" ht="14.25" customHeight="1">
      <c r="A38" s="26">
        <v>34.0</v>
      </c>
      <c r="B38" s="26" t="s">
        <v>146</v>
      </c>
      <c r="C38" s="27" t="s">
        <v>147</v>
      </c>
      <c r="D38" s="27" t="s">
        <v>94</v>
      </c>
      <c r="E38" s="26">
        <v>41.55</v>
      </c>
      <c r="F38" s="26">
        <v>8.0</v>
      </c>
      <c r="G38" s="26">
        <v>512.0</v>
      </c>
      <c r="H38" s="26">
        <v>2.0</v>
      </c>
      <c r="I38" s="28">
        <v>1.9999E7</v>
      </c>
      <c r="J38" s="18" t="s">
        <v>148</v>
      </c>
      <c r="K38" s="2"/>
    </row>
    <row r="39" ht="14.25" customHeight="1">
      <c r="A39" s="26">
        <v>35.0</v>
      </c>
      <c r="B39" s="26" t="s">
        <v>149</v>
      </c>
      <c r="C39" s="27" t="s">
        <v>150</v>
      </c>
      <c r="D39" s="27" t="s">
        <v>94</v>
      </c>
      <c r="E39" s="26">
        <v>43.75</v>
      </c>
      <c r="F39" s="26">
        <v>16.0</v>
      </c>
      <c r="G39" s="26">
        <v>1024.0</v>
      </c>
      <c r="H39" s="26">
        <v>3.0</v>
      </c>
      <c r="I39" s="28">
        <v>3.1635E7</v>
      </c>
      <c r="J39" s="18" t="s">
        <v>151</v>
      </c>
      <c r="K39" s="2"/>
    </row>
    <row r="40" ht="14.25" customHeight="1">
      <c r="A40" s="29">
        <v>36.0</v>
      </c>
      <c r="B40" s="29" t="s">
        <v>152</v>
      </c>
      <c r="C40" s="30" t="s">
        <v>153</v>
      </c>
      <c r="D40" s="30" t="s">
        <v>154</v>
      </c>
      <c r="E40" s="29">
        <v>45.1</v>
      </c>
      <c r="F40" s="29">
        <v>8.0</v>
      </c>
      <c r="G40" s="29">
        <v>256.0</v>
      </c>
      <c r="H40" s="29">
        <v>1.0</v>
      </c>
      <c r="I40" s="31">
        <v>8796750.0</v>
      </c>
      <c r="J40" s="18" t="s">
        <v>155</v>
      </c>
      <c r="K40" s="2"/>
    </row>
    <row r="41" ht="14.25" customHeight="1">
      <c r="A41" s="29">
        <v>37.0</v>
      </c>
      <c r="B41" s="29" t="s">
        <v>156</v>
      </c>
      <c r="C41" s="30" t="s">
        <v>157</v>
      </c>
      <c r="D41" s="30" t="s">
        <v>154</v>
      </c>
      <c r="E41" s="29">
        <v>43.49</v>
      </c>
      <c r="F41" s="29">
        <v>16.0</v>
      </c>
      <c r="G41" s="29">
        <v>512.0</v>
      </c>
      <c r="H41" s="29">
        <v>1.0</v>
      </c>
      <c r="I41" s="31">
        <v>1.7900001E7</v>
      </c>
      <c r="J41" s="18" t="s">
        <v>158</v>
      </c>
      <c r="K41" s="2"/>
    </row>
    <row r="42" ht="14.25" customHeight="1">
      <c r="A42" s="29">
        <v>38.0</v>
      </c>
      <c r="B42" s="29" t="s">
        <v>159</v>
      </c>
      <c r="C42" s="30" t="s">
        <v>160</v>
      </c>
      <c r="D42" s="30" t="s">
        <v>161</v>
      </c>
      <c r="E42" s="29">
        <v>39.29</v>
      </c>
      <c r="F42" s="29">
        <v>16.0</v>
      </c>
      <c r="G42" s="29">
        <v>512.0</v>
      </c>
      <c r="H42" s="29">
        <v>1.0</v>
      </c>
      <c r="I42" s="31">
        <v>1.554E7</v>
      </c>
      <c r="J42" s="18" t="s">
        <v>162</v>
      </c>
      <c r="K42" s="2"/>
    </row>
    <row r="43" ht="14.25" customHeight="1">
      <c r="A43" s="29">
        <v>39.0</v>
      </c>
      <c r="B43" s="29" t="s">
        <v>163</v>
      </c>
      <c r="C43" s="30" t="s">
        <v>164</v>
      </c>
      <c r="D43" s="30" t="s">
        <v>161</v>
      </c>
      <c r="E43" s="29">
        <v>25.04</v>
      </c>
      <c r="F43" s="29">
        <v>8.0</v>
      </c>
      <c r="G43" s="29">
        <v>512.0</v>
      </c>
      <c r="H43" s="29">
        <v>1.0</v>
      </c>
      <c r="I43" s="31">
        <v>1.25E7</v>
      </c>
      <c r="J43" s="18" t="s">
        <v>165</v>
      </c>
      <c r="K43" s="2"/>
    </row>
    <row r="44" ht="14.25" customHeight="1">
      <c r="A44" s="29">
        <v>40.0</v>
      </c>
      <c r="B44" s="29" t="s">
        <v>166</v>
      </c>
      <c r="C44" s="30" t="s">
        <v>167</v>
      </c>
      <c r="D44" s="30" t="s">
        <v>161</v>
      </c>
      <c r="E44" s="29">
        <v>25.04</v>
      </c>
      <c r="F44" s="29">
        <v>8.0</v>
      </c>
      <c r="G44" s="29">
        <v>512.0</v>
      </c>
      <c r="H44" s="29">
        <v>1.0</v>
      </c>
      <c r="I44" s="31">
        <v>9324000.0</v>
      </c>
      <c r="J44" s="18" t="s">
        <v>168</v>
      </c>
      <c r="K44" s="2"/>
    </row>
    <row r="45" ht="14.25" customHeight="1">
      <c r="A45" s="29">
        <v>41.0</v>
      </c>
      <c r="B45" s="29" t="s">
        <v>169</v>
      </c>
      <c r="C45" s="30" t="s">
        <v>170</v>
      </c>
      <c r="D45" s="30" t="s">
        <v>161</v>
      </c>
      <c r="E45" s="29">
        <v>25.04</v>
      </c>
      <c r="F45" s="29">
        <v>8.0</v>
      </c>
      <c r="G45" s="29">
        <v>256.0</v>
      </c>
      <c r="H45" s="29">
        <v>1.0</v>
      </c>
      <c r="I45" s="31">
        <v>7500000.0</v>
      </c>
      <c r="J45" s="18" t="s">
        <v>171</v>
      </c>
      <c r="K45" s="2"/>
    </row>
    <row r="46" ht="14.25" customHeight="1">
      <c r="A46" s="29">
        <v>42.0</v>
      </c>
      <c r="B46" s="29" t="s">
        <v>172</v>
      </c>
      <c r="C46" s="30" t="s">
        <v>173</v>
      </c>
      <c r="D46" s="30" t="s">
        <v>174</v>
      </c>
      <c r="E46" s="29">
        <v>44.79</v>
      </c>
      <c r="F46" s="29">
        <v>8.0</v>
      </c>
      <c r="G46" s="29">
        <v>512.0</v>
      </c>
      <c r="H46" s="29">
        <v>1.0</v>
      </c>
      <c r="I46" s="31">
        <v>9600000.0</v>
      </c>
      <c r="J46" s="18" t="s">
        <v>175</v>
      </c>
      <c r="K46" s="2"/>
    </row>
    <row r="47" ht="14.25" customHeight="1">
      <c r="A47" s="29">
        <v>43.0</v>
      </c>
      <c r="B47" s="29" t="s">
        <v>176</v>
      </c>
      <c r="C47" s="30" t="s">
        <v>177</v>
      </c>
      <c r="D47" s="30" t="s">
        <v>174</v>
      </c>
      <c r="E47" s="29">
        <v>44.79</v>
      </c>
      <c r="F47" s="29">
        <v>4.0</v>
      </c>
      <c r="G47" s="29">
        <v>256.0</v>
      </c>
      <c r="H47" s="29">
        <v>1.0</v>
      </c>
      <c r="I47" s="31">
        <v>4582000.0</v>
      </c>
      <c r="J47" s="18" t="s">
        <v>178</v>
      </c>
      <c r="K47" s="2"/>
    </row>
    <row r="48" ht="14.25" customHeight="1">
      <c r="A48" s="29">
        <v>44.0</v>
      </c>
      <c r="B48" s="29" t="s">
        <v>179</v>
      </c>
      <c r="C48" s="30" t="s">
        <v>180</v>
      </c>
      <c r="D48" s="30" t="s">
        <v>174</v>
      </c>
      <c r="E48" s="29">
        <v>44.79</v>
      </c>
      <c r="F48" s="29">
        <v>4.0</v>
      </c>
      <c r="G48" s="29">
        <v>256.0</v>
      </c>
      <c r="H48" s="29">
        <v>1.0</v>
      </c>
      <c r="I48" s="31">
        <v>4332000.0</v>
      </c>
      <c r="J48" s="18" t="s">
        <v>181</v>
      </c>
      <c r="K48" s="2"/>
    </row>
    <row r="49" ht="14.25" customHeight="1">
      <c r="A49" s="29">
        <v>45.0</v>
      </c>
      <c r="B49" s="29" t="s">
        <v>182</v>
      </c>
      <c r="C49" s="30" t="s">
        <v>183</v>
      </c>
      <c r="D49" s="30" t="s">
        <v>52</v>
      </c>
      <c r="E49" s="29">
        <v>45.32</v>
      </c>
      <c r="F49" s="29">
        <v>8.0</v>
      </c>
      <c r="G49" s="29">
        <v>512.0</v>
      </c>
      <c r="H49" s="29">
        <v>3.0</v>
      </c>
      <c r="I49" s="31">
        <v>9399999.0</v>
      </c>
      <c r="J49" s="18" t="s">
        <v>184</v>
      </c>
    </row>
    <row r="50" ht="14.25" customHeight="1">
      <c r="A50" s="29">
        <v>46.0</v>
      </c>
      <c r="B50" s="29" t="s">
        <v>185</v>
      </c>
      <c r="C50" s="30" t="s">
        <v>186</v>
      </c>
      <c r="D50" s="30" t="s">
        <v>36</v>
      </c>
      <c r="E50" s="29">
        <v>41.56</v>
      </c>
      <c r="F50" s="29">
        <v>8.0</v>
      </c>
      <c r="G50" s="29">
        <v>512.0</v>
      </c>
      <c r="H50" s="29">
        <v>1.0</v>
      </c>
      <c r="I50" s="31">
        <v>1.885E7</v>
      </c>
      <c r="J50" s="18" t="s">
        <v>187</v>
      </c>
      <c r="K50" s="2"/>
    </row>
    <row r="51" ht="14.25" customHeight="1">
      <c r="A51" s="29">
        <v>47.0</v>
      </c>
      <c r="B51" s="29" t="s">
        <v>188</v>
      </c>
      <c r="C51" s="30" t="s">
        <v>189</v>
      </c>
      <c r="D51" s="30" t="s">
        <v>52</v>
      </c>
      <c r="E51" s="29">
        <v>44.85</v>
      </c>
      <c r="F51" s="29">
        <v>16.0</v>
      </c>
      <c r="G51" s="29">
        <v>512.0</v>
      </c>
      <c r="H51" s="29">
        <v>2.0</v>
      </c>
      <c r="I51" s="31">
        <v>1.71495E7</v>
      </c>
      <c r="J51" s="18" t="s">
        <v>190</v>
      </c>
      <c r="K51" s="2"/>
    </row>
    <row r="52" ht="14.25" customHeight="1">
      <c r="A52" s="29">
        <v>48.0</v>
      </c>
      <c r="B52" s="29" t="s">
        <v>191</v>
      </c>
      <c r="C52" s="30" t="s">
        <v>192</v>
      </c>
      <c r="D52" s="30" t="s">
        <v>52</v>
      </c>
      <c r="E52" s="29">
        <v>44.87</v>
      </c>
      <c r="F52" s="29">
        <v>16.0</v>
      </c>
      <c r="G52" s="29">
        <v>512.0</v>
      </c>
      <c r="H52" s="29">
        <v>2.0</v>
      </c>
      <c r="I52" s="31">
        <v>1.5873E7</v>
      </c>
      <c r="J52" s="18" t="s">
        <v>193</v>
      </c>
      <c r="K52" s="2"/>
    </row>
    <row r="53" ht="14.25" customHeight="1">
      <c r="A53" s="29">
        <v>49.0</v>
      </c>
      <c r="B53" s="29" t="s">
        <v>194</v>
      </c>
      <c r="C53" s="30" t="s">
        <v>195</v>
      </c>
      <c r="D53" s="30" t="s">
        <v>161</v>
      </c>
      <c r="E53" s="29">
        <v>39.29</v>
      </c>
      <c r="F53" s="29">
        <v>16.0</v>
      </c>
      <c r="G53" s="29">
        <v>512.0</v>
      </c>
      <c r="H53" s="29">
        <v>1.0</v>
      </c>
      <c r="I53" s="31">
        <v>8000000.0</v>
      </c>
      <c r="J53" s="18" t="s">
        <v>196</v>
      </c>
      <c r="K53" s="2"/>
    </row>
    <row r="54" ht="14.25" customHeight="1">
      <c r="A54" s="29">
        <v>50.0</v>
      </c>
      <c r="B54" s="29" t="s">
        <v>197</v>
      </c>
      <c r="C54" s="30" t="s">
        <v>198</v>
      </c>
      <c r="D54" s="30" t="s">
        <v>36</v>
      </c>
      <c r="E54" s="29">
        <v>41.46</v>
      </c>
      <c r="F54" s="29">
        <v>16.0</v>
      </c>
      <c r="G54" s="29">
        <v>512.0</v>
      </c>
      <c r="H54" s="29">
        <v>1.0</v>
      </c>
      <c r="I54" s="31" t="s">
        <v>199</v>
      </c>
      <c r="J54" s="18" t="s">
        <v>200</v>
      </c>
      <c r="K54" s="2"/>
    </row>
    <row r="55" ht="14.25" customHeight="1">
      <c r="A55" s="29">
        <v>51.0</v>
      </c>
      <c r="B55" s="29" t="s">
        <v>201</v>
      </c>
      <c r="C55" s="30" t="s">
        <v>202</v>
      </c>
      <c r="D55" s="30" t="s">
        <v>161</v>
      </c>
      <c r="E55" s="29">
        <v>25.79</v>
      </c>
      <c r="F55" s="29">
        <v>16.0</v>
      </c>
      <c r="G55" s="29">
        <v>512.0</v>
      </c>
      <c r="H55" s="29">
        <v>1.0</v>
      </c>
      <c r="I55" s="31">
        <v>1.11E7</v>
      </c>
      <c r="J55" s="18" t="s">
        <v>203</v>
      </c>
      <c r="K55" s="2"/>
    </row>
    <row r="56" ht="14.25" customHeight="1">
      <c r="A56" s="29">
        <v>52.0</v>
      </c>
      <c r="B56" s="29" t="s">
        <v>204</v>
      </c>
      <c r="C56" s="30" t="s">
        <v>205</v>
      </c>
      <c r="D56" s="30" t="s">
        <v>161</v>
      </c>
      <c r="E56" s="29">
        <v>25.04</v>
      </c>
      <c r="F56" s="29">
        <v>24.0</v>
      </c>
      <c r="G56" s="29">
        <v>512.0</v>
      </c>
      <c r="H56" s="29">
        <v>1.0</v>
      </c>
      <c r="I56" s="31">
        <v>1.11E7</v>
      </c>
      <c r="J56" s="18" t="s">
        <v>206</v>
      </c>
      <c r="K56" s="2"/>
    </row>
    <row r="57" ht="14.25" customHeight="1">
      <c r="A57" s="32">
        <v>53.0</v>
      </c>
      <c r="B57" s="32" t="s">
        <v>207</v>
      </c>
      <c r="C57" s="22" t="s">
        <v>208</v>
      </c>
      <c r="D57" s="22" t="s">
        <v>161</v>
      </c>
      <c r="E57" s="32">
        <v>39.29</v>
      </c>
      <c r="F57" s="32">
        <v>16.0</v>
      </c>
      <c r="G57" s="32">
        <v>512.0</v>
      </c>
      <c r="H57" s="32">
        <v>1.0</v>
      </c>
      <c r="I57" s="33">
        <v>1.24986E7</v>
      </c>
      <c r="J57" s="18" t="s">
        <v>209</v>
      </c>
      <c r="K57" s="2"/>
    </row>
    <row r="58" ht="14.25" customHeight="1">
      <c r="A58" s="32">
        <v>54.0</v>
      </c>
      <c r="B58" s="32" t="s">
        <v>210</v>
      </c>
      <c r="C58" s="22" t="s">
        <v>211</v>
      </c>
      <c r="D58" s="22" t="s">
        <v>76</v>
      </c>
      <c r="E58" s="32">
        <v>41.45</v>
      </c>
      <c r="F58" s="32">
        <v>8.0</v>
      </c>
      <c r="G58" s="32">
        <v>256.0</v>
      </c>
      <c r="H58" s="32">
        <v>1.0</v>
      </c>
      <c r="I58" s="33">
        <v>1.4699001E7</v>
      </c>
      <c r="J58" s="18" t="s">
        <v>212</v>
      </c>
      <c r="K58" s="2"/>
    </row>
    <row r="59" ht="14.25" customHeight="1">
      <c r="A59" s="32">
        <v>55.0</v>
      </c>
      <c r="B59" s="32" t="s">
        <v>213</v>
      </c>
      <c r="C59" s="22" t="s">
        <v>214</v>
      </c>
      <c r="D59" s="22" t="s">
        <v>215</v>
      </c>
      <c r="E59" s="32">
        <v>45.32</v>
      </c>
      <c r="F59" s="32">
        <v>8.0</v>
      </c>
      <c r="G59" s="32">
        <v>512.0</v>
      </c>
      <c r="H59" s="32">
        <v>1.0</v>
      </c>
      <c r="I59" s="33">
        <v>1.35E7</v>
      </c>
      <c r="J59" s="18" t="s">
        <v>216</v>
      </c>
      <c r="K59" s="2"/>
    </row>
    <row r="60" ht="14.25" customHeight="1">
      <c r="A60" s="32">
        <v>56.0</v>
      </c>
      <c r="B60" s="32" t="s">
        <v>217</v>
      </c>
      <c r="C60" s="22" t="s">
        <v>218</v>
      </c>
      <c r="D60" s="22" t="s">
        <v>154</v>
      </c>
      <c r="E60" s="32">
        <v>44.81</v>
      </c>
      <c r="F60" s="32">
        <v>16.0</v>
      </c>
      <c r="G60" s="32">
        <v>1024.0</v>
      </c>
      <c r="H60" s="32">
        <v>1.0</v>
      </c>
      <c r="I60" s="33">
        <v>1.939725E7</v>
      </c>
      <c r="J60" s="18" t="s">
        <v>219</v>
      </c>
      <c r="K60" s="2"/>
    </row>
    <row r="61" ht="14.25" customHeight="1">
      <c r="A61" s="32">
        <v>57.0</v>
      </c>
      <c r="B61" s="32" t="s">
        <v>220</v>
      </c>
      <c r="C61" s="22" t="s">
        <v>221</v>
      </c>
      <c r="D61" s="22" t="s">
        <v>52</v>
      </c>
      <c r="E61" s="32">
        <v>44.87</v>
      </c>
      <c r="F61" s="32">
        <v>16.0</v>
      </c>
      <c r="G61" s="32">
        <v>512.0</v>
      </c>
      <c r="H61" s="32">
        <v>3.0</v>
      </c>
      <c r="I61" s="33">
        <v>1.64E7</v>
      </c>
      <c r="J61" s="18" t="s">
        <v>222</v>
      </c>
      <c r="K61" s="2"/>
    </row>
    <row r="62" ht="14.25" customHeight="1">
      <c r="A62" s="32">
        <v>58.0</v>
      </c>
      <c r="B62" s="32" t="s">
        <v>223</v>
      </c>
      <c r="C62" s="22" t="s">
        <v>224</v>
      </c>
      <c r="D62" s="22" t="s">
        <v>36</v>
      </c>
      <c r="E62" s="32">
        <v>41.45</v>
      </c>
      <c r="F62" s="32">
        <v>8.0</v>
      </c>
      <c r="G62" s="32">
        <v>512.0</v>
      </c>
      <c r="H62" s="32">
        <v>1.0</v>
      </c>
      <c r="I62" s="33">
        <v>1.7345E7</v>
      </c>
      <c r="J62" s="18" t="s">
        <v>225</v>
      </c>
      <c r="K62" s="2"/>
    </row>
    <row r="63" ht="14.25" customHeight="1">
      <c r="A63" s="32">
        <v>59.0</v>
      </c>
      <c r="B63" s="32" t="s">
        <v>226</v>
      </c>
      <c r="C63" s="22" t="s">
        <v>227</v>
      </c>
      <c r="D63" s="22" t="s">
        <v>36</v>
      </c>
      <c r="E63" s="32">
        <v>42.59</v>
      </c>
      <c r="F63" s="32">
        <v>8.0</v>
      </c>
      <c r="G63" s="32">
        <v>512.0</v>
      </c>
      <c r="H63" s="32">
        <v>2.0</v>
      </c>
      <c r="I63" s="33">
        <v>1.1766E7</v>
      </c>
      <c r="J63" s="18" t="s">
        <v>228</v>
      </c>
      <c r="K63" s="2"/>
    </row>
    <row r="64" ht="14.25" customHeight="1">
      <c r="A64" s="32">
        <v>60.0</v>
      </c>
      <c r="B64" s="32" t="s">
        <v>229</v>
      </c>
      <c r="C64" s="22" t="s">
        <v>230</v>
      </c>
      <c r="D64" s="22" t="s">
        <v>215</v>
      </c>
      <c r="E64" s="32">
        <v>44.59</v>
      </c>
      <c r="F64" s="32">
        <v>16.0</v>
      </c>
      <c r="G64" s="32">
        <v>1024.0</v>
      </c>
      <c r="H64" s="32">
        <v>2.0</v>
      </c>
      <c r="I64" s="33">
        <v>1.8426E7</v>
      </c>
      <c r="J64" s="18" t="s">
        <v>231</v>
      </c>
      <c r="K64" s="2"/>
    </row>
    <row r="65" ht="14.25" customHeight="1">
      <c r="A65" s="32">
        <v>61.0</v>
      </c>
      <c r="B65" s="32" t="s">
        <v>232</v>
      </c>
      <c r="C65" s="22" t="s">
        <v>233</v>
      </c>
      <c r="D65" s="22" t="s">
        <v>215</v>
      </c>
      <c r="E65" s="32">
        <v>39.85</v>
      </c>
      <c r="F65" s="32">
        <v>8.0</v>
      </c>
      <c r="G65" s="32">
        <v>512.0</v>
      </c>
      <c r="H65" s="32">
        <v>1.0</v>
      </c>
      <c r="I65" s="33">
        <v>1.569873E7</v>
      </c>
      <c r="J65" s="18" t="s">
        <v>234</v>
      </c>
      <c r="K65" s="2"/>
    </row>
    <row r="66" ht="14.25" customHeight="1">
      <c r="A66" s="32">
        <v>62.0</v>
      </c>
      <c r="B66" s="32" t="s">
        <v>235</v>
      </c>
      <c r="C66" s="22" t="s">
        <v>236</v>
      </c>
      <c r="D66" s="22" t="s">
        <v>215</v>
      </c>
      <c r="E66" s="32">
        <v>45.18</v>
      </c>
      <c r="F66" s="32">
        <v>8.0</v>
      </c>
      <c r="G66" s="32">
        <v>512.0</v>
      </c>
      <c r="H66" s="32">
        <v>2.0</v>
      </c>
      <c r="I66" s="33">
        <v>1.5873E7</v>
      </c>
      <c r="J66" s="18" t="s">
        <v>237</v>
      </c>
      <c r="K66" s="2"/>
    </row>
    <row r="67" ht="14.25" customHeight="1">
      <c r="A67" s="32">
        <v>63.0</v>
      </c>
      <c r="B67" s="32" t="s">
        <v>238</v>
      </c>
      <c r="C67" s="22" t="s">
        <v>239</v>
      </c>
      <c r="D67" s="22" t="s">
        <v>36</v>
      </c>
      <c r="E67" s="32">
        <v>40.0</v>
      </c>
      <c r="F67" s="32">
        <v>8.0</v>
      </c>
      <c r="G67" s="32">
        <v>512.0</v>
      </c>
      <c r="H67" s="32">
        <v>1.0</v>
      </c>
      <c r="I67" s="33">
        <v>1.1877E7</v>
      </c>
      <c r="J67" s="18" t="s">
        <v>240</v>
      </c>
      <c r="K67" s="2"/>
    </row>
    <row r="68" ht="14.25" customHeight="1">
      <c r="A68" s="32">
        <v>64.0</v>
      </c>
      <c r="B68" s="32" t="s">
        <v>241</v>
      </c>
      <c r="C68" s="22" t="s">
        <v>242</v>
      </c>
      <c r="D68" s="22" t="s">
        <v>154</v>
      </c>
      <c r="E68" s="32">
        <v>44.97</v>
      </c>
      <c r="F68" s="32">
        <v>8.0</v>
      </c>
      <c r="G68" s="32">
        <v>512.0</v>
      </c>
      <c r="H68" s="32">
        <v>1.0</v>
      </c>
      <c r="I68" s="33">
        <v>1.9092E7</v>
      </c>
      <c r="J68" s="18" t="s">
        <v>243</v>
      </c>
      <c r="K68" s="2"/>
    </row>
    <row r="69" ht="14.25" customHeight="1">
      <c r="A69" s="32">
        <v>65.0</v>
      </c>
      <c r="B69" s="32" t="s">
        <v>244</v>
      </c>
      <c r="C69" s="22" t="s">
        <v>245</v>
      </c>
      <c r="D69" s="22" t="s">
        <v>161</v>
      </c>
      <c r="E69" s="32">
        <v>43.73</v>
      </c>
      <c r="F69" s="32">
        <v>16.0</v>
      </c>
      <c r="G69" s="32">
        <v>1024.0</v>
      </c>
      <c r="H69" s="32">
        <v>1.0</v>
      </c>
      <c r="I69" s="33">
        <v>1.825E7</v>
      </c>
      <c r="J69" s="18" t="s">
        <v>246</v>
      </c>
      <c r="K69" s="2"/>
    </row>
    <row r="70" ht="14.25" customHeight="1">
      <c r="A70" s="34">
        <v>66.0</v>
      </c>
      <c r="B70" s="34" t="s">
        <v>247</v>
      </c>
      <c r="C70" s="35" t="s">
        <v>248</v>
      </c>
      <c r="D70" s="35" t="s">
        <v>161</v>
      </c>
      <c r="E70" s="34">
        <v>43.94</v>
      </c>
      <c r="F70" s="34">
        <v>16.0</v>
      </c>
      <c r="G70" s="34">
        <v>512.0</v>
      </c>
      <c r="H70" s="34">
        <v>1.0</v>
      </c>
      <c r="I70" s="36">
        <v>1.2765E7</v>
      </c>
      <c r="J70" s="18" t="s">
        <v>249</v>
      </c>
      <c r="K70" s="2"/>
    </row>
    <row r="71" ht="14.25" customHeight="1">
      <c r="A71" s="34">
        <v>67.0</v>
      </c>
      <c r="B71" s="34" t="s">
        <v>250</v>
      </c>
      <c r="C71" s="35" t="s">
        <v>251</v>
      </c>
      <c r="D71" s="35" t="s">
        <v>161</v>
      </c>
      <c r="E71" s="34">
        <v>43.94</v>
      </c>
      <c r="F71" s="34">
        <v>8.0</v>
      </c>
      <c r="G71" s="34">
        <v>512.0</v>
      </c>
      <c r="H71" s="34">
        <v>1.0</v>
      </c>
      <c r="I71" s="36">
        <v>1.27E7</v>
      </c>
      <c r="J71" s="18" t="s">
        <v>252</v>
      </c>
      <c r="K71" s="2"/>
    </row>
    <row r="72" ht="14.25" customHeight="1">
      <c r="A72" s="34">
        <v>68.0</v>
      </c>
      <c r="B72" s="34" t="s">
        <v>253</v>
      </c>
      <c r="C72" s="35" t="s">
        <v>254</v>
      </c>
      <c r="D72" s="35" t="s">
        <v>161</v>
      </c>
      <c r="E72" s="34">
        <v>40.4</v>
      </c>
      <c r="F72" s="34">
        <v>16.0</v>
      </c>
      <c r="G72" s="34">
        <v>1024.0</v>
      </c>
      <c r="H72" s="34">
        <v>1.0</v>
      </c>
      <c r="I72" s="36">
        <v>1.841268E7</v>
      </c>
      <c r="J72" s="18" t="s">
        <v>255</v>
      </c>
      <c r="K72" s="2"/>
    </row>
    <row r="73" ht="14.25" customHeight="1">
      <c r="A73" s="34">
        <v>69.0</v>
      </c>
      <c r="B73" s="34" t="s">
        <v>256</v>
      </c>
      <c r="C73" s="35" t="s">
        <v>257</v>
      </c>
      <c r="D73" s="35" t="s">
        <v>154</v>
      </c>
      <c r="E73" s="34">
        <v>47.34</v>
      </c>
      <c r="F73" s="34">
        <v>8.0</v>
      </c>
      <c r="G73" s="34">
        <v>256.0</v>
      </c>
      <c r="H73" s="34">
        <v>1.0</v>
      </c>
      <c r="I73" s="36">
        <v>1.35309E7</v>
      </c>
      <c r="J73" s="18" t="s">
        <v>258</v>
      </c>
      <c r="K73" s="2"/>
    </row>
    <row r="74" ht="14.25" customHeight="1">
      <c r="A74" s="34">
        <v>70.0</v>
      </c>
      <c r="B74" s="34" t="s">
        <v>259</v>
      </c>
      <c r="C74" s="35" t="s">
        <v>260</v>
      </c>
      <c r="D74" s="35" t="s">
        <v>154</v>
      </c>
      <c r="E74" s="34">
        <v>48.68</v>
      </c>
      <c r="F74" s="34">
        <v>8.0</v>
      </c>
      <c r="G74" s="34">
        <v>512.0</v>
      </c>
      <c r="H74" s="34">
        <v>1.0</v>
      </c>
      <c r="I74" s="36">
        <v>1.1211E7</v>
      </c>
      <c r="J74" s="18" t="s">
        <v>261</v>
      </c>
      <c r="K74" s="2"/>
    </row>
    <row r="75" ht="14.25" customHeight="1">
      <c r="A75" s="23">
        <v>71.0</v>
      </c>
      <c r="B75" s="23" t="s">
        <v>262</v>
      </c>
      <c r="C75" s="24" t="s">
        <v>263</v>
      </c>
      <c r="D75" s="24" t="s">
        <v>94</v>
      </c>
      <c r="E75" s="23">
        <v>41.55</v>
      </c>
      <c r="F75" s="23">
        <v>8.0</v>
      </c>
      <c r="G75" s="23">
        <v>256.0</v>
      </c>
      <c r="H75" s="23">
        <v>1.0</v>
      </c>
      <c r="I75" s="25">
        <v>9990000.0</v>
      </c>
      <c r="J75" s="18" t="s">
        <v>264</v>
      </c>
      <c r="K75" s="2"/>
    </row>
    <row r="76" ht="14.25" customHeight="1">
      <c r="A76" s="23">
        <v>72.0</v>
      </c>
      <c r="B76" s="23" t="s">
        <v>265</v>
      </c>
      <c r="C76" s="24" t="s">
        <v>266</v>
      </c>
      <c r="D76" s="24" t="s">
        <v>94</v>
      </c>
      <c r="E76" s="23">
        <v>44.84</v>
      </c>
      <c r="F76" s="23">
        <v>8.0</v>
      </c>
      <c r="G76" s="23">
        <v>512.0</v>
      </c>
      <c r="H76" s="23">
        <v>3.0</v>
      </c>
      <c r="I76" s="25">
        <v>2.882E7</v>
      </c>
      <c r="J76" s="18" t="s">
        <v>267</v>
      </c>
      <c r="K76" s="2"/>
    </row>
    <row r="77" ht="14.25" customHeight="1">
      <c r="A77" s="23">
        <v>73.0</v>
      </c>
      <c r="B77" s="23" t="s">
        <v>268</v>
      </c>
      <c r="C77" s="24" t="s">
        <v>269</v>
      </c>
      <c r="D77" s="24" t="s">
        <v>94</v>
      </c>
      <c r="E77" s="23">
        <v>44.84</v>
      </c>
      <c r="F77" s="23">
        <v>8.0</v>
      </c>
      <c r="G77" s="23">
        <v>512.0</v>
      </c>
      <c r="H77" s="23">
        <v>1.0</v>
      </c>
      <c r="I77" s="25">
        <v>1.531689E7</v>
      </c>
      <c r="J77" s="18" t="s">
        <v>270</v>
      </c>
      <c r="K77" s="2"/>
    </row>
    <row r="78" ht="14.25" customHeight="1">
      <c r="A78" s="23">
        <v>74.0</v>
      </c>
      <c r="B78" s="23" t="s">
        <v>271</v>
      </c>
      <c r="C78" s="24" t="s">
        <v>272</v>
      </c>
      <c r="D78" s="24" t="s">
        <v>94</v>
      </c>
      <c r="E78" s="23">
        <v>44.22</v>
      </c>
      <c r="F78" s="23">
        <v>8.0</v>
      </c>
      <c r="G78" s="23">
        <v>512.0</v>
      </c>
      <c r="H78" s="23">
        <v>1.0</v>
      </c>
      <c r="I78" s="25">
        <v>1.198467E7</v>
      </c>
      <c r="J78" s="18" t="s">
        <v>273</v>
      </c>
      <c r="K78" s="2"/>
    </row>
    <row r="79" ht="14.25" customHeight="1">
      <c r="A79" s="37">
        <v>75.0</v>
      </c>
      <c r="B79" s="37" t="s">
        <v>274</v>
      </c>
      <c r="C79" s="24" t="s">
        <v>275</v>
      </c>
      <c r="D79" s="38" t="s">
        <v>94</v>
      </c>
      <c r="E79" s="37">
        <v>44.22</v>
      </c>
      <c r="F79" s="23">
        <v>8.0</v>
      </c>
      <c r="G79" s="23">
        <v>512.0</v>
      </c>
      <c r="H79" s="37">
        <v>2.0</v>
      </c>
      <c r="I79" s="39">
        <v>1.485E7</v>
      </c>
      <c r="J79" s="18" t="s">
        <v>276</v>
      </c>
      <c r="K79" s="2"/>
    </row>
    <row r="80" ht="14.25" customHeight="1">
      <c r="A80" s="40" t="s">
        <v>277</v>
      </c>
      <c r="B80" s="41"/>
      <c r="C80" s="41"/>
      <c r="D80" s="7"/>
      <c r="E80" s="42">
        <f t="shared" ref="E80:H80" si="1">MAX(E7:E79)</f>
        <v>48.68</v>
      </c>
      <c r="F80" s="43">
        <f t="shared" si="1"/>
        <v>24</v>
      </c>
      <c r="G80" s="44">
        <f t="shared" si="1"/>
        <v>1024</v>
      </c>
      <c r="H80" s="42">
        <f t="shared" si="1"/>
        <v>3</v>
      </c>
      <c r="I80" s="45">
        <f>MIN(I6:I79)</f>
        <v>4332000</v>
      </c>
      <c r="J80" s="46"/>
      <c r="K80" s="2"/>
    </row>
    <row r="81" ht="14.25" customHeight="1">
      <c r="J81" s="47"/>
    </row>
    <row r="82" ht="14.25" customHeight="1">
      <c r="J82" s="47"/>
    </row>
    <row r="83" ht="14.25" customHeight="1">
      <c r="J83" s="47"/>
    </row>
    <row r="84" ht="14.25" customHeight="1">
      <c r="J84" s="47"/>
    </row>
    <row r="85" ht="14.25" customHeight="1">
      <c r="J85" s="47"/>
    </row>
    <row r="86" ht="14.25" customHeight="1">
      <c r="J86" s="47"/>
    </row>
    <row r="87" ht="14.25" customHeight="1">
      <c r="J87" s="47"/>
    </row>
    <row r="88" ht="14.25" customHeight="1">
      <c r="J88" s="47"/>
    </row>
    <row r="89" ht="14.25" customHeight="1">
      <c r="J89" s="47"/>
    </row>
    <row r="90" ht="14.25" customHeight="1">
      <c r="J90" s="47"/>
    </row>
    <row r="91" ht="14.25" customHeight="1">
      <c r="J91" s="47"/>
    </row>
    <row r="92" ht="14.25" customHeight="1">
      <c r="J92" s="47"/>
    </row>
    <row r="93" ht="14.25" customHeight="1">
      <c r="J93" s="47"/>
    </row>
    <row r="94" ht="14.25" customHeight="1">
      <c r="J94" s="47"/>
    </row>
    <row r="95" ht="14.25" customHeight="1">
      <c r="J95" s="47"/>
    </row>
    <row r="96" ht="14.25" customHeight="1">
      <c r="J96" s="47"/>
    </row>
    <row r="97" ht="14.25" customHeight="1">
      <c r="J97" s="47"/>
    </row>
    <row r="98" ht="14.25" customHeight="1">
      <c r="J98" s="47"/>
    </row>
    <row r="99" ht="14.25" customHeight="1">
      <c r="J99" s="47"/>
    </row>
    <row r="100" ht="14.25" customHeight="1">
      <c r="J100" s="47"/>
    </row>
    <row r="101" ht="14.25" customHeight="1">
      <c r="J101" s="47"/>
    </row>
    <row r="102" ht="14.25" customHeight="1">
      <c r="J102" s="47"/>
    </row>
    <row r="103" ht="14.25" customHeight="1">
      <c r="J103" s="47"/>
    </row>
    <row r="104" ht="14.25" customHeight="1">
      <c r="J104" s="47"/>
    </row>
    <row r="105" ht="14.25" customHeight="1">
      <c r="J105" s="47"/>
    </row>
    <row r="106" ht="14.25" customHeight="1">
      <c r="J106" s="47"/>
    </row>
    <row r="107" ht="14.25" customHeight="1">
      <c r="J107" s="47"/>
    </row>
    <row r="108" ht="14.25" customHeight="1">
      <c r="J108" s="47"/>
    </row>
    <row r="109" ht="14.25" customHeight="1">
      <c r="J109" s="47"/>
    </row>
    <row r="110" ht="14.25" customHeight="1">
      <c r="J110" s="47"/>
    </row>
    <row r="111" ht="14.25" customHeight="1">
      <c r="J111" s="47"/>
    </row>
    <row r="112" ht="14.25" customHeight="1">
      <c r="J112" s="47"/>
    </row>
    <row r="113" ht="14.25" customHeight="1">
      <c r="J113" s="47"/>
    </row>
    <row r="114" ht="14.25" customHeight="1">
      <c r="J114" s="47"/>
    </row>
    <row r="115" ht="14.25" customHeight="1">
      <c r="J115" s="47"/>
    </row>
    <row r="116" ht="14.25" customHeight="1">
      <c r="J116" s="47"/>
    </row>
    <row r="117" ht="14.25" customHeight="1">
      <c r="J117" s="47"/>
    </row>
    <row r="118" ht="14.25" customHeight="1">
      <c r="J118" s="47"/>
    </row>
    <row r="119" ht="14.25" customHeight="1">
      <c r="J119" s="47"/>
    </row>
    <row r="120" ht="14.25" customHeight="1">
      <c r="J120" s="47"/>
    </row>
    <row r="121" ht="14.25" customHeight="1">
      <c r="J121" s="47"/>
    </row>
    <row r="122" ht="14.25" customHeight="1">
      <c r="J122" s="47"/>
    </row>
    <row r="123" ht="14.25" customHeight="1">
      <c r="J123" s="47"/>
    </row>
    <row r="124" ht="14.25" customHeight="1">
      <c r="J124" s="47"/>
    </row>
    <row r="125" ht="14.25" customHeight="1">
      <c r="J125" s="47"/>
    </row>
    <row r="126" ht="14.25" customHeight="1">
      <c r="J126" s="47"/>
    </row>
    <row r="127" ht="14.25" customHeight="1">
      <c r="J127" s="47"/>
    </row>
    <row r="128" ht="14.25" customHeight="1">
      <c r="J128" s="47"/>
    </row>
    <row r="129" ht="14.25" customHeight="1">
      <c r="J129" s="47"/>
    </row>
    <row r="130" ht="14.25" customHeight="1">
      <c r="J130" s="47"/>
    </row>
    <row r="131" ht="14.25" customHeight="1">
      <c r="J131" s="47"/>
    </row>
    <row r="132" ht="14.25" customHeight="1">
      <c r="J132" s="47"/>
    </row>
    <row r="133" ht="14.25" customHeight="1">
      <c r="J133" s="47"/>
    </row>
    <row r="134" ht="14.25" customHeight="1">
      <c r="J134" s="47"/>
    </row>
    <row r="135" ht="14.25" customHeight="1">
      <c r="J135" s="47"/>
    </row>
    <row r="136" ht="14.25" customHeight="1">
      <c r="J136" s="47"/>
    </row>
    <row r="137" ht="14.25" customHeight="1">
      <c r="J137" s="47"/>
    </row>
    <row r="138" ht="14.25" customHeight="1">
      <c r="J138" s="47"/>
    </row>
    <row r="139" ht="14.25" customHeight="1">
      <c r="J139" s="47"/>
    </row>
    <row r="140" ht="14.25" customHeight="1">
      <c r="J140" s="47"/>
    </row>
    <row r="141" ht="14.25" customHeight="1">
      <c r="J141" s="47"/>
    </row>
    <row r="142" ht="14.25" customHeight="1">
      <c r="J142" s="47"/>
    </row>
    <row r="143" ht="14.25" customHeight="1">
      <c r="J143" s="47"/>
    </row>
    <row r="144" ht="14.25" customHeight="1">
      <c r="J144" s="47"/>
    </row>
    <row r="145" ht="14.25" customHeight="1">
      <c r="J145" s="47"/>
    </row>
    <row r="146" ht="14.25" customHeight="1">
      <c r="J146" s="47"/>
    </row>
    <row r="147" ht="14.25" customHeight="1">
      <c r="J147" s="47"/>
    </row>
    <row r="148" ht="14.25" customHeight="1">
      <c r="J148" s="47"/>
    </row>
    <row r="149" ht="14.25" customHeight="1">
      <c r="J149" s="47"/>
    </row>
    <row r="150" ht="14.25" customHeight="1">
      <c r="J150" s="47"/>
    </row>
    <row r="151" ht="14.25" customHeight="1">
      <c r="J151" s="47"/>
    </row>
    <row r="152" ht="14.25" customHeight="1">
      <c r="J152" s="47"/>
    </row>
    <row r="153" ht="14.25" customHeight="1">
      <c r="J153" s="47"/>
    </row>
    <row r="154" ht="14.25" customHeight="1">
      <c r="J154" s="47"/>
    </row>
    <row r="155" ht="14.25" customHeight="1">
      <c r="J155" s="47"/>
    </row>
    <row r="156" ht="14.25" customHeight="1">
      <c r="J156" s="47"/>
    </row>
    <row r="157" ht="14.25" customHeight="1">
      <c r="J157" s="47"/>
    </row>
    <row r="158" ht="14.25" customHeight="1">
      <c r="J158" s="47"/>
    </row>
    <row r="159" ht="14.25" customHeight="1">
      <c r="J159" s="47"/>
    </row>
    <row r="160" ht="14.25" customHeight="1">
      <c r="J160" s="47"/>
    </row>
    <row r="161" ht="14.25" customHeight="1">
      <c r="J161" s="47"/>
    </row>
    <row r="162" ht="14.25" customHeight="1">
      <c r="J162" s="47"/>
    </row>
    <row r="163" ht="14.25" customHeight="1">
      <c r="J163" s="47"/>
    </row>
    <row r="164" ht="14.25" customHeight="1">
      <c r="J164" s="47"/>
    </row>
    <row r="165" ht="14.25" customHeight="1">
      <c r="J165" s="47"/>
    </row>
    <row r="166" ht="14.25" customHeight="1">
      <c r="J166" s="47"/>
    </row>
    <row r="167" ht="14.25" customHeight="1">
      <c r="J167" s="47"/>
    </row>
    <row r="168" ht="14.25" customHeight="1">
      <c r="J168" s="47"/>
    </row>
    <row r="169" ht="14.25" customHeight="1">
      <c r="J169" s="47"/>
    </row>
    <row r="170" ht="14.25" customHeight="1">
      <c r="J170" s="47"/>
    </row>
    <row r="171" ht="14.25" customHeight="1">
      <c r="J171" s="47"/>
    </row>
    <row r="172" ht="14.25" customHeight="1">
      <c r="J172" s="47"/>
    </row>
    <row r="173" ht="14.25" customHeight="1">
      <c r="J173" s="47"/>
    </row>
    <row r="174" ht="14.25" customHeight="1">
      <c r="J174" s="47"/>
    </row>
    <row r="175" ht="14.25" customHeight="1">
      <c r="J175" s="47"/>
    </row>
    <row r="176" ht="14.25" customHeight="1">
      <c r="J176" s="47"/>
    </row>
    <row r="177" ht="14.25" customHeight="1">
      <c r="J177" s="47"/>
    </row>
    <row r="178" ht="14.25" customHeight="1">
      <c r="J178" s="47"/>
    </row>
    <row r="179" ht="14.25" customHeight="1">
      <c r="J179" s="47"/>
    </row>
    <row r="180" ht="14.25" customHeight="1">
      <c r="J180" s="47"/>
    </row>
    <row r="181" ht="14.25" customHeight="1">
      <c r="J181" s="47"/>
    </row>
    <row r="182" ht="14.25" customHeight="1">
      <c r="J182" s="47"/>
    </row>
    <row r="183" ht="14.25" customHeight="1">
      <c r="J183" s="47"/>
    </row>
    <row r="184" ht="14.25" customHeight="1">
      <c r="J184" s="47"/>
    </row>
    <row r="185" ht="14.25" customHeight="1">
      <c r="J185" s="47"/>
    </row>
    <row r="186" ht="14.25" customHeight="1">
      <c r="J186" s="47"/>
    </row>
    <row r="187" ht="14.25" customHeight="1">
      <c r="J187" s="47"/>
    </row>
    <row r="188" ht="14.25" customHeight="1">
      <c r="J188" s="47"/>
    </row>
    <row r="189" ht="14.25" customHeight="1">
      <c r="J189" s="47"/>
    </row>
    <row r="190" ht="14.25" customHeight="1">
      <c r="J190" s="47"/>
    </row>
    <row r="191" ht="14.25" customHeight="1">
      <c r="J191" s="47"/>
    </row>
    <row r="192" ht="14.25" customHeight="1">
      <c r="J192" s="47"/>
    </row>
    <row r="193" ht="14.25" customHeight="1">
      <c r="J193" s="47"/>
    </row>
    <row r="194" ht="14.25" customHeight="1">
      <c r="J194" s="47"/>
    </row>
    <row r="195" ht="14.25" customHeight="1">
      <c r="J195" s="47"/>
    </row>
    <row r="196" ht="14.25" customHeight="1">
      <c r="J196" s="47"/>
    </row>
    <row r="197" ht="14.25" customHeight="1">
      <c r="J197" s="47"/>
    </row>
    <row r="198" ht="14.25" customHeight="1">
      <c r="J198" s="47"/>
    </row>
    <row r="199" ht="14.25" customHeight="1">
      <c r="J199" s="47"/>
    </row>
    <row r="200" ht="14.25" customHeight="1">
      <c r="J200" s="47"/>
    </row>
    <row r="201" ht="14.25" customHeight="1">
      <c r="J201" s="47"/>
    </row>
    <row r="202" ht="14.25" customHeight="1">
      <c r="J202" s="47"/>
    </row>
    <row r="203" ht="14.25" customHeight="1">
      <c r="J203" s="47"/>
    </row>
    <row r="204" ht="14.25" customHeight="1">
      <c r="J204" s="47"/>
    </row>
    <row r="205" ht="14.25" customHeight="1">
      <c r="J205" s="47"/>
    </row>
    <row r="206" ht="14.25" customHeight="1">
      <c r="J206" s="47"/>
    </row>
    <row r="207" ht="14.25" customHeight="1">
      <c r="J207" s="47"/>
    </row>
    <row r="208" ht="14.25" customHeight="1">
      <c r="J208" s="47"/>
    </row>
    <row r="209" ht="14.25" customHeight="1">
      <c r="J209" s="47"/>
    </row>
    <row r="210" ht="14.25" customHeight="1">
      <c r="J210" s="47"/>
    </row>
    <row r="211" ht="14.25" customHeight="1">
      <c r="J211" s="47"/>
    </row>
    <row r="212" ht="14.25" customHeight="1">
      <c r="J212" s="47"/>
    </row>
    <row r="213" ht="14.25" customHeight="1">
      <c r="J213" s="47"/>
    </row>
    <row r="214" ht="14.25" customHeight="1">
      <c r="J214" s="47"/>
    </row>
    <row r="215" ht="14.25" customHeight="1">
      <c r="J215" s="47"/>
    </row>
    <row r="216" ht="14.25" customHeight="1">
      <c r="J216" s="47"/>
    </row>
    <row r="217" ht="14.25" customHeight="1">
      <c r="J217" s="47"/>
    </row>
    <row r="218" ht="14.25" customHeight="1">
      <c r="J218" s="47"/>
    </row>
    <row r="219" ht="14.25" customHeight="1">
      <c r="J219" s="47"/>
    </row>
    <row r="220" ht="14.25" customHeight="1">
      <c r="J220" s="47"/>
    </row>
    <row r="221" ht="14.25" customHeight="1">
      <c r="J221" s="47"/>
    </row>
    <row r="222" ht="14.25" customHeight="1">
      <c r="J222" s="47"/>
    </row>
    <row r="223" ht="14.25" customHeight="1">
      <c r="J223" s="47"/>
    </row>
    <row r="224" ht="14.25" customHeight="1">
      <c r="J224" s="47"/>
    </row>
    <row r="225" ht="14.25" customHeight="1">
      <c r="J225" s="47"/>
    </row>
    <row r="226" ht="14.25" customHeight="1">
      <c r="J226" s="47"/>
    </row>
    <row r="227" ht="14.25" customHeight="1">
      <c r="J227" s="47"/>
    </row>
    <row r="228" ht="14.25" customHeight="1">
      <c r="J228" s="47"/>
    </row>
    <row r="229" ht="14.25" customHeight="1">
      <c r="J229" s="47"/>
    </row>
    <row r="230" ht="14.25" customHeight="1">
      <c r="J230" s="47"/>
    </row>
    <row r="231" ht="14.25" customHeight="1">
      <c r="J231" s="47"/>
    </row>
    <row r="232" ht="14.25" customHeight="1">
      <c r="J232" s="47"/>
    </row>
    <row r="233" ht="14.25" customHeight="1">
      <c r="J233" s="47"/>
    </row>
    <row r="234" ht="14.25" customHeight="1">
      <c r="J234" s="47"/>
    </row>
    <row r="235" ht="14.25" customHeight="1">
      <c r="J235" s="47"/>
    </row>
    <row r="236" ht="14.25" customHeight="1">
      <c r="J236" s="47"/>
    </row>
    <row r="237" ht="14.25" customHeight="1">
      <c r="J237" s="47"/>
    </row>
    <row r="238" ht="14.25" customHeight="1">
      <c r="J238" s="47"/>
    </row>
    <row r="239" ht="14.25" customHeight="1">
      <c r="J239" s="47"/>
    </row>
    <row r="240" ht="14.25" customHeight="1">
      <c r="J240" s="47"/>
    </row>
    <row r="241" ht="14.25" customHeight="1">
      <c r="J241" s="47"/>
    </row>
    <row r="242" ht="14.25" customHeight="1">
      <c r="J242" s="47"/>
    </row>
    <row r="243" ht="14.25" customHeight="1">
      <c r="J243" s="47"/>
    </row>
    <row r="244" ht="14.25" customHeight="1">
      <c r="J244" s="47"/>
    </row>
    <row r="245" ht="14.25" customHeight="1">
      <c r="J245" s="47"/>
    </row>
    <row r="246" ht="14.25" customHeight="1">
      <c r="J246" s="47"/>
    </row>
    <row r="247" ht="14.25" customHeight="1">
      <c r="J247" s="47"/>
    </row>
    <row r="248" ht="14.25" customHeight="1">
      <c r="J248" s="47"/>
    </row>
    <row r="249" ht="14.25" customHeight="1">
      <c r="J249" s="47"/>
    </row>
    <row r="250" ht="14.25" customHeight="1">
      <c r="J250" s="47"/>
    </row>
    <row r="251" ht="14.25" customHeight="1">
      <c r="J251" s="47"/>
    </row>
    <row r="252" ht="14.25" customHeight="1">
      <c r="J252" s="47"/>
    </row>
    <row r="253" ht="14.25" customHeight="1">
      <c r="J253" s="47"/>
    </row>
    <row r="254" ht="14.25" customHeight="1">
      <c r="J254" s="47"/>
    </row>
    <row r="255" ht="14.25" customHeight="1">
      <c r="J255" s="47"/>
    </row>
    <row r="256" ht="14.25" customHeight="1">
      <c r="J256" s="47"/>
    </row>
    <row r="257" ht="14.25" customHeight="1">
      <c r="J257" s="47"/>
    </row>
    <row r="258" ht="14.25" customHeight="1">
      <c r="J258" s="47"/>
    </row>
    <row r="259" ht="14.25" customHeight="1">
      <c r="J259" s="47"/>
    </row>
    <row r="260" ht="14.25" customHeight="1">
      <c r="J260" s="47"/>
    </row>
    <row r="261" ht="14.25" customHeight="1">
      <c r="J261" s="47"/>
    </row>
    <row r="262" ht="14.25" customHeight="1">
      <c r="J262" s="47"/>
    </row>
    <row r="263" ht="14.25" customHeight="1">
      <c r="J263" s="47"/>
    </row>
    <row r="264" ht="14.25" customHeight="1">
      <c r="J264" s="47"/>
    </row>
    <row r="265" ht="14.25" customHeight="1">
      <c r="J265" s="47"/>
    </row>
    <row r="266" ht="14.25" customHeight="1">
      <c r="J266" s="47"/>
    </row>
    <row r="267" ht="14.25" customHeight="1">
      <c r="J267" s="47"/>
    </row>
    <row r="268" ht="14.25" customHeight="1">
      <c r="J268" s="47"/>
    </row>
    <row r="269" ht="14.25" customHeight="1">
      <c r="J269" s="47"/>
    </row>
    <row r="270" ht="14.25" customHeight="1">
      <c r="J270" s="47"/>
    </row>
    <row r="271" ht="14.25" customHeight="1">
      <c r="J271" s="47"/>
    </row>
    <row r="272" ht="14.25" customHeight="1">
      <c r="J272" s="47"/>
    </row>
    <row r="273" ht="14.25" customHeight="1">
      <c r="J273" s="47"/>
    </row>
    <row r="274" ht="14.25" customHeight="1">
      <c r="J274" s="47"/>
    </row>
    <row r="275" ht="14.25" customHeight="1">
      <c r="J275" s="47"/>
    </row>
    <row r="276" ht="14.25" customHeight="1">
      <c r="J276" s="47"/>
    </row>
    <row r="277" ht="14.25" customHeight="1">
      <c r="J277" s="47"/>
    </row>
    <row r="278" ht="14.25" customHeight="1">
      <c r="J278" s="47"/>
    </row>
    <row r="279" ht="14.25" customHeight="1">
      <c r="J279" s="47"/>
    </row>
    <row r="280" ht="14.25" customHeight="1">
      <c r="J280" s="47"/>
    </row>
    <row r="281" ht="14.25" customHeight="1">
      <c r="J281" s="47"/>
    </row>
    <row r="282" ht="14.25" customHeight="1">
      <c r="J282" s="47"/>
    </row>
    <row r="283" ht="14.25" customHeight="1">
      <c r="J283" s="47"/>
    </row>
    <row r="284" ht="14.25" customHeight="1">
      <c r="J284" s="47"/>
    </row>
    <row r="285" ht="14.25" customHeight="1">
      <c r="J285" s="47"/>
    </row>
    <row r="286" ht="14.25" customHeight="1">
      <c r="J286" s="47"/>
    </row>
    <row r="287" ht="14.25" customHeight="1">
      <c r="J287" s="47"/>
    </row>
    <row r="288" ht="14.25" customHeight="1">
      <c r="J288" s="47"/>
    </row>
    <row r="289" ht="14.25" customHeight="1">
      <c r="J289" s="47"/>
    </row>
    <row r="290" ht="14.25" customHeight="1">
      <c r="J290" s="47"/>
    </row>
    <row r="291" ht="14.25" customHeight="1">
      <c r="J291" s="47"/>
    </row>
    <row r="292" ht="14.25" customHeight="1">
      <c r="J292" s="47"/>
    </row>
    <row r="293" ht="14.25" customHeight="1">
      <c r="J293" s="47"/>
    </row>
    <row r="294" ht="14.25" customHeight="1">
      <c r="J294" s="47"/>
    </row>
    <row r="295" ht="14.25" customHeight="1">
      <c r="J295" s="47"/>
    </row>
    <row r="296" ht="14.25" customHeight="1">
      <c r="J296" s="47"/>
    </row>
    <row r="297" ht="14.25" customHeight="1">
      <c r="J297" s="47"/>
    </row>
    <row r="298" ht="14.25" customHeight="1">
      <c r="J298" s="47"/>
    </row>
    <row r="299" ht="14.25" customHeight="1">
      <c r="J299" s="47"/>
    </row>
    <row r="300" ht="14.25" customHeight="1">
      <c r="J300" s="47"/>
    </row>
    <row r="301" ht="14.25" customHeight="1">
      <c r="J301" s="47"/>
    </row>
    <row r="302" ht="14.25" customHeight="1">
      <c r="J302" s="47"/>
    </row>
    <row r="303" ht="14.25" customHeight="1">
      <c r="J303" s="47"/>
    </row>
    <row r="304" ht="14.25" customHeight="1">
      <c r="J304" s="47"/>
    </row>
    <row r="305" ht="14.25" customHeight="1">
      <c r="J305" s="47"/>
    </row>
    <row r="306" ht="14.25" customHeight="1">
      <c r="J306" s="47"/>
    </row>
    <row r="307" ht="14.25" customHeight="1">
      <c r="J307" s="47"/>
    </row>
    <row r="308" ht="14.25" customHeight="1">
      <c r="J308" s="47"/>
    </row>
    <row r="309" ht="14.25" customHeight="1">
      <c r="J309" s="47"/>
    </row>
    <row r="310" ht="14.25" customHeight="1">
      <c r="J310" s="47"/>
    </row>
    <row r="311" ht="14.25" customHeight="1">
      <c r="J311" s="47"/>
    </row>
    <row r="312" ht="14.25" customHeight="1">
      <c r="J312" s="47"/>
    </row>
    <row r="313" ht="14.25" customHeight="1">
      <c r="J313" s="47"/>
    </row>
    <row r="314" ht="14.25" customHeight="1">
      <c r="J314" s="47"/>
    </row>
    <row r="315" ht="14.25" customHeight="1">
      <c r="J315" s="47"/>
    </row>
    <row r="316" ht="14.25" customHeight="1">
      <c r="J316" s="47"/>
    </row>
    <row r="317" ht="14.25" customHeight="1">
      <c r="J317" s="47"/>
    </row>
    <row r="318" ht="14.25" customHeight="1">
      <c r="J318" s="47"/>
    </row>
    <row r="319" ht="14.25" customHeight="1">
      <c r="J319" s="47"/>
    </row>
    <row r="320" ht="14.25" customHeight="1">
      <c r="J320" s="47"/>
    </row>
    <row r="321" ht="14.25" customHeight="1">
      <c r="J321" s="47"/>
    </row>
    <row r="322" ht="14.25" customHeight="1">
      <c r="J322" s="47"/>
    </row>
    <row r="323" ht="14.25" customHeight="1">
      <c r="J323" s="47"/>
    </row>
    <row r="324" ht="14.25" customHeight="1">
      <c r="J324" s="47"/>
    </row>
    <row r="325" ht="14.25" customHeight="1">
      <c r="J325" s="47"/>
    </row>
    <row r="326" ht="14.25" customHeight="1">
      <c r="J326" s="47"/>
    </row>
    <row r="327" ht="14.25" customHeight="1">
      <c r="J327" s="47"/>
    </row>
    <row r="328" ht="14.25" customHeight="1">
      <c r="J328" s="47"/>
    </row>
    <row r="329" ht="14.25" customHeight="1">
      <c r="J329" s="47"/>
    </row>
    <row r="330" ht="14.25" customHeight="1">
      <c r="J330" s="47"/>
    </row>
    <row r="331" ht="14.25" customHeight="1">
      <c r="J331" s="47"/>
    </row>
    <row r="332" ht="14.25" customHeight="1">
      <c r="J332" s="47"/>
    </row>
    <row r="333" ht="14.25" customHeight="1">
      <c r="J333" s="47"/>
    </row>
    <row r="334" ht="14.25" customHeight="1">
      <c r="J334" s="47"/>
    </row>
    <row r="335" ht="14.25" customHeight="1">
      <c r="J335" s="47"/>
    </row>
    <row r="336" ht="14.25" customHeight="1">
      <c r="J336" s="47"/>
    </row>
    <row r="337" ht="14.25" customHeight="1">
      <c r="J337" s="47"/>
    </row>
    <row r="338" ht="14.25" customHeight="1">
      <c r="J338" s="47"/>
    </row>
    <row r="339" ht="14.25" customHeight="1">
      <c r="J339" s="47"/>
    </row>
    <row r="340" ht="14.25" customHeight="1">
      <c r="J340" s="47"/>
    </row>
    <row r="341" ht="14.25" customHeight="1">
      <c r="J341" s="47"/>
    </row>
    <row r="342" ht="14.25" customHeight="1">
      <c r="J342" s="47"/>
    </row>
    <row r="343" ht="14.25" customHeight="1">
      <c r="J343" s="47"/>
    </row>
    <row r="344" ht="14.25" customHeight="1">
      <c r="J344" s="47"/>
    </row>
    <row r="345" ht="14.25" customHeight="1">
      <c r="J345" s="47"/>
    </row>
    <row r="346" ht="14.25" customHeight="1">
      <c r="J346" s="47"/>
    </row>
    <row r="347" ht="14.25" customHeight="1">
      <c r="J347" s="47"/>
    </row>
    <row r="348" ht="14.25" customHeight="1">
      <c r="J348" s="47"/>
    </row>
    <row r="349" ht="14.25" customHeight="1">
      <c r="J349" s="47"/>
    </row>
    <row r="350" ht="14.25" customHeight="1">
      <c r="J350" s="47"/>
    </row>
    <row r="351" ht="14.25" customHeight="1">
      <c r="J351" s="47"/>
    </row>
    <row r="352" ht="14.25" customHeight="1">
      <c r="J352" s="47"/>
    </row>
    <row r="353" ht="14.25" customHeight="1">
      <c r="J353" s="47"/>
    </row>
    <row r="354" ht="14.25" customHeight="1">
      <c r="J354" s="47"/>
    </row>
    <row r="355" ht="14.25" customHeight="1">
      <c r="J355" s="47"/>
    </row>
    <row r="356" ht="14.25" customHeight="1">
      <c r="J356" s="47"/>
    </row>
    <row r="357" ht="14.25" customHeight="1">
      <c r="J357" s="47"/>
    </row>
    <row r="358" ht="14.25" customHeight="1">
      <c r="J358" s="47"/>
    </row>
    <row r="359" ht="14.25" customHeight="1">
      <c r="J359" s="47"/>
    </row>
    <row r="360" ht="14.25" customHeight="1">
      <c r="J360" s="47"/>
    </row>
    <row r="361" ht="14.25" customHeight="1">
      <c r="J361" s="47"/>
    </row>
    <row r="362" ht="14.25" customHeight="1">
      <c r="J362" s="47"/>
    </row>
    <row r="363" ht="14.25" customHeight="1">
      <c r="J363" s="47"/>
    </row>
    <row r="364" ht="14.25" customHeight="1">
      <c r="J364" s="47"/>
    </row>
    <row r="365" ht="14.25" customHeight="1">
      <c r="J365" s="47"/>
    </row>
    <row r="366" ht="14.25" customHeight="1">
      <c r="J366" s="47"/>
    </row>
    <row r="367" ht="14.25" customHeight="1">
      <c r="J367" s="47"/>
    </row>
    <row r="368" ht="14.25" customHeight="1">
      <c r="J368" s="47"/>
    </row>
    <row r="369" ht="14.25" customHeight="1">
      <c r="J369" s="47"/>
    </row>
    <row r="370" ht="14.25" customHeight="1">
      <c r="J370" s="47"/>
    </row>
    <row r="371" ht="14.25" customHeight="1">
      <c r="J371" s="47"/>
    </row>
    <row r="372" ht="14.25" customHeight="1">
      <c r="J372" s="47"/>
    </row>
    <row r="373" ht="14.25" customHeight="1">
      <c r="J373" s="47"/>
    </row>
    <row r="374" ht="14.25" customHeight="1">
      <c r="J374" s="47"/>
    </row>
    <row r="375" ht="14.25" customHeight="1">
      <c r="J375" s="47"/>
    </row>
    <row r="376" ht="14.25" customHeight="1">
      <c r="J376" s="47"/>
    </row>
    <row r="377" ht="14.25" customHeight="1">
      <c r="J377" s="47"/>
    </row>
    <row r="378" ht="14.25" customHeight="1">
      <c r="J378" s="47"/>
    </row>
    <row r="379" ht="14.25" customHeight="1">
      <c r="J379" s="47"/>
    </row>
    <row r="380" ht="14.25" customHeight="1">
      <c r="J380" s="47"/>
    </row>
    <row r="381" ht="14.25" customHeight="1">
      <c r="J381" s="47"/>
    </row>
    <row r="382" ht="14.25" customHeight="1">
      <c r="J382" s="47"/>
    </row>
    <row r="383" ht="14.25" customHeight="1">
      <c r="J383" s="47"/>
    </row>
    <row r="384" ht="14.25" customHeight="1">
      <c r="J384" s="47"/>
    </row>
    <row r="385" ht="14.25" customHeight="1">
      <c r="J385" s="47"/>
    </row>
    <row r="386" ht="14.25" customHeight="1">
      <c r="J386" s="47"/>
    </row>
    <row r="387" ht="14.25" customHeight="1">
      <c r="J387" s="47"/>
    </row>
    <row r="388" ht="14.25" customHeight="1">
      <c r="J388" s="47"/>
    </row>
    <row r="389" ht="14.25" customHeight="1">
      <c r="J389" s="47"/>
    </row>
    <row r="390" ht="14.25" customHeight="1">
      <c r="J390" s="47"/>
    </row>
    <row r="391" ht="14.25" customHeight="1">
      <c r="J391" s="47"/>
    </row>
    <row r="392" ht="14.25" customHeight="1">
      <c r="J392" s="47"/>
    </row>
    <row r="393" ht="14.25" customHeight="1">
      <c r="J393" s="47"/>
    </row>
    <row r="394" ht="14.25" customHeight="1">
      <c r="J394" s="47"/>
    </row>
    <row r="395" ht="14.25" customHeight="1">
      <c r="J395" s="47"/>
    </row>
    <row r="396" ht="14.25" customHeight="1">
      <c r="J396" s="47"/>
    </row>
    <row r="397" ht="14.25" customHeight="1">
      <c r="J397" s="47"/>
    </row>
    <row r="398" ht="14.25" customHeight="1">
      <c r="J398" s="47"/>
    </row>
    <row r="399" ht="14.25" customHeight="1">
      <c r="J399" s="47"/>
    </row>
    <row r="400" ht="14.25" customHeight="1">
      <c r="J400" s="47"/>
    </row>
    <row r="401" ht="14.25" customHeight="1">
      <c r="J401" s="47"/>
    </row>
    <row r="402" ht="14.25" customHeight="1">
      <c r="J402" s="47"/>
    </row>
    <row r="403" ht="14.25" customHeight="1">
      <c r="J403" s="47"/>
    </row>
    <row r="404" ht="14.25" customHeight="1">
      <c r="J404" s="47"/>
    </row>
    <row r="405" ht="14.25" customHeight="1">
      <c r="J405" s="47"/>
    </row>
    <row r="406" ht="14.25" customHeight="1">
      <c r="J406" s="47"/>
    </row>
    <row r="407" ht="14.25" customHeight="1">
      <c r="J407" s="47"/>
    </row>
    <row r="408" ht="14.25" customHeight="1">
      <c r="J408" s="47"/>
    </row>
    <row r="409" ht="14.25" customHeight="1">
      <c r="J409" s="47"/>
    </row>
    <row r="410" ht="14.25" customHeight="1">
      <c r="J410" s="47"/>
    </row>
    <row r="411" ht="14.25" customHeight="1">
      <c r="J411" s="47"/>
    </row>
    <row r="412" ht="14.25" customHeight="1">
      <c r="J412" s="47"/>
    </row>
    <row r="413" ht="14.25" customHeight="1">
      <c r="J413" s="47"/>
    </row>
    <row r="414" ht="14.25" customHeight="1">
      <c r="J414" s="47"/>
    </row>
    <row r="415" ht="14.25" customHeight="1">
      <c r="J415" s="47"/>
    </row>
    <row r="416" ht="14.25" customHeight="1">
      <c r="J416" s="47"/>
    </row>
    <row r="417" ht="14.25" customHeight="1">
      <c r="J417" s="47"/>
    </row>
    <row r="418" ht="14.25" customHeight="1">
      <c r="J418" s="47"/>
    </row>
    <row r="419" ht="14.25" customHeight="1">
      <c r="J419" s="47"/>
    </row>
    <row r="420" ht="14.25" customHeight="1">
      <c r="J420" s="47"/>
    </row>
    <row r="421" ht="14.25" customHeight="1">
      <c r="J421" s="47"/>
    </row>
    <row r="422" ht="14.25" customHeight="1">
      <c r="J422" s="47"/>
    </row>
    <row r="423" ht="14.25" customHeight="1">
      <c r="J423" s="47"/>
    </row>
    <row r="424" ht="14.25" customHeight="1">
      <c r="J424" s="47"/>
    </row>
    <row r="425" ht="14.25" customHeight="1">
      <c r="J425" s="47"/>
    </row>
    <row r="426" ht="14.25" customHeight="1">
      <c r="J426" s="47"/>
    </row>
    <row r="427" ht="14.25" customHeight="1">
      <c r="J427" s="47"/>
    </row>
    <row r="428" ht="14.25" customHeight="1">
      <c r="J428" s="47"/>
    </row>
    <row r="429" ht="14.25" customHeight="1">
      <c r="J429" s="47"/>
    </row>
    <row r="430" ht="14.25" customHeight="1">
      <c r="J430" s="47"/>
    </row>
    <row r="431" ht="14.25" customHeight="1">
      <c r="J431" s="47"/>
    </row>
    <row r="432" ht="14.25" customHeight="1">
      <c r="J432" s="47"/>
    </row>
    <row r="433" ht="14.25" customHeight="1">
      <c r="J433" s="47"/>
    </row>
    <row r="434" ht="14.25" customHeight="1">
      <c r="J434" s="47"/>
    </row>
    <row r="435" ht="14.25" customHeight="1">
      <c r="J435" s="47"/>
    </row>
    <row r="436" ht="14.25" customHeight="1">
      <c r="J436" s="47"/>
    </row>
    <row r="437" ht="14.25" customHeight="1">
      <c r="J437" s="47"/>
    </row>
    <row r="438" ht="14.25" customHeight="1">
      <c r="J438" s="47"/>
    </row>
    <row r="439" ht="14.25" customHeight="1">
      <c r="J439" s="47"/>
    </row>
    <row r="440" ht="14.25" customHeight="1">
      <c r="J440" s="47"/>
    </row>
    <row r="441" ht="14.25" customHeight="1">
      <c r="J441" s="47"/>
    </row>
    <row r="442" ht="14.25" customHeight="1">
      <c r="J442" s="47"/>
    </row>
    <row r="443" ht="14.25" customHeight="1">
      <c r="J443" s="47"/>
    </row>
    <row r="444" ht="14.25" customHeight="1">
      <c r="J444" s="47"/>
    </row>
    <row r="445" ht="14.25" customHeight="1">
      <c r="J445" s="47"/>
    </row>
    <row r="446" ht="14.25" customHeight="1">
      <c r="J446" s="47"/>
    </row>
    <row r="447" ht="14.25" customHeight="1">
      <c r="J447" s="47"/>
    </row>
    <row r="448" ht="14.25" customHeight="1">
      <c r="J448" s="47"/>
    </row>
    <row r="449" ht="14.25" customHeight="1">
      <c r="J449" s="47"/>
    </row>
    <row r="450" ht="14.25" customHeight="1">
      <c r="J450" s="47"/>
    </row>
    <row r="451" ht="14.25" customHeight="1">
      <c r="J451" s="47"/>
    </row>
    <row r="452" ht="14.25" customHeight="1">
      <c r="J452" s="47"/>
    </row>
    <row r="453" ht="14.25" customHeight="1">
      <c r="J453" s="47"/>
    </row>
    <row r="454" ht="14.25" customHeight="1">
      <c r="J454" s="47"/>
    </row>
    <row r="455" ht="14.25" customHeight="1">
      <c r="J455" s="47"/>
    </row>
    <row r="456" ht="14.25" customHeight="1">
      <c r="J456" s="47"/>
    </row>
    <row r="457" ht="14.25" customHeight="1">
      <c r="J457" s="47"/>
    </row>
    <row r="458" ht="14.25" customHeight="1">
      <c r="J458" s="47"/>
    </row>
    <row r="459" ht="14.25" customHeight="1">
      <c r="J459" s="47"/>
    </row>
    <row r="460" ht="14.25" customHeight="1">
      <c r="J460" s="47"/>
    </row>
    <row r="461" ht="14.25" customHeight="1">
      <c r="J461" s="47"/>
    </row>
    <row r="462" ht="14.25" customHeight="1">
      <c r="J462" s="47"/>
    </row>
    <row r="463" ht="14.25" customHeight="1">
      <c r="J463" s="47"/>
    </row>
    <row r="464" ht="14.25" customHeight="1">
      <c r="J464" s="47"/>
    </row>
    <row r="465" ht="14.25" customHeight="1">
      <c r="J465" s="47"/>
    </row>
    <row r="466" ht="14.25" customHeight="1">
      <c r="J466" s="47"/>
    </row>
    <row r="467" ht="14.25" customHeight="1">
      <c r="J467" s="47"/>
    </row>
    <row r="468" ht="14.25" customHeight="1">
      <c r="J468" s="47"/>
    </row>
    <row r="469" ht="14.25" customHeight="1">
      <c r="J469" s="47"/>
    </row>
    <row r="470" ht="14.25" customHeight="1">
      <c r="J470" s="47"/>
    </row>
    <row r="471" ht="14.25" customHeight="1">
      <c r="J471" s="47"/>
    </row>
    <row r="472" ht="14.25" customHeight="1">
      <c r="J472" s="47"/>
    </row>
    <row r="473" ht="14.25" customHeight="1">
      <c r="J473" s="47"/>
    </row>
    <row r="474" ht="14.25" customHeight="1">
      <c r="J474" s="47"/>
    </row>
    <row r="475" ht="14.25" customHeight="1">
      <c r="J475" s="47"/>
    </row>
    <row r="476" ht="14.25" customHeight="1">
      <c r="J476" s="47"/>
    </row>
    <row r="477" ht="14.25" customHeight="1">
      <c r="J477" s="47"/>
    </row>
    <row r="478" ht="14.25" customHeight="1">
      <c r="J478" s="47"/>
    </row>
    <row r="479" ht="14.25" customHeight="1">
      <c r="J479" s="47"/>
    </row>
    <row r="480" ht="14.25" customHeight="1">
      <c r="J480" s="47"/>
    </row>
    <row r="481" ht="14.25" customHeight="1">
      <c r="J481" s="47"/>
    </row>
    <row r="482" ht="14.25" customHeight="1">
      <c r="J482" s="47"/>
    </row>
    <row r="483" ht="14.25" customHeight="1">
      <c r="J483" s="47"/>
    </row>
    <row r="484" ht="14.25" customHeight="1">
      <c r="J484" s="47"/>
    </row>
    <row r="485" ht="14.25" customHeight="1">
      <c r="J485" s="47"/>
    </row>
    <row r="486" ht="14.25" customHeight="1">
      <c r="J486" s="47"/>
    </row>
    <row r="487" ht="14.25" customHeight="1">
      <c r="J487" s="47"/>
    </row>
    <row r="488" ht="14.25" customHeight="1">
      <c r="J488" s="47"/>
    </row>
    <row r="489" ht="14.25" customHeight="1">
      <c r="J489" s="47"/>
    </row>
    <row r="490" ht="14.25" customHeight="1">
      <c r="J490" s="47"/>
    </row>
    <row r="491" ht="14.25" customHeight="1">
      <c r="J491" s="47"/>
    </row>
    <row r="492" ht="14.25" customHeight="1">
      <c r="J492" s="47"/>
    </row>
    <row r="493" ht="14.25" customHeight="1">
      <c r="J493" s="47"/>
    </row>
    <row r="494" ht="14.25" customHeight="1">
      <c r="J494" s="47"/>
    </row>
    <row r="495" ht="14.25" customHeight="1">
      <c r="J495" s="47"/>
    </row>
    <row r="496" ht="14.25" customHeight="1">
      <c r="J496" s="47"/>
    </row>
    <row r="497" ht="14.25" customHeight="1">
      <c r="J497" s="47"/>
    </row>
    <row r="498" ht="14.25" customHeight="1">
      <c r="J498" s="47"/>
    </row>
    <row r="499" ht="14.25" customHeight="1">
      <c r="J499" s="47"/>
    </row>
    <row r="500" ht="14.25" customHeight="1">
      <c r="J500" s="47"/>
    </row>
    <row r="501" ht="14.25" customHeight="1">
      <c r="J501" s="47"/>
    </row>
    <row r="502" ht="14.25" customHeight="1">
      <c r="J502" s="47"/>
    </row>
    <row r="503" ht="14.25" customHeight="1">
      <c r="J503" s="47"/>
    </row>
    <row r="504" ht="14.25" customHeight="1">
      <c r="J504" s="47"/>
    </row>
    <row r="505" ht="14.25" customHeight="1">
      <c r="J505" s="47"/>
    </row>
    <row r="506" ht="14.25" customHeight="1">
      <c r="J506" s="47"/>
    </row>
    <row r="507" ht="14.25" customHeight="1">
      <c r="J507" s="47"/>
    </row>
    <row r="508" ht="14.25" customHeight="1">
      <c r="J508" s="47"/>
    </row>
    <row r="509" ht="14.25" customHeight="1">
      <c r="J509" s="47"/>
    </row>
    <row r="510" ht="14.25" customHeight="1">
      <c r="J510" s="47"/>
    </row>
    <row r="511" ht="14.25" customHeight="1">
      <c r="J511" s="47"/>
    </row>
    <row r="512" ht="14.25" customHeight="1">
      <c r="J512" s="47"/>
    </row>
    <row r="513" ht="14.25" customHeight="1">
      <c r="J513" s="47"/>
    </row>
    <row r="514" ht="14.25" customHeight="1">
      <c r="J514" s="47"/>
    </row>
    <row r="515" ht="14.25" customHeight="1">
      <c r="J515" s="47"/>
    </row>
    <row r="516" ht="14.25" customHeight="1">
      <c r="J516" s="47"/>
    </row>
    <row r="517" ht="14.25" customHeight="1">
      <c r="J517" s="47"/>
    </row>
    <row r="518" ht="14.25" customHeight="1">
      <c r="J518" s="47"/>
    </row>
    <row r="519" ht="14.25" customHeight="1">
      <c r="J519" s="47"/>
    </row>
    <row r="520" ht="14.25" customHeight="1">
      <c r="J520" s="47"/>
    </row>
    <row r="521" ht="14.25" customHeight="1">
      <c r="J521" s="47"/>
    </row>
    <row r="522" ht="14.25" customHeight="1">
      <c r="J522" s="47"/>
    </row>
    <row r="523" ht="14.25" customHeight="1">
      <c r="J523" s="47"/>
    </row>
    <row r="524" ht="14.25" customHeight="1">
      <c r="J524" s="47"/>
    </row>
    <row r="525" ht="14.25" customHeight="1">
      <c r="J525" s="47"/>
    </row>
    <row r="526" ht="14.25" customHeight="1">
      <c r="J526" s="47"/>
    </row>
    <row r="527" ht="14.25" customHeight="1">
      <c r="J527" s="47"/>
    </row>
    <row r="528" ht="14.25" customHeight="1">
      <c r="J528" s="47"/>
    </row>
    <row r="529" ht="14.25" customHeight="1">
      <c r="J529" s="47"/>
    </row>
    <row r="530" ht="14.25" customHeight="1">
      <c r="J530" s="47"/>
    </row>
    <row r="531" ht="14.25" customHeight="1">
      <c r="J531" s="47"/>
    </row>
    <row r="532" ht="14.25" customHeight="1">
      <c r="J532" s="47"/>
    </row>
    <row r="533" ht="14.25" customHeight="1">
      <c r="J533" s="47"/>
    </row>
    <row r="534" ht="14.25" customHeight="1">
      <c r="J534" s="47"/>
    </row>
    <row r="535" ht="14.25" customHeight="1">
      <c r="J535" s="47"/>
    </row>
    <row r="536" ht="14.25" customHeight="1">
      <c r="J536" s="47"/>
    </row>
    <row r="537" ht="14.25" customHeight="1">
      <c r="J537" s="47"/>
    </row>
    <row r="538" ht="14.25" customHeight="1">
      <c r="J538" s="47"/>
    </row>
    <row r="539" ht="14.25" customHeight="1">
      <c r="J539" s="47"/>
    </row>
    <row r="540" ht="14.25" customHeight="1">
      <c r="J540" s="47"/>
    </row>
    <row r="541" ht="14.25" customHeight="1">
      <c r="J541" s="47"/>
    </row>
    <row r="542" ht="14.25" customHeight="1">
      <c r="J542" s="47"/>
    </row>
    <row r="543" ht="14.25" customHeight="1">
      <c r="J543" s="47"/>
    </row>
    <row r="544" ht="14.25" customHeight="1">
      <c r="J544" s="47"/>
    </row>
    <row r="545" ht="14.25" customHeight="1">
      <c r="J545" s="47"/>
    </row>
    <row r="546" ht="14.25" customHeight="1">
      <c r="J546" s="47"/>
    </row>
    <row r="547" ht="14.25" customHeight="1">
      <c r="J547" s="47"/>
    </row>
    <row r="548" ht="14.25" customHeight="1">
      <c r="J548" s="47"/>
    </row>
    <row r="549" ht="14.25" customHeight="1">
      <c r="J549" s="47"/>
    </row>
    <row r="550" ht="14.25" customHeight="1">
      <c r="J550" s="47"/>
    </row>
    <row r="551" ht="14.25" customHeight="1">
      <c r="J551" s="47"/>
    </row>
    <row r="552" ht="14.25" customHeight="1">
      <c r="J552" s="47"/>
    </row>
    <row r="553" ht="14.25" customHeight="1">
      <c r="J553" s="47"/>
    </row>
    <row r="554" ht="14.25" customHeight="1">
      <c r="J554" s="47"/>
    </row>
    <row r="555" ht="14.25" customHeight="1">
      <c r="J555" s="47"/>
    </row>
    <row r="556" ht="14.25" customHeight="1">
      <c r="J556" s="47"/>
    </row>
    <row r="557" ht="14.25" customHeight="1">
      <c r="J557" s="47"/>
    </row>
    <row r="558" ht="14.25" customHeight="1">
      <c r="J558" s="47"/>
    </row>
    <row r="559" ht="14.25" customHeight="1">
      <c r="J559" s="47"/>
    </row>
    <row r="560" ht="14.25" customHeight="1">
      <c r="J560" s="47"/>
    </row>
    <row r="561" ht="14.25" customHeight="1">
      <c r="J561" s="47"/>
    </row>
    <row r="562" ht="14.25" customHeight="1">
      <c r="J562" s="47"/>
    </row>
    <row r="563" ht="14.25" customHeight="1">
      <c r="J563" s="47"/>
    </row>
    <row r="564" ht="14.25" customHeight="1">
      <c r="J564" s="47"/>
    </row>
    <row r="565" ht="14.25" customHeight="1">
      <c r="J565" s="47"/>
    </row>
    <row r="566" ht="14.25" customHeight="1">
      <c r="J566" s="47"/>
    </row>
    <row r="567" ht="14.25" customHeight="1">
      <c r="J567" s="47"/>
    </row>
    <row r="568" ht="14.25" customHeight="1">
      <c r="J568" s="47"/>
    </row>
    <row r="569" ht="14.25" customHeight="1">
      <c r="J569" s="47"/>
    </row>
    <row r="570" ht="14.25" customHeight="1">
      <c r="J570" s="47"/>
    </row>
    <row r="571" ht="14.25" customHeight="1">
      <c r="J571" s="47"/>
    </row>
    <row r="572" ht="14.25" customHeight="1">
      <c r="J572" s="47"/>
    </row>
    <row r="573" ht="14.25" customHeight="1">
      <c r="J573" s="47"/>
    </row>
    <row r="574" ht="14.25" customHeight="1">
      <c r="J574" s="47"/>
    </row>
    <row r="575" ht="14.25" customHeight="1">
      <c r="J575" s="47"/>
    </row>
    <row r="576" ht="14.25" customHeight="1">
      <c r="J576" s="47"/>
    </row>
    <row r="577" ht="14.25" customHeight="1">
      <c r="J577" s="47"/>
    </row>
    <row r="578" ht="14.25" customHeight="1">
      <c r="J578" s="47"/>
    </row>
    <row r="579" ht="14.25" customHeight="1">
      <c r="J579" s="47"/>
    </row>
    <row r="580" ht="14.25" customHeight="1">
      <c r="J580" s="47"/>
    </row>
    <row r="581" ht="14.25" customHeight="1">
      <c r="J581" s="47"/>
    </row>
    <row r="582" ht="14.25" customHeight="1">
      <c r="J582" s="47"/>
    </row>
    <row r="583" ht="14.25" customHeight="1">
      <c r="J583" s="47"/>
    </row>
    <row r="584" ht="14.25" customHeight="1">
      <c r="J584" s="47"/>
    </row>
    <row r="585" ht="14.25" customHeight="1">
      <c r="J585" s="47"/>
    </row>
    <row r="586" ht="14.25" customHeight="1">
      <c r="J586" s="47"/>
    </row>
    <row r="587" ht="14.25" customHeight="1">
      <c r="J587" s="47"/>
    </row>
    <row r="588" ht="14.25" customHeight="1">
      <c r="J588" s="47"/>
    </row>
    <row r="589" ht="14.25" customHeight="1">
      <c r="J589" s="47"/>
    </row>
    <row r="590" ht="14.25" customHeight="1">
      <c r="J590" s="47"/>
    </row>
    <row r="591" ht="14.25" customHeight="1">
      <c r="J591" s="47"/>
    </row>
    <row r="592" ht="14.25" customHeight="1">
      <c r="J592" s="47"/>
    </row>
    <row r="593" ht="14.25" customHeight="1">
      <c r="J593" s="47"/>
    </row>
    <row r="594" ht="14.25" customHeight="1">
      <c r="J594" s="47"/>
    </row>
    <row r="595" ht="14.25" customHeight="1">
      <c r="J595" s="47"/>
    </row>
    <row r="596" ht="14.25" customHeight="1">
      <c r="J596" s="47"/>
    </row>
    <row r="597" ht="14.25" customHeight="1">
      <c r="J597" s="47"/>
    </row>
    <row r="598" ht="14.25" customHeight="1">
      <c r="J598" s="47"/>
    </row>
    <row r="599" ht="14.25" customHeight="1">
      <c r="J599" s="47"/>
    </row>
    <row r="600" ht="14.25" customHeight="1">
      <c r="J600" s="47"/>
    </row>
    <row r="601" ht="14.25" customHeight="1">
      <c r="J601" s="47"/>
    </row>
    <row r="602" ht="14.25" customHeight="1">
      <c r="J602" s="47"/>
    </row>
    <row r="603" ht="14.25" customHeight="1">
      <c r="J603" s="47"/>
    </row>
    <row r="604" ht="14.25" customHeight="1">
      <c r="J604" s="47"/>
    </row>
    <row r="605" ht="14.25" customHeight="1">
      <c r="J605" s="47"/>
    </row>
    <row r="606" ht="14.25" customHeight="1">
      <c r="J606" s="47"/>
    </row>
    <row r="607" ht="14.25" customHeight="1">
      <c r="J607" s="47"/>
    </row>
    <row r="608" ht="14.25" customHeight="1">
      <c r="J608" s="47"/>
    </row>
    <row r="609" ht="14.25" customHeight="1">
      <c r="J609" s="47"/>
    </row>
    <row r="610" ht="14.25" customHeight="1">
      <c r="J610" s="47"/>
    </row>
    <row r="611" ht="14.25" customHeight="1">
      <c r="J611" s="47"/>
    </row>
    <row r="612" ht="14.25" customHeight="1">
      <c r="J612" s="47"/>
    </row>
    <row r="613" ht="14.25" customHeight="1">
      <c r="J613" s="47"/>
    </row>
    <row r="614" ht="14.25" customHeight="1">
      <c r="J614" s="47"/>
    </row>
    <row r="615" ht="14.25" customHeight="1">
      <c r="J615" s="47"/>
    </row>
    <row r="616" ht="14.25" customHeight="1">
      <c r="J616" s="47"/>
    </row>
    <row r="617" ht="14.25" customHeight="1">
      <c r="J617" s="47"/>
    </row>
    <row r="618" ht="14.25" customHeight="1">
      <c r="J618" s="47"/>
    </row>
    <row r="619" ht="14.25" customHeight="1">
      <c r="J619" s="47"/>
    </row>
    <row r="620" ht="14.25" customHeight="1">
      <c r="J620" s="47"/>
    </row>
    <row r="621" ht="14.25" customHeight="1">
      <c r="J621" s="47"/>
    </row>
    <row r="622" ht="14.25" customHeight="1">
      <c r="J622" s="47"/>
    </row>
    <row r="623" ht="14.25" customHeight="1">
      <c r="J623" s="47"/>
    </row>
    <row r="624" ht="14.25" customHeight="1">
      <c r="J624" s="47"/>
    </row>
    <row r="625" ht="14.25" customHeight="1">
      <c r="J625" s="47"/>
    </row>
    <row r="626" ht="14.25" customHeight="1">
      <c r="J626" s="47"/>
    </row>
    <row r="627" ht="14.25" customHeight="1">
      <c r="J627" s="47"/>
    </row>
    <row r="628" ht="14.25" customHeight="1">
      <c r="J628" s="47"/>
    </row>
    <row r="629" ht="14.25" customHeight="1">
      <c r="J629" s="47"/>
    </row>
    <row r="630" ht="14.25" customHeight="1">
      <c r="J630" s="47"/>
    </row>
    <row r="631" ht="14.25" customHeight="1">
      <c r="J631" s="47"/>
    </row>
    <row r="632" ht="14.25" customHeight="1">
      <c r="J632" s="47"/>
    </row>
    <row r="633" ht="14.25" customHeight="1">
      <c r="J633" s="47"/>
    </row>
    <row r="634" ht="14.25" customHeight="1">
      <c r="J634" s="47"/>
    </row>
    <row r="635" ht="14.25" customHeight="1">
      <c r="J635" s="47"/>
    </row>
    <row r="636" ht="14.25" customHeight="1">
      <c r="J636" s="47"/>
    </row>
    <row r="637" ht="14.25" customHeight="1">
      <c r="J637" s="47"/>
    </row>
    <row r="638" ht="14.25" customHeight="1">
      <c r="J638" s="47"/>
    </row>
    <row r="639" ht="14.25" customHeight="1">
      <c r="J639" s="47"/>
    </row>
    <row r="640" ht="14.25" customHeight="1">
      <c r="J640" s="47"/>
    </row>
    <row r="641" ht="14.25" customHeight="1">
      <c r="J641" s="47"/>
    </row>
    <row r="642" ht="14.25" customHeight="1">
      <c r="J642" s="47"/>
    </row>
    <row r="643" ht="14.25" customHeight="1">
      <c r="J643" s="47"/>
    </row>
    <row r="644" ht="14.25" customHeight="1">
      <c r="J644" s="47"/>
    </row>
    <row r="645" ht="14.25" customHeight="1">
      <c r="J645" s="47"/>
    </row>
    <row r="646" ht="14.25" customHeight="1">
      <c r="J646" s="47"/>
    </row>
    <row r="647" ht="14.25" customHeight="1">
      <c r="J647" s="47"/>
    </row>
    <row r="648" ht="14.25" customHeight="1">
      <c r="J648" s="47"/>
    </row>
    <row r="649" ht="14.25" customHeight="1">
      <c r="J649" s="47"/>
    </row>
    <row r="650" ht="14.25" customHeight="1">
      <c r="J650" s="47"/>
    </row>
    <row r="651" ht="14.25" customHeight="1">
      <c r="J651" s="47"/>
    </row>
    <row r="652" ht="14.25" customHeight="1">
      <c r="J652" s="47"/>
    </row>
    <row r="653" ht="14.25" customHeight="1">
      <c r="J653" s="47"/>
    </row>
    <row r="654" ht="14.25" customHeight="1">
      <c r="J654" s="47"/>
    </row>
    <row r="655" ht="14.25" customHeight="1">
      <c r="J655" s="47"/>
    </row>
    <row r="656" ht="14.25" customHeight="1">
      <c r="J656" s="47"/>
    </row>
    <row r="657" ht="14.25" customHeight="1">
      <c r="J657" s="47"/>
    </row>
    <row r="658" ht="14.25" customHeight="1">
      <c r="J658" s="47"/>
    </row>
    <row r="659" ht="14.25" customHeight="1">
      <c r="J659" s="47"/>
    </row>
    <row r="660" ht="14.25" customHeight="1">
      <c r="J660" s="47"/>
    </row>
    <row r="661" ht="14.25" customHeight="1">
      <c r="J661" s="47"/>
    </row>
    <row r="662" ht="14.25" customHeight="1">
      <c r="J662" s="47"/>
    </row>
    <row r="663" ht="14.25" customHeight="1">
      <c r="J663" s="47"/>
    </row>
    <row r="664" ht="14.25" customHeight="1">
      <c r="J664" s="47"/>
    </row>
    <row r="665" ht="14.25" customHeight="1">
      <c r="J665" s="47"/>
    </row>
    <row r="666" ht="14.25" customHeight="1">
      <c r="J666" s="47"/>
    </row>
    <row r="667" ht="14.25" customHeight="1">
      <c r="J667" s="47"/>
    </row>
    <row r="668" ht="14.25" customHeight="1">
      <c r="J668" s="47"/>
    </row>
    <row r="669" ht="14.25" customHeight="1">
      <c r="J669" s="47"/>
    </row>
    <row r="670" ht="14.25" customHeight="1">
      <c r="J670" s="47"/>
    </row>
    <row r="671" ht="14.25" customHeight="1">
      <c r="J671" s="47"/>
    </row>
    <row r="672" ht="14.25" customHeight="1">
      <c r="J672" s="47"/>
    </row>
    <row r="673" ht="14.25" customHeight="1">
      <c r="J673" s="47"/>
    </row>
    <row r="674" ht="14.25" customHeight="1">
      <c r="J674" s="47"/>
    </row>
    <row r="675" ht="14.25" customHeight="1">
      <c r="J675" s="47"/>
    </row>
    <row r="676" ht="14.25" customHeight="1">
      <c r="J676" s="47"/>
    </row>
    <row r="677" ht="14.25" customHeight="1">
      <c r="J677" s="47"/>
    </row>
    <row r="678" ht="14.25" customHeight="1">
      <c r="J678" s="47"/>
    </row>
    <row r="679" ht="14.25" customHeight="1">
      <c r="J679" s="47"/>
    </row>
    <row r="680" ht="14.25" customHeight="1">
      <c r="J680" s="47"/>
    </row>
    <row r="681" ht="14.25" customHeight="1">
      <c r="J681" s="47"/>
    </row>
    <row r="682" ht="14.25" customHeight="1">
      <c r="J682" s="47"/>
    </row>
    <row r="683" ht="14.25" customHeight="1">
      <c r="J683" s="47"/>
    </row>
    <row r="684" ht="14.25" customHeight="1">
      <c r="J684" s="47"/>
    </row>
    <row r="685" ht="14.25" customHeight="1">
      <c r="J685" s="47"/>
    </row>
    <row r="686" ht="14.25" customHeight="1">
      <c r="J686" s="47"/>
    </row>
    <row r="687" ht="14.25" customHeight="1">
      <c r="J687" s="47"/>
    </row>
    <row r="688" ht="14.25" customHeight="1">
      <c r="J688" s="47"/>
    </row>
    <row r="689" ht="14.25" customHeight="1">
      <c r="J689" s="47"/>
    </row>
    <row r="690" ht="14.25" customHeight="1">
      <c r="J690" s="47"/>
    </row>
    <row r="691" ht="14.25" customHeight="1">
      <c r="J691" s="47"/>
    </row>
    <row r="692" ht="14.25" customHeight="1">
      <c r="J692" s="47"/>
    </row>
    <row r="693" ht="14.25" customHeight="1">
      <c r="J693" s="47"/>
    </row>
    <row r="694" ht="14.25" customHeight="1">
      <c r="J694" s="47"/>
    </row>
    <row r="695" ht="14.25" customHeight="1">
      <c r="J695" s="47"/>
    </row>
    <row r="696" ht="14.25" customHeight="1">
      <c r="J696" s="47"/>
    </row>
    <row r="697" ht="14.25" customHeight="1">
      <c r="J697" s="47"/>
    </row>
    <row r="698" ht="14.25" customHeight="1">
      <c r="J698" s="47"/>
    </row>
    <row r="699" ht="14.25" customHeight="1">
      <c r="J699" s="47"/>
    </row>
    <row r="700" ht="14.25" customHeight="1">
      <c r="J700" s="47"/>
    </row>
    <row r="701" ht="14.25" customHeight="1">
      <c r="J701" s="47"/>
    </row>
    <row r="702" ht="14.25" customHeight="1">
      <c r="J702" s="47"/>
    </row>
    <row r="703" ht="14.25" customHeight="1">
      <c r="J703" s="47"/>
    </row>
    <row r="704" ht="14.25" customHeight="1">
      <c r="J704" s="47"/>
    </row>
    <row r="705" ht="14.25" customHeight="1">
      <c r="J705" s="47"/>
    </row>
    <row r="706" ht="14.25" customHeight="1">
      <c r="J706" s="47"/>
    </row>
    <row r="707" ht="14.25" customHeight="1">
      <c r="J707" s="47"/>
    </row>
    <row r="708" ht="14.25" customHeight="1">
      <c r="J708" s="47"/>
    </row>
    <row r="709" ht="14.25" customHeight="1">
      <c r="J709" s="47"/>
    </row>
    <row r="710" ht="14.25" customHeight="1">
      <c r="J710" s="47"/>
    </row>
    <row r="711" ht="14.25" customHeight="1">
      <c r="J711" s="47"/>
    </row>
    <row r="712" ht="14.25" customHeight="1">
      <c r="J712" s="47"/>
    </row>
    <row r="713" ht="14.25" customHeight="1">
      <c r="J713" s="47"/>
    </row>
    <row r="714" ht="14.25" customHeight="1">
      <c r="J714" s="47"/>
    </row>
    <row r="715" ht="14.25" customHeight="1">
      <c r="J715" s="47"/>
    </row>
    <row r="716" ht="14.25" customHeight="1">
      <c r="J716" s="47"/>
    </row>
    <row r="717" ht="14.25" customHeight="1">
      <c r="J717" s="47"/>
    </row>
    <row r="718" ht="14.25" customHeight="1">
      <c r="J718" s="47"/>
    </row>
    <row r="719" ht="14.25" customHeight="1">
      <c r="J719" s="47"/>
    </row>
    <row r="720" ht="14.25" customHeight="1">
      <c r="J720" s="47"/>
    </row>
    <row r="721" ht="14.25" customHeight="1">
      <c r="J721" s="47"/>
    </row>
    <row r="722" ht="14.25" customHeight="1">
      <c r="J722" s="47"/>
    </row>
    <row r="723" ht="14.25" customHeight="1">
      <c r="J723" s="47"/>
    </row>
    <row r="724" ht="14.25" customHeight="1">
      <c r="J724" s="47"/>
    </row>
    <row r="725" ht="14.25" customHeight="1">
      <c r="J725" s="47"/>
    </row>
    <row r="726" ht="14.25" customHeight="1">
      <c r="J726" s="47"/>
    </row>
    <row r="727" ht="14.25" customHeight="1">
      <c r="J727" s="47"/>
    </row>
    <row r="728" ht="14.25" customHeight="1">
      <c r="J728" s="47"/>
    </row>
    <row r="729" ht="14.25" customHeight="1">
      <c r="J729" s="47"/>
    </row>
    <row r="730" ht="14.25" customHeight="1">
      <c r="J730" s="47"/>
    </row>
    <row r="731" ht="14.25" customHeight="1">
      <c r="J731" s="47"/>
    </row>
    <row r="732" ht="14.25" customHeight="1">
      <c r="J732" s="47"/>
    </row>
    <row r="733" ht="14.25" customHeight="1">
      <c r="J733" s="47"/>
    </row>
    <row r="734" ht="14.25" customHeight="1">
      <c r="J734" s="47"/>
    </row>
    <row r="735" ht="14.25" customHeight="1">
      <c r="J735" s="47"/>
    </row>
    <row r="736" ht="14.25" customHeight="1">
      <c r="J736" s="47"/>
    </row>
    <row r="737" ht="14.25" customHeight="1">
      <c r="J737" s="47"/>
    </row>
    <row r="738" ht="14.25" customHeight="1">
      <c r="J738" s="47"/>
    </row>
    <row r="739" ht="14.25" customHeight="1">
      <c r="J739" s="47"/>
    </row>
    <row r="740" ht="14.25" customHeight="1">
      <c r="J740" s="47"/>
    </row>
    <row r="741" ht="14.25" customHeight="1">
      <c r="J741" s="47"/>
    </row>
    <row r="742" ht="14.25" customHeight="1">
      <c r="J742" s="47"/>
    </row>
    <row r="743" ht="14.25" customHeight="1">
      <c r="J743" s="47"/>
    </row>
    <row r="744" ht="14.25" customHeight="1">
      <c r="J744" s="47"/>
    </row>
    <row r="745" ht="14.25" customHeight="1">
      <c r="J745" s="47"/>
    </row>
    <row r="746" ht="14.25" customHeight="1">
      <c r="J746" s="47"/>
    </row>
    <row r="747" ht="14.25" customHeight="1">
      <c r="J747" s="47"/>
    </row>
    <row r="748" ht="14.25" customHeight="1">
      <c r="J748" s="47"/>
    </row>
    <row r="749" ht="14.25" customHeight="1">
      <c r="J749" s="47"/>
    </row>
    <row r="750" ht="14.25" customHeight="1">
      <c r="J750" s="47"/>
    </row>
    <row r="751" ht="14.25" customHeight="1">
      <c r="J751" s="47"/>
    </row>
    <row r="752" ht="14.25" customHeight="1">
      <c r="J752" s="47"/>
    </row>
    <row r="753" ht="14.25" customHeight="1">
      <c r="J753" s="47"/>
    </row>
    <row r="754" ht="14.25" customHeight="1">
      <c r="J754" s="47"/>
    </row>
    <row r="755" ht="14.25" customHeight="1">
      <c r="J755" s="47"/>
    </row>
    <row r="756" ht="14.25" customHeight="1">
      <c r="J756" s="47"/>
    </row>
    <row r="757" ht="14.25" customHeight="1">
      <c r="J757" s="47"/>
    </row>
    <row r="758" ht="14.25" customHeight="1">
      <c r="J758" s="47"/>
    </row>
    <row r="759" ht="14.25" customHeight="1">
      <c r="J759" s="47"/>
    </row>
    <row r="760" ht="14.25" customHeight="1">
      <c r="J760" s="47"/>
    </row>
    <row r="761" ht="14.25" customHeight="1">
      <c r="J761" s="47"/>
    </row>
    <row r="762" ht="14.25" customHeight="1">
      <c r="J762" s="47"/>
    </row>
    <row r="763" ht="14.25" customHeight="1">
      <c r="J763" s="47"/>
    </row>
    <row r="764" ht="14.25" customHeight="1">
      <c r="J764" s="47"/>
    </row>
    <row r="765" ht="14.25" customHeight="1">
      <c r="J765" s="47"/>
    </row>
    <row r="766" ht="14.25" customHeight="1">
      <c r="J766" s="47"/>
    </row>
    <row r="767" ht="14.25" customHeight="1">
      <c r="J767" s="47"/>
    </row>
    <row r="768" ht="14.25" customHeight="1">
      <c r="J768" s="47"/>
    </row>
    <row r="769" ht="14.25" customHeight="1">
      <c r="J769" s="47"/>
    </row>
    <row r="770" ht="14.25" customHeight="1">
      <c r="J770" s="47"/>
    </row>
    <row r="771" ht="14.25" customHeight="1">
      <c r="J771" s="47"/>
    </row>
    <row r="772" ht="14.25" customHeight="1">
      <c r="J772" s="47"/>
    </row>
    <row r="773" ht="14.25" customHeight="1">
      <c r="J773" s="47"/>
    </row>
    <row r="774" ht="14.25" customHeight="1">
      <c r="J774" s="47"/>
    </row>
    <row r="775" ht="14.25" customHeight="1">
      <c r="J775" s="47"/>
    </row>
    <row r="776" ht="14.25" customHeight="1">
      <c r="J776" s="47"/>
    </row>
    <row r="777" ht="14.25" customHeight="1">
      <c r="J777" s="47"/>
    </row>
    <row r="778" ht="14.25" customHeight="1">
      <c r="J778" s="47"/>
    </row>
    <row r="779" ht="14.25" customHeight="1">
      <c r="J779" s="47"/>
    </row>
    <row r="780" ht="14.25" customHeight="1">
      <c r="J780" s="47"/>
    </row>
    <row r="781" ht="14.25" customHeight="1">
      <c r="J781" s="47"/>
    </row>
    <row r="782" ht="14.25" customHeight="1">
      <c r="J782" s="47"/>
    </row>
    <row r="783" ht="14.25" customHeight="1">
      <c r="J783" s="47"/>
    </row>
    <row r="784" ht="14.25" customHeight="1">
      <c r="J784" s="47"/>
    </row>
    <row r="785" ht="14.25" customHeight="1">
      <c r="J785" s="47"/>
    </row>
    <row r="786" ht="14.25" customHeight="1">
      <c r="J786" s="47"/>
    </row>
    <row r="787" ht="14.25" customHeight="1">
      <c r="J787" s="47"/>
    </row>
    <row r="788" ht="14.25" customHeight="1">
      <c r="J788" s="47"/>
    </row>
    <row r="789" ht="14.25" customHeight="1">
      <c r="J789" s="47"/>
    </row>
    <row r="790" ht="14.25" customHeight="1">
      <c r="J790" s="47"/>
    </row>
    <row r="791" ht="14.25" customHeight="1">
      <c r="J791" s="47"/>
    </row>
    <row r="792" ht="14.25" customHeight="1">
      <c r="J792" s="47"/>
    </row>
    <row r="793" ht="14.25" customHeight="1">
      <c r="J793" s="47"/>
    </row>
    <row r="794" ht="14.25" customHeight="1">
      <c r="J794" s="47"/>
    </row>
    <row r="795" ht="14.25" customHeight="1">
      <c r="J795" s="47"/>
    </row>
    <row r="796" ht="14.25" customHeight="1">
      <c r="J796" s="47"/>
    </row>
    <row r="797" ht="14.25" customHeight="1">
      <c r="J797" s="47"/>
    </row>
    <row r="798" ht="14.25" customHeight="1">
      <c r="J798" s="47"/>
    </row>
    <row r="799" ht="14.25" customHeight="1">
      <c r="J799" s="47"/>
    </row>
    <row r="800" ht="14.25" customHeight="1">
      <c r="J800" s="47"/>
    </row>
    <row r="801" ht="14.25" customHeight="1">
      <c r="J801" s="47"/>
    </row>
    <row r="802" ht="14.25" customHeight="1">
      <c r="J802" s="47"/>
    </row>
    <row r="803" ht="14.25" customHeight="1">
      <c r="J803" s="47"/>
    </row>
    <row r="804" ht="14.25" customHeight="1">
      <c r="J804" s="47"/>
    </row>
    <row r="805" ht="14.25" customHeight="1">
      <c r="J805" s="47"/>
    </row>
    <row r="806" ht="14.25" customHeight="1">
      <c r="J806" s="47"/>
    </row>
    <row r="807" ht="14.25" customHeight="1">
      <c r="J807" s="47"/>
    </row>
    <row r="808" ht="14.25" customHeight="1">
      <c r="J808" s="47"/>
    </row>
    <row r="809" ht="14.25" customHeight="1">
      <c r="J809" s="47"/>
    </row>
    <row r="810" ht="14.25" customHeight="1">
      <c r="J810" s="47"/>
    </row>
    <row r="811" ht="14.25" customHeight="1">
      <c r="J811" s="47"/>
    </row>
    <row r="812" ht="14.25" customHeight="1">
      <c r="J812" s="47"/>
    </row>
    <row r="813" ht="14.25" customHeight="1">
      <c r="J813" s="47"/>
    </row>
    <row r="814" ht="14.25" customHeight="1">
      <c r="J814" s="47"/>
    </row>
    <row r="815" ht="14.25" customHeight="1">
      <c r="J815" s="47"/>
    </row>
    <row r="816" ht="14.25" customHeight="1">
      <c r="J816" s="47"/>
    </row>
    <row r="817" ht="14.25" customHeight="1">
      <c r="J817" s="47"/>
    </row>
    <row r="818" ht="14.25" customHeight="1">
      <c r="J818" s="47"/>
    </row>
    <row r="819" ht="14.25" customHeight="1">
      <c r="J819" s="47"/>
    </row>
    <row r="820" ht="14.25" customHeight="1">
      <c r="J820" s="47"/>
    </row>
    <row r="821" ht="14.25" customHeight="1">
      <c r="J821" s="47"/>
    </row>
    <row r="822" ht="14.25" customHeight="1">
      <c r="J822" s="47"/>
    </row>
    <row r="823" ht="14.25" customHeight="1">
      <c r="J823" s="47"/>
    </row>
    <row r="824" ht="14.25" customHeight="1">
      <c r="J824" s="47"/>
    </row>
    <row r="825" ht="14.25" customHeight="1">
      <c r="J825" s="47"/>
    </row>
    <row r="826" ht="14.25" customHeight="1">
      <c r="J826" s="47"/>
    </row>
    <row r="827" ht="14.25" customHeight="1">
      <c r="J827" s="47"/>
    </row>
    <row r="828" ht="14.25" customHeight="1">
      <c r="J828" s="47"/>
    </row>
    <row r="829" ht="14.25" customHeight="1">
      <c r="J829" s="47"/>
    </row>
    <row r="830" ht="14.25" customHeight="1">
      <c r="J830" s="47"/>
    </row>
    <row r="831" ht="14.25" customHeight="1">
      <c r="J831" s="47"/>
    </row>
    <row r="832" ht="14.25" customHeight="1">
      <c r="J832" s="47"/>
    </row>
    <row r="833" ht="14.25" customHeight="1">
      <c r="J833" s="47"/>
    </row>
    <row r="834" ht="14.25" customHeight="1">
      <c r="J834" s="47"/>
    </row>
    <row r="835" ht="14.25" customHeight="1">
      <c r="J835" s="47"/>
    </row>
    <row r="836" ht="14.25" customHeight="1">
      <c r="J836" s="47"/>
    </row>
    <row r="837" ht="14.25" customHeight="1">
      <c r="J837" s="47"/>
    </row>
    <row r="838" ht="14.25" customHeight="1">
      <c r="J838" s="47"/>
    </row>
    <row r="839" ht="14.25" customHeight="1">
      <c r="J839" s="47"/>
    </row>
    <row r="840" ht="14.25" customHeight="1">
      <c r="J840" s="47"/>
    </row>
    <row r="841" ht="14.25" customHeight="1">
      <c r="J841" s="47"/>
    </row>
    <row r="842" ht="14.25" customHeight="1">
      <c r="J842" s="47"/>
    </row>
    <row r="843" ht="14.25" customHeight="1">
      <c r="J843" s="47"/>
    </row>
    <row r="844" ht="14.25" customHeight="1">
      <c r="J844" s="47"/>
    </row>
    <row r="845" ht="14.25" customHeight="1">
      <c r="J845" s="47"/>
    </row>
    <row r="846" ht="14.25" customHeight="1">
      <c r="J846" s="47"/>
    </row>
    <row r="847" ht="14.25" customHeight="1">
      <c r="J847" s="47"/>
    </row>
    <row r="848" ht="14.25" customHeight="1">
      <c r="J848" s="47"/>
    </row>
    <row r="849" ht="14.25" customHeight="1">
      <c r="J849" s="47"/>
    </row>
    <row r="850" ht="14.25" customHeight="1">
      <c r="J850" s="47"/>
    </row>
    <row r="851" ht="14.25" customHeight="1">
      <c r="J851" s="47"/>
    </row>
    <row r="852" ht="14.25" customHeight="1">
      <c r="J852" s="47"/>
    </row>
    <row r="853" ht="14.25" customHeight="1">
      <c r="J853" s="47"/>
    </row>
    <row r="854" ht="14.25" customHeight="1">
      <c r="J854" s="47"/>
    </row>
    <row r="855" ht="14.25" customHeight="1">
      <c r="J855" s="47"/>
    </row>
    <row r="856" ht="14.25" customHeight="1">
      <c r="J856" s="47"/>
    </row>
    <row r="857" ht="14.25" customHeight="1">
      <c r="J857" s="47"/>
    </row>
    <row r="858" ht="14.25" customHeight="1">
      <c r="J858" s="47"/>
    </row>
    <row r="859" ht="14.25" customHeight="1">
      <c r="J859" s="47"/>
    </row>
    <row r="860" ht="14.25" customHeight="1">
      <c r="J860" s="47"/>
    </row>
    <row r="861" ht="14.25" customHeight="1">
      <c r="J861" s="47"/>
    </row>
    <row r="862" ht="14.25" customHeight="1">
      <c r="J862" s="47"/>
    </row>
    <row r="863" ht="14.25" customHeight="1">
      <c r="J863" s="47"/>
    </row>
    <row r="864" ht="14.25" customHeight="1">
      <c r="J864" s="47"/>
    </row>
    <row r="865" ht="14.25" customHeight="1">
      <c r="J865" s="47"/>
    </row>
    <row r="866" ht="14.25" customHeight="1">
      <c r="J866" s="47"/>
    </row>
    <row r="867" ht="14.25" customHeight="1">
      <c r="J867" s="47"/>
    </row>
    <row r="868" ht="14.25" customHeight="1">
      <c r="J868" s="47"/>
    </row>
    <row r="869" ht="14.25" customHeight="1">
      <c r="J869" s="47"/>
    </row>
    <row r="870" ht="14.25" customHeight="1">
      <c r="J870" s="47"/>
    </row>
    <row r="871" ht="14.25" customHeight="1">
      <c r="J871" s="47"/>
    </row>
    <row r="872" ht="14.25" customHeight="1">
      <c r="J872" s="47"/>
    </row>
    <row r="873" ht="14.25" customHeight="1">
      <c r="J873" s="47"/>
    </row>
    <row r="874" ht="14.25" customHeight="1">
      <c r="J874" s="47"/>
    </row>
    <row r="875" ht="14.25" customHeight="1">
      <c r="J875" s="47"/>
    </row>
    <row r="876" ht="14.25" customHeight="1">
      <c r="J876" s="47"/>
    </row>
    <row r="877" ht="14.25" customHeight="1">
      <c r="J877" s="47"/>
    </row>
    <row r="878" ht="14.25" customHeight="1">
      <c r="J878" s="47"/>
    </row>
    <row r="879" ht="14.25" customHeight="1">
      <c r="J879" s="47"/>
    </row>
    <row r="880" ht="14.25" customHeight="1">
      <c r="J880" s="47"/>
    </row>
    <row r="881" ht="14.25" customHeight="1">
      <c r="J881" s="47"/>
    </row>
    <row r="882" ht="14.25" customHeight="1">
      <c r="J882" s="47"/>
    </row>
    <row r="883" ht="14.25" customHeight="1">
      <c r="J883" s="47"/>
    </row>
    <row r="884" ht="14.25" customHeight="1">
      <c r="J884" s="47"/>
    </row>
    <row r="885" ht="14.25" customHeight="1">
      <c r="J885" s="47"/>
    </row>
    <row r="886" ht="14.25" customHeight="1">
      <c r="J886" s="47"/>
    </row>
    <row r="887" ht="14.25" customHeight="1">
      <c r="J887" s="47"/>
    </row>
    <row r="888" ht="14.25" customHeight="1">
      <c r="J888" s="47"/>
    </row>
    <row r="889" ht="14.25" customHeight="1">
      <c r="J889" s="47"/>
    </row>
    <row r="890" ht="14.25" customHeight="1">
      <c r="J890" s="47"/>
    </row>
    <row r="891" ht="14.25" customHeight="1">
      <c r="J891" s="47"/>
    </row>
    <row r="892" ht="14.25" customHeight="1">
      <c r="J892" s="47"/>
    </row>
    <row r="893" ht="14.25" customHeight="1">
      <c r="J893" s="47"/>
    </row>
    <row r="894" ht="14.25" customHeight="1">
      <c r="J894" s="47"/>
    </row>
    <row r="895" ht="14.25" customHeight="1">
      <c r="J895" s="47"/>
    </row>
    <row r="896" ht="14.25" customHeight="1">
      <c r="J896" s="47"/>
    </row>
    <row r="897" ht="14.25" customHeight="1">
      <c r="J897" s="47"/>
    </row>
    <row r="898" ht="14.25" customHeight="1">
      <c r="J898" s="47"/>
    </row>
    <row r="899" ht="14.25" customHeight="1">
      <c r="J899" s="47"/>
    </row>
    <row r="900" ht="14.25" customHeight="1">
      <c r="J900" s="47"/>
    </row>
    <row r="901" ht="14.25" customHeight="1">
      <c r="J901" s="47"/>
    </row>
    <row r="902" ht="14.25" customHeight="1">
      <c r="J902" s="47"/>
    </row>
    <row r="903" ht="14.25" customHeight="1">
      <c r="J903" s="47"/>
    </row>
    <row r="904" ht="14.25" customHeight="1">
      <c r="J904" s="47"/>
    </row>
    <row r="905" ht="14.25" customHeight="1">
      <c r="J905" s="47"/>
    </row>
    <row r="906" ht="14.25" customHeight="1">
      <c r="J906" s="47"/>
    </row>
    <row r="907" ht="14.25" customHeight="1">
      <c r="J907" s="47"/>
    </row>
    <row r="908" ht="14.25" customHeight="1">
      <c r="J908" s="47"/>
    </row>
    <row r="909" ht="14.25" customHeight="1">
      <c r="J909" s="47"/>
    </row>
    <row r="910" ht="14.25" customHeight="1">
      <c r="J910" s="47"/>
    </row>
    <row r="911" ht="14.25" customHeight="1">
      <c r="J911" s="47"/>
    </row>
    <row r="912" ht="14.25" customHeight="1">
      <c r="J912" s="47"/>
    </row>
    <row r="913" ht="14.25" customHeight="1">
      <c r="J913" s="47"/>
    </row>
    <row r="914" ht="14.25" customHeight="1">
      <c r="J914" s="47"/>
    </row>
    <row r="915" ht="14.25" customHeight="1">
      <c r="J915" s="47"/>
    </row>
    <row r="916" ht="14.25" customHeight="1">
      <c r="J916" s="47"/>
    </row>
    <row r="917" ht="14.25" customHeight="1">
      <c r="J917" s="47"/>
    </row>
    <row r="918" ht="14.25" customHeight="1">
      <c r="J918" s="47"/>
    </row>
    <row r="919" ht="14.25" customHeight="1">
      <c r="J919" s="47"/>
    </row>
    <row r="920" ht="14.25" customHeight="1">
      <c r="J920" s="47"/>
    </row>
    <row r="921" ht="14.25" customHeight="1">
      <c r="J921" s="47"/>
    </row>
    <row r="922" ht="14.25" customHeight="1">
      <c r="J922" s="47"/>
    </row>
    <row r="923" ht="14.25" customHeight="1">
      <c r="J923" s="47"/>
    </row>
    <row r="924" ht="14.25" customHeight="1">
      <c r="J924" s="47"/>
    </row>
    <row r="925" ht="14.25" customHeight="1">
      <c r="J925" s="47"/>
    </row>
    <row r="926" ht="14.25" customHeight="1">
      <c r="J926" s="47"/>
    </row>
    <row r="927" ht="14.25" customHeight="1">
      <c r="J927" s="47"/>
    </row>
    <row r="928" ht="14.25" customHeight="1">
      <c r="J928" s="47"/>
    </row>
    <row r="929" ht="14.25" customHeight="1">
      <c r="J929" s="47"/>
    </row>
    <row r="930" ht="14.25" customHeight="1">
      <c r="J930" s="47"/>
    </row>
    <row r="931" ht="14.25" customHeight="1">
      <c r="J931" s="47"/>
    </row>
    <row r="932" ht="14.25" customHeight="1">
      <c r="J932" s="47"/>
    </row>
    <row r="933" ht="14.25" customHeight="1">
      <c r="J933" s="47"/>
    </row>
    <row r="934" ht="14.25" customHeight="1">
      <c r="J934" s="47"/>
    </row>
    <row r="935" ht="14.25" customHeight="1">
      <c r="J935" s="47"/>
    </row>
    <row r="936" ht="14.25" customHeight="1">
      <c r="J936" s="47"/>
    </row>
    <row r="937" ht="14.25" customHeight="1">
      <c r="J937" s="47"/>
    </row>
    <row r="938" ht="14.25" customHeight="1">
      <c r="J938" s="47"/>
    </row>
    <row r="939" ht="14.25" customHeight="1">
      <c r="J939" s="47"/>
    </row>
    <row r="940" ht="14.25" customHeight="1">
      <c r="J940" s="47"/>
    </row>
    <row r="941" ht="14.25" customHeight="1">
      <c r="J941" s="47"/>
    </row>
    <row r="942" ht="14.25" customHeight="1">
      <c r="J942" s="47"/>
    </row>
    <row r="943" ht="14.25" customHeight="1">
      <c r="J943" s="47"/>
    </row>
    <row r="944" ht="14.25" customHeight="1">
      <c r="J944" s="47"/>
    </row>
    <row r="945" ht="14.25" customHeight="1">
      <c r="J945" s="47"/>
    </row>
    <row r="946" ht="14.25" customHeight="1">
      <c r="J946" s="47"/>
    </row>
    <row r="947" ht="14.25" customHeight="1">
      <c r="J947" s="47"/>
    </row>
    <row r="948" ht="14.25" customHeight="1">
      <c r="J948" s="47"/>
    </row>
    <row r="949" ht="14.25" customHeight="1">
      <c r="J949" s="47"/>
    </row>
    <row r="950" ht="14.25" customHeight="1">
      <c r="J950" s="47"/>
    </row>
    <row r="951" ht="14.25" customHeight="1">
      <c r="J951" s="47"/>
    </row>
    <row r="952" ht="14.25" customHeight="1">
      <c r="J952" s="47"/>
    </row>
    <row r="953" ht="14.25" customHeight="1">
      <c r="J953" s="47"/>
    </row>
    <row r="954" ht="14.25" customHeight="1">
      <c r="J954" s="47"/>
    </row>
    <row r="955" ht="14.25" customHeight="1">
      <c r="J955" s="47"/>
    </row>
    <row r="956" ht="14.25" customHeight="1">
      <c r="J956" s="47"/>
    </row>
    <row r="957" ht="14.25" customHeight="1">
      <c r="J957" s="47"/>
    </row>
    <row r="958" ht="14.25" customHeight="1">
      <c r="J958" s="47"/>
    </row>
    <row r="959" ht="14.25" customHeight="1">
      <c r="J959" s="47"/>
    </row>
    <row r="960" ht="14.25" customHeight="1">
      <c r="J960" s="47"/>
    </row>
    <row r="961" ht="14.25" customHeight="1">
      <c r="J961" s="47"/>
    </row>
    <row r="962" ht="14.25" customHeight="1">
      <c r="J962" s="47"/>
    </row>
    <row r="963" ht="14.25" customHeight="1">
      <c r="J963" s="47"/>
    </row>
    <row r="964" ht="14.25" customHeight="1">
      <c r="J964" s="47"/>
    </row>
    <row r="965" ht="14.25" customHeight="1">
      <c r="J965" s="47"/>
    </row>
    <row r="966" ht="14.25" customHeight="1">
      <c r="J966" s="47"/>
    </row>
    <row r="967" ht="14.25" customHeight="1">
      <c r="J967" s="47"/>
    </row>
    <row r="968" ht="14.25" customHeight="1">
      <c r="J968" s="47"/>
    </row>
    <row r="969" ht="14.25" customHeight="1">
      <c r="J969" s="47"/>
    </row>
    <row r="970" ht="14.25" customHeight="1">
      <c r="J970" s="47"/>
    </row>
    <row r="971" ht="14.25" customHeight="1">
      <c r="J971" s="47"/>
    </row>
    <row r="972" ht="14.25" customHeight="1">
      <c r="J972" s="47"/>
    </row>
    <row r="973" ht="14.25" customHeight="1">
      <c r="J973" s="47"/>
    </row>
    <row r="974" ht="14.25" customHeight="1">
      <c r="J974" s="47"/>
    </row>
    <row r="975" ht="14.25" customHeight="1">
      <c r="J975" s="47"/>
    </row>
    <row r="976" ht="14.25" customHeight="1">
      <c r="J976" s="47"/>
    </row>
    <row r="977" ht="14.25" customHeight="1">
      <c r="J977" s="47"/>
    </row>
    <row r="978" ht="14.25" customHeight="1">
      <c r="J978" s="47"/>
    </row>
    <row r="979" ht="14.25" customHeight="1">
      <c r="J979" s="47"/>
    </row>
    <row r="980" ht="14.25" customHeight="1">
      <c r="J980" s="47"/>
    </row>
    <row r="981" ht="14.25" customHeight="1">
      <c r="J981" s="47"/>
    </row>
    <row r="982" ht="14.25" customHeight="1">
      <c r="J982" s="47"/>
    </row>
    <row r="983" ht="14.25" customHeight="1">
      <c r="J983" s="47"/>
    </row>
    <row r="984" ht="14.25" customHeight="1">
      <c r="J984" s="47"/>
    </row>
    <row r="985" ht="14.25" customHeight="1">
      <c r="J985" s="47"/>
    </row>
    <row r="986" ht="14.25" customHeight="1">
      <c r="J986" s="47"/>
    </row>
    <row r="987" ht="14.25" customHeight="1">
      <c r="J987" s="47"/>
    </row>
    <row r="988" ht="14.25" customHeight="1">
      <c r="J988" s="47"/>
    </row>
    <row r="989" ht="14.25" customHeight="1">
      <c r="J989" s="47"/>
    </row>
    <row r="990" ht="14.25" customHeight="1">
      <c r="J990" s="47"/>
    </row>
    <row r="991" ht="14.25" customHeight="1">
      <c r="J991" s="47"/>
    </row>
    <row r="992" ht="14.25" customHeight="1">
      <c r="J992" s="47"/>
    </row>
    <row r="993" ht="14.25" customHeight="1">
      <c r="J993" s="47"/>
    </row>
    <row r="994" ht="14.25" customHeight="1">
      <c r="J994" s="47"/>
    </row>
    <row r="995" ht="14.25" customHeight="1">
      <c r="J995" s="47"/>
    </row>
    <row r="996" ht="14.25" customHeight="1">
      <c r="J996" s="47"/>
    </row>
    <row r="997" ht="14.25" customHeight="1">
      <c r="J997" s="47"/>
    </row>
    <row r="998" ht="14.25" customHeight="1">
      <c r="J998" s="47"/>
    </row>
  </sheetData>
  <mergeCells count="3">
    <mergeCell ref="A1:J1"/>
    <mergeCell ref="A2:J3"/>
    <mergeCell ref="A80:D80"/>
  </mergeCells>
  <hyperlinks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6"/>
    <hyperlink r:id="rId34" ref="J37"/>
    <hyperlink r:id="rId35" ref="J38"/>
    <hyperlink r:id="rId36" ref="J39"/>
    <hyperlink r:id="rId37" ref="J40"/>
    <hyperlink r:id="rId38" ref="J41"/>
    <hyperlink r:id="rId39" ref="J42"/>
    <hyperlink r:id="rId40" ref="J43"/>
    <hyperlink r:id="rId41" ref="J44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53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J61"/>
    <hyperlink r:id="rId59" ref="J62"/>
    <hyperlink r:id="rId60" ref="J63"/>
    <hyperlink r:id="rId61" ref="J64"/>
    <hyperlink r:id="rId62" ref="J65"/>
    <hyperlink r:id="rId63" ref="J66"/>
    <hyperlink r:id="rId64" ref="J67"/>
    <hyperlink r:id="rId65" ref="J68"/>
    <hyperlink r:id="rId66" ref="J69"/>
    <hyperlink r:id="rId67" ref="J70"/>
    <hyperlink r:id="rId68" ref="J71"/>
    <hyperlink r:id="rId69" ref="J72"/>
    <hyperlink r:id="rId70" ref="J73"/>
    <hyperlink r:id="rId71" ref="J74"/>
    <hyperlink r:id="rId72" ref="J75"/>
    <hyperlink r:id="rId73" ref="J76"/>
    <hyperlink r:id="rId74" ref="J77"/>
    <hyperlink r:id="rId75" ref="J78"/>
    <hyperlink r:id="rId76" ref="J79"/>
  </hyperlinks>
  <printOptions/>
  <pageMargins bottom="1.0" footer="0.0" header="0.0" left="0.75" right="0.75" top="1.0"/>
  <pageSetup orientation="landscape"/>
  <drawing r:id="rId77"/>
  <legacyDrawing r:id="rId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942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5.71"/>
    <col customWidth="1" min="3" max="3" width="34.0"/>
    <col customWidth="1" min="4" max="4" width="16.0"/>
    <col customWidth="1" min="5" max="5" width="9.29"/>
    <col customWidth="1" min="6" max="6" width="18.29"/>
    <col customWidth="1" min="7" max="7" width="34.0"/>
    <col customWidth="1" min="8" max="8" width="16.0"/>
    <col customWidth="1" min="9" max="26" width="8.71"/>
  </cols>
  <sheetData>
    <row r="1" ht="31.5" customHeight="1">
      <c r="A1" s="11" t="s">
        <v>278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48" t="s">
        <v>279</v>
      </c>
      <c r="B3" s="41"/>
      <c r="C3" s="41"/>
      <c r="D3" s="41"/>
      <c r="E3" s="41"/>
      <c r="F3" s="41"/>
      <c r="G3" s="41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49" t="s">
        <v>24</v>
      </c>
      <c r="B4" s="49" t="s">
        <v>25</v>
      </c>
      <c r="C4" s="49" t="s">
        <v>280</v>
      </c>
      <c r="D4" s="49" t="s">
        <v>281</v>
      </c>
      <c r="E4" s="49" t="s">
        <v>282</v>
      </c>
      <c r="F4" s="49" t="s">
        <v>283</v>
      </c>
      <c r="G4" s="50" t="s">
        <v>284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1">
        <v>1.0</v>
      </c>
      <c r="B5" s="51" t="s">
        <v>285</v>
      </c>
      <c r="C5" s="52" t="s">
        <v>286</v>
      </c>
      <c r="D5" s="51" t="s">
        <v>287</v>
      </c>
      <c r="E5" s="53">
        <v>0.3</v>
      </c>
      <c r="F5" s="54">
        <v>30.0</v>
      </c>
      <c r="G5" s="55" t="s">
        <v>288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1">
        <v>2.0</v>
      </c>
      <c r="B6" s="51" t="s">
        <v>289</v>
      </c>
      <c r="C6" s="52" t="s">
        <v>290</v>
      </c>
      <c r="D6" s="51" t="s">
        <v>287</v>
      </c>
      <c r="E6" s="53">
        <v>0.25</v>
      </c>
      <c r="F6" s="54">
        <v>25.0</v>
      </c>
      <c r="G6" s="55" t="s">
        <v>291</v>
      </c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1">
        <v>3.0</v>
      </c>
      <c r="B7" s="51" t="s">
        <v>292</v>
      </c>
      <c r="C7" s="52" t="s">
        <v>293</v>
      </c>
      <c r="D7" s="51" t="s">
        <v>287</v>
      </c>
      <c r="E7" s="53">
        <v>0.2</v>
      </c>
      <c r="F7" s="54">
        <v>20.0</v>
      </c>
      <c r="G7" s="55" t="s">
        <v>294</v>
      </c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1">
        <v>4.0</v>
      </c>
      <c r="B8" s="51" t="s">
        <v>295</v>
      </c>
      <c r="C8" s="52" t="s">
        <v>296</v>
      </c>
      <c r="D8" s="51" t="s">
        <v>287</v>
      </c>
      <c r="E8" s="53">
        <v>0.15</v>
      </c>
      <c r="F8" s="54">
        <v>15.0</v>
      </c>
      <c r="G8" s="55" t="s">
        <v>297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1">
        <v>5.0</v>
      </c>
      <c r="B9" s="51" t="s">
        <v>298</v>
      </c>
      <c r="C9" s="52" t="s">
        <v>299</v>
      </c>
      <c r="D9" s="51" t="s">
        <v>300</v>
      </c>
      <c r="E9" s="53">
        <v>0.1</v>
      </c>
      <c r="F9" s="54">
        <v>10.0</v>
      </c>
      <c r="G9" s="55" t="s">
        <v>301</v>
      </c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6" t="s">
        <v>302</v>
      </c>
      <c r="B10" s="41"/>
      <c r="C10" s="41"/>
      <c r="D10" s="7"/>
      <c r="E10" s="57">
        <v>1.0</v>
      </c>
      <c r="F10" s="58">
        <v>100.0</v>
      </c>
      <c r="G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59" t="s">
        <v>303</v>
      </c>
      <c r="B12" s="60"/>
      <c r="C12" s="60"/>
      <c r="D12" s="60"/>
      <c r="E12" s="60"/>
      <c r="F12" s="60"/>
      <c r="G12" s="60"/>
      <c r="H12" s="6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56" t="s">
        <v>304</v>
      </c>
      <c r="B14" s="41"/>
      <c r="C14" s="41"/>
      <c r="D14" s="41"/>
      <c r="E14" s="41"/>
      <c r="F14" s="41"/>
      <c r="G14" s="41"/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62" t="s">
        <v>305</v>
      </c>
      <c r="B16" s="41"/>
      <c r="C16" s="7"/>
      <c r="D16" s="2"/>
      <c r="E16" s="62" t="s">
        <v>305</v>
      </c>
      <c r="F16" s="41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63" t="s">
        <v>24</v>
      </c>
      <c r="B17" s="63" t="s">
        <v>286</v>
      </c>
      <c r="C17" s="63" t="s">
        <v>306</v>
      </c>
      <c r="D17" s="2"/>
      <c r="E17" s="63" t="s">
        <v>24</v>
      </c>
      <c r="F17" s="63" t="s">
        <v>290</v>
      </c>
      <c r="G17" s="63" t="s">
        <v>306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4">
        <v>1.0</v>
      </c>
      <c r="B18" s="10" t="s">
        <v>307</v>
      </c>
      <c r="C18" s="65">
        <v>0.25</v>
      </c>
      <c r="D18" s="2"/>
      <c r="E18" s="64">
        <v>1.0</v>
      </c>
      <c r="F18" s="10" t="s">
        <v>308</v>
      </c>
      <c r="G18" s="65">
        <v>0.25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4">
        <v>2.0</v>
      </c>
      <c r="B19" s="10" t="s">
        <v>309</v>
      </c>
      <c r="C19" s="65">
        <v>0.5</v>
      </c>
      <c r="D19" s="2"/>
      <c r="E19" s="64">
        <v>2.0</v>
      </c>
      <c r="F19" s="10" t="s">
        <v>310</v>
      </c>
      <c r="G19" s="65">
        <v>0.5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4">
        <v>3.0</v>
      </c>
      <c r="B20" s="10" t="s">
        <v>311</v>
      </c>
      <c r="C20" s="65">
        <v>0.75</v>
      </c>
      <c r="D20" s="2"/>
      <c r="E20" s="64">
        <v>3.0</v>
      </c>
      <c r="F20" s="10" t="s">
        <v>312</v>
      </c>
      <c r="G20" s="65">
        <v>0.75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4">
        <v>4.0</v>
      </c>
      <c r="B21" s="10" t="s">
        <v>313</v>
      </c>
      <c r="C21" s="65">
        <v>1.0</v>
      </c>
      <c r="D21" s="2"/>
      <c r="E21" s="64">
        <v>4.0</v>
      </c>
      <c r="F21" s="10" t="s">
        <v>314</v>
      </c>
      <c r="G21" s="65">
        <v>1.0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62" t="s">
        <v>305</v>
      </c>
      <c r="B24" s="41"/>
      <c r="C24" s="7"/>
      <c r="D24" s="2"/>
      <c r="E24" s="62" t="s">
        <v>305</v>
      </c>
      <c r="F24" s="41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63" t="s">
        <v>24</v>
      </c>
      <c r="B25" s="63" t="s">
        <v>293</v>
      </c>
      <c r="C25" s="63" t="s">
        <v>306</v>
      </c>
      <c r="D25" s="2"/>
      <c r="E25" s="63" t="s">
        <v>24</v>
      </c>
      <c r="F25" s="63" t="s">
        <v>315</v>
      </c>
      <c r="G25" s="63" t="s">
        <v>306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4">
        <v>1.0</v>
      </c>
      <c r="B26" s="10" t="s">
        <v>316</v>
      </c>
      <c r="C26" s="65">
        <v>0.33</v>
      </c>
      <c r="D26" s="2"/>
      <c r="E26" s="64">
        <v>1.0</v>
      </c>
      <c r="F26" s="10" t="s">
        <v>317</v>
      </c>
      <c r="G26" s="65">
        <v>0.25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4">
        <v>2.0</v>
      </c>
      <c r="B27" s="10" t="s">
        <v>318</v>
      </c>
      <c r="C27" s="65">
        <v>0.67</v>
      </c>
      <c r="D27" s="2"/>
      <c r="E27" s="64">
        <v>2.0</v>
      </c>
      <c r="F27" s="10" t="s">
        <v>319</v>
      </c>
      <c r="G27" s="65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4">
        <v>3.0</v>
      </c>
      <c r="B28" s="10" t="s">
        <v>320</v>
      </c>
      <c r="C28" s="65">
        <v>1.0</v>
      </c>
      <c r="D28" s="2"/>
      <c r="E28" s="64">
        <v>3.0</v>
      </c>
      <c r="F28" s="10" t="s">
        <v>321</v>
      </c>
      <c r="G28" s="65">
        <v>0.75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64">
        <v>4.0</v>
      </c>
      <c r="F29" s="10" t="s">
        <v>322</v>
      </c>
      <c r="G29" s="65">
        <v>1.0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66" t="s">
        <v>323</v>
      </c>
      <c r="B31" s="41"/>
      <c r="C31" s="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63" t="s">
        <v>24</v>
      </c>
      <c r="B32" s="63" t="s">
        <v>299</v>
      </c>
      <c r="C32" s="63" t="s">
        <v>306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4">
        <v>1.0</v>
      </c>
      <c r="B33" s="10" t="s">
        <v>324</v>
      </c>
      <c r="C33" s="65">
        <v>0.25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4">
        <v>2.0</v>
      </c>
      <c r="B34" s="10" t="s">
        <v>325</v>
      </c>
      <c r="C34" s="65">
        <v>0.5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4">
        <v>3.0</v>
      </c>
      <c r="B35" s="10" t="s">
        <v>326</v>
      </c>
      <c r="C35" s="65">
        <v>0.75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4">
        <v>4.0</v>
      </c>
      <c r="B36" s="10" t="s">
        <v>327</v>
      </c>
      <c r="C36" s="65">
        <v>1.0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1:H1"/>
    <mergeCell ref="A3:H3"/>
    <mergeCell ref="G4:H4"/>
    <mergeCell ref="G5:H5"/>
    <mergeCell ref="G6:H6"/>
    <mergeCell ref="G7:H7"/>
    <mergeCell ref="G8:H8"/>
    <mergeCell ref="A24:C24"/>
    <mergeCell ref="E24:G24"/>
    <mergeCell ref="A31:C31"/>
    <mergeCell ref="G9:H9"/>
    <mergeCell ref="A10:D10"/>
    <mergeCell ref="G10:H10"/>
    <mergeCell ref="A12:H12"/>
    <mergeCell ref="A14:H14"/>
    <mergeCell ref="A16:C16"/>
    <mergeCell ref="E16:G1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42.0"/>
    <col customWidth="1" min="4" max="4" width="22.0"/>
    <col customWidth="1" min="5" max="6" width="14.0"/>
    <col customWidth="1" min="7" max="7" width="17.14"/>
    <col customWidth="1" min="8" max="8" width="22.0"/>
    <col customWidth="1" min="9" max="26" width="8.71"/>
  </cols>
  <sheetData>
    <row r="1" ht="27.75" customHeight="1">
      <c r="A1" s="3" t="s">
        <v>328</v>
      </c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.0" customHeight="1">
      <c r="A2" s="14" t="s">
        <v>24</v>
      </c>
      <c r="B2" s="14" t="s">
        <v>25</v>
      </c>
      <c r="C2" s="14" t="s">
        <v>26</v>
      </c>
      <c r="D2" s="14" t="s">
        <v>28</v>
      </c>
      <c r="E2" s="14" t="s">
        <v>29</v>
      </c>
      <c r="F2" s="14" t="s">
        <v>30</v>
      </c>
      <c r="G2" s="14" t="s">
        <v>31</v>
      </c>
      <c r="H2" s="14" t="s">
        <v>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7">
        <f>'DATA ALTERNATIF'!A5</f>
        <v>1</v>
      </c>
      <c r="B3" s="67" t="str">
        <f>'DATA ALTERNATIF'!B5</f>
        <v>A01</v>
      </c>
      <c r="C3" s="10" t="str">
        <f>'DATA ALTERNATIF'!C5</f>
        <v>Lenovo IdeaPad Slim 3 15IAH8</v>
      </c>
      <c r="D3" s="67">
        <f>'DATA ALTERNATIF'!E5</f>
        <v>41.5</v>
      </c>
      <c r="E3" s="67">
        <f>'DATA ALTERNATIF'!F5</f>
        <v>8</v>
      </c>
      <c r="F3" s="67">
        <f>'DATA ALTERNATIF'!G5</f>
        <v>512</v>
      </c>
      <c r="G3" s="67">
        <f>'DATA ALTERNATIF'!H5</f>
        <v>1</v>
      </c>
      <c r="H3" s="68">
        <f>'DATA ALTERNATIF'!I5</f>
        <v>13722375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7">
        <f>'DATA ALTERNATIF'!A6</f>
        <v>2</v>
      </c>
      <c r="B4" s="67" t="str">
        <f>'DATA ALTERNATIF'!B6</f>
        <v>A02</v>
      </c>
      <c r="C4" s="10" t="str">
        <f>'DATA ALTERNATIF'!C6</f>
        <v>Lenovo IdeaPad Slim 3 15IAN8</v>
      </c>
      <c r="D4" s="67">
        <f>'DATA ALTERNATIF'!E6</f>
        <v>40</v>
      </c>
      <c r="E4" s="67">
        <f>'DATA ALTERNATIF'!F6</f>
        <v>16</v>
      </c>
      <c r="F4" s="67">
        <f>'DATA ALTERNATIF'!G6</f>
        <v>512</v>
      </c>
      <c r="G4" s="67">
        <f>'DATA ALTERNATIF'!H6</f>
        <v>1</v>
      </c>
      <c r="H4" s="68">
        <f>'DATA ALTERNATIF'!I6</f>
        <v>19846800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7">
        <f>'DATA ALTERNATIF'!A7</f>
        <v>3</v>
      </c>
      <c r="B5" s="67" t="str">
        <f>'DATA ALTERNATIF'!B7</f>
        <v>A03</v>
      </c>
      <c r="C5" s="10" t="str">
        <f>'DATA ALTERNATIF'!C7</f>
        <v>Lenovo ThinkPad E14 Gen 5</v>
      </c>
      <c r="D5" s="67">
        <f>'DATA ALTERNATIF'!E7</f>
        <v>38.2</v>
      </c>
      <c r="E5" s="67">
        <f>'DATA ALTERNATIF'!F7</f>
        <v>16</v>
      </c>
      <c r="F5" s="67">
        <f>'DATA ALTERNATIF'!G7</f>
        <v>512</v>
      </c>
      <c r="G5" s="67">
        <f>'DATA ALTERNATIF'!H7</f>
        <v>1</v>
      </c>
      <c r="H5" s="68">
        <f>'DATA ALTERNATIF'!I7</f>
        <v>14088731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7">
        <f>'DATA ALTERNATIF'!A8</f>
        <v>4</v>
      </c>
      <c r="B6" s="67" t="str">
        <f>'DATA ALTERNATIF'!B8</f>
        <v>A04</v>
      </c>
      <c r="C6" s="10" t="str">
        <f>'DATA ALTERNATIF'!C8</f>
        <v>Lenovo ThinkPad L14 Gen 4</v>
      </c>
      <c r="D6" s="67">
        <f>'DATA ALTERNATIF'!E8</f>
        <v>38.2</v>
      </c>
      <c r="E6" s="67">
        <f>'DATA ALTERNATIF'!F8</f>
        <v>8</v>
      </c>
      <c r="F6" s="67">
        <f>'DATA ALTERNATIF'!G8</f>
        <v>512</v>
      </c>
      <c r="G6" s="67">
        <f>'DATA ALTERNATIF'!H8</f>
        <v>3</v>
      </c>
      <c r="H6" s="68">
        <f>'DATA ALTERNATIF'!I8</f>
        <v>21000000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7">
        <f>'DATA ALTERNATIF'!A9</f>
        <v>5</v>
      </c>
      <c r="B7" s="67" t="str">
        <f>'DATA ALTERNATIF'!B9</f>
        <v>A05</v>
      </c>
      <c r="C7" s="10" t="str">
        <f>'DATA ALTERNATIF'!C9</f>
        <v>Lenovo ThinkBook 14 G6 IRL</v>
      </c>
      <c r="D7" s="67">
        <f>'DATA ALTERNATIF'!E9</f>
        <v>37.8</v>
      </c>
      <c r="E7" s="67">
        <f>'DATA ALTERNATIF'!F9</f>
        <v>8</v>
      </c>
      <c r="F7" s="67">
        <f>'DATA ALTERNATIF'!G9</f>
        <v>512</v>
      </c>
      <c r="G7" s="67">
        <f>'DATA ALTERNATIF'!H9</f>
        <v>2</v>
      </c>
      <c r="H7" s="68">
        <f>'DATA ALTERNATIF'!I9</f>
        <v>13900000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7">
        <f>'DATA ALTERNATIF'!A10</f>
        <v>6</v>
      </c>
      <c r="B8" s="67" t="str">
        <f>'DATA ALTERNATIF'!B10</f>
        <v>A06</v>
      </c>
      <c r="C8" s="10" t="str">
        <f>'DATA ALTERNATIF'!C10</f>
        <v>ASUS Vivobook Go 14 E1404FA</v>
      </c>
      <c r="D8" s="67" t="str">
        <f>'DATA ALTERNATIF'!E10</f>
        <v>44,45</v>
      </c>
      <c r="E8" s="67">
        <f>'DATA ALTERNATIF'!F10</f>
        <v>8</v>
      </c>
      <c r="F8" s="67">
        <f>'DATA ALTERNATIF'!G10</f>
        <v>512</v>
      </c>
      <c r="G8" s="67">
        <f>'DATA ALTERNATIF'!H10</f>
        <v>1</v>
      </c>
      <c r="H8" s="68">
        <f>'DATA ALTERNATIF'!I10</f>
        <v>14041500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7">
        <f>'DATA ALTERNATIF'!A11</f>
        <v>7</v>
      </c>
      <c r="B9" s="67" t="str">
        <f>'DATA ALTERNATIF'!B11</f>
        <v>A07</v>
      </c>
      <c r="C9" s="10" t="str">
        <f>'DATA ALTERNATIF'!C11</f>
        <v>ASUS Vivobook 14 A1404ZA</v>
      </c>
      <c r="D9" s="67">
        <f>'DATA ALTERNATIF'!E11</f>
        <v>40.1</v>
      </c>
      <c r="E9" s="67">
        <f>'DATA ALTERNATIF'!F11</f>
        <v>8</v>
      </c>
      <c r="F9" s="67">
        <f>'DATA ALTERNATIF'!G11</f>
        <v>512</v>
      </c>
      <c r="G9" s="67">
        <f>'DATA ALTERNATIF'!H11</f>
        <v>1</v>
      </c>
      <c r="H9" s="68">
        <f>'DATA ALTERNATIF'!I11</f>
        <v>13150000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7">
        <f>'DATA ALTERNATIF'!A12</f>
        <v>8</v>
      </c>
      <c r="B10" s="67" t="str">
        <f>'DATA ALTERNATIF'!B12</f>
        <v>A08</v>
      </c>
      <c r="C10" s="10" t="str">
        <f>'DATA ALTERNATIF'!C12</f>
        <v>ASUS Vivobook 15 X1504ZA</v>
      </c>
      <c r="D10" s="67">
        <f>'DATA ALTERNATIF'!E12</f>
        <v>40.1</v>
      </c>
      <c r="E10" s="67">
        <f>'DATA ALTERNATIF'!F12</f>
        <v>8</v>
      </c>
      <c r="F10" s="67">
        <f>'DATA ALTERNATIF'!G12</f>
        <v>512</v>
      </c>
      <c r="G10" s="67">
        <f>'DATA ALTERNATIF'!H12</f>
        <v>1</v>
      </c>
      <c r="H10" s="68">
        <f>'DATA ALTERNATIF'!I12</f>
        <v>11488500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7">
        <f>'DATA ALTERNATIF'!A13</f>
        <v>9</v>
      </c>
      <c r="B11" s="67" t="str">
        <f>'DATA ALTERNATIF'!B13</f>
        <v>A09</v>
      </c>
      <c r="C11" s="10" t="str">
        <f>'DATA ALTERNATIF'!C13</f>
        <v>ASUS ExpertBook B1 B1402CVA-NK7110X</v>
      </c>
      <c r="D11" s="67">
        <f>'DATA ALTERNATIF'!E13</f>
        <v>41.3</v>
      </c>
      <c r="E11" s="67">
        <f>'DATA ALTERNATIF'!F13</f>
        <v>16</v>
      </c>
      <c r="F11" s="67">
        <f>'DATA ALTERNATIF'!G13</f>
        <v>1024</v>
      </c>
      <c r="G11" s="67">
        <f>'DATA ALTERNATIF'!H13</f>
        <v>3</v>
      </c>
      <c r="H11" s="68">
        <f>'DATA ALTERNATIF'!I13</f>
        <v>21959000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7">
        <f>'DATA ALTERNATIF'!A14</f>
        <v>10</v>
      </c>
      <c r="B12" s="67" t="str">
        <f>'DATA ALTERNATIF'!B14</f>
        <v>A10</v>
      </c>
      <c r="C12" s="10" t="str">
        <f>'DATA ALTERNATIF'!C14</f>
        <v>ASUS ExpertBook B1 B1402CVA</v>
      </c>
      <c r="D12" s="67">
        <f>'DATA ALTERNATIF'!E14</f>
        <v>41.3</v>
      </c>
      <c r="E12" s="67">
        <f>'DATA ALTERNATIF'!F14</f>
        <v>16</v>
      </c>
      <c r="F12" s="67">
        <f>'DATA ALTERNATIF'!G14</f>
        <v>1024</v>
      </c>
      <c r="G12" s="67">
        <f>'DATA ALTERNATIF'!H14</f>
        <v>3</v>
      </c>
      <c r="H12" s="68">
        <f>'DATA ALTERNATIF'!I14</f>
        <v>22199000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7">
        <f>'DATA ALTERNATIF'!A15</f>
        <v>11</v>
      </c>
      <c r="B13" s="67" t="str">
        <f>'DATA ALTERNATIF'!B15</f>
        <v>A11</v>
      </c>
      <c r="C13" s="10" t="str">
        <f>'DATA ALTERNATIF'!C15</f>
        <v>ASUS ExpertBook B5 B5402CVA</v>
      </c>
      <c r="D13" s="67">
        <f>'DATA ALTERNATIF'!E15</f>
        <v>41.3</v>
      </c>
      <c r="E13" s="67">
        <f>'DATA ALTERNATIF'!F15</f>
        <v>8</v>
      </c>
      <c r="F13" s="67">
        <f>'DATA ALTERNATIF'!G15</f>
        <v>512</v>
      </c>
      <c r="G13" s="67">
        <f>'DATA ALTERNATIF'!H15</f>
        <v>1</v>
      </c>
      <c r="H13" s="68">
        <f>'DATA ALTERNATIF'!I15</f>
        <v>25752000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7">
        <f>'DATA ALTERNATIF'!A16</f>
        <v>12</v>
      </c>
      <c r="B14" s="67" t="str">
        <f>'DATA ALTERNATIF'!B16</f>
        <v>A12</v>
      </c>
      <c r="C14" s="10" t="str">
        <f>'DATA ALTERNATIF'!C16</f>
        <v>ASUS ExpertBook P1 P1403CVA</v>
      </c>
      <c r="D14" s="67" t="str">
        <f>'DATA ALTERNATIF'!E16</f>
        <v>45,32</v>
      </c>
      <c r="E14" s="67">
        <f>'DATA ALTERNATIF'!F16</f>
        <v>8</v>
      </c>
      <c r="F14" s="67">
        <f>'DATA ALTERNATIF'!G16</f>
        <v>512</v>
      </c>
      <c r="G14" s="67">
        <f>'DATA ALTERNATIF'!H16</f>
        <v>2</v>
      </c>
      <c r="H14" s="68">
        <f>'DATA ALTERNATIF'!I16</f>
        <v>9967000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7">
        <f>'DATA ALTERNATIF'!A17</f>
        <v>13</v>
      </c>
      <c r="B15" s="67" t="str">
        <f>'DATA ALTERNATIF'!B17</f>
        <v>A13</v>
      </c>
      <c r="C15" s="10" t="str">
        <f>'DATA ALTERNATIF'!C17</f>
        <v>HP 14S EP0001TU/EP0002TU i5-1335U</v>
      </c>
      <c r="D15" s="67">
        <f>'DATA ALTERNATIF'!E17</f>
        <v>42.88</v>
      </c>
      <c r="E15" s="67">
        <f>'DATA ALTERNATIF'!F17</f>
        <v>8</v>
      </c>
      <c r="F15" s="67">
        <f>'DATA ALTERNATIF'!G17</f>
        <v>512</v>
      </c>
      <c r="G15" s="67">
        <f>'DATA ALTERNATIF'!H17</f>
        <v>1</v>
      </c>
      <c r="H15" s="68">
        <f>'DATA ALTERNATIF'!I17</f>
        <v>10878000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7">
        <f>'DATA ALTERNATIF'!A18</f>
        <v>14</v>
      </c>
      <c r="B16" s="67" t="str">
        <f>'DATA ALTERNATIF'!B18</f>
        <v>A14</v>
      </c>
      <c r="C16" s="10" t="str">
        <f>'DATA ALTERNATIF'!C18</f>
        <v>HP 14S-DQ5567TU i3-1215U</v>
      </c>
      <c r="D16" s="67">
        <f>'DATA ALTERNATIF'!E18</f>
        <v>42.88</v>
      </c>
      <c r="E16" s="67">
        <f>'DATA ALTERNATIF'!F18</f>
        <v>8</v>
      </c>
      <c r="F16" s="67">
        <f>'DATA ALTERNATIF'!G18</f>
        <v>512</v>
      </c>
      <c r="G16" s="67">
        <f>'DATA ALTERNATIF'!H18</f>
        <v>2</v>
      </c>
      <c r="H16" s="68">
        <f>'DATA ALTERNATIF'!I18</f>
        <v>9549000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7">
        <f>'DATA ALTERNATIF'!A19</f>
        <v>15</v>
      </c>
      <c r="B17" s="67" t="str">
        <f>'DATA ALTERNATIF'!B19</f>
        <v>A15</v>
      </c>
      <c r="C17" s="10" t="str">
        <f>'DATA ALTERNATIF'!C19</f>
        <v>HP 14S DQ5153TU i5-1235U</v>
      </c>
      <c r="D17" s="67">
        <f>'DATA ALTERNATIF'!E19</f>
        <v>42.88</v>
      </c>
      <c r="E17" s="67">
        <f>'DATA ALTERNATIF'!F19</f>
        <v>8</v>
      </c>
      <c r="F17" s="67">
        <f>'DATA ALTERNATIF'!G19</f>
        <v>512</v>
      </c>
      <c r="G17" s="67">
        <f>'DATA ALTERNATIF'!H19</f>
        <v>1</v>
      </c>
      <c r="H17" s="68">
        <f>'DATA ALTERNATIF'!I19</f>
        <v>13492050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7">
        <f>'DATA ALTERNATIF'!A20</f>
        <v>16</v>
      </c>
      <c r="B18" s="67" t="str">
        <f>'DATA ALTERNATIF'!B20</f>
        <v>A16</v>
      </c>
      <c r="C18" s="10" t="str">
        <f>'DATA ALTERNATIF'!C20</f>
        <v>HP 14S DQ5152TU i5 1235U</v>
      </c>
      <c r="D18" s="67">
        <f>'DATA ALTERNATIF'!E20</f>
        <v>42.88</v>
      </c>
      <c r="E18" s="67">
        <f>'DATA ALTERNATIF'!F20</f>
        <v>8</v>
      </c>
      <c r="F18" s="67">
        <f>'DATA ALTERNATIF'!G20</f>
        <v>512</v>
      </c>
      <c r="G18" s="67">
        <f>'DATA ALTERNATIF'!H20</f>
        <v>2</v>
      </c>
      <c r="H18" s="68">
        <f>'DATA ALTERNATIF'!I20</f>
        <v>11999100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7">
        <f>'DATA ALTERNATIF'!A21</f>
        <v>17</v>
      </c>
      <c r="B19" s="67" t="str">
        <f>'DATA ALTERNATIF'!B21</f>
        <v>A17</v>
      </c>
      <c r="C19" s="10" t="str">
        <f>'DATA ALTERNATIF'!C21</f>
        <v>HP 14s DQ5000TU i5-1240P</v>
      </c>
      <c r="D19" s="67">
        <f>'DATA ALTERNATIF'!E21</f>
        <v>42</v>
      </c>
      <c r="E19" s="67">
        <f>'DATA ALTERNATIF'!F21</f>
        <v>8</v>
      </c>
      <c r="F19" s="67">
        <f>'DATA ALTERNATIF'!G21</f>
        <v>512</v>
      </c>
      <c r="G19" s="67">
        <f>'DATA ALTERNATIF'!H21</f>
        <v>2</v>
      </c>
      <c r="H19" s="68">
        <f>'DATA ALTERNATIF'!I21</f>
        <v>14349999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7">
        <f>'DATA ALTERNATIF'!A22</f>
        <v>18</v>
      </c>
      <c r="B20" s="67" t="str">
        <f>'DATA ALTERNATIF'!B22</f>
        <v>A18</v>
      </c>
      <c r="C20" s="10" t="str">
        <f>'DATA ALTERNATIF'!C22</f>
        <v>Acer TravelMate P214 Ryzen 5 PRO</v>
      </c>
      <c r="D20" s="67">
        <f>'DATA ALTERNATIF'!E22</f>
        <v>44.84</v>
      </c>
      <c r="E20" s="67">
        <f>'DATA ALTERNATIF'!F22</f>
        <v>8</v>
      </c>
      <c r="F20" s="67">
        <f>'DATA ALTERNATIF'!G22</f>
        <v>512</v>
      </c>
      <c r="G20" s="67">
        <f>'DATA ALTERNATIF'!H22</f>
        <v>1</v>
      </c>
      <c r="H20" s="68">
        <f>'DATA ALTERNATIF'!I22</f>
        <v>16000000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7">
        <f>'DATA ALTERNATIF'!A23</f>
        <v>19</v>
      </c>
      <c r="B21" s="67" t="str">
        <f>'DATA ALTERNATIF'!B23</f>
        <v>A19</v>
      </c>
      <c r="C21" s="10" t="str">
        <f>'DATA ALTERNATIF'!C23</f>
        <v>Acer TravelMate P214 Intel Core 5 120U</v>
      </c>
      <c r="D21" s="67">
        <f>'DATA ALTERNATIF'!E23</f>
        <v>45.39</v>
      </c>
      <c r="E21" s="67">
        <f>'DATA ALTERNATIF'!F23</f>
        <v>8</v>
      </c>
      <c r="F21" s="67">
        <f>'DATA ALTERNATIF'!G23</f>
        <v>512</v>
      </c>
      <c r="G21" s="67">
        <f>'DATA ALTERNATIF'!H23</f>
        <v>2</v>
      </c>
      <c r="H21" s="68">
        <f>'DATA ALTERNATIF'!I23</f>
        <v>16650000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7">
        <f>'DATA ALTERNATIF'!A24</f>
        <v>20</v>
      </c>
      <c r="B22" s="67" t="str">
        <f>'DATA ALTERNATIF'!B24</f>
        <v>A20</v>
      </c>
      <c r="C22" s="10" t="str">
        <f>'DATA ALTERNATIF'!C24</f>
        <v>Acer TravelMate P414 Core-i5-1240P</v>
      </c>
      <c r="D22" s="67">
        <f>'DATA ALTERNATIF'!E24</f>
        <v>44.67</v>
      </c>
      <c r="E22" s="67">
        <f>'DATA ALTERNATIF'!F24</f>
        <v>16</v>
      </c>
      <c r="F22" s="67">
        <f>'DATA ALTERNATIF'!G24</f>
        <v>512</v>
      </c>
      <c r="G22" s="67">
        <f>'DATA ALTERNATIF'!H24</f>
        <v>3</v>
      </c>
      <c r="H22" s="68">
        <f>'DATA ALTERNATIF'!I24</f>
        <v>22089000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7">
        <f>'DATA ALTERNATIF'!A25</f>
        <v>21</v>
      </c>
      <c r="B23" s="67" t="str">
        <f>'DATA ALTERNATIF'!B25</f>
        <v>A21</v>
      </c>
      <c r="C23" s="10" t="str">
        <f>'DATA ALTERNATIF'!C25</f>
        <v>Acer TravelMate P214 Core-i5-0041</v>
      </c>
      <c r="D23" s="67">
        <f>'DATA ALTERNATIF'!E25</f>
        <v>45.27</v>
      </c>
      <c r="E23" s="67">
        <f>'DATA ALTERNATIF'!F25</f>
        <v>8</v>
      </c>
      <c r="F23" s="67">
        <f>'DATA ALTERNATIF'!G25</f>
        <v>512</v>
      </c>
      <c r="G23" s="67">
        <f>'DATA ALTERNATIF'!H25</f>
        <v>1</v>
      </c>
      <c r="H23" s="68">
        <f>'DATA ALTERNATIF'!I25</f>
        <v>16872000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7">
        <f>'DATA ALTERNATIF'!A26</f>
        <v>22</v>
      </c>
      <c r="B24" s="67" t="str">
        <f>'DATA ALTERNATIF'!B26</f>
        <v>A22</v>
      </c>
      <c r="C24" s="10" t="str">
        <f>'DATA ALTERNATIF'!C26</f>
        <v>Acer Travelmate P414 i7-1260P 106986</v>
      </c>
      <c r="D24" s="67">
        <f>'DATA ALTERNATIF'!E26</f>
        <v>28.88</v>
      </c>
      <c r="E24" s="67">
        <f>'DATA ALTERNATIF'!F26</f>
        <v>16</v>
      </c>
      <c r="F24" s="67">
        <f>'DATA ALTERNATIF'!G26</f>
        <v>1000</v>
      </c>
      <c r="G24" s="67">
        <f>'DATA ALTERNATIF'!H26</f>
        <v>1</v>
      </c>
      <c r="H24" s="68">
        <f>'DATA ALTERNATIF'!I26</f>
        <v>38694600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7">
        <f>'DATA ALTERNATIF'!A27</f>
        <v>23</v>
      </c>
      <c r="B25" s="67" t="str">
        <f>'DATA ALTERNATIF'!B27</f>
        <v>A23</v>
      </c>
      <c r="C25" s="10" t="str">
        <f>'DATA ALTERNATIF'!C27</f>
        <v>Acer Travelmate P414 
Intel Core Ultra 7-155U</v>
      </c>
      <c r="D25" s="67">
        <f>'DATA ALTERNATIF'!E27</f>
        <v>43.75</v>
      </c>
      <c r="E25" s="67">
        <f>'DATA ALTERNATIF'!F27</f>
        <v>16</v>
      </c>
      <c r="F25" s="67">
        <f>'DATA ALTERNATIF'!G27</f>
        <v>1024</v>
      </c>
      <c r="G25" s="67">
        <f>'DATA ALTERNATIF'!H27</f>
        <v>3</v>
      </c>
      <c r="H25" s="68">
        <f>'DATA ALTERNATIF'!I27</f>
        <v>49284000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7">
        <f>'DATA ALTERNATIF'!A28</f>
        <v>24</v>
      </c>
      <c r="B26" s="67" t="str">
        <f>'DATA ALTERNATIF'!B28</f>
        <v>A24</v>
      </c>
      <c r="C26" s="10" t="str">
        <f>'DATA ALTERNATIF'!C28</f>
        <v>Acer Travelmate P214 i5 82022</v>
      </c>
      <c r="D26" s="67">
        <f>'DATA ALTERNATIF'!E28</f>
        <v>26.55</v>
      </c>
      <c r="E26" s="67">
        <f>'DATA ALTERNATIF'!F28</f>
        <v>8</v>
      </c>
      <c r="F26" s="67">
        <f>'DATA ALTERNATIF'!G28</f>
        <v>512</v>
      </c>
      <c r="G26" s="67">
        <f>'DATA ALTERNATIF'!H28</f>
        <v>1</v>
      </c>
      <c r="H26" s="68">
        <f>'DATA ALTERNATIF'!I28</f>
        <v>11988000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7">
        <f>'DATA ALTERNATIF'!A29</f>
        <v>25</v>
      </c>
      <c r="B27" s="67" t="str">
        <f>'DATA ALTERNATIF'!B29</f>
        <v>A25</v>
      </c>
      <c r="C27" s="10" t="str">
        <f>'DATA ALTERNATIF'!C29</f>
        <v>Acer Travelmate P214 i5-1334U</v>
      </c>
      <c r="D27" s="67">
        <f>'DATA ALTERNATIF'!E29</f>
        <v>44.08</v>
      </c>
      <c r="E27" s="67">
        <f>'DATA ALTERNATIF'!F29</f>
        <v>8</v>
      </c>
      <c r="F27" s="67">
        <f>'DATA ALTERNATIF'!G29</f>
        <v>512</v>
      </c>
      <c r="G27" s="67">
        <f>'DATA ALTERNATIF'!H29</f>
        <v>3</v>
      </c>
      <c r="H27" s="68">
        <f>'DATA ALTERNATIF'!I29</f>
        <v>19250000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7">
        <f>'DATA ALTERNATIF'!A30</f>
        <v>26</v>
      </c>
      <c r="B28" s="67" t="str">
        <f>'DATA ALTERNATIF'!B30</f>
        <v>A26</v>
      </c>
      <c r="C28" s="10" t="str">
        <f>'DATA ALTERNATIF'!C30</f>
        <v>Acer Travelmate P214 i7-1355U</v>
      </c>
      <c r="D28" s="67">
        <f>'DATA ALTERNATIF'!E30</f>
        <v>44</v>
      </c>
      <c r="E28" s="67">
        <f>'DATA ALTERNATIF'!F30</f>
        <v>8</v>
      </c>
      <c r="F28" s="67">
        <f>'DATA ALTERNATIF'!G30</f>
        <v>512</v>
      </c>
      <c r="G28" s="67">
        <f>'DATA ALTERNATIF'!H30</f>
        <v>1</v>
      </c>
      <c r="H28" s="68">
        <f>'DATA ALTERNATIF'!I30</f>
        <v>14985000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7">
        <f>'DATA ALTERNATIF'!A31</f>
        <v>27</v>
      </c>
      <c r="B29" s="67" t="str">
        <f>'DATA ALTERNATIF'!B31</f>
        <v>A27</v>
      </c>
      <c r="C29" s="10" t="str">
        <f>'DATA ALTERNATIF'!C31</f>
        <v>Acer TravelMate P214 TMP214/0034</v>
      </c>
      <c r="D29" s="67">
        <f>'DATA ALTERNATIF'!E31</f>
        <v>41.55</v>
      </c>
      <c r="E29" s="67">
        <f>'DATA ALTERNATIF'!F31</f>
        <v>8</v>
      </c>
      <c r="F29" s="67">
        <f>'DATA ALTERNATIF'!G31</f>
        <v>512</v>
      </c>
      <c r="G29" s="67">
        <f>'DATA ALTERNATIF'!H31</f>
        <v>3</v>
      </c>
      <c r="H29" s="68">
        <f>'DATA ALTERNATIF'!I31</f>
        <v>16650000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7">
        <f>'DATA ALTERNATIF'!A32</f>
        <v>28</v>
      </c>
      <c r="B30" s="67" t="str">
        <f>'DATA ALTERNATIF'!B32</f>
        <v>A28</v>
      </c>
      <c r="C30" s="10" t="str">
        <f>'DATA ALTERNATIF'!C32</f>
        <v>Acer TravelMate P2 Core i3</v>
      </c>
      <c r="D30" s="67">
        <f>'DATA ALTERNATIF'!E32</f>
        <v>44.22</v>
      </c>
      <c r="E30" s="67">
        <f>'DATA ALTERNATIF'!F32</f>
        <v>8</v>
      </c>
      <c r="F30" s="67">
        <f>'DATA ALTERNATIF'!G32</f>
        <v>512</v>
      </c>
      <c r="G30" s="67">
        <f>'DATA ALTERNATIF'!H32</f>
        <v>1</v>
      </c>
      <c r="H30" s="68">
        <f>'DATA ALTERNATIF'!I32</f>
        <v>12232200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7">
        <f>'DATA ALTERNATIF'!A33</f>
        <v>29</v>
      </c>
      <c r="B31" s="67" t="str">
        <f>'DATA ALTERNATIF'!B33</f>
        <v>A29</v>
      </c>
      <c r="C31" s="10" t="str">
        <f>'DATA ALTERNATIF'!C33</f>
        <v>Acer Travelmate i5-1235U</v>
      </c>
      <c r="D31" s="67">
        <f>'DATA ALTERNATIF'!E33</f>
        <v>44.08</v>
      </c>
      <c r="E31" s="67">
        <f>'DATA ALTERNATIF'!F33</f>
        <v>8</v>
      </c>
      <c r="F31" s="67">
        <f>'DATA ALTERNATIF'!G33</f>
        <v>512</v>
      </c>
      <c r="G31" s="67">
        <f>'DATA ALTERNATIF'!H33</f>
        <v>1</v>
      </c>
      <c r="H31" s="68">
        <f>'DATA ALTERNATIF'!I33</f>
        <v>19758000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7">
        <f>'DATA ALTERNATIF'!A34</f>
        <v>30</v>
      </c>
      <c r="B32" s="67" t="str">
        <f>'DATA ALTERNATIF'!B34</f>
        <v>A30</v>
      </c>
      <c r="C32" s="10" t="str">
        <f>'DATA ALTERNATIF'!C34</f>
        <v>Acer Travelmate i5-1135G7</v>
      </c>
      <c r="D32" s="67">
        <f>'DATA ALTERNATIF'!E34</f>
        <v>44.08</v>
      </c>
      <c r="E32" s="67">
        <f>'DATA ALTERNATIF'!F34</f>
        <v>8</v>
      </c>
      <c r="F32" s="67">
        <f>'DATA ALTERNATIF'!G34</f>
        <v>512</v>
      </c>
      <c r="G32" s="67">
        <f>'DATA ALTERNATIF'!H34</f>
        <v>1</v>
      </c>
      <c r="H32" s="68">
        <f>'DATA ALTERNATIF'!I34</f>
        <v>11182000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7">
        <f>'DATA ALTERNATIF'!A35</f>
        <v>31</v>
      </c>
      <c r="B33" s="67" t="str">
        <f>'DATA ALTERNATIF'!B35</f>
        <v>A31</v>
      </c>
      <c r="C33" s="10" t="str">
        <f>'DATA ALTERNATIF'!C35</f>
        <v>Acer TravelMate P2 TMP214 54</v>
      </c>
      <c r="D33" s="67">
        <f>'DATA ALTERNATIF'!E35</f>
        <v>44.08</v>
      </c>
      <c r="E33" s="67">
        <f>'DATA ALTERNATIF'!F35</f>
        <v>16</v>
      </c>
      <c r="F33" s="67">
        <f>'DATA ALTERNATIF'!G35</f>
        <v>512</v>
      </c>
      <c r="G33" s="67">
        <f>'DATA ALTERNATIF'!H35</f>
        <v>1</v>
      </c>
      <c r="H33" s="68">
        <f>'DATA ALTERNATIF'!I35</f>
        <v>15424203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7">
        <f>'DATA ALTERNATIF'!A36</f>
        <v>32</v>
      </c>
      <c r="B34" s="67" t="str">
        <f>'DATA ALTERNATIF'!B36</f>
        <v>A32</v>
      </c>
      <c r="C34" s="10" t="str">
        <f>'DATA ALTERNATIF'!C36</f>
        <v>Acer TravelMate P2 TMP214-54-5816</v>
      </c>
      <c r="D34" s="67">
        <f>'DATA ALTERNATIF'!E36</f>
        <v>41.55</v>
      </c>
      <c r="E34" s="67">
        <f>'DATA ALTERNATIF'!F36</f>
        <v>16</v>
      </c>
      <c r="F34" s="67">
        <f>'DATA ALTERNATIF'!G36</f>
        <v>512</v>
      </c>
      <c r="G34" s="67">
        <f>'DATA ALTERNATIF'!H36</f>
        <v>1</v>
      </c>
      <c r="H34" s="68">
        <f>'DATA ALTERNATIF'!I36</f>
        <v>15151500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7">
        <f>'DATA ALTERNATIF'!A37</f>
        <v>33</v>
      </c>
      <c r="B35" s="67" t="str">
        <f>'DATA ALTERNATIF'!B37</f>
        <v>A33</v>
      </c>
      <c r="C35" s="10" t="str">
        <f>'DATA ALTERNATIF'!C37</f>
        <v>Acer Travelmate P214</v>
      </c>
      <c r="D35" s="67">
        <f>'DATA ALTERNATIF'!E37</f>
        <v>44.22</v>
      </c>
      <c r="E35" s="67">
        <f>'DATA ALTERNATIF'!F37</f>
        <v>8</v>
      </c>
      <c r="F35" s="67">
        <f>'DATA ALTERNATIF'!G37</f>
        <v>512</v>
      </c>
      <c r="G35" s="67">
        <f>'DATA ALTERNATIF'!H37</f>
        <v>2</v>
      </c>
      <c r="H35" s="68">
        <f>'DATA ALTERNATIF'!I37</f>
        <v>13500000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7">
        <f>'DATA ALTERNATIF'!A38</f>
        <v>34</v>
      </c>
      <c r="B36" s="67" t="str">
        <f>'DATA ALTERNATIF'!B38</f>
        <v>A34</v>
      </c>
      <c r="C36" s="10" t="str">
        <f>'DATA ALTERNATIF'!C38</f>
        <v>Acer TravelMate P214 i7-1165G7</v>
      </c>
      <c r="D36" s="67">
        <f>'DATA ALTERNATIF'!E38</f>
        <v>41.55</v>
      </c>
      <c r="E36" s="67">
        <f>'DATA ALTERNATIF'!F38</f>
        <v>8</v>
      </c>
      <c r="F36" s="67">
        <f>'DATA ALTERNATIF'!G38</f>
        <v>512</v>
      </c>
      <c r="G36" s="67">
        <f>'DATA ALTERNATIF'!H38</f>
        <v>2</v>
      </c>
      <c r="H36" s="68">
        <f>'DATA ALTERNATIF'!I38</f>
        <v>19999000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7">
        <f>'DATA ALTERNATIF'!A39</f>
        <v>35</v>
      </c>
      <c r="B37" s="67" t="str">
        <f>'DATA ALTERNATIF'!B39</f>
        <v>A35</v>
      </c>
      <c r="C37" s="10" t="str">
        <f>'DATA ALTERNATIF'!C39</f>
        <v>Acer Travelmate P414 i7-1260P</v>
      </c>
      <c r="D37" s="67">
        <f>'DATA ALTERNATIF'!E39</f>
        <v>43.75</v>
      </c>
      <c r="E37" s="67">
        <f>'DATA ALTERNATIF'!F39</f>
        <v>16</v>
      </c>
      <c r="F37" s="67">
        <f>'DATA ALTERNATIF'!G39</f>
        <v>1024</v>
      </c>
      <c r="G37" s="67">
        <f>'DATA ALTERNATIF'!H39</f>
        <v>3</v>
      </c>
      <c r="H37" s="68">
        <f>'DATA ALTERNATIF'!I39</f>
        <v>31635000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7">
        <f>'DATA ALTERNATIF'!A40</f>
        <v>36</v>
      </c>
      <c r="B38" s="67" t="str">
        <f>'DATA ALTERNATIF'!B40</f>
        <v>A36</v>
      </c>
      <c r="C38" s="10" t="str">
        <f>'DATA ALTERNATIF'!C40</f>
        <v>Axioo Mybook</v>
      </c>
      <c r="D38" s="67">
        <f>'DATA ALTERNATIF'!E40</f>
        <v>45.1</v>
      </c>
      <c r="E38" s="67">
        <f>'DATA ALTERNATIF'!F40</f>
        <v>8</v>
      </c>
      <c r="F38" s="67">
        <f>'DATA ALTERNATIF'!G40</f>
        <v>256</v>
      </c>
      <c r="G38" s="67">
        <f>'DATA ALTERNATIF'!H40</f>
        <v>1</v>
      </c>
      <c r="H38" s="68">
        <f>'DATA ALTERNATIF'!I40</f>
        <v>8796750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7">
        <f>'DATA ALTERNATIF'!A41</f>
        <v>37</v>
      </c>
      <c r="B39" s="67" t="str">
        <f>'DATA ALTERNATIF'!B41</f>
        <v>A37</v>
      </c>
      <c r="C39" s="10" t="str">
        <f>'DATA ALTERNATIF'!C41</f>
        <v>Axioo Mybook Prime E7 (16N5-3)</v>
      </c>
      <c r="D39" s="67">
        <f>'DATA ALTERNATIF'!E41</f>
        <v>43.49</v>
      </c>
      <c r="E39" s="67">
        <f>'DATA ALTERNATIF'!F41</f>
        <v>16</v>
      </c>
      <c r="F39" s="67">
        <f>'DATA ALTERNATIF'!G41</f>
        <v>512</v>
      </c>
      <c r="G39" s="67">
        <f>'DATA ALTERNATIF'!H41</f>
        <v>1</v>
      </c>
      <c r="H39" s="68">
        <f>'DATA ALTERNATIF'!I41</f>
        <v>17900001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7">
        <f>'DATA ALTERNATIF'!A42</f>
        <v>38</v>
      </c>
      <c r="B40" s="67" t="str">
        <f>'DATA ALTERNATIF'!B42</f>
        <v>A38</v>
      </c>
      <c r="C40" s="10" t="str">
        <f>'DATA ALTERNATIF'!C42</f>
        <v>Advan Workplus</v>
      </c>
      <c r="D40" s="67">
        <f>'DATA ALTERNATIF'!E42</f>
        <v>39.29</v>
      </c>
      <c r="E40" s="67">
        <f>'DATA ALTERNATIF'!F42</f>
        <v>16</v>
      </c>
      <c r="F40" s="67">
        <f>'DATA ALTERNATIF'!G42</f>
        <v>512</v>
      </c>
      <c r="G40" s="67">
        <f>'DATA ALTERNATIF'!H42</f>
        <v>1</v>
      </c>
      <c r="H40" s="68">
        <f>'DATA ALTERNATIF'!I42</f>
        <v>15540000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7">
        <f>'DATA ALTERNATIF'!A43</f>
        <v>39</v>
      </c>
      <c r="B41" s="67" t="str">
        <f>'DATA ALTERNATIF'!B43</f>
        <v>A39</v>
      </c>
      <c r="C41" s="10" t="str">
        <f>'DATA ALTERNATIF'!C43</f>
        <v>Advan Workpro Lite Intel Core i5-12450H 14 IPS FHD</v>
      </c>
      <c r="D41" s="67">
        <f>'DATA ALTERNATIF'!E43</f>
        <v>25.04</v>
      </c>
      <c r="E41" s="67">
        <f>'DATA ALTERNATIF'!F43</f>
        <v>8</v>
      </c>
      <c r="F41" s="67">
        <f>'DATA ALTERNATIF'!G43</f>
        <v>512</v>
      </c>
      <c r="G41" s="67">
        <f>'DATA ALTERNATIF'!H43</f>
        <v>1</v>
      </c>
      <c r="H41" s="68">
        <f>'DATA ALTERNATIF'!I43</f>
        <v>12500000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7">
        <f>'DATA ALTERNATIF'!A44</f>
        <v>40</v>
      </c>
      <c r="B42" s="67" t="str">
        <f>'DATA ALTERNATIF'!B44</f>
        <v>A40</v>
      </c>
      <c r="C42" s="10" t="str">
        <f>'DATA ALTERNATIF'!C44</f>
        <v>Advan WorkPro Core i5-12450H</v>
      </c>
      <c r="D42" s="67">
        <f>'DATA ALTERNATIF'!E44</f>
        <v>25.04</v>
      </c>
      <c r="E42" s="67">
        <f>'DATA ALTERNATIF'!F44</f>
        <v>8</v>
      </c>
      <c r="F42" s="67">
        <f>'DATA ALTERNATIF'!G44</f>
        <v>512</v>
      </c>
      <c r="G42" s="67">
        <f>'DATA ALTERNATIF'!H44</f>
        <v>1</v>
      </c>
      <c r="H42" s="68">
        <f>'DATA ALTERNATIF'!I44</f>
        <v>9324000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7">
        <f>'DATA ALTERNATIF'!A45</f>
        <v>41</v>
      </c>
      <c r="B43" s="67" t="str">
        <f>'DATA ALTERNATIF'!B45</f>
        <v>A41</v>
      </c>
      <c r="C43" s="10" t="str">
        <f>'DATA ALTERNATIF'!C45</f>
        <v>Advan Workpro Lite Intel Core i5-12450H 14</v>
      </c>
      <c r="D43" s="67">
        <f>'DATA ALTERNATIF'!E45</f>
        <v>25.04</v>
      </c>
      <c r="E43" s="67">
        <f>'DATA ALTERNATIF'!F45</f>
        <v>8</v>
      </c>
      <c r="F43" s="67">
        <f>'DATA ALTERNATIF'!G45</f>
        <v>256</v>
      </c>
      <c r="G43" s="67">
        <f>'DATA ALTERNATIF'!H45</f>
        <v>1</v>
      </c>
      <c r="H43" s="68">
        <f>'DATA ALTERNATIF'!I45</f>
        <v>7500000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7">
        <f>'DATA ALTERNATIF'!A46</f>
        <v>42</v>
      </c>
      <c r="B44" s="67" t="str">
        <f>'DATA ALTERNATIF'!B46</f>
        <v>A42</v>
      </c>
      <c r="C44" s="10" t="str">
        <f>'DATA ALTERNATIF'!C46</f>
        <v>Zyrex Sky 232 Prime I5 1035G7 </v>
      </c>
      <c r="D44" s="67">
        <f>'DATA ALTERNATIF'!E46</f>
        <v>44.79</v>
      </c>
      <c r="E44" s="67">
        <f>'DATA ALTERNATIF'!F46</f>
        <v>8</v>
      </c>
      <c r="F44" s="67">
        <f>'DATA ALTERNATIF'!G46</f>
        <v>512</v>
      </c>
      <c r="G44" s="67">
        <f>'DATA ALTERNATIF'!H46</f>
        <v>1</v>
      </c>
      <c r="H44" s="68">
        <f>'DATA ALTERNATIF'!I46</f>
        <v>9600000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7">
        <f>'DATA ALTERNATIF'!A47</f>
        <v>43</v>
      </c>
      <c r="B45" s="67" t="str">
        <f>'DATA ALTERNATIF'!B47</f>
        <v>A43</v>
      </c>
      <c r="C45" s="10" t="str">
        <f>'DATA ALTERNATIF'!C47</f>
        <v>Zyrex Sky 232 New </v>
      </c>
      <c r="D45" s="67">
        <f>'DATA ALTERNATIF'!E47</f>
        <v>44.79</v>
      </c>
      <c r="E45" s="67">
        <f>'DATA ALTERNATIF'!F47</f>
        <v>4</v>
      </c>
      <c r="F45" s="67">
        <f>'DATA ALTERNATIF'!G47</f>
        <v>256</v>
      </c>
      <c r="G45" s="67">
        <f>'DATA ALTERNATIF'!H47</f>
        <v>1</v>
      </c>
      <c r="H45" s="68">
        <f>'DATA ALTERNATIF'!I47</f>
        <v>4582000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7">
        <f>'DATA ALTERNATIF'!A48</f>
        <v>44</v>
      </c>
      <c r="B46" s="67" t="str">
        <f>'DATA ALTERNATIF'!B48</f>
        <v>A44</v>
      </c>
      <c r="C46" s="10" t="str">
        <f>'DATA ALTERNATIF'!C48</f>
        <v>Zyrex Sky 232 Mini </v>
      </c>
      <c r="D46" s="67">
        <f>'DATA ALTERNATIF'!E48</f>
        <v>44.79</v>
      </c>
      <c r="E46" s="67">
        <f>'DATA ALTERNATIF'!F48</f>
        <v>4</v>
      </c>
      <c r="F46" s="67">
        <f>'DATA ALTERNATIF'!G48</f>
        <v>256</v>
      </c>
      <c r="G46" s="67">
        <f>'DATA ALTERNATIF'!H48</f>
        <v>1</v>
      </c>
      <c r="H46" s="68">
        <f>'DATA ALTERNATIF'!I48</f>
        <v>4332000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7">
        <f>'DATA ALTERNATIF'!A49</f>
        <v>45</v>
      </c>
      <c r="B47" s="67" t="str">
        <f>'DATA ALTERNATIF'!B49</f>
        <v>A45</v>
      </c>
      <c r="C47" s="10" t="str">
        <f>'DATA ALTERNATIF'!C49</f>
        <v>ASUSVivobook Go 14 </v>
      </c>
      <c r="D47" s="67">
        <f>'DATA ALTERNATIF'!E49</f>
        <v>45.32</v>
      </c>
      <c r="E47" s="67">
        <f>'DATA ALTERNATIF'!F49</f>
        <v>8</v>
      </c>
      <c r="F47" s="67">
        <f>'DATA ALTERNATIF'!G49</f>
        <v>512</v>
      </c>
      <c r="G47" s="67">
        <f>'DATA ALTERNATIF'!H49</f>
        <v>3</v>
      </c>
      <c r="H47" s="68">
        <f>'DATA ALTERNATIF'!I49</f>
        <v>9399999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7">
        <f>'DATA ALTERNATIF'!A50</f>
        <v>46</v>
      </c>
      <c r="B48" s="67" t="str">
        <f>'DATA ALTERNATIF'!B50</f>
        <v>A46</v>
      </c>
      <c r="C48" s="10" t="str">
        <f>'DATA ALTERNATIF'!C50</f>
        <v>Lenovo K14 G3</v>
      </c>
      <c r="D48" s="67">
        <f>'DATA ALTERNATIF'!E50</f>
        <v>41.56</v>
      </c>
      <c r="E48" s="67">
        <f>'DATA ALTERNATIF'!F50</f>
        <v>8</v>
      </c>
      <c r="F48" s="67">
        <f>'DATA ALTERNATIF'!G50</f>
        <v>512</v>
      </c>
      <c r="G48" s="67">
        <f>'DATA ALTERNATIF'!H50</f>
        <v>1</v>
      </c>
      <c r="H48" s="68">
        <f>'DATA ALTERNATIF'!I50</f>
        <v>18850000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7">
        <f>'DATA ALTERNATIF'!A51</f>
        <v>47</v>
      </c>
      <c r="B49" s="67" t="str">
        <f>'DATA ALTERNATIF'!B51</f>
        <v>A47</v>
      </c>
      <c r="C49" s="10" t="str">
        <f>'DATA ALTERNATIF'!C51</f>
        <v>ASUS Vivobook Go 14 E1404GA</v>
      </c>
      <c r="D49" s="67">
        <f>'DATA ALTERNATIF'!E51</f>
        <v>44.85</v>
      </c>
      <c r="E49" s="67">
        <f>'DATA ALTERNATIF'!F51</f>
        <v>16</v>
      </c>
      <c r="F49" s="67">
        <f>'DATA ALTERNATIF'!G51</f>
        <v>512</v>
      </c>
      <c r="G49" s="67">
        <f>'DATA ALTERNATIF'!H51</f>
        <v>2</v>
      </c>
      <c r="H49" s="68">
        <f>'DATA ALTERNATIF'!I51</f>
        <v>17149500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7">
        <f>'DATA ALTERNATIF'!A52</f>
        <v>48</v>
      </c>
      <c r="B50" s="67" t="str">
        <f>'DATA ALTERNATIF'!B52</f>
        <v>A48</v>
      </c>
      <c r="C50" s="10" t="str">
        <f>'DATA ALTERNATIF'!C52</f>
        <v>ASUS Vivobook 14 A1404VAP</v>
      </c>
      <c r="D50" s="67">
        <f>'DATA ALTERNATIF'!E52</f>
        <v>44.87</v>
      </c>
      <c r="E50" s="67">
        <f>'DATA ALTERNATIF'!F52</f>
        <v>16</v>
      </c>
      <c r="F50" s="67">
        <f>'DATA ALTERNATIF'!G52</f>
        <v>512</v>
      </c>
      <c r="G50" s="67">
        <f>'DATA ALTERNATIF'!H52</f>
        <v>2</v>
      </c>
      <c r="H50" s="68">
        <f>'DATA ALTERNATIF'!I52</f>
        <v>15873000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7">
        <f>'DATA ALTERNATIF'!A53</f>
        <v>49</v>
      </c>
      <c r="B51" s="67" t="str">
        <f>'DATA ALTERNATIF'!B53</f>
        <v>A49</v>
      </c>
      <c r="C51" s="10" t="str">
        <f>'DATA ALTERNATIF'!C53</f>
        <v>Advan Workplus R5</v>
      </c>
      <c r="D51" s="67">
        <f>'DATA ALTERNATIF'!E53</f>
        <v>39.29</v>
      </c>
      <c r="E51" s="67">
        <f>'DATA ALTERNATIF'!F53</f>
        <v>16</v>
      </c>
      <c r="F51" s="67">
        <f>'DATA ALTERNATIF'!G53</f>
        <v>512</v>
      </c>
      <c r="G51" s="67">
        <f>'DATA ALTERNATIF'!H53</f>
        <v>1</v>
      </c>
      <c r="H51" s="68">
        <f>'DATA ALTERNATIF'!I53</f>
        <v>8000000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7">
        <f>'DATA ALTERNATIF'!A54</f>
        <v>50</v>
      </c>
      <c r="B52" s="67" t="str">
        <f>'DATA ALTERNATIF'!B54</f>
        <v>A50</v>
      </c>
      <c r="C52" s="10" t="str">
        <f>'DATA ALTERNATIF'!C54</f>
        <v>Lenovo IdeaPad Slim 5 i7</v>
      </c>
      <c r="D52" s="67">
        <f>'DATA ALTERNATIF'!E54</f>
        <v>41.46</v>
      </c>
      <c r="E52" s="67">
        <f>'DATA ALTERNATIF'!F54</f>
        <v>16</v>
      </c>
      <c r="F52" s="67">
        <f>'DATA ALTERNATIF'!G54</f>
        <v>512</v>
      </c>
      <c r="G52" s="67">
        <f>'DATA ALTERNATIF'!H54</f>
        <v>1</v>
      </c>
      <c r="H52" s="68" t="str">
        <f>'DATA ALTERNATIF'!I54</f>
        <v>18.648.000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7">
        <f>'DATA ALTERNATIF'!A55</f>
        <v>51</v>
      </c>
      <c r="B53" s="67" t="str">
        <f>'DATA ALTERNATIF'!B55</f>
        <v>A51</v>
      </c>
      <c r="C53" s="10" t="str">
        <f>'DATA ALTERNATIF'!C55</f>
        <v>Advan Workplus R7</v>
      </c>
      <c r="D53" s="67">
        <f>'DATA ALTERNATIF'!E55</f>
        <v>25.79</v>
      </c>
      <c r="E53" s="67">
        <f>'DATA ALTERNATIF'!F55</f>
        <v>16</v>
      </c>
      <c r="F53" s="67">
        <f>'DATA ALTERNATIF'!G55</f>
        <v>512</v>
      </c>
      <c r="G53" s="67">
        <f>'DATA ALTERNATIF'!H55</f>
        <v>1</v>
      </c>
      <c r="H53" s="68">
        <f>'DATA ALTERNATIF'!I55</f>
        <v>11100000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7">
        <f>'DATA ALTERNATIF'!A56</f>
        <v>52</v>
      </c>
      <c r="B54" s="67" t="str">
        <f>'DATA ALTERNATIF'!B56</f>
        <v>A52</v>
      </c>
      <c r="C54" s="10" t="str">
        <f>'DATA ALTERNATIF'!C56</f>
        <v>Advan Workplus 12600H</v>
      </c>
      <c r="D54" s="67">
        <f>'DATA ALTERNATIF'!E56</f>
        <v>25.04</v>
      </c>
      <c r="E54" s="67">
        <f>'DATA ALTERNATIF'!F56</f>
        <v>24</v>
      </c>
      <c r="F54" s="67">
        <f>'DATA ALTERNATIF'!G56</f>
        <v>512</v>
      </c>
      <c r="G54" s="67">
        <f>'DATA ALTERNATIF'!H56</f>
        <v>1</v>
      </c>
      <c r="H54" s="68">
        <f>'DATA ALTERNATIF'!I56</f>
        <v>11100000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7">
        <f>'DATA ALTERNATIF'!A57</f>
        <v>53</v>
      </c>
      <c r="B55" s="67" t="str">
        <f>'DATA ALTERNATIF'!B57</f>
        <v>A53</v>
      </c>
      <c r="C55" s="10" t="str">
        <f>'DATA ALTERNATIF'!C57</f>
        <v>Advan Workplus Ryzen 7</v>
      </c>
      <c r="D55" s="67">
        <f>'DATA ALTERNATIF'!E57</f>
        <v>39.29</v>
      </c>
      <c r="E55" s="67">
        <f>'DATA ALTERNATIF'!F57</f>
        <v>16</v>
      </c>
      <c r="F55" s="67">
        <f>'DATA ALTERNATIF'!G57</f>
        <v>512</v>
      </c>
      <c r="G55" s="67">
        <f>'DATA ALTERNATIF'!H57</f>
        <v>1</v>
      </c>
      <c r="H55" s="68">
        <f>'DATA ALTERNATIF'!I57</f>
        <v>12498600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7">
        <f>'DATA ALTERNATIF'!A58</f>
        <v>54</v>
      </c>
      <c r="B56" s="67" t="str">
        <f>'DATA ALTERNATIF'!B58</f>
        <v>A54</v>
      </c>
      <c r="C56" s="10" t="str">
        <f>'DATA ALTERNATIF'!C58</f>
        <v>HP 240R G9</v>
      </c>
      <c r="D56" s="67">
        <f>'DATA ALTERNATIF'!E58</f>
        <v>41.45</v>
      </c>
      <c r="E56" s="67">
        <f>'DATA ALTERNATIF'!F58</f>
        <v>8</v>
      </c>
      <c r="F56" s="67">
        <f>'DATA ALTERNATIF'!G58</f>
        <v>256</v>
      </c>
      <c r="G56" s="67">
        <f>'DATA ALTERNATIF'!H58</f>
        <v>1</v>
      </c>
      <c r="H56" s="68">
        <f>'DATA ALTERNATIF'!I58</f>
        <v>14699001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7">
        <f>'DATA ALTERNATIF'!A59</f>
        <v>55</v>
      </c>
      <c r="B57" s="67" t="str">
        <f>'DATA ALTERNATIF'!B59</f>
        <v>A55</v>
      </c>
      <c r="C57" s="10" t="str">
        <f>'DATA ALTERNATIF'!C59</f>
        <v>Asus Vivobook F1504ZA</v>
      </c>
      <c r="D57" s="67">
        <f>'DATA ALTERNATIF'!E59</f>
        <v>45.32</v>
      </c>
      <c r="E57" s="67">
        <f>'DATA ALTERNATIF'!F59</f>
        <v>8</v>
      </c>
      <c r="F57" s="67">
        <f>'DATA ALTERNATIF'!G59</f>
        <v>512</v>
      </c>
      <c r="G57" s="67">
        <f>'DATA ALTERNATIF'!H59</f>
        <v>1</v>
      </c>
      <c r="H57" s="68">
        <f>'DATA ALTERNATIF'!I59</f>
        <v>13500000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7">
        <f>'DATA ALTERNATIF'!A60</f>
        <v>56</v>
      </c>
      <c r="B58" s="67" t="str">
        <f>'DATA ALTERNATIF'!B60</f>
        <v>A56</v>
      </c>
      <c r="C58" s="10" t="str">
        <f>'DATA ALTERNATIF'!C60</f>
        <v>Axioo Mybook Pro K7.2</v>
      </c>
      <c r="D58" s="67">
        <f>'DATA ALTERNATIF'!E60</f>
        <v>44.81</v>
      </c>
      <c r="E58" s="67">
        <f>'DATA ALTERNATIF'!F60</f>
        <v>16</v>
      </c>
      <c r="F58" s="67">
        <f>'DATA ALTERNATIF'!G60</f>
        <v>1024</v>
      </c>
      <c r="G58" s="67">
        <f>'DATA ALTERNATIF'!H60</f>
        <v>1</v>
      </c>
      <c r="H58" s="68">
        <f>'DATA ALTERNATIF'!I60</f>
        <v>19397250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7">
        <f>'DATA ALTERNATIF'!A61</f>
        <v>57</v>
      </c>
      <c r="B59" s="67" t="str">
        <f>'DATA ALTERNATIF'!B61</f>
        <v>A57</v>
      </c>
      <c r="C59" s="10" t="str">
        <f>'DATA ALTERNATIF'!C61</f>
        <v>ASUS ExpertBook BG1408CVA</v>
      </c>
      <c r="D59" s="67">
        <f>'DATA ALTERNATIF'!E61</f>
        <v>44.87</v>
      </c>
      <c r="E59" s="67">
        <f>'DATA ALTERNATIF'!F61</f>
        <v>16</v>
      </c>
      <c r="F59" s="67">
        <f>'DATA ALTERNATIF'!G61</f>
        <v>512</v>
      </c>
      <c r="G59" s="67">
        <f>'DATA ALTERNATIF'!H61</f>
        <v>3</v>
      </c>
      <c r="H59" s="68">
        <f>'DATA ALTERNATIF'!I61</f>
        <v>16400000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7">
        <f>'DATA ALTERNATIF'!A62</f>
        <v>58</v>
      </c>
      <c r="B60" s="67" t="str">
        <f>'DATA ALTERNATIF'!B62</f>
        <v>A58</v>
      </c>
      <c r="C60" s="10" t="str">
        <f>'DATA ALTERNATIF'!C62</f>
        <v>Lenovo V14 G4 IRU</v>
      </c>
      <c r="D60" s="67">
        <f>'DATA ALTERNATIF'!E62</f>
        <v>41.45</v>
      </c>
      <c r="E60" s="67">
        <f>'DATA ALTERNATIF'!F62</f>
        <v>8</v>
      </c>
      <c r="F60" s="67">
        <f>'DATA ALTERNATIF'!G62</f>
        <v>512</v>
      </c>
      <c r="G60" s="67">
        <f>'DATA ALTERNATIF'!H62</f>
        <v>1</v>
      </c>
      <c r="H60" s="68">
        <f>'DATA ALTERNATIF'!I62</f>
        <v>17345000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7">
        <f>'DATA ALTERNATIF'!A63</f>
        <v>59</v>
      </c>
      <c r="B61" s="67" t="str">
        <f>'DATA ALTERNATIF'!B63</f>
        <v>A59</v>
      </c>
      <c r="C61" s="10" t="str">
        <f>'DATA ALTERNATIF'!C63</f>
        <v>Lenovo Ideapad Slim 3 14IRH10</v>
      </c>
      <c r="D61" s="67">
        <f>'DATA ALTERNATIF'!E63</f>
        <v>42.59</v>
      </c>
      <c r="E61" s="67">
        <f>'DATA ALTERNATIF'!F63</f>
        <v>8</v>
      </c>
      <c r="F61" s="67">
        <f>'DATA ALTERNATIF'!G63</f>
        <v>512</v>
      </c>
      <c r="G61" s="67">
        <f>'DATA ALTERNATIF'!H63</f>
        <v>2</v>
      </c>
      <c r="H61" s="68">
        <f>'DATA ALTERNATIF'!I63</f>
        <v>11766000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7">
        <f>'DATA ALTERNATIF'!A64</f>
        <v>60</v>
      </c>
      <c r="B62" s="67" t="str">
        <f>'DATA ALTERNATIF'!B64</f>
        <v>A60</v>
      </c>
      <c r="C62" s="10" t="str">
        <f>'DATA ALTERNATIF'!C64</f>
        <v>ASUS ExpertBook BG1409CVA</v>
      </c>
      <c r="D62" s="67">
        <f>'DATA ALTERNATIF'!E64</f>
        <v>44.59</v>
      </c>
      <c r="E62" s="67">
        <f>'DATA ALTERNATIF'!F64</f>
        <v>16</v>
      </c>
      <c r="F62" s="67">
        <f>'DATA ALTERNATIF'!G64</f>
        <v>1024</v>
      </c>
      <c r="G62" s="67">
        <f>'DATA ALTERNATIF'!H64</f>
        <v>2</v>
      </c>
      <c r="H62" s="68">
        <f>'DATA ALTERNATIF'!I64</f>
        <v>18426000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7">
        <f>'DATA ALTERNATIF'!A65</f>
        <v>61</v>
      </c>
      <c r="B63" s="67" t="str">
        <f>'DATA ALTERNATIF'!B65</f>
        <v>A61</v>
      </c>
      <c r="C63" s="10" t="str">
        <f>'DATA ALTERNATIF'!C65</f>
        <v>Asus Vivobook 15 F1504ZA</v>
      </c>
      <c r="D63" s="67">
        <f>'DATA ALTERNATIF'!E65</f>
        <v>39.85</v>
      </c>
      <c r="E63" s="67">
        <f>'DATA ALTERNATIF'!F65</f>
        <v>8</v>
      </c>
      <c r="F63" s="67">
        <f>'DATA ALTERNATIF'!G65</f>
        <v>512</v>
      </c>
      <c r="G63" s="67">
        <f>'DATA ALTERNATIF'!H65</f>
        <v>1</v>
      </c>
      <c r="H63" s="68">
        <f>'DATA ALTERNATIF'!I65</f>
        <v>15698730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7">
        <f>'DATA ALTERNATIF'!A66</f>
        <v>62</v>
      </c>
      <c r="B64" s="67" t="str">
        <f>'DATA ALTERNATIF'!B66</f>
        <v>A62</v>
      </c>
      <c r="C64" s="10" t="str">
        <f>'DATA ALTERNATIF'!C66</f>
        <v>ASUS TUF F15 FX507Z</v>
      </c>
      <c r="D64" s="67">
        <f>'DATA ALTERNATIF'!E66</f>
        <v>45.18</v>
      </c>
      <c r="E64" s="67">
        <f>'DATA ALTERNATIF'!F66</f>
        <v>8</v>
      </c>
      <c r="F64" s="67">
        <f>'DATA ALTERNATIF'!G66</f>
        <v>512</v>
      </c>
      <c r="G64" s="67">
        <f>'DATA ALTERNATIF'!H66</f>
        <v>2</v>
      </c>
      <c r="H64" s="68">
        <f>'DATA ALTERNATIF'!I66</f>
        <v>15873000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7">
        <f>'DATA ALTERNATIF'!A67</f>
        <v>63</v>
      </c>
      <c r="B65" s="67" t="str">
        <f>'DATA ALTERNATIF'!B67</f>
        <v>A63</v>
      </c>
      <c r="C65" s="10" t="str">
        <f>'DATA ALTERNATIF'!C67</f>
        <v>Lenovo IdeaPad Slim 3 14IRH8</v>
      </c>
      <c r="D65" s="67">
        <f>'DATA ALTERNATIF'!E67</f>
        <v>40</v>
      </c>
      <c r="E65" s="67">
        <f>'DATA ALTERNATIF'!F67</f>
        <v>8</v>
      </c>
      <c r="F65" s="67">
        <f>'DATA ALTERNATIF'!G67</f>
        <v>512</v>
      </c>
      <c r="G65" s="67">
        <f>'DATA ALTERNATIF'!H67</f>
        <v>1</v>
      </c>
      <c r="H65" s="68">
        <f>'DATA ALTERNATIF'!I67</f>
        <v>11877000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7">
        <f>'DATA ALTERNATIF'!A68</f>
        <v>64</v>
      </c>
      <c r="B66" s="67" t="str">
        <f>'DATA ALTERNATIF'!B68</f>
        <v>A64</v>
      </c>
      <c r="C66" s="10" t="str">
        <f>'DATA ALTERNATIF'!C68</f>
        <v>Axioo MyBook Pro 107 (8S5)</v>
      </c>
      <c r="D66" s="67">
        <f>'DATA ALTERNATIF'!E68</f>
        <v>44.97</v>
      </c>
      <c r="E66" s="67">
        <f>'DATA ALTERNATIF'!F68</f>
        <v>8</v>
      </c>
      <c r="F66" s="67">
        <f>'DATA ALTERNATIF'!G68</f>
        <v>512</v>
      </c>
      <c r="G66" s="67">
        <f>'DATA ALTERNATIF'!H68</f>
        <v>1</v>
      </c>
      <c r="H66" s="68">
        <f>'DATA ALTERNATIF'!I68</f>
        <v>19092000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7">
        <f>'DATA ALTERNATIF'!A69</f>
        <v>65</v>
      </c>
      <c r="B67" s="67" t="str">
        <f>'DATA ALTERNATIF'!B69</f>
        <v>A65</v>
      </c>
      <c r="C67" s="10" t="str">
        <f>'DATA ALTERNATIF'!C69</f>
        <v>Advan S7 110S</v>
      </c>
      <c r="D67" s="67">
        <f>'DATA ALTERNATIF'!E69</f>
        <v>43.73</v>
      </c>
      <c r="E67" s="67">
        <f>'DATA ALTERNATIF'!F69</f>
        <v>16</v>
      </c>
      <c r="F67" s="67">
        <f>'DATA ALTERNATIF'!G69</f>
        <v>1024</v>
      </c>
      <c r="G67" s="67">
        <f>'DATA ALTERNATIF'!H69</f>
        <v>1</v>
      </c>
      <c r="H67" s="68">
        <f>'DATA ALTERNATIF'!I69</f>
        <v>18250000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7">
        <f>'DATA ALTERNATIF'!A70</f>
        <v>66</v>
      </c>
      <c r="B68" s="67" t="str">
        <f>'DATA ALTERNATIF'!B70</f>
        <v>A66</v>
      </c>
      <c r="C68" s="10" t="str">
        <f>'DATA ALTERNATIF'!C70</f>
        <v>Advan W5-15S</v>
      </c>
      <c r="D68" s="67">
        <f>'DATA ALTERNATIF'!E70</f>
        <v>43.94</v>
      </c>
      <c r="E68" s="67">
        <f>'DATA ALTERNATIF'!F70</f>
        <v>16</v>
      </c>
      <c r="F68" s="67">
        <f>'DATA ALTERNATIF'!G70</f>
        <v>512</v>
      </c>
      <c r="G68" s="67">
        <f>'DATA ALTERNATIF'!H70</f>
        <v>1</v>
      </c>
      <c r="H68" s="68">
        <f>'DATA ALTERNATIF'!I70</f>
        <v>12765000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7">
        <f>'DATA ALTERNATIF'!A71</f>
        <v>67</v>
      </c>
      <c r="B69" s="67" t="str">
        <f>'DATA ALTERNATIF'!B71</f>
        <v>A67</v>
      </c>
      <c r="C69" s="10" t="str">
        <f>'DATA ALTERNATIF'!C71</f>
        <v>Advan W5 85S</v>
      </c>
      <c r="D69" s="67">
        <f>'DATA ALTERNATIF'!E71</f>
        <v>43.94</v>
      </c>
      <c r="E69" s="67">
        <f>'DATA ALTERNATIF'!F71</f>
        <v>8</v>
      </c>
      <c r="F69" s="67">
        <f>'DATA ALTERNATIF'!G71</f>
        <v>512</v>
      </c>
      <c r="G69" s="67">
        <f>'DATA ALTERNATIF'!H71</f>
        <v>1</v>
      </c>
      <c r="H69" s="68">
        <f>'DATA ALTERNATIF'!I71</f>
        <v>12700000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7">
        <f>'DATA ALTERNATIF'!A72</f>
        <v>68</v>
      </c>
      <c r="B70" s="67" t="str">
        <f>'DATA ALTERNATIF'!B72</f>
        <v>A68</v>
      </c>
      <c r="C70" s="10" t="str">
        <f>'DATA ALTERNATIF'!C72</f>
        <v>Advan SA716S10A</v>
      </c>
      <c r="D70" s="67">
        <f>'DATA ALTERNATIF'!E72</f>
        <v>40.4</v>
      </c>
      <c r="E70" s="67">
        <f>'DATA ALTERNATIF'!F72</f>
        <v>16</v>
      </c>
      <c r="F70" s="67">
        <f>'DATA ALTERNATIF'!G72</f>
        <v>1024</v>
      </c>
      <c r="G70" s="67">
        <f>'DATA ALTERNATIF'!H72</f>
        <v>1</v>
      </c>
      <c r="H70" s="68">
        <f>'DATA ALTERNATIF'!I72</f>
        <v>18412680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7">
        <f>'DATA ALTERNATIF'!A73</f>
        <v>69</v>
      </c>
      <c r="B71" s="67" t="str">
        <f>'DATA ALTERNATIF'!B73</f>
        <v>A69</v>
      </c>
      <c r="C71" s="10" t="str">
        <f>'DATA ALTERNATIF'!C73</f>
        <v>Axioo 14-Mybook Pro L3 (8N2)</v>
      </c>
      <c r="D71" s="67">
        <f>'DATA ALTERNATIF'!E73</f>
        <v>47.34</v>
      </c>
      <c r="E71" s="67">
        <f>'DATA ALTERNATIF'!F73</f>
        <v>8</v>
      </c>
      <c r="F71" s="67">
        <f>'DATA ALTERNATIF'!G73</f>
        <v>256</v>
      </c>
      <c r="G71" s="67">
        <f>'DATA ALTERNATIF'!H73</f>
        <v>1</v>
      </c>
      <c r="H71" s="68">
        <f>'DATA ALTERNATIF'!I73</f>
        <v>13530900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67">
        <f>'DATA ALTERNATIF'!A74</f>
        <v>70</v>
      </c>
      <c r="B72" s="67" t="str">
        <f>'DATA ALTERNATIF'!B74</f>
        <v>A70</v>
      </c>
      <c r="C72" s="10" t="str">
        <f>'DATA ALTERNATIF'!C74</f>
        <v>Axioo Mybook H5</v>
      </c>
      <c r="D72" s="67">
        <f>'DATA ALTERNATIF'!E74</f>
        <v>48.68</v>
      </c>
      <c r="E72" s="67">
        <f>'DATA ALTERNATIF'!F74</f>
        <v>8</v>
      </c>
      <c r="F72" s="67">
        <f>'DATA ALTERNATIF'!G74</f>
        <v>512</v>
      </c>
      <c r="G72" s="67">
        <f>'DATA ALTERNATIF'!H74</f>
        <v>1</v>
      </c>
      <c r="H72" s="68">
        <f>'DATA ALTERNATIF'!I74</f>
        <v>11211000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7">
        <f>'DATA ALTERNATIF'!A75</f>
        <v>71</v>
      </c>
      <c r="B73" s="67" t="str">
        <f>'DATA ALTERNATIF'!B75</f>
        <v>A71</v>
      </c>
      <c r="C73" s="10" t="str">
        <f>'DATA ALTERNATIF'!C75</f>
        <v>Acer TravelMate P214 AMD Ryzen 3 PRO 4450U</v>
      </c>
      <c r="D73" s="67">
        <f>'DATA ALTERNATIF'!E75</f>
        <v>41.55</v>
      </c>
      <c r="E73" s="67">
        <f>'DATA ALTERNATIF'!F75</f>
        <v>8</v>
      </c>
      <c r="F73" s="67">
        <f>'DATA ALTERNATIF'!G75</f>
        <v>256</v>
      </c>
      <c r="G73" s="67">
        <f>'DATA ALTERNATIF'!H75</f>
        <v>1</v>
      </c>
      <c r="H73" s="68">
        <f>'DATA ALTERNATIF'!I75</f>
        <v>9990000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67">
        <f>'DATA ALTERNATIF'!A76</f>
        <v>72</v>
      </c>
      <c r="B74" s="67" t="str">
        <f>'DATA ALTERNATIF'!B76</f>
        <v>A72</v>
      </c>
      <c r="C74" s="10" t="str">
        <f>'DATA ALTERNATIF'!C76</f>
        <v>Acer TravelMate P214 AMD Ryzen 5 PRO 7535U</v>
      </c>
      <c r="D74" s="67">
        <f>'DATA ALTERNATIF'!E76</f>
        <v>44.84</v>
      </c>
      <c r="E74" s="67">
        <f>'DATA ALTERNATIF'!F76</f>
        <v>8</v>
      </c>
      <c r="F74" s="67">
        <f>'DATA ALTERNATIF'!G76</f>
        <v>512</v>
      </c>
      <c r="G74" s="67">
        <f>'DATA ALTERNATIF'!H76</f>
        <v>3</v>
      </c>
      <c r="H74" s="68">
        <f>'DATA ALTERNATIF'!I76</f>
        <v>28820000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7">
        <f>'DATA ALTERNATIF'!A77</f>
        <v>73</v>
      </c>
      <c r="B75" s="67" t="str">
        <f>'DATA ALTERNATIF'!B77</f>
        <v>A73</v>
      </c>
      <c r="C75" s="10" t="str">
        <f>'DATA ALTERNATIF'!C77</f>
        <v>Acer TravelMate P214 AMD Ryzen 5 PRO 4650U</v>
      </c>
      <c r="D75" s="67">
        <f>'DATA ALTERNATIF'!E77</f>
        <v>44.84</v>
      </c>
      <c r="E75" s="67">
        <f>'DATA ALTERNATIF'!F77</f>
        <v>8</v>
      </c>
      <c r="F75" s="67">
        <f>'DATA ALTERNATIF'!G77</f>
        <v>512</v>
      </c>
      <c r="G75" s="67">
        <f>'DATA ALTERNATIF'!H77</f>
        <v>1</v>
      </c>
      <c r="H75" s="68">
        <f>'DATA ALTERNATIF'!I77</f>
        <v>15316890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67">
        <f>'DATA ALTERNATIF'!A78</f>
        <v>74</v>
      </c>
      <c r="B76" s="67" t="str">
        <f>'DATA ALTERNATIF'!B78</f>
        <v>A74</v>
      </c>
      <c r="C76" s="10" t="str">
        <f>'DATA ALTERNATIF'!C78</f>
        <v>Acer TravelMate P214 i3-100U</v>
      </c>
      <c r="D76" s="67">
        <f>'DATA ALTERNATIF'!E78</f>
        <v>44.22</v>
      </c>
      <c r="E76" s="67">
        <f>'DATA ALTERNATIF'!F78</f>
        <v>8</v>
      </c>
      <c r="F76" s="67">
        <f>'DATA ALTERNATIF'!G78</f>
        <v>512</v>
      </c>
      <c r="G76" s="67">
        <f>'DATA ALTERNATIF'!H78</f>
        <v>1</v>
      </c>
      <c r="H76" s="68">
        <f>'DATA ALTERNATIF'!I78</f>
        <v>11984670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67">
        <f>'DATA ALTERNATIF'!A79</f>
        <v>75</v>
      </c>
      <c r="B77" s="67" t="str">
        <f>'DATA ALTERNATIF'!B79</f>
        <v>A75</v>
      </c>
      <c r="C77" s="10" t="str">
        <f>'DATA ALTERNATIF'!C79</f>
        <v>Acer TravelMate P214 i3-1315U</v>
      </c>
      <c r="D77" s="67">
        <f>'DATA ALTERNATIF'!E79</f>
        <v>44.22</v>
      </c>
      <c r="E77" s="67">
        <f>'DATA ALTERNATIF'!F79</f>
        <v>8</v>
      </c>
      <c r="F77" s="67">
        <f>'DATA ALTERNATIF'!G79</f>
        <v>512</v>
      </c>
      <c r="G77" s="67">
        <f>'DATA ALTERNATIF'!H79</f>
        <v>2</v>
      </c>
      <c r="H77" s="68">
        <f>'DATA ALTERNATIF'!I79</f>
        <v>14850000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56" t="s">
        <v>329</v>
      </c>
      <c r="B78" s="41"/>
      <c r="C78" s="7"/>
      <c r="D78" s="63">
        <f t="shared" ref="D78:G78" si="1">MAX(D3:D77)</f>
        <v>48.68</v>
      </c>
      <c r="E78" s="63">
        <f t="shared" si="1"/>
        <v>24</v>
      </c>
      <c r="F78" s="63">
        <f t="shared" si="1"/>
        <v>1024</v>
      </c>
      <c r="G78" s="63">
        <f t="shared" si="1"/>
        <v>3</v>
      </c>
      <c r="H78" s="69">
        <f>MIN(H3:H77)</f>
        <v>4332000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H1"/>
    <mergeCell ref="A78:C7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8.0"/>
    <col customWidth="1" min="3" max="3" width="42.0"/>
    <col customWidth="1" min="4" max="7" width="14.0"/>
    <col customWidth="1" min="8" max="8" width="16.0"/>
    <col customWidth="1" min="9" max="26" width="8.71"/>
  </cols>
  <sheetData>
    <row r="1" ht="27.75" customHeight="1">
      <c r="A1" s="11" t="s">
        <v>330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67">
        <f>'MATRIKS KEPUTUSAN'!A3</f>
        <v>1</v>
      </c>
      <c r="B2" s="67" t="str">
        <f>'MATRIKS KEPUTUSAN'!B3</f>
        <v>A01</v>
      </c>
      <c r="C2" s="10" t="str">
        <f>'MATRIKS KEPUTUSAN'!C3</f>
        <v>Lenovo IdeaPad Slim 3 15IAH8</v>
      </c>
      <c r="D2" s="70">
        <f>IF('MATRIKS KEPUTUSAN'!D3&lt;45,0.25,IF('MATRIKS KEPUTUSAN'!D3&lt;50,0.5,IF('MATRIKS KEPUTUSAN'!D3&lt;55,0.75,1)))</f>
        <v>0.25</v>
      </c>
      <c r="E2" s="70">
        <f>IF('MATRIKS KEPUTUSAN'!E3&lt;=8,0.25,IF('MATRIKS KEPUTUSAN'!E3&lt;=16,0.5,IF('MATRIKS KEPUTUSAN'!E3&lt;=32,0.75,1)))</f>
        <v>0.25</v>
      </c>
      <c r="F2" s="70">
        <f>IF('MATRIKS KEPUTUSAN'!F3&lt;=256,0.33,IF('MATRIKS KEPUTUSAN'!F3&lt;=512,0.67,1))</f>
        <v>0.67</v>
      </c>
      <c r="G2" s="70">
        <f>IF('MATRIKS KEPUTUSAN'!G3&lt;=1,0.25,IF('MATRIKS KEPUTUSAN'!G3&lt;=2,0.5,IF('MATRIKS KEPUTUSAN'!G3&lt;=3,0.75,1)))</f>
        <v>0.25</v>
      </c>
      <c r="H2" s="70">
        <f>IF('MATRIKS KEPUTUSAN'!H3&lt;=11000000,0.25,IF('MATRIKS KEPUTUSAN'!H3&lt;=14000000,0.5,IF('MATRIKS KEPUTUSAN'!H3&lt;=17000000,0.75,1)))</f>
        <v>0.5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67">
        <f>'MATRIKS KEPUTUSAN'!A4</f>
        <v>2</v>
      </c>
      <c r="B3" s="67" t="str">
        <f>'MATRIKS KEPUTUSAN'!B4</f>
        <v>A02</v>
      </c>
      <c r="C3" s="10" t="str">
        <f>'MATRIKS KEPUTUSAN'!C4</f>
        <v>Lenovo IdeaPad Slim 3 15IAN8</v>
      </c>
      <c r="D3" s="70">
        <f>IF('MATRIKS KEPUTUSAN'!D4&lt;45,0.25,IF('MATRIKS KEPUTUSAN'!D4&lt;50,0.5,IF('MATRIKS KEPUTUSAN'!D4&lt;55,0.75,1)))</f>
        <v>0.25</v>
      </c>
      <c r="E3" s="70">
        <f>IF('MATRIKS KEPUTUSAN'!E4&lt;=8,0.25,IF('MATRIKS KEPUTUSAN'!E4&lt;=16,0.5,IF('MATRIKS KEPUTUSAN'!E4&lt;=32,0.75,1)))</f>
        <v>0.5</v>
      </c>
      <c r="F3" s="70">
        <f>IF('MATRIKS KEPUTUSAN'!F4&lt;=256,0.33,IF('MATRIKS KEPUTUSAN'!F4&lt;=512,0.67,1))</f>
        <v>0.67</v>
      </c>
      <c r="G3" s="70">
        <f>IF('MATRIKS KEPUTUSAN'!G4&lt;=1,0.25,IF('MATRIKS KEPUTUSAN'!G4&lt;=2,0.5,IF('MATRIKS KEPUTUSAN'!G4&lt;=3,0.75,1)))</f>
        <v>0.25</v>
      </c>
      <c r="H3" s="70">
        <f>IF('MATRIKS KEPUTUSAN'!H4&lt;=11000000,0.25,IF('MATRIKS KEPUTUSAN'!H4&lt;=14000000,0.5,IF('MATRIKS KEPUTUSAN'!H4&lt;=17000000,0.75,1)))</f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7">
        <f>'MATRIKS KEPUTUSAN'!A5</f>
        <v>3</v>
      </c>
      <c r="B4" s="67" t="str">
        <f>'MATRIKS KEPUTUSAN'!B5</f>
        <v>A03</v>
      </c>
      <c r="C4" s="10" t="str">
        <f>'MATRIKS KEPUTUSAN'!C5</f>
        <v>Lenovo ThinkPad E14 Gen 5</v>
      </c>
      <c r="D4" s="70">
        <f>IF('MATRIKS KEPUTUSAN'!D5&lt;45,0.25,IF('MATRIKS KEPUTUSAN'!D5&lt;50,0.5,IF('MATRIKS KEPUTUSAN'!D5&lt;55,0.75,1)))</f>
        <v>0.25</v>
      </c>
      <c r="E4" s="70">
        <f>IF('MATRIKS KEPUTUSAN'!E5&lt;=8,0.25,IF('MATRIKS KEPUTUSAN'!E5&lt;=16,0.5,IF('MATRIKS KEPUTUSAN'!E5&lt;=32,0.75,1)))</f>
        <v>0.5</v>
      </c>
      <c r="F4" s="70">
        <f>IF('MATRIKS KEPUTUSAN'!F5&lt;=256,0.33,IF('MATRIKS KEPUTUSAN'!F5&lt;=512,0.67,1))</f>
        <v>0.67</v>
      </c>
      <c r="G4" s="70">
        <f>IF('MATRIKS KEPUTUSAN'!G5&lt;=1,0.25,IF('MATRIKS KEPUTUSAN'!G5&lt;=2,0.5,IF('MATRIKS KEPUTUSAN'!G5&lt;=3,0.75,1)))</f>
        <v>0.25</v>
      </c>
      <c r="H4" s="70">
        <f>IF('MATRIKS KEPUTUSAN'!H5&lt;=11000000,0.25,IF('MATRIKS KEPUTUSAN'!H5&lt;=14000000,0.5,IF('MATRIKS KEPUTUSAN'!H5&lt;=17000000,0.75,1)))</f>
        <v>0.75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7">
        <f>'MATRIKS KEPUTUSAN'!A6</f>
        <v>4</v>
      </c>
      <c r="B5" s="67" t="str">
        <f>'MATRIKS KEPUTUSAN'!B6</f>
        <v>A04</v>
      </c>
      <c r="C5" s="10" t="str">
        <f>'MATRIKS KEPUTUSAN'!C6</f>
        <v>Lenovo ThinkPad L14 Gen 4</v>
      </c>
      <c r="D5" s="70">
        <f>IF('MATRIKS KEPUTUSAN'!D6&lt;45,0.25,IF('MATRIKS KEPUTUSAN'!D6&lt;50,0.5,IF('MATRIKS KEPUTUSAN'!D6&lt;55,0.75,1)))</f>
        <v>0.25</v>
      </c>
      <c r="E5" s="70">
        <f>IF('MATRIKS KEPUTUSAN'!E6&lt;=8,0.25,IF('MATRIKS KEPUTUSAN'!E6&lt;=16,0.5,IF('MATRIKS KEPUTUSAN'!E6&lt;=32,0.75,1)))</f>
        <v>0.25</v>
      </c>
      <c r="F5" s="70">
        <f>IF('MATRIKS KEPUTUSAN'!F6&lt;=256,0.33,IF('MATRIKS KEPUTUSAN'!F6&lt;=512,0.67,1))</f>
        <v>0.67</v>
      </c>
      <c r="G5" s="70">
        <f>IF('MATRIKS KEPUTUSAN'!G6&lt;=1,0.25,IF('MATRIKS KEPUTUSAN'!G6&lt;=2,0.5,IF('MATRIKS KEPUTUSAN'!G6&lt;=3,0.75,1)))</f>
        <v>0.75</v>
      </c>
      <c r="H5" s="70">
        <f>IF('MATRIKS KEPUTUSAN'!H6&lt;=11000000,0.25,IF('MATRIKS KEPUTUSAN'!H6&lt;=14000000,0.5,IF('MATRIKS KEPUTUSAN'!H6&lt;=17000000,0.75,1)))</f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7">
        <f>'MATRIKS KEPUTUSAN'!A7</f>
        <v>5</v>
      </c>
      <c r="B6" s="67" t="str">
        <f>'MATRIKS KEPUTUSAN'!B7</f>
        <v>A05</v>
      </c>
      <c r="C6" s="10" t="str">
        <f>'MATRIKS KEPUTUSAN'!C7</f>
        <v>Lenovo ThinkBook 14 G6 IRL</v>
      </c>
      <c r="D6" s="70">
        <f>IF('MATRIKS KEPUTUSAN'!D7&lt;45,0.25,IF('MATRIKS KEPUTUSAN'!D7&lt;50,0.5,IF('MATRIKS KEPUTUSAN'!D7&lt;55,0.75,1)))</f>
        <v>0.25</v>
      </c>
      <c r="E6" s="70">
        <f>IF('MATRIKS KEPUTUSAN'!E7&lt;=8,0.25,IF('MATRIKS KEPUTUSAN'!E7&lt;=16,0.5,IF('MATRIKS KEPUTUSAN'!E7&lt;=32,0.75,1)))</f>
        <v>0.25</v>
      </c>
      <c r="F6" s="70">
        <f>IF('MATRIKS KEPUTUSAN'!F7&lt;=256,0.33,IF('MATRIKS KEPUTUSAN'!F7&lt;=512,0.67,1))</f>
        <v>0.67</v>
      </c>
      <c r="G6" s="70">
        <f>IF('MATRIKS KEPUTUSAN'!G7&lt;=1,0.25,IF('MATRIKS KEPUTUSAN'!G7&lt;=2,0.5,IF('MATRIKS KEPUTUSAN'!G7&lt;=3,0.75,1)))</f>
        <v>0.5</v>
      </c>
      <c r="H6" s="70">
        <f>IF('MATRIKS KEPUTUSAN'!H7&lt;=11000000,0.25,IF('MATRIKS KEPUTUSAN'!H7&lt;=14000000,0.5,IF('MATRIKS KEPUTUSAN'!H7&lt;=17000000,0.75,1)))</f>
        <v>0.5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7">
        <f>'MATRIKS KEPUTUSAN'!A8</f>
        <v>6</v>
      </c>
      <c r="B7" s="67" t="str">
        <f>'MATRIKS KEPUTUSAN'!B8</f>
        <v>A06</v>
      </c>
      <c r="C7" s="10" t="str">
        <f>'MATRIKS KEPUTUSAN'!C8</f>
        <v>ASUS Vivobook Go 14 E1404FA</v>
      </c>
      <c r="D7" s="70">
        <f>IF('MATRIKS KEPUTUSAN'!D8&lt;45,0.25,IF('MATRIKS KEPUTUSAN'!D8&lt;50,0.5,IF('MATRIKS KEPUTUSAN'!D8&lt;55,0.75,1)))</f>
        <v>1</v>
      </c>
      <c r="E7" s="70">
        <f>IF('MATRIKS KEPUTUSAN'!E8&lt;=8,0.25,IF('MATRIKS KEPUTUSAN'!E8&lt;=16,0.5,IF('MATRIKS KEPUTUSAN'!E8&lt;=32,0.75,1)))</f>
        <v>0.25</v>
      </c>
      <c r="F7" s="70">
        <f>IF('MATRIKS KEPUTUSAN'!F8&lt;=256,0.33,IF('MATRIKS KEPUTUSAN'!F8&lt;=512,0.67,1))</f>
        <v>0.67</v>
      </c>
      <c r="G7" s="70">
        <f>IF('MATRIKS KEPUTUSAN'!G8&lt;=1,0.25,IF('MATRIKS KEPUTUSAN'!G8&lt;=2,0.5,IF('MATRIKS KEPUTUSAN'!G8&lt;=3,0.75,1)))</f>
        <v>0.25</v>
      </c>
      <c r="H7" s="70">
        <f>IF('MATRIKS KEPUTUSAN'!H8&lt;=11000000,0.25,IF('MATRIKS KEPUTUSAN'!H8&lt;=14000000,0.5,IF('MATRIKS KEPUTUSAN'!H8&lt;=17000000,0.75,1)))</f>
        <v>0.75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7">
        <f>'MATRIKS KEPUTUSAN'!A9</f>
        <v>7</v>
      </c>
      <c r="B8" s="67" t="str">
        <f>'MATRIKS KEPUTUSAN'!B9</f>
        <v>A07</v>
      </c>
      <c r="C8" s="10" t="str">
        <f>'MATRIKS KEPUTUSAN'!C9</f>
        <v>ASUS Vivobook 14 A1404ZA</v>
      </c>
      <c r="D8" s="70">
        <f>IF('MATRIKS KEPUTUSAN'!D9&lt;45,0.25,IF('MATRIKS KEPUTUSAN'!D9&lt;50,0.5,IF('MATRIKS KEPUTUSAN'!D9&lt;55,0.75,1)))</f>
        <v>0.25</v>
      </c>
      <c r="E8" s="70">
        <f>IF('MATRIKS KEPUTUSAN'!E9&lt;=8,0.25,IF('MATRIKS KEPUTUSAN'!E9&lt;=16,0.5,IF('MATRIKS KEPUTUSAN'!E9&lt;=32,0.75,1)))</f>
        <v>0.25</v>
      </c>
      <c r="F8" s="70">
        <f>IF('MATRIKS KEPUTUSAN'!F9&lt;=256,0.33,IF('MATRIKS KEPUTUSAN'!F9&lt;=512,0.67,1))</f>
        <v>0.67</v>
      </c>
      <c r="G8" s="70">
        <f>IF('MATRIKS KEPUTUSAN'!G9&lt;=1,0.25,IF('MATRIKS KEPUTUSAN'!G9&lt;=2,0.5,IF('MATRIKS KEPUTUSAN'!G9&lt;=3,0.75,1)))</f>
        <v>0.25</v>
      </c>
      <c r="H8" s="70">
        <f>IF('MATRIKS KEPUTUSAN'!H9&lt;=11000000,0.25,IF('MATRIKS KEPUTUSAN'!H9&lt;=14000000,0.5,IF('MATRIKS KEPUTUSAN'!H9&lt;=17000000,0.75,1)))</f>
        <v>0.5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7">
        <f>'MATRIKS KEPUTUSAN'!A10</f>
        <v>8</v>
      </c>
      <c r="B9" s="67" t="str">
        <f>'MATRIKS KEPUTUSAN'!B10</f>
        <v>A08</v>
      </c>
      <c r="C9" s="10" t="str">
        <f>'MATRIKS KEPUTUSAN'!C10</f>
        <v>ASUS Vivobook 15 X1504ZA</v>
      </c>
      <c r="D9" s="70">
        <f>IF('MATRIKS KEPUTUSAN'!D10&lt;45,0.25,IF('MATRIKS KEPUTUSAN'!D10&lt;50,0.5,IF('MATRIKS KEPUTUSAN'!D10&lt;55,0.75,1)))</f>
        <v>0.25</v>
      </c>
      <c r="E9" s="70">
        <f>IF('MATRIKS KEPUTUSAN'!E10&lt;=8,0.25,IF('MATRIKS KEPUTUSAN'!E10&lt;=16,0.5,IF('MATRIKS KEPUTUSAN'!E10&lt;=32,0.75,1)))</f>
        <v>0.25</v>
      </c>
      <c r="F9" s="70">
        <f>IF('MATRIKS KEPUTUSAN'!F10&lt;=256,0.33,IF('MATRIKS KEPUTUSAN'!F10&lt;=512,0.67,1))</f>
        <v>0.67</v>
      </c>
      <c r="G9" s="70">
        <f>IF('MATRIKS KEPUTUSAN'!G10&lt;=1,0.25,IF('MATRIKS KEPUTUSAN'!G10&lt;=2,0.5,IF('MATRIKS KEPUTUSAN'!G10&lt;=3,0.75,1)))</f>
        <v>0.25</v>
      </c>
      <c r="H9" s="70">
        <f>IF('MATRIKS KEPUTUSAN'!H10&lt;=11000000,0.25,IF('MATRIKS KEPUTUSAN'!H10&lt;=14000000,0.5,IF('MATRIKS KEPUTUSAN'!H10&lt;=17000000,0.75,1)))</f>
        <v>0.5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7">
        <f>'MATRIKS KEPUTUSAN'!A11</f>
        <v>9</v>
      </c>
      <c r="B10" s="67" t="str">
        <f>'MATRIKS KEPUTUSAN'!B11</f>
        <v>A09</v>
      </c>
      <c r="C10" s="10" t="str">
        <f>'MATRIKS KEPUTUSAN'!C11</f>
        <v>ASUS ExpertBook B1 B1402CVA-NK7110X</v>
      </c>
      <c r="D10" s="70">
        <f>IF('MATRIKS KEPUTUSAN'!D11&lt;45,0.25,IF('MATRIKS KEPUTUSAN'!D11&lt;50,0.5,IF('MATRIKS KEPUTUSAN'!D11&lt;55,0.75,1)))</f>
        <v>0.25</v>
      </c>
      <c r="E10" s="70">
        <f>IF('MATRIKS KEPUTUSAN'!E11&lt;=8,0.25,IF('MATRIKS KEPUTUSAN'!E11&lt;=16,0.5,IF('MATRIKS KEPUTUSAN'!E11&lt;=32,0.75,1)))</f>
        <v>0.5</v>
      </c>
      <c r="F10" s="70">
        <f>IF('MATRIKS KEPUTUSAN'!F11&lt;=256,0.33,IF('MATRIKS KEPUTUSAN'!F11&lt;=512,0.67,1))</f>
        <v>1</v>
      </c>
      <c r="G10" s="70">
        <f>IF('MATRIKS KEPUTUSAN'!G11&lt;=1,0.25,IF('MATRIKS KEPUTUSAN'!G11&lt;=2,0.5,IF('MATRIKS KEPUTUSAN'!G11&lt;=3,0.75,1)))</f>
        <v>0.75</v>
      </c>
      <c r="H10" s="70">
        <f>IF('MATRIKS KEPUTUSAN'!H11&lt;=11000000,0.25,IF('MATRIKS KEPUTUSAN'!H11&lt;=14000000,0.5,IF('MATRIKS KEPUTUSAN'!H11&lt;=17000000,0.75,1)))</f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7">
        <f>'MATRIKS KEPUTUSAN'!A12</f>
        <v>10</v>
      </c>
      <c r="B11" s="67" t="str">
        <f>'MATRIKS KEPUTUSAN'!B12</f>
        <v>A10</v>
      </c>
      <c r="C11" s="10" t="str">
        <f>'MATRIKS KEPUTUSAN'!C12</f>
        <v>ASUS ExpertBook B1 B1402CVA</v>
      </c>
      <c r="D11" s="70">
        <f>IF('MATRIKS KEPUTUSAN'!D12&lt;45,0.25,IF('MATRIKS KEPUTUSAN'!D12&lt;50,0.5,IF('MATRIKS KEPUTUSAN'!D12&lt;55,0.75,1)))</f>
        <v>0.25</v>
      </c>
      <c r="E11" s="70">
        <f>IF('MATRIKS KEPUTUSAN'!E12&lt;=8,0.25,IF('MATRIKS KEPUTUSAN'!E12&lt;=16,0.5,IF('MATRIKS KEPUTUSAN'!E12&lt;=32,0.75,1)))</f>
        <v>0.5</v>
      </c>
      <c r="F11" s="70">
        <f>IF('MATRIKS KEPUTUSAN'!F12&lt;=256,0.33,IF('MATRIKS KEPUTUSAN'!F12&lt;=512,0.67,1))</f>
        <v>1</v>
      </c>
      <c r="G11" s="70">
        <f>IF('MATRIKS KEPUTUSAN'!G12&lt;=1,0.25,IF('MATRIKS KEPUTUSAN'!G12&lt;=2,0.5,IF('MATRIKS KEPUTUSAN'!G12&lt;=3,0.75,1)))</f>
        <v>0.75</v>
      </c>
      <c r="H11" s="70">
        <f>IF('MATRIKS KEPUTUSAN'!H12&lt;=11000000,0.25,IF('MATRIKS KEPUTUSAN'!H12&lt;=14000000,0.5,IF('MATRIKS KEPUTUSAN'!H12&lt;=17000000,0.75,1)))</f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7">
        <f>'MATRIKS KEPUTUSAN'!A13</f>
        <v>11</v>
      </c>
      <c r="B12" s="67" t="str">
        <f>'MATRIKS KEPUTUSAN'!B13</f>
        <v>A11</v>
      </c>
      <c r="C12" s="10" t="str">
        <f>'MATRIKS KEPUTUSAN'!C13</f>
        <v>ASUS ExpertBook B5 B5402CVA</v>
      </c>
      <c r="D12" s="70">
        <f>IF('MATRIKS KEPUTUSAN'!D13&lt;45,0.25,IF('MATRIKS KEPUTUSAN'!D13&lt;50,0.5,IF('MATRIKS KEPUTUSAN'!D13&lt;55,0.75,1)))</f>
        <v>0.25</v>
      </c>
      <c r="E12" s="70">
        <f>IF('MATRIKS KEPUTUSAN'!E13&lt;=8,0.25,IF('MATRIKS KEPUTUSAN'!E13&lt;=16,0.5,IF('MATRIKS KEPUTUSAN'!E13&lt;=32,0.75,1)))</f>
        <v>0.25</v>
      </c>
      <c r="F12" s="70">
        <f>IF('MATRIKS KEPUTUSAN'!F13&lt;=256,0.33,IF('MATRIKS KEPUTUSAN'!F13&lt;=512,0.67,1))</f>
        <v>0.67</v>
      </c>
      <c r="G12" s="70">
        <f>IF('MATRIKS KEPUTUSAN'!G13&lt;=1,0.25,IF('MATRIKS KEPUTUSAN'!G13&lt;=2,0.5,IF('MATRIKS KEPUTUSAN'!G13&lt;=3,0.75,1)))</f>
        <v>0.25</v>
      </c>
      <c r="H12" s="70">
        <f>IF('MATRIKS KEPUTUSAN'!H13&lt;=11000000,0.25,IF('MATRIKS KEPUTUSAN'!H13&lt;=14000000,0.5,IF('MATRIKS KEPUTUSAN'!H13&lt;=17000000,0.75,1)))</f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7">
        <f>'MATRIKS KEPUTUSAN'!A14</f>
        <v>12</v>
      </c>
      <c r="B13" s="67" t="str">
        <f>'MATRIKS KEPUTUSAN'!B14</f>
        <v>A12</v>
      </c>
      <c r="C13" s="10" t="str">
        <f>'MATRIKS KEPUTUSAN'!C14</f>
        <v>ASUS ExpertBook P1 P1403CVA</v>
      </c>
      <c r="D13" s="70">
        <f>IF('MATRIKS KEPUTUSAN'!D14&lt;45,0.25,IF('MATRIKS KEPUTUSAN'!D14&lt;50,0.5,IF('MATRIKS KEPUTUSAN'!D14&lt;55,0.75,1)))</f>
        <v>1</v>
      </c>
      <c r="E13" s="70">
        <f>IF('MATRIKS KEPUTUSAN'!E14&lt;=8,0.25,IF('MATRIKS KEPUTUSAN'!E14&lt;=16,0.5,IF('MATRIKS KEPUTUSAN'!E14&lt;=32,0.75,1)))</f>
        <v>0.25</v>
      </c>
      <c r="F13" s="70">
        <f>IF('MATRIKS KEPUTUSAN'!F14&lt;=256,0.33,IF('MATRIKS KEPUTUSAN'!F14&lt;=512,0.67,1))</f>
        <v>0.67</v>
      </c>
      <c r="G13" s="70">
        <f>IF('MATRIKS KEPUTUSAN'!G14&lt;=1,0.25,IF('MATRIKS KEPUTUSAN'!G14&lt;=2,0.5,IF('MATRIKS KEPUTUSAN'!G14&lt;=3,0.75,1)))</f>
        <v>0.5</v>
      </c>
      <c r="H13" s="70">
        <f>IF('MATRIKS KEPUTUSAN'!H14&lt;=11000000,0.25,IF('MATRIKS KEPUTUSAN'!H14&lt;=14000000,0.5,IF('MATRIKS KEPUTUSAN'!H14&lt;=17000000,0.75,1)))</f>
        <v>0.25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7">
        <f>'MATRIKS KEPUTUSAN'!A15</f>
        <v>13</v>
      </c>
      <c r="B14" s="67" t="str">
        <f>'MATRIKS KEPUTUSAN'!B15</f>
        <v>A13</v>
      </c>
      <c r="C14" s="10" t="str">
        <f>'MATRIKS KEPUTUSAN'!C15</f>
        <v>HP 14S EP0001TU/EP0002TU i5-1335U</v>
      </c>
      <c r="D14" s="70">
        <f>IF('MATRIKS KEPUTUSAN'!D15&lt;45,0.25,IF('MATRIKS KEPUTUSAN'!D15&lt;50,0.5,IF('MATRIKS KEPUTUSAN'!D15&lt;55,0.75,1)))</f>
        <v>0.25</v>
      </c>
      <c r="E14" s="70">
        <f>IF('MATRIKS KEPUTUSAN'!E15&lt;=8,0.25,IF('MATRIKS KEPUTUSAN'!E15&lt;=16,0.5,IF('MATRIKS KEPUTUSAN'!E15&lt;=32,0.75,1)))</f>
        <v>0.25</v>
      </c>
      <c r="F14" s="70">
        <f>IF('MATRIKS KEPUTUSAN'!F15&lt;=256,0.33,IF('MATRIKS KEPUTUSAN'!F15&lt;=512,0.67,1))</f>
        <v>0.67</v>
      </c>
      <c r="G14" s="70">
        <f>IF('MATRIKS KEPUTUSAN'!G15&lt;=1,0.25,IF('MATRIKS KEPUTUSAN'!G15&lt;=2,0.5,IF('MATRIKS KEPUTUSAN'!G15&lt;=3,0.75,1)))</f>
        <v>0.25</v>
      </c>
      <c r="H14" s="70">
        <f>IF('MATRIKS KEPUTUSAN'!H15&lt;=11000000,0.25,IF('MATRIKS KEPUTUSAN'!H15&lt;=14000000,0.5,IF('MATRIKS KEPUTUSAN'!H15&lt;=17000000,0.75,1)))</f>
        <v>0.25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7">
        <f>'MATRIKS KEPUTUSAN'!A16</f>
        <v>14</v>
      </c>
      <c r="B15" s="67" t="str">
        <f>'MATRIKS KEPUTUSAN'!B16</f>
        <v>A14</v>
      </c>
      <c r="C15" s="10" t="str">
        <f>'MATRIKS KEPUTUSAN'!C16</f>
        <v>HP 14S-DQ5567TU i3-1215U</v>
      </c>
      <c r="D15" s="70">
        <f>IF('MATRIKS KEPUTUSAN'!D16&lt;45,0.25,IF('MATRIKS KEPUTUSAN'!D16&lt;50,0.5,IF('MATRIKS KEPUTUSAN'!D16&lt;55,0.75,1)))</f>
        <v>0.25</v>
      </c>
      <c r="E15" s="70">
        <f>IF('MATRIKS KEPUTUSAN'!E16&lt;=8,0.25,IF('MATRIKS KEPUTUSAN'!E16&lt;=16,0.5,IF('MATRIKS KEPUTUSAN'!E16&lt;=32,0.75,1)))</f>
        <v>0.25</v>
      </c>
      <c r="F15" s="70">
        <f>IF('MATRIKS KEPUTUSAN'!F16&lt;=256,0.33,IF('MATRIKS KEPUTUSAN'!F16&lt;=512,0.67,1))</f>
        <v>0.67</v>
      </c>
      <c r="G15" s="70">
        <f>IF('MATRIKS KEPUTUSAN'!G16&lt;=1,0.25,IF('MATRIKS KEPUTUSAN'!G16&lt;=2,0.5,IF('MATRIKS KEPUTUSAN'!G16&lt;=3,0.75,1)))</f>
        <v>0.5</v>
      </c>
      <c r="H15" s="70">
        <f>IF('MATRIKS KEPUTUSAN'!H16&lt;=11000000,0.25,IF('MATRIKS KEPUTUSAN'!H16&lt;=14000000,0.5,IF('MATRIKS KEPUTUSAN'!H16&lt;=17000000,0.75,1)))</f>
        <v>0.25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7">
        <f>'MATRIKS KEPUTUSAN'!A17</f>
        <v>15</v>
      </c>
      <c r="B16" s="67" t="str">
        <f>'MATRIKS KEPUTUSAN'!B17</f>
        <v>A15</v>
      </c>
      <c r="C16" s="10" t="str">
        <f>'MATRIKS KEPUTUSAN'!C17</f>
        <v>HP 14S DQ5153TU i5-1235U</v>
      </c>
      <c r="D16" s="70">
        <f>IF('MATRIKS KEPUTUSAN'!D17&lt;45,0.25,IF('MATRIKS KEPUTUSAN'!D17&lt;50,0.5,IF('MATRIKS KEPUTUSAN'!D17&lt;55,0.75,1)))</f>
        <v>0.25</v>
      </c>
      <c r="E16" s="70">
        <f>IF('MATRIKS KEPUTUSAN'!E17&lt;=8,0.25,IF('MATRIKS KEPUTUSAN'!E17&lt;=16,0.5,IF('MATRIKS KEPUTUSAN'!E17&lt;=32,0.75,1)))</f>
        <v>0.25</v>
      </c>
      <c r="F16" s="70">
        <f>IF('MATRIKS KEPUTUSAN'!F17&lt;=256,0.33,IF('MATRIKS KEPUTUSAN'!F17&lt;=512,0.67,1))</f>
        <v>0.67</v>
      </c>
      <c r="G16" s="70">
        <f>IF('MATRIKS KEPUTUSAN'!G17&lt;=1,0.25,IF('MATRIKS KEPUTUSAN'!G17&lt;=2,0.5,IF('MATRIKS KEPUTUSAN'!G17&lt;=3,0.75,1)))</f>
        <v>0.25</v>
      </c>
      <c r="H16" s="70">
        <f>IF('MATRIKS KEPUTUSAN'!H17&lt;=11000000,0.25,IF('MATRIKS KEPUTUSAN'!H17&lt;=14000000,0.5,IF('MATRIKS KEPUTUSAN'!H17&lt;=17000000,0.75,1)))</f>
        <v>0.5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7">
        <f>'MATRIKS KEPUTUSAN'!A18</f>
        <v>16</v>
      </c>
      <c r="B17" s="67" t="str">
        <f>'MATRIKS KEPUTUSAN'!B18</f>
        <v>A16</v>
      </c>
      <c r="C17" s="10" t="str">
        <f>'MATRIKS KEPUTUSAN'!C18</f>
        <v>HP 14S DQ5152TU i5 1235U</v>
      </c>
      <c r="D17" s="70">
        <f>IF('MATRIKS KEPUTUSAN'!D18&lt;45,0.25,IF('MATRIKS KEPUTUSAN'!D18&lt;50,0.5,IF('MATRIKS KEPUTUSAN'!D18&lt;55,0.75,1)))</f>
        <v>0.25</v>
      </c>
      <c r="E17" s="70">
        <f>IF('MATRIKS KEPUTUSAN'!E18&lt;=8,0.25,IF('MATRIKS KEPUTUSAN'!E18&lt;=16,0.5,IF('MATRIKS KEPUTUSAN'!E18&lt;=32,0.75,1)))</f>
        <v>0.25</v>
      </c>
      <c r="F17" s="70">
        <f>IF('MATRIKS KEPUTUSAN'!F18&lt;=256,0.33,IF('MATRIKS KEPUTUSAN'!F18&lt;=512,0.67,1))</f>
        <v>0.67</v>
      </c>
      <c r="G17" s="70">
        <f>IF('MATRIKS KEPUTUSAN'!G18&lt;=1,0.25,IF('MATRIKS KEPUTUSAN'!G18&lt;=2,0.5,IF('MATRIKS KEPUTUSAN'!G18&lt;=3,0.75,1)))</f>
        <v>0.5</v>
      </c>
      <c r="H17" s="70">
        <f>IF('MATRIKS KEPUTUSAN'!H18&lt;=11000000,0.25,IF('MATRIKS KEPUTUSAN'!H18&lt;=14000000,0.5,IF('MATRIKS KEPUTUSAN'!H18&lt;=17000000,0.75,1)))</f>
        <v>0.5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7">
        <f>'MATRIKS KEPUTUSAN'!A19</f>
        <v>17</v>
      </c>
      <c r="B18" s="67" t="str">
        <f>'MATRIKS KEPUTUSAN'!B19</f>
        <v>A17</v>
      </c>
      <c r="C18" s="10" t="str">
        <f>'MATRIKS KEPUTUSAN'!C19</f>
        <v>HP 14s DQ5000TU i5-1240P</v>
      </c>
      <c r="D18" s="70">
        <f>IF('MATRIKS KEPUTUSAN'!D19&lt;45,0.25,IF('MATRIKS KEPUTUSAN'!D19&lt;50,0.5,IF('MATRIKS KEPUTUSAN'!D19&lt;55,0.75,1)))</f>
        <v>0.25</v>
      </c>
      <c r="E18" s="70">
        <f>IF('MATRIKS KEPUTUSAN'!E19&lt;=8,0.25,IF('MATRIKS KEPUTUSAN'!E19&lt;=16,0.5,IF('MATRIKS KEPUTUSAN'!E19&lt;=32,0.75,1)))</f>
        <v>0.25</v>
      </c>
      <c r="F18" s="70">
        <f>IF('MATRIKS KEPUTUSAN'!F19&lt;=256,0.33,IF('MATRIKS KEPUTUSAN'!F19&lt;=512,0.67,1))</f>
        <v>0.67</v>
      </c>
      <c r="G18" s="70">
        <f>IF('MATRIKS KEPUTUSAN'!G19&lt;=1,0.25,IF('MATRIKS KEPUTUSAN'!G19&lt;=2,0.5,IF('MATRIKS KEPUTUSAN'!G19&lt;=3,0.75,1)))</f>
        <v>0.5</v>
      </c>
      <c r="H18" s="70">
        <f>IF('MATRIKS KEPUTUSAN'!H19&lt;=11000000,0.25,IF('MATRIKS KEPUTUSAN'!H19&lt;=14000000,0.5,IF('MATRIKS KEPUTUSAN'!H19&lt;=17000000,0.75,1)))</f>
        <v>0.75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7">
        <f>'MATRIKS KEPUTUSAN'!A20</f>
        <v>18</v>
      </c>
      <c r="B19" s="67" t="str">
        <f>'MATRIKS KEPUTUSAN'!B20</f>
        <v>A18</v>
      </c>
      <c r="C19" s="10" t="str">
        <f>'MATRIKS KEPUTUSAN'!C20</f>
        <v>Acer TravelMate P214 Ryzen 5 PRO</v>
      </c>
      <c r="D19" s="70">
        <f>IF('MATRIKS KEPUTUSAN'!D20&lt;45,0.25,IF('MATRIKS KEPUTUSAN'!D20&lt;50,0.5,IF('MATRIKS KEPUTUSAN'!D20&lt;55,0.75,1)))</f>
        <v>0.25</v>
      </c>
      <c r="E19" s="70">
        <f>IF('MATRIKS KEPUTUSAN'!E20&lt;=8,0.25,IF('MATRIKS KEPUTUSAN'!E20&lt;=16,0.5,IF('MATRIKS KEPUTUSAN'!E20&lt;=32,0.75,1)))</f>
        <v>0.25</v>
      </c>
      <c r="F19" s="70">
        <f>IF('MATRIKS KEPUTUSAN'!F20&lt;=256,0.33,IF('MATRIKS KEPUTUSAN'!F20&lt;=512,0.67,1))</f>
        <v>0.67</v>
      </c>
      <c r="G19" s="70">
        <f>IF('MATRIKS KEPUTUSAN'!G20&lt;=1,0.25,IF('MATRIKS KEPUTUSAN'!G20&lt;=2,0.5,IF('MATRIKS KEPUTUSAN'!G20&lt;=3,0.75,1)))</f>
        <v>0.25</v>
      </c>
      <c r="H19" s="70">
        <f>IF('MATRIKS KEPUTUSAN'!H20&lt;=11000000,0.25,IF('MATRIKS KEPUTUSAN'!H20&lt;=14000000,0.5,IF('MATRIKS KEPUTUSAN'!H20&lt;=17000000,0.75,1)))</f>
        <v>0.75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7">
        <f>'MATRIKS KEPUTUSAN'!A21</f>
        <v>19</v>
      </c>
      <c r="B20" s="67" t="str">
        <f>'MATRIKS KEPUTUSAN'!B21</f>
        <v>A19</v>
      </c>
      <c r="C20" s="10" t="str">
        <f>'MATRIKS KEPUTUSAN'!C21</f>
        <v>Acer TravelMate P214 Intel Core 5 120U</v>
      </c>
      <c r="D20" s="70">
        <f>IF('MATRIKS KEPUTUSAN'!D21&lt;45,0.25,IF('MATRIKS KEPUTUSAN'!D21&lt;50,0.5,IF('MATRIKS KEPUTUSAN'!D21&lt;55,0.75,1)))</f>
        <v>0.5</v>
      </c>
      <c r="E20" s="70">
        <f>IF('MATRIKS KEPUTUSAN'!E21&lt;=8,0.25,IF('MATRIKS KEPUTUSAN'!E21&lt;=16,0.5,IF('MATRIKS KEPUTUSAN'!E21&lt;=32,0.75,1)))</f>
        <v>0.25</v>
      </c>
      <c r="F20" s="70">
        <f>IF('MATRIKS KEPUTUSAN'!F21&lt;=256,0.33,IF('MATRIKS KEPUTUSAN'!F21&lt;=512,0.67,1))</f>
        <v>0.67</v>
      </c>
      <c r="G20" s="70">
        <f>IF('MATRIKS KEPUTUSAN'!G21&lt;=1,0.25,IF('MATRIKS KEPUTUSAN'!G21&lt;=2,0.5,IF('MATRIKS KEPUTUSAN'!G21&lt;=3,0.75,1)))</f>
        <v>0.5</v>
      </c>
      <c r="H20" s="70">
        <f>IF('MATRIKS KEPUTUSAN'!H21&lt;=11000000,0.25,IF('MATRIKS KEPUTUSAN'!H21&lt;=14000000,0.5,IF('MATRIKS KEPUTUSAN'!H21&lt;=17000000,0.75,1)))</f>
        <v>0.75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7">
        <f>'MATRIKS KEPUTUSAN'!A22</f>
        <v>20</v>
      </c>
      <c r="B21" s="67" t="str">
        <f>'MATRIKS KEPUTUSAN'!B22</f>
        <v>A20</v>
      </c>
      <c r="C21" s="10" t="str">
        <f>'MATRIKS KEPUTUSAN'!C22</f>
        <v>Acer TravelMate P414 Core-i5-1240P</v>
      </c>
      <c r="D21" s="70">
        <f>IF('MATRIKS KEPUTUSAN'!D22&lt;45,0.25,IF('MATRIKS KEPUTUSAN'!D22&lt;50,0.5,IF('MATRIKS KEPUTUSAN'!D22&lt;55,0.75,1)))</f>
        <v>0.25</v>
      </c>
      <c r="E21" s="70">
        <f>IF('MATRIKS KEPUTUSAN'!E22&lt;=8,0.25,IF('MATRIKS KEPUTUSAN'!E22&lt;=16,0.5,IF('MATRIKS KEPUTUSAN'!E22&lt;=32,0.75,1)))</f>
        <v>0.5</v>
      </c>
      <c r="F21" s="70">
        <f>IF('MATRIKS KEPUTUSAN'!F22&lt;=256,0.33,IF('MATRIKS KEPUTUSAN'!F22&lt;=512,0.67,1))</f>
        <v>0.67</v>
      </c>
      <c r="G21" s="70">
        <f>IF('MATRIKS KEPUTUSAN'!G22&lt;=1,0.25,IF('MATRIKS KEPUTUSAN'!G22&lt;=2,0.5,IF('MATRIKS KEPUTUSAN'!G22&lt;=3,0.75,1)))</f>
        <v>0.75</v>
      </c>
      <c r="H21" s="70">
        <f>IF('MATRIKS KEPUTUSAN'!H22&lt;=11000000,0.25,IF('MATRIKS KEPUTUSAN'!H22&lt;=14000000,0.5,IF('MATRIKS KEPUTUSAN'!H22&lt;=17000000,0.75,1)))</f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7">
        <f>'MATRIKS KEPUTUSAN'!A23</f>
        <v>21</v>
      </c>
      <c r="B22" s="67" t="str">
        <f>'MATRIKS KEPUTUSAN'!B23</f>
        <v>A21</v>
      </c>
      <c r="C22" s="10" t="str">
        <f>'MATRIKS KEPUTUSAN'!C23</f>
        <v>Acer TravelMate P214 Core-i5-0041</v>
      </c>
      <c r="D22" s="70">
        <f>IF('MATRIKS KEPUTUSAN'!D23&lt;45,0.25,IF('MATRIKS KEPUTUSAN'!D23&lt;50,0.5,IF('MATRIKS KEPUTUSAN'!D23&lt;55,0.75,1)))</f>
        <v>0.5</v>
      </c>
      <c r="E22" s="70">
        <f>IF('MATRIKS KEPUTUSAN'!E23&lt;=8,0.25,IF('MATRIKS KEPUTUSAN'!E23&lt;=16,0.5,IF('MATRIKS KEPUTUSAN'!E23&lt;=32,0.75,1)))</f>
        <v>0.25</v>
      </c>
      <c r="F22" s="70">
        <f>IF('MATRIKS KEPUTUSAN'!F23&lt;=256,0.33,IF('MATRIKS KEPUTUSAN'!F23&lt;=512,0.67,1))</f>
        <v>0.67</v>
      </c>
      <c r="G22" s="70">
        <f>IF('MATRIKS KEPUTUSAN'!G23&lt;=1,0.25,IF('MATRIKS KEPUTUSAN'!G23&lt;=2,0.5,IF('MATRIKS KEPUTUSAN'!G23&lt;=3,0.75,1)))</f>
        <v>0.25</v>
      </c>
      <c r="H22" s="70">
        <f>IF('MATRIKS KEPUTUSAN'!H23&lt;=11000000,0.25,IF('MATRIKS KEPUTUSAN'!H23&lt;=14000000,0.5,IF('MATRIKS KEPUTUSAN'!H23&lt;=17000000,0.75,1)))</f>
        <v>0.75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7">
        <f>'MATRIKS KEPUTUSAN'!A24</f>
        <v>22</v>
      </c>
      <c r="B23" s="67" t="str">
        <f>'MATRIKS KEPUTUSAN'!B24</f>
        <v>A22</v>
      </c>
      <c r="C23" s="10" t="str">
        <f>'MATRIKS KEPUTUSAN'!C24</f>
        <v>Acer Travelmate P414 i7-1260P 106986</v>
      </c>
      <c r="D23" s="70">
        <f>IF('MATRIKS KEPUTUSAN'!D24&lt;45,0.25,IF('MATRIKS KEPUTUSAN'!D24&lt;50,0.5,IF('MATRIKS KEPUTUSAN'!D24&lt;55,0.75,1)))</f>
        <v>0.25</v>
      </c>
      <c r="E23" s="70">
        <f>IF('MATRIKS KEPUTUSAN'!E24&lt;=8,0.25,IF('MATRIKS KEPUTUSAN'!E24&lt;=16,0.5,IF('MATRIKS KEPUTUSAN'!E24&lt;=32,0.75,1)))</f>
        <v>0.5</v>
      </c>
      <c r="F23" s="70">
        <f>IF('MATRIKS KEPUTUSAN'!F24&lt;=256,0.33,IF('MATRIKS KEPUTUSAN'!F24&lt;=512,0.67,1))</f>
        <v>1</v>
      </c>
      <c r="G23" s="70">
        <f>IF('MATRIKS KEPUTUSAN'!G24&lt;=1,0.25,IF('MATRIKS KEPUTUSAN'!G24&lt;=2,0.5,IF('MATRIKS KEPUTUSAN'!G24&lt;=3,0.75,1)))</f>
        <v>0.25</v>
      </c>
      <c r="H23" s="70">
        <f>IF('MATRIKS KEPUTUSAN'!H24&lt;=11000000,0.25,IF('MATRIKS KEPUTUSAN'!H24&lt;=14000000,0.5,IF('MATRIKS KEPUTUSAN'!H24&lt;=17000000,0.75,1)))</f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7">
        <f>'MATRIKS KEPUTUSAN'!A25</f>
        <v>23</v>
      </c>
      <c r="B24" s="67" t="str">
        <f>'MATRIKS KEPUTUSAN'!B25</f>
        <v>A23</v>
      </c>
      <c r="C24" s="10" t="str">
        <f>'MATRIKS KEPUTUSAN'!C25</f>
        <v>Acer Travelmate P414 
Intel Core Ultra 7-155U</v>
      </c>
      <c r="D24" s="70">
        <f>IF('MATRIKS KEPUTUSAN'!D25&lt;45,0.25,IF('MATRIKS KEPUTUSAN'!D25&lt;50,0.5,IF('MATRIKS KEPUTUSAN'!D25&lt;55,0.75,1)))</f>
        <v>0.25</v>
      </c>
      <c r="E24" s="70">
        <f>IF('MATRIKS KEPUTUSAN'!E25&lt;=8,0.25,IF('MATRIKS KEPUTUSAN'!E25&lt;=16,0.5,IF('MATRIKS KEPUTUSAN'!E25&lt;=32,0.75,1)))</f>
        <v>0.5</v>
      </c>
      <c r="F24" s="70">
        <f>IF('MATRIKS KEPUTUSAN'!F25&lt;=256,0.33,IF('MATRIKS KEPUTUSAN'!F25&lt;=512,0.67,1))</f>
        <v>1</v>
      </c>
      <c r="G24" s="70">
        <f>IF('MATRIKS KEPUTUSAN'!G25&lt;=1,0.25,IF('MATRIKS KEPUTUSAN'!G25&lt;=2,0.5,IF('MATRIKS KEPUTUSAN'!G25&lt;=3,0.75,1)))</f>
        <v>0.75</v>
      </c>
      <c r="H24" s="70">
        <f>IF('MATRIKS KEPUTUSAN'!H25&lt;=11000000,0.25,IF('MATRIKS KEPUTUSAN'!H25&lt;=14000000,0.5,IF('MATRIKS KEPUTUSAN'!H25&lt;=17000000,0.75,1)))</f>
        <v>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7">
        <f>'MATRIKS KEPUTUSAN'!A26</f>
        <v>24</v>
      </c>
      <c r="B25" s="67" t="str">
        <f>'MATRIKS KEPUTUSAN'!B26</f>
        <v>A24</v>
      </c>
      <c r="C25" s="10" t="str">
        <f>'MATRIKS KEPUTUSAN'!C26</f>
        <v>Acer Travelmate P214 i5 82022</v>
      </c>
      <c r="D25" s="70">
        <f>IF('MATRIKS KEPUTUSAN'!D26&lt;45,0.25,IF('MATRIKS KEPUTUSAN'!D26&lt;50,0.5,IF('MATRIKS KEPUTUSAN'!D26&lt;55,0.75,1)))</f>
        <v>0.25</v>
      </c>
      <c r="E25" s="70">
        <f>IF('MATRIKS KEPUTUSAN'!E26&lt;=8,0.25,IF('MATRIKS KEPUTUSAN'!E26&lt;=16,0.5,IF('MATRIKS KEPUTUSAN'!E26&lt;=32,0.75,1)))</f>
        <v>0.25</v>
      </c>
      <c r="F25" s="70">
        <f>IF('MATRIKS KEPUTUSAN'!F26&lt;=256,0.33,IF('MATRIKS KEPUTUSAN'!F26&lt;=512,0.67,1))</f>
        <v>0.67</v>
      </c>
      <c r="G25" s="70">
        <f>IF('MATRIKS KEPUTUSAN'!G26&lt;=1,0.25,IF('MATRIKS KEPUTUSAN'!G26&lt;=2,0.5,IF('MATRIKS KEPUTUSAN'!G26&lt;=3,0.75,1)))</f>
        <v>0.25</v>
      </c>
      <c r="H25" s="70">
        <f>IF('MATRIKS KEPUTUSAN'!H26&lt;=11000000,0.25,IF('MATRIKS KEPUTUSAN'!H26&lt;=14000000,0.5,IF('MATRIKS KEPUTUSAN'!H26&lt;=17000000,0.75,1)))</f>
        <v>0.5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7">
        <f>'MATRIKS KEPUTUSAN'!A27</f>
        <v>25</v>
      </c>
      <c r="B26" s="67" t="str">
        <f>'MATRIKS KEPUTUSAN'!B27</f>
        <v>A25</v>
      </c>
      <c r="C26" s="10" t="str">
        <f>'MATRIKS KEPUTUSAN'!C27</f>
        <v>Acer Travelmate P214 i5-1334U</v>
      </c>
      <c r="D26" s="70">
        <f>IF('MATRIKS KEPUTUSAN'!D27&lt;45,0.25,IF('MATRIKS KEPUTUSAN'!D27&lt;50,0.5,IF('MATRIKS KEPUTUSAN'!D27&lt;55,0.75,1)))</f>
        <v>0.25</v>
      </c>
      <c r="E26" s="70">
        <f>IF('MATRIKS KEPUTUSAN'!E27&lt;=8,0.25,IF('MATRIKS KEPUTUSAN'!E27&lt;=16,0.5,IF('MATRIKS KEPUTUSAN'!E27&lt;=32,0.75,1)))</f>
        <v>0.25</v>
      </c>
      <c r="F26" s="70">
        <f>IF('MATRIKS KEPUTUSAN'!F27&lt;=256,0.33,IF('MATRIKS KEPUTUSAN'!F27&lt;=512,0.67,1))</f>
        <v>0.67</v>
      </c>
      <c r="G26" s="70">
        <f>IF('MATRIKS KEPUTUSAN'!G27&lt;=1,0.25,IF('MATRIKS KEPUTUSAN'!G27&lt;=2,0.5,IF('MATRIKS KEPUTUSAN'!G27&lt;=3,0.75,1)))</f>
        <v>0.75</v>
      </c>
      <c r="H26" s="70">
        <f>IF('MATRIKS KEPUTUSAN'!H27&lt;=11000000,0.25,IF('MATRIKS KEPUTUSAN'!H27&lt;=14000000,0.5,IF('MATRIKS KEPUTUSAN'!H27&lt;=17000000,0.75,1)))</f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7">
        <f>'MATRIKS KEPUTUSAN'!A28</f>
        <v>26</v>
      </c>
      <c r="B27" s="67" t="str">
        <f>'MATRIKS KEPUTUSAN'!B28</f>
        <v>A26</v>
      </c>
      <c r="C27" s="10" t="str">
        <f>'MATRIKS KEPUTUSAN'!C28</f>
        <v>Acer Travelmate P214 i7-1355U</v>
      </c>
      <c r="D27" s="70">
        <f>IF('MATRIKS KEPUTUSAN'!D28&lt;45,0.25,IF('MATRIKS KEPUTUSAN'!D28&lt;50,0.5,IF('MATRIKS KEPUTUSAN'!D28&lt;55,0.75,1)))</f>
        <v>0.25</v>
      </c>
      <c r="E27" s="70">
        <f>IF('MATRIKS KEPUTUSAN'!E28&lt;=8,0.25,IF('MATRIKS KEPUTUSAN'!E28&lt;=16,0.5,IF('MATRIKS KEPUTUSAN'!E28&lt;=32,0.75,1)))</f>
        <v>0.25</v>
      </c>
      <c r="F27" s="70">
        <f>IF('MATRIKS KEPUTUSAN'!F28&lt;=256,0.33,IF('MATRIKS KEPUTUSAN'!F28&lt;=512,0.67,1))</f>
        <v>0.67</v>
      </c>
      <c r="G27" s="70">
        <f>IF('MATRIKS KEPUTUSAN'!G28&lt;=1,0.25,IF('MATRIKS KEPUTUSAN'!G28&lt;=2,0.5,IF('MATRIKS KEPUTUSAN'!G28&lt;=3,0.75,1)))</f>
        <v>0.25</v>
      </c>
      <c r="H27" s="70">
        <f>IF('MATRIKS KEPUTUSAN'!H28&lt;=11000000,0.25,IF('MATRIKS KEPUTUSAN'!H28&lt;=14000000,0.5,IF('MATRIKS KEPUTUSAN'!H28&lt;=17000000,0.75,1)))</f>
        <v>0.75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7">
        <f>'MATRIKS KEPUTUSAN'!A29</f>
        <v>27</v>
      </c>
      <c r="B28" s="67" t="str">
        <f>'MATRIKS KEPUTUSAN'!B29</f>
        <v>A27</v>
      </c>
      <c r="C28" s="10" t="str">
        <f>'MATRIKS KEPUTUSAN'!C29</f>
        <v>Acer TravelMate P214 TMP214/0034</v>
      </c>
      <c r="D28" s="70">
        <f>IF('MATRIKS KEPUTUSAN'!D29&lt;45,0.25,IF('MATRIKS KEPUTUSAN'!D29&lt;50,0.5,IF('MATRIKS KEPUTUSAN'!D29&lt;55,0.75,1)))</f>
        <v>0.25</v>
      </c>
      <c r="E28" s="70">
        <f>IF('MATRIKS KEPUTUSAN'!E29&lt;=8,0.25,IF('MATRIKS KEPUTUSAN'!E29&lt;=16,0.5,IF('MATRIKS KEPUTUSAN'!E29&lt;=32,0.75,1)))</f>
        <v>0.25</v>
      </c>
      <c r="F28" s="70">
        <f>IF('MATRIKS KEPUTUSAN'!F29&lt;=256,0.33,IF('MATRIKS KEPUTUSAN'!F29&lt;=512,0.67,1))</f>
        <v>0.67</v>
      </c>
      <c r="G28" s="70">
        <f>IF('MATRIKS KEPUTUSAN'!G29&lt;=1,0.25,IF('MATRIKS KEPUTUSAN'!G29&lt;=2,0.5,IF('MATRIKS KEPUTUSAN'!G29&lt;=3,0.75,1)))</f>
        <v>0.75</v>
      </c>
      <c r="H28" s="70">
        <f>IF('MATRIKS KEPUTUSAN'!H29&lt;=11000000,0.25,IF('MATRIKS KEPUTUSAN'!H29&lt;=14000000,0.5,IF('MATRIKS KEPUTUSAN'!H29&lt;=17000000,0.75,1)))</f>
        <v>0.75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7">
        <f>'MATRIKS KEPUTUSAN'!A30</f>
        <v>28</v>
      </c>
      <c r="B29" s="67" t="str">
        <f>'MATRIKS KEPUTUSAN'!B30</f>
        <v>A28</v>
      </c>
      <c r="C29" s="10" t="str">
        <f>'MATRIKS KEPUTUSAN'!C30</f>
        <v>Acer TravelMate P2 Core i3</v>
      </c>
      <c r="D29" s="70">
        <f>IF('MATRIKS KEPUTUSAN'!D30&lt;45,0.25,IF('MATRIKS KEPUTUSAN'!D30&lt;50,0.5,IF('MATRIKS KEPUTUSAN'!D30&lt;55,0.75,1)))</f>
        <v>0.25</v>
      </c>
      <c r="E29" s="70">
        <f>IF('MATRIKS KEPUTUSAN'!E30&lt;=8,0.25,IF('MATRIKS KEPUTUSAN'!E30&lt;=16,0.5,IF('MATRIKS KEPUTUSAN'!E30&lt;=32,0.75,1)))</f>
        <v>0.25</v>
      </c>
      <c r="F29" s="70">
        <f>IF('MATRIKS KEPUTUSAN'!F30&lt;=256,0.33,IF('MATRIKS KEPUTUSAN'!F30&lt;=512,0.67,1))</f>
        <v>0.67</v>
      </c>
      <c r="G29" s="70">
        <f>IF('MATRIKS KEPUTUSAN'!G30&lt;=1,0.25,IF('MATRIKS KEPUTUSAN'!G30&lt;=2,0.5,IF('MATRIKS KEPUTUSAN'!G30&lt;=3,0.75,1)))</f>
        <v>0.25</v>
      </c>
      <c r="H29" s="70">
        <f>IF('MATRIKS KEPUTUSAN'!H30&lt;=11000000,0.25,IF('MATRIKS KEPUTUSAN'!H30&lt;=14000000,0.5,IF('MATRIKS KEPUTUSAN'!H30&lt;=17000000,0.75,1)))</f>
        <v>0.5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7">
        <f>'MATRIKS KEPUTUSAN'!A31</f>
        <v>29</v>
      </c>
      <c r="B30" s="67" t="str">
        <f>'MATRIKS KEPUTUSAN'!B31</f>
        <v>A29</v>
      </c>
      <c r="C30" s="10" t="str">
        <f>'MATRIKS KEPUTUSAN'!C31</f>
        <v>Acer Travelmate i5-1235U</v>
      </c>
      <c r="D30" s="70">
        <f>IF('MATRIKS KEPUTUSAN'!D31&lt;45,0.25,IF('MATRIKS KEPUTUSAN'!D31&lt;50,0.5,IF('MATRIKS KEPUTUSAN'!D31&lt;55,0.75,1)))</f>
        <v>0.25</v>
      </c>
      <c r="E30" s="70">
        <f>IF('MATRIKS KEPUTUSAN'!E31&lt;=8,0.25,IF('MATRIKS KEPUTUSAN'!E31&lt;=16,0.5,IF('MATRIKS KEPUTUSAN'!E31&lt;=32,0.75,1)))</f>
        <v>0.25</v>
      </c>
      <c r="F30" s="70">
        <f>IF('MATRIKS KEPUTUSAN'!F31&lt;=256,0.33,IF('MATRIKS KEPUTUSAN'!F31&lt;=512,0.67,1))</f>
        <v>0.67</v>
      </c>
      <c r="G30" s="70">
        <f>IF('MATRIKS KEPUTUSAN'!G31&lt;=1,0.25,IF('MATRIKS KEPUTUSAN'!G31&lt;=2,0.5,IF('MATRIKS KEPUTUSAN'!G31&lt;=3,0.75,1)))</f>
        <v>0.25</v>
      </c>
      <c r="H30" s="70">
        <f>IF('MATRIKS KEPUTUSAN'!H31&lt;=11000000,0.25,IF('MATRIKS KEPUTUSAN'!H31&lt;=14000000,0.5,IF('MATRIKS KEPUTUSAN'!H31&lt;=17000000,0.75,1)))</f>
        <v>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7">
        <f>'MATRIKS KEPUTUSAN'!A32</f>
        <v>30</v>
      </c>
      <c r="B31" s="67" t="str">
        <f>'MATRIKS KEPUTUSAN'!B32</f>
        <v>A30</v>
      </c>
      <c r="C31" s="10" t="str">
        <f>'MATRIKS KEPUTUSAN'!C32</f>
        <v>Acer Travelmate i5-1135G7</v>
      </c>
      <c r="D31" s="70">
        <f>IF('MATRIKS KEPUTUSAN'!D32&lt;45,0.25,IF('MATRIKS KEPUTUSAN'!D32&lt;50,0.5,IF('MATRIKS KEPUTUSAN'!D32&lt;55,0.75,1)))</f>
        <v>0.25</v>
      </c>
      <c r="E31" s="70">
        <f>IF('MATRIKS KEPUTUSAN'!E32&lt;=8,0.25,IF('MATRIKS KEPUTUSAN'!E32&lt;=16,0.5,IF('MATRIKS KEPUTUSAN'!E32&lt;=32,0.75,1)))</f>
        <v>0.25</v>
      </c>
      <c r="F31" s="70">
        <f>IF('MATRIKS KEPUTUSAN'!F32&lt;=256,0.33,IF('MATRIKS KEPUTUSAN'!F32&lt;=512,0.67,1))</f>
        <v>0.67</v>
      </c>
      <c r="G31" s="70">
        <f>IF('MATRIKS KEPUTUSAN'!G32&lt;=1,0.25,IF('MATRIKS KEPUTUSAN'!G32&lt;=2,0.5,IF('MATRIKS KEPUTUSAN'!G32&lt;=3,0.75,1)))</f>
        <v>0.25</v>
      </c>
      <c r="H31" s="70">
        <f>IF('MATRIKS KEPUTUSAN'!H32&lt;=11000000,0.25,IF('MATRIKS KEPUTUSAN'!H32&lt;=14000000,0.5,IF('MATRIKS KEPUTUSAN'!H32&lt;=17000000,0.75,1)))</f>
        <v>0.5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7">
        <f>'MATRIKS KEPUTUSAN'!A33</f>
        <v>31</v>
      </c>
      <c r="B32" s="67" t="str">
        <f>'MATRIKS KEPUTUSAN'!B33</f>
        <v>A31</v>
      </c>
      <c r="C32" s="10" t="str">
        <f>'MATRIKS KEPUTUSAN'!C33</f>
        <v>Acer TravelMate P2 TMP214 54</v>
      </c>
      <c r="D32" s="70">
        <f>IF('MATRIKS KEPUTUSAN'!D33&lt;45,0.25,IF('MATRIKS KEPUTUSAN'!D33&lt;50,0.5,IF('MATRIKS KEPUTUSAN'!D33&lt;55,0.75,1)))</f>
        <v>0.25</v>
      </c>
      <c r="E32" s="70">
        <f>IF('MATRIKS KEPUTUSAN'!E33&lt;=8,0.25,IF('MATRIKS KEPUTUSAN'!E33&lt;=16,0.5,IF('MATRIKS KEPUTUSAN'!E33&lt;=32,0.75,1)))</f>
        <v>0.5</v>
      </c>
      <c r="F32" s="70">
        <f>IF('MATRIKS KEPUTUSAN'!F33&lt;=256,0.33,IF('MATRIKS KEPUTUSAN'!F33&lt;=512,0.67,1))</f>
        <v>0.67</v>
      </c>
      <c r="G32" s="70">
        <f>IF('MATRIKS KEPUTUSAN'!G33&lt;=1,0.25,IF('MATRIKS KEPUTUSAN'!G33&lt;=2,0.5,IF('MATRIKS KEPUTUSAN'!G33&lt;=3,0.75,1)))</f>
        <v>0.25</v>
      </c>
      <c r="H32" s="70">
        <f>IF('MATRIKS KEPUTUSAN'!H33&lt;=11000000,0.25,IF('MATRIKS KEPUTUSAN'!H33&lt;=14000000,0.5,IF('MATRIKS KEPUTUSAN'!H33&lt;=17000000,0.75,1)))</f>
        <v>0.75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7">
        <f>'MATRIKS KEPUTUSAN'!A34</f>
        <v>32</v>
      </c>
      <c r="B33" s="67" t="str">
        <f>'MATRIKS KEPUTUSAN'!B34</f>
        <v>A32</v>
      </c>
      <c r="C33" s="10" t="str">
        <f>'MATRIKS KEPUTUSAN'!C34</f>
        <v>Acer TravelMate P2 TMP214-54-5816</v>
      </c>
      <c r="D33" s="70">
        <f>IF('MATRIKS KEPUTUSAN'!D34&lt;45,0.25,IF('MATRIKS KEPUTUSAN'!D34&lt;50,0.5,IF('MATRIKS KEPUTUSAN'!D34&lt;55,0.75,1)))</f>
        <v>0.25</v>
      </c>
      <c r="E33" s="70">
        <f>IF('MATRIKS KEPUTUSAN'!E34&lt;=8,0.25,IF('MATRIKS KEPUTUSAN'!E34&lt;=16,0.5,IF('MATRIKS KEPUTUSAN'!E34&lt;=32,0.75,1)))</f>
        <v>0.5</v>
      </c>
      <c r="F33" s="70">
        <f>IF('MATRIKS KEPUTUSAN'!F34&lt;=256,0.33,IF('MATRIKS KEPUTUSAN'!F34&lt;=512,0.67,1))</f>
        <v>0.67</v>
      </c>
      <c r="G33" s="70">
        <f>IF('MATRIKS KEPUTUSAN'!G34&lt;=1,0.25,IF('MATRIKS KEPUTUSAN'!G34&lt;=2,0.5,IF('MATRIKS KEPUTUSAN'!G34&lt;=3,0.75,1)))</f>
        <v>0.25</v>
      </c>
      <c r="H33" s="70">
        <f>IF('MATRIKS KEPUTUSAN'!H34&lt;=11000000,0.25,IF('MATRIKS KEPUTUSAN'!H34&lt;=14000000,0.5,IF('MATRIKS KEPUTUSAN'!H34&lt;=17000000,0.75,1)))</f>
        <v>0.75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7">
        <f>'MATRIKS KEPUTUSAN'!A35</f>
        <v>33</v>
      </c>
      <c r="B34" s="67" t="str">
        <f>'MATRIKS KEPUTUSAN'!B35</f>
        <v>A33</v>
      </c>
      <c r="C34" s="10" t="str">
        <f>'MATRIKS KEPUTUSAN'!C35</f>
        <v>Acer Travelmate P214</v>
      </c>
      <c r="D34" s="70">
        <f>IF('MATRIKS KEPUTUSAN'!D35&lt;45,0.25,IF('MATRIKS KEPUTUSAN'!D35&lt;50,0.5,IF('MATRIKS KEPUTUSAN'!D35&lt;55,0.75,1)))</f>
        <v>0.25</v>
      </c>
      <c r="E34" s="70">
        <f>IF('MATRIKS KEPUTUSAN'!E35&lt;=8,0.25,IF('MATRIKS KEPUTUSAN'!E35&lt;=16,0.5,IF('MATRIKS KEPUTUSAN'!E35&lt;=32,0.75,1)))</f>
        <v>0.25</v>
      </c>
      <c r="F34" s="70">
        <f>IF('MATRIKS KEPUTUSAN'!F35&lt;=256,0.33,IF('MATRIKS KEPUTUSAN'!F35&lt;=512,0.67,1))</f>
        <v>0.67</v>
      </c>
      <c r="G34" s="70">
        <f>IF('MATRIKS KEPUTUSAN'!G35&lt;=1,0.25,IF('MATRIKS KEPUTUSAN'!G35&lt;=2,0.5,IF('MATRIKS KEPUTUSAN'!G35&lt;=3,0.75,1)))</f>
        <v>0.5</v>
      </c>
      <c r="H34" s="70">
        <f>IF('MATRIKS KEPUTUSAN'!H35&lt;=11000000,0.25,IF('MATRIKS KEPUTUSAN'!H35&lt;=14000000,0.5,IF('MATRIKS KEPUTUSAN'!H35&lt;=17000000,0.75,1)))</f>
        <v>0.5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7">
        <f>'MATRIKS KEPUTUSAN'!A36</f>
        <v>34</v>
      </c>
      <c r="B35" s="67" t="str">
        <f>'MATRIKS KEPUTUSAN'!B36</f>
        <v>A34</v>
      </c>
      <c r="C35" s="10" t="str">
        <f>'MATRIKS KEPUTUSAN'!C36</f>
        <v>Acer TravelMate P214 i7-1165G7</v>
      </c>
      <c r="D35" s="70">
        <f>IF('MATRIKS KEPUTUSAN'!D36&lt;45,0.25,IF('MATRIKS KEPUTUSAN'!D36&lt;50,0.5,IF('MATRIKS KEPUTUSAN'!D36&lt;55,0.75,1)))</f>
        <v>0.25</v>
      </c>
      <c r="E35" s="70">
        <f>IF('MATRIKS KEPUTUSAN'!E36&lt;=8,0.25,IF('MATRIKS KEPUTUSAN'!E36&lt;=16,0.5,IF('MATRIKS KEPUTUSAN'!E36&lt;=32,0.75,1)))</f>
        <v>0.25</v>
      </c>
      <c r="F35" s="70">
        <f>IF('MATRIKS KEPUTUSAN'!F36&lt;=256,0.33,IF('MATRIKS KEPUTUSAN'!F36&lt;=512,0.67,1))</f>
        <v>0.67</v>
      </c>
      <c r="G35" s="70">
        <f>IF('MATRIKS KEPUTUSAN'!G36&lt;=1,0.25,IF('MATRIKS KEPUTUSAN'!G36&lt;=2,0.5,IF('MATRIKS KEPUTUSAN'!G36&lt;=3,0.75,1)))</f>
        <v>0.5</v>
      </c>
      <c r="H35" s="70">
        <f>IF('MATRIKS KEPUTUSAN'!H36&lt;=11000000,0.25,IF('MATRIKS KEPUTUSAN'!H36&lt;=14000000,0.5,IF('MATRIKS KEPUTUSAN'!H36&lt;=17000000,0.75,1)))</f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7">
        <f>'MATRIKS KEPUTUSAN'!A37</f>
        <v>35</v>
      </c>
      <c r="B36" s="67" t="str">
        <f>'MATRIKS KEPUTUSAN'!B37</f>
        <v>A35</v>
      </c>
      <c r="C36" s="10" t="str">
        <f>'MATRIKS KEPUTUSAN'!C37</f>
        <v>Acer Travelmate P414 i7-1260P</v>
      </c>
      <c r="D36" s="70">
        <f>IF('MATRIKS KEPUTUSAN'!D37&lt;45,0.25,IF('MATRIKS KEPUTUSAN'!D37&lt;50,0.5,IF('MATRIKS KEPUTUSAN'!D37&lt;55,0.75,1)))</f>
        <v>0.25</v>
      </c>
      <c r="E36" s="70">
        <f>IF('MATRIKS KEPUTUSAN'!E37&lt;=8,0.25,IF('MATRIKS KEPUTUSAN'!E37&lt;=16,0.5,IF('MATRIKS KEPUTUSAN'!E37&lt;=32,0.75,1)))</f>
        <v>0.5</v>
      </c>
      <c r="F36" s="70">
        <f>IF('MATRIKS KEPUTUSAN'!F37&lt;=256,0.33,IF('MATRIKS KEPUTUSAN'!F37&lt;=512,0.67,1))</f>
        <v>1</v>
      </c>
      <c r="G36" s="70">
        <f>IF('MATRIKS KEPUTUSAN'!G37&lt;=1,0.25,IF('MATRIKS KEPUTUSAN'!G37&lt;=2,0.5,IF('MATRIKS KEPUTUSAN'!G37&lt;=3,0.75,1)))</f>
        <v>0.75</v>
      </c>
      <c r="H36" s="70">
        <f>IF('MATRIKS KEPUTUSAN'!H37&lt;=11000000,0.25,IF('MATRIKS KEPUTUSAN'!H37&lt;=14000000,0.5,IF('MATRIKS KEPUTUSAN'!H37&lt;=17000000,0.75,1)))</f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7">
        <f>'MATRIKS KEPUTUSAN'!A38</f>
        <v>36</v>
      </c>
      <c r="B37" s="67" t="str">
        <f>'MATRIKS KEPUTUSAN'!B38</f>
        <v>A36</v>
      </c>
      <c r="C37" s="10" t="str">
        <f>'MATRIKS KEPUTUSAN'!C38</f>
        <v>Axioo Mybook</v>
      </c>
      <c r="D37" s="70">
        <f>IF('MATRIKS KEPUTUSAN'!D38&lt;45,0.25,IF('MATRIKS KEPUTUSAN'!D38&lt;50,0.5,IF('MATRIKS KEPUTUSAN'!D38&lt;55,0.75,1)))</f>
        <v>0.5</v>
      </c>
      <c r="E37" s="70">
        <f>IF('MATRIKS KEPUTUSAN'!E38&lt;=8,0.25,IF('MATRIKS KEPUTUSAN'!E38&lt;=16,0.5,IF('MATRIKS KEPUTUSAN'!E38&lt;=32,0.75,1)))</f>
        <v>0.25</v>
      </c>
      <c r="F37" s="70">
        <f>IF('MATRIKS KEPUTUSAN'!F38&lt;=256,0.33,IF('MATRIKS KEPUTUSAN'!F38&lt;=512,0.67,1))</f>
        <v>0.33</v>
      </c>
      <c r="G37" s="70">
        <f>IF('MATRIKS KEPUTUSAN'!G38&lt;=1,0.25,IF('MATRIKS KEPUTUSAN'!G38&lt;=2,0.5,IF('MATRIKS KEPUTUSAN'!G38&lt;=3,0.75,1)))</f>
        <v>0.25</v>
      </c>
      <c r="H37" s="70">
        <f>IF('MATRIKS KEPUTUSAN'!H38&lt;=11000000,0.25,IF('MATRIKS KEPUTUSAN'!H38&lt;=14000000,0.5,IF('MATRIKS KEPUTUSAN'!H38&lt;=17000000,0.75,1)))</f>
        <v>0.25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7">
        <f>'MATRIKS KEPUTUSAN'!A39</f>
        <v>37</v>
      </c>
      <c r="B38" s="67" t="str">
        <f>'MATRIKS KEPUTUSAN'!B39</f>
        <v>A37</v>
      </c>
      <c r="C38" s="10" t="str">
        <f>'MATRIKS KEPUTUSAN'!C39</f>
        <v>Axioo Mybook Prime E7 (16N5-3)</v>
      </c>
      <c r="D38" s="70">
        <f>IF('MATRIKS KEPUTUSAN'!D39&lt;45,0.25,IF('MATRIKS KEPUTUSAN'!D39&lt;50,0.5,IF('MATRIKS KEPUTUSAN'!D39&lt;55,0.75,1)))</f>
        <v>0.25</v>
      </c>
      <c r="E38" s="70">
        <f>IF('MATRIKS KEPUTUSAN'!E39&lt;=8,0.25,IF('MATRIKS KEPUTUSAN'!E39&lt;=16,0.5,IF('MATRIKS KEPUTUSAN'!E39&lt;=32,0.75,1)))</f>
        <v>0.5</v>
      </c>
      <c r="F38" s="70">
        <f>IF('MATRIKS KEPUTUSAN'!F39&lt;=256,0.33,IF('MATRIKS KEPUTUSAN'!F39&lt;=512,0.67,1))</f>
        <v>0.67</v>
      </c>
      <c r="G38" s="70">
        <f>IF('MATRIKS KEPUTUSAN'!G39&lt;=1,0.25,IF('MATRIKS KEPUTUSAN'!G39&lt;=2,0.5,IF('MATRIKS KEPUTUSAN'!G39&lt;=3,0.75,1)))</f>
        <v>0.25</v>
      </c>
      <c r="H38" s="70">
        <f>IF('MATRIKS KEPUTUSAN'!H39&lt;=11000000,0.25,IF('MATRIKS KEPUTUSAN'!H39&lt;=14000000,0.5,IF('MATRIKS KEPUTUSAN'!H39&lt;=17000000,0.75,1)))</f>
        <v>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7">
        <f>'MATRIKS KEPUTUSAN'!A40</f>
        <v>38</v>
      </c>
      <c r="B39" s="67" t="str">
        <f>'MATRIKS KEPUTUSAN'!B40</f>
        <v>A38</v>
      </c>
      <c r="C39" s="10" t="str">
        <f>'MATRIKS KEPUTUSAN'!C40</f>
        <v>Advan Workplus</v>
      </c>
      <c r="D39" s="70">
        <f>IF('MATRIKS KEPUTUSAN'!D40&lt;45,0.25,IF('MATRIKS KEPUTUSAN'!D40&lt;50,0.5,IF('MATRIKS KEPUTUSAN'!D40&lt;55,0.75,1)))</f>
        <v>0.25</v>
      </c>
      <c r="E39" s="70">
        <f>IF('MATRIKS KEPUTUSAN'!E40&lt;=8,0.25,IF('MATRIKS KEPUTUSAN'!E40&lt;=16,0.5,IF('MATRIKS KEPUTUSAN'!E40&lt;=32,0.75,1)))</f>
        <v>0.5</v>
      </c>
      <c r="F39" s="70">
        <f>IF('MATRIKS KEPUTUSAN'!F40&lt;=256,0.33,IF('MATRIKS KEPUTUSAN'!F40&lt;=512,0.67,1))</f>
        <v>0.67</v>
      </c>
      <c r="G39" s="70">
        <f>IF('MATRIKS KEPUTUSAN'!G40&lt;=1,0.25,IF('MATRIKS KEPUTUSAN'!G40&lt;=2,0.5,IF('MATRIKS KEPUTUSAN'!G40&lt;=3,0.75,1)))</f>
        <v>0.25</v>
      </c>
      <c r="H39" s="70">
        <f>IF('MATRIKS KEPUTUSAN'!H40&lt;=11000000,0.25,IF('MATRIKS KEPUTUSAN'!H40&lt;=14000000,0.5,IF('MATRIKS KEPUTUSAN'!H40&lt;=17000000,0.75,1)))</f>
        <v>0.75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7">
        <f>'MATRIKS KEPUTUSAN'!A41</f>
        <v>39</v>
      </c>
      <c r="B40" s="67" t="str">
        <f>'MATRIKS KEPUTUSAN'!B41</f>
        <v>A39</v>
      </c>
      <c r="C40" s="10" t="str">
        <f>'MATRIKS KEPUTUSAN'!C41</f>
        <v>Advan Workpro Lite Intel Core i5-12450H 14 IPS FHD</v>
      </c>
      <c r="D40" s="70">
        <f>IF('MATRIKS KEPUTUSAN'!D41&lt;45,0.25,IF('MATRIKS KEPUTUSAN'!D41&lt;50,0.5,IF('MATRIKS KEPUTUSAN'!D41&lt;55,0.75,1)))</f>
        <v>0.25</v>
      </c>
      <c r="E40" s="70">
        <f>IF('MATRIKS KEPUTUSAN'!E41&lt;=8,0.25,IF('MATRIKS KEPUTUSAN'!E41&lt;=16,0.5,IF('MATRIKS KEPUTUSAN'!E41&lt;=32,0.75,1)))</f>
        <v>0.25</v>
      </c>
      <c r="F40" s="70">
        <f>IF('MATRIKS KEPUTUSAN'!F41&lt;=256,0.33,IF('MATRIKS KEPUTUSAN'!F41&lt;=512,0.67,1))</f>
        <v>0.67</v>
      </c>
      <c r="G40" s="70">
        <f>IF('MATRIKS KEPUTUSAN'!G41&lt;=1,0.25,IF('MATRIKS KEPUTUSAN'!G41&lt;=2,0.5,IF('MATRIKS KEPUTUSAN'!G41&lt;=3,0.75,1)))</f>
        <v>0.25</v>
      </c>
      <c r="H40" s="70">
        <f>IF('MATRIKS KEPUTUSAN'!H41&lt;=11000000,0.25,IF('MATRIKS KEPUTUSAN'!H41&lt;=14000000,0.5,IF('MATRIKS KEPUTUSAN'!H41&lt;=17000000,0.75,1)))</f>
        <v>0.5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7">
        <f>'MATRIKS KEPUTUSAN'!A42</f>
        <v>40</v>
      </c>
      <c r="B41" s="67" t="str">
        <f>'MATRIKS KEPUTUSAN'!B42</f>
        <v>A40</v>
      </c>
      <c r="C41" s="10" t="str">
        <f>'MATRIKS KEPUTUSAN'!C42</f>
        <v>Advan WorkPro Core i5-12450H</v>
      </c>
      <c r="D41" s="70">
        <f>IF('MATRIKS KEPUTUSAN'!D42&lt;45,0.25,IF('MATRIKS KEPUTUSAN'!D42&lt;50,0.5,IF('MATRIKS KEPUTUSAN'!D42&lt;55,0.75,1)))</f>
        <v>0.25</v>
      </c>
      <c r="E41" s="70">
        <f>IF('MATRIKS KEPUTUSAN'!E42&lt;=8,0.25,IF('MATRIKS KEPUTUSAN'!E42&lt;=16,0.5,IF('MATRIKS KEPUTUSAN'!E42&lt;=32,0.75,1)))</f>
        <v>0.25</v>
      </c>
      <c r="F41" s="70">
        <f>IF('MATRIKS KEPUTUSAN'!F42&lt;=256,0.33,IF('MATRIKS KEPUTUSAN'!F42&lt;=512,0.67,1))</f>
        <v>0.67</v>
      </c>
      <c r="G41" s="70">
        <f>IF('MATRIKS KEPUTUSAN'!G42&lt;=1,0.25,IF('MATRIKS KEPUTUSAN'!G42&lt;=2,0.5,IF('MATRIKS KEPUTUSAN'!G42&lt;=3,0.75,1)))</f>
        <v>0.25</v>
      </c>
      <c r="H41" s="70">
        <f>IF('MATRIKS KEPUTUSAN'!H42&lt;=11000000,0.25,IF('MATRIKS KEPUTUSAN'!H42&lt;=14000000,0.5,IF('MATRIKS KEPUTUSAN'!H42&lt;=17000000,0.75,1)))</f>
        <v>0.25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7">
        <f>'MATRIKS KEPUTUSAN'!A43</f>
        <v>41</v>
      </c>
      <c r="B42" s="67" t="str">
        <f>'MATRIKS KEPUTUSAN'!B43</f>
        <v>A41</v>
      </c>
      <c r="C42" s="10" t="str">
        <f>'MATRIKS KEPUTUSAN'!C43</f>
        <v>Advan Workpro Lite Intel Core i5-12450H 14</v>
      </c>
      <c r="D42" s="70">
        <f>IF('MATRIKS KEPUTUSAN'!D43&lt;45,0.25,IF('MATRIKS KEPUTUSAN'!D43&lt;50,0.5,IF('MATRIKS KEPUTUSAN'!D43&lt;55,0.75,1)))</f>
        <v>0.25</v>
      </c>
      <c r="E42" s="70">
        <f>IF('MATRIKS KEPUTUSAN'!E43&lt;=8,0.25,IF('MATRIKS KEPUTUSAN'!E43&lt;=16,0.5,IF('MATRIKS KEPUTUSAN'!E43&lt;=32,0.75,1)))</f>
        <v>0.25</v>
      </c>
      <c r="F42" s="70">
        <f>IF('MATRIKS KEPUTUSAN'!F43&lt;=256,0.33,IF('MATRIKS KEPUTUSAN'!F43&lt;=512,0.67,1))</f>
        <v>0.33</v>
      </c>
      <c r="G42" s="70">
        <f>IF('MATRIKS KEPUTUSAN'!G43&lt;=1,0.25,IF('MATRIKS KEPUTUSAN'!G43&lt;=2,0.5,IF('MATRIKS KEPUTUSAN'!G43&lt;=3,0.75,1)))</f>
        <v>0.25</v>
      </c>
      <c r="H42" s="70">
        <f>IF('MATRIKS KEPUTUSAN'!H43&lt;=11000000,0.25,IF('MATRIKS KEPUTUSAN'!H43&lt;=14000000,0.5,IF('MATRIKS KEPUTUSAN'!H43&lt;=17000000,0.75,1)))</f>
        <v>0.25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7">
        <f>'MATRIKS KEPUTUSAN'!A44</f>
        <v>42</v>
      </c>
      <c r="B43" s="67" t="str">
        <f>'MATRIKS KEPUTUSAN'!B44</f>
        <v>A42</v>
      </c>
      <c r="C43" s="10" t="str">
        <f>'MATRIKS KEPUTUSAN'!C44</f>
        <v>Zyrex Sky 232 Prime I5 1035G7 </v>
      </c>
      <c r="D43" s="70">
        <f>IF('MATRIKS KEPUTUSAN'!D44&lt;45,0.25,IF('MATRIKS KEPUTUSAN'!D44&lt;50,0.5,IF('MATRIKS KEPUTUSAN'!D44&lt;55,0.75,1)))</f>
        <v>0.25</v>
      </c>
      <c r="E43" s="70">
        <f>IF('MATRIKS KEPUTUSAN'!E44&lt;=8,0.25,IF('MATRIKS KEPUTUSAN'!E44&lt;=16,0.5,IF('MATRIKS KEPUTUSAN'!E44&lt;=32,0.75,1)))</f>
        <v>0.25</v>
      </c>
      <c r="F43" s="70">
        <f>IF('MATRIKS KEPUTUSAN'!F44&lt;=256,0.33,IF('MATRIKS KEPUTUSAN'!F44&lt;=512,0.67,1))</f>
        <v>0.67</v>
      </c>
      <c r="G43" s="70">
        <f>IF('MATRIKS KEPUTUSAN'!G44&lt;=1,0.25,IF('MATRIKS KEPUTUSAN'!G44&lt;=2,0.5,IF('MATRIKS KEPUTUSAN'!G44&lt;=3,0.75,1)))</f>
        <v>0.25</v>
      </c>
      <c r="H43" s="70">
        <f>IF('MATRIKS KEPUTUSAN'!H44&lt;=11000000,0.25,IF('MATRIKS KEPUTUSAN'!H44&lt;=14000000,0.5,IF('MATRIKS KEPUTUSAN'!H44&lt;=17000000,0.75,1)))</f>
        <v>0.25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7">
        <f>'MATRIKS KEPUTUSAN'!A45</f>
        <v>43</v>
      </c>
      <c r="B44" s="67" t="str">
        <f>'MATRIKS KEPUTUSAN'!B45</f>
        <v>A43</v>
      </c>
      <c r="C44" s="10" t="str">
        <f>'MATRIKS KEPUTUSAN'!C45</f>
        <v>Zyrex Sky 232 New </v>
      </c>
      <c r="D44" s="70">
        <f>IF('MATRIKS KEPUTUSAN'!D45&lt;45,0.25,IF('MATRIKS KEPUTUSAN'!D45&lt;50,0.5,IF('MATRIKS KEPUTUSAN'!D45&lt;55,0.75,1)))</f>
        <v>0.25</v>
      </c>
      <c r="E44" s="70">
        <f>IF('MATRIKS KEPUTUSAN'!E45&lt;=8,0.25,IF('MATRIKS KEPUTUSAN'!E45&lt;=16,0.5,IF('MATRIKS KEPUTUSAN'!E45&lt;=32,0.75,1)))</f>
        <v>0.25</v>
      </c>
      <c r="F44" s="70">
        <f>IF('MATRIKS KEPUTUSAN'!F45&lt;=256,0.33,IF('MATRIKS KEPUTUSAN'!F45&lt;=512,0.67,1))</f>
        <v>0.33</v>
      </c>
      <c r="G44" s="70">
        <f>IF('MATRIKS KEPUTUSAN'!G45&lt;=1,0.25,IF('MATRIKS KEPUTUSAN'!G45&lt;=2,0.5,IF('MATRIKS KEPUTUSAN'!G45&lt;=3,0.75,1)))</f>
        <v>0.25</v>
      </c>
      <c r="H44" s="70">
        <f>IF('MATRIKS KEPUTUSAN'!H45&lt;=11000000,0.25,IF('MATRIKS KEPUTUSAN'!H45&lt;=14000000,0.5,IF('MATRIKS KEPUTUSAN'!H45&lt;=17000000,0.75,1)))</f>
        <v>0.25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7">
        <f>'MATRIKS KEPUTUSAN'!A46</f>
        <v>44</v>
      </c>
      <c r="B45" s="67" t="str">
        <f>'MATRIKS KEPUTUSAN'!B46</f>
        <v>A44</v>
      </c>
      <c r="C45" s="10" t="str">
        <f>'MATRIKS KEPUTUSAN'!C46</f>
        <v>Zyrex Sky 232 Mini </v>
      </c>
      <c r="D45" s="70">
        <f>IF('MATRIKS KEPUTUSAN'!D46&lt;45,0.25,IF('MATRIKS KEPUTUSAN'!D46&lt;50,0.5,IF('MATRIKS KEPUTUSAN'!D46&lt;55,0.75,1)))</f>
        <v>0.25</v>
      </c>
      <c r="E45" s="70">
        <f>IF('MATRIKS KEPUTUSAN'!E46&lt;=8,0.25,IF('MATRIKS KEPUTUSAN'!E46&lt;=16,0.5,IF('MATRIKS KEPUTUSAN'!E46&lt;=32,0.75,1)))</f>
        <v>0.25</v>
      </c>
      <c r="F45" s="70">
        <f>IF('MATRIKS KEPUTUSAN'!F46&lt;=256,0.33,IF('MATRIKS KEPUTUSAN'!F46&lt;=512,0.67,1))</f>
        <v>0.33</v>
      </c>
      <c r="G45" s="70">
        <f>IF('MATRIKS KEPUTUSAN'!G46&lt;=1,0.25,IF('MATRIKS KEPUTUSAN'!G46&lt;=2,0.5,IF('MATRIKS KEPUTUSAN'!G46&lt;=3,0.75,1)))</f>
        <v>0.25</v>
      </c>
      <c r="H45" s="70">
        <f>IF('MATRIKS KEPUTUSAN'!H46&lt;=11000000,0.25,IF('MATRIKS KEPUTUSAN'!H46&lt;=14000000,0.5,IF('MATRIKS KEPUTUSAN'!H46&lt;=17000000,0.75,1)))</f>
        <v>0.25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7">
        <f>'MATRIKS KEPUTUSAN'!A47</f>
        <v>45</v>
      </c>
      <c r="B46" s="67" t="str">
        <f>'MATRIKS KEPUTUSAN'!B47</f>
        <v>A45</v>
      </c>
      <c r="C46" s="10" t="str">
        <f>'MATRIKS KEPUTUSAN'!C47</f>
        <v>ASUSVivobook Go 14 </v>
      </c>
      <c r="D46" s="70">
        <f>IF('MATRIKS KEPUTUSAN'!D47&lt;45,0.25,IF('MATRIKS KEPUTUSAN'!D47&lt;50,0.5,IF('MATRIKS KEPUTUSAN'!D47&lt;55,0.75,1)))</f>
        <v>0.5</v>
      </c>
      <c r="E46" s="70">
        <f>IF('MATRIKS KEPUTUSAN'!E47&lt;=8,0.25,IF('MATRIKS KEPUTUSAN'!E47&lt;=16,0.5,IF('MATRIKS KEPUTUSAN'!E47&lt;=32,0.75,1)))</f>
        <v>0.25</v>
      </c>
      <c r="F46" s="70">
        <f>IF('MATRIKS KEPUTUSAN'!F47&lt;=256,0.33,IF('MATRIKS KEPUTUSAN'!F47&lt;=512,0.67,1))</f>
        <v>0.67</v>
      </c>
      <c r="G46" s="70">
        <f>IF('MATRIKS KEPUTUSAN'!G47&lt;=1,0.25,IF('MATRIKS KEPUTUSAN'!G47&lt;=2,0.5,IF('MATRIKS KEPUTUSAN'!G47&lt;=3,0.75,1)))</f>
        <v>0.75</v>
      </c>
      <c r="H46" s="70">
        <f>IF('MATRIKS KEPUTUSAN'!H47&lt;=11000000,0.25,IF('MATRIKS KEPUTUSAN'!H47&lt;=14000000,0.5,IF('MATRIKS KEPUTUSAN'!H47&lt;=17000000,0.75,1)))</f>
        <v>0.25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7">
        <f>'MATRIKS KEPUTUSAN'!A48</f>
        <v>46</v>
      </c>
      <c r="B47" s="67" t="str">
        <f>'MATRIKS KEPUTUSAN'!B48</f>
        <v>A46</v>
      </c>
      <c r="C47" s="10" t="str">
        <f>'MATRIKS KEPUTUSAN'!C48</f>
        <v>Lenovo K14 G3</v>
      </c>
      <c r="D47" s="70">
        <f>IF('MATRIKS KEPUTUSAN'!D48&lt;45,0.25,IF('MATRIKS KEPUTUSAN'!D48&lt;50,0.5,IF('MATRIKS KEPUTUSAN'!D48&lt;55,0.75,1)))</f>
        <v>0.25</v>
      </c>
      <c r="E47" s="70">
        <f>IF('MATRIKS KEPUTUSAN'!E48&lt;=8,0.25,IF('MATRIKS KEPUTUSAN'!E48&lt;=16,0.5,IF('MATRIKS KEPUTUSAN'!E48&lt;=32,0.75,1)))</f>
        <v>0.25</v>
      </c>
      <c r="F47" s="70">
        <f>IF('MATRIKS KEPUTUSAN'!F48&lt;=256,0.33,IF('MATRIKS KEPUTUSAN'!F48&lt;=512,0.67,1))</f>
        <v>0.67</v>
      </c>
      <c r="G47" s="70">
        <f>IF('MATRIKS KEPUTUSAN'!G48&lt;=1,0.25,IF('MATRIKS KEPUTUSAN'!G48&lt;=2,0.5,IF('MATRIKS KEPUTUSAN'!G48&lt;=3,0.75,1)))</f>
        <v>0.25</v>
      </c>
      <c r="H47" s="70">
        <f>IF('MATRIKS KEPUTUSAN'!H48&lt;=11000000,0.25,IF('MATRIKS KEPUTUSAN'!H48&lt;=14000000,0.5,IF('MATRIKS KEPUTUSAN'!H48&lt;=17000000,0.75,1)))</f>
        <v>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7">
        <f>'MATRIKS KEPUTUSAN'!A49</f>
        <v>47</v>
      </c>
      <c r="B48" s="67" t="str">
        <f>'MATRIKS KEPUTUSAN'!B49</f>
        <v>A47</v>
      </c>
      <c r="C48" s="10" t="str">
        <f>'MATRIKS KEPUTUSAN'!C49</f>
        <v>ASUS Vivobook Go 14 E1404GA</v>
      </c>
      <c r="D48" s="70">
        <f>IF('MATRIKS KEPUTUSAN'!D49&lt;45,0.25,IF('MATRIKS KEPUTUSAN'!D49&lt;50,0.5,IF('MATRIKS KEPUTUSAN'!D49&lt;55,0.75,1)))</f>
        <v>0.25</v>
      </c>
      <c r="E48" s="70">
        <f>IF('MATRIKS KEPUTUSAN'!E49&lt;=8,0.25,IF('MATRIKS KEPUTUSAN'!E49&lt;=16,0.5,IF('MATRIKS KEPUTUSAN'!E49&lt;=32,0.75,1)))</f>
        <v>0.5</v>
      </c>
      <c r="F48" s="70">
        <f>IF('MATRIKS KEPUTUSAN'!F49&lt;=256,0.33,IF('MATRIKS KEPUTUSAN'!F49&lt;=512,0.67,1))</f>
        <v>0.67</v>
      </c>
      <c r="G48" s="70">
        <f>IF('MATRIKS KEPUTUSAN'!G49&lt;=1,0.25,IF('MATRIKS KEPUTUSAN'!G49&lt;=2,0.5,IF('MATRIKS KEPUTUSAN'!G49&lt;=3,0.75,1)))</f>
        <v>0.5</v>
      </c>
      <c r="H48" s="70">
        <f>IF('MATRIKS KEPUTUSAN'!H49&lt;=11000000,0.25,IF('MATRIKS KEPUTUSAN'!H49&lt;=14000000,0.5,IF('MATRIKS KEPUTUSAN'!H49&lt;=17000000,0.75,1)))</f>
        <v>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7">
        <f>'MATRIKS KEPUTUSAN'!A50</f>
        <v>48</v>
      </c>
      <c r="B49" s="67" t="str">
        <f>'MATRIKS KEPUTUSAN'!B50</f>
        <v>A48</v>
      </c>
      <c r="C49" s="10" t="str">
        <f>'MATRIKS KEPUTUSAN'!C50</f>
        <v>ASUS Vivobook 14 A1404VAP</v>
      </c>
      <c r="D49" s="70">
        <f>IF('MATRIKS KEPUTUSAN'!D50&lt;45,0.25,IF('MATRIKS KEPUTUSAN'!D50&lt;50,0.5,IF('MATRIKS KEPUTUSAN'!D50&lt;55,0.75,1)))</f>
        <v>0.25</v>
      </c>
      <c r="E49" s="70">
        <f>IF('MATRIKS KEPUTUSAN'!E50&lt;=8,0.25,IF('MATRIKS KEPUTUSAN'!E50&lt;=16,0.5,IF('MATRIKS KEPUTUSAN'!E50&lt;=32,0.75,1)))</f>
        <v>0.5</v>
      </c>
      <c r="F49" s="70">
        <f>IF('MATRIKS KEPUTUSAN'!F50&lt;=256,0.33,IF('MATRIKS KEPUTUSAN'!F50&lt;=512,0.67,1))</f>
        <v>0.67</v>
      </c>
      <c r="G49" s="70">
        <f>IF('MATRIKS KEPUTUSAN'!G50&lt;=1,0.25,IF('MATRIKS KEPUTUSAN'!G50&lt;=2,0.5,IF('MATRIKS KEPUTUSAN'!G50&lt;=3,0.75,1)))</f>
        <v>0.5</v>
      </c>
      <c r="H49" s="70">
        <f>IF('MATRIKS KEPUTUSAN'!H50&lt;=11000000,0.25,IF('MATRIKS KEPUTUSAN'!H50&lt;=14000000,0.5,IF('MATRIKS KEPUTUSAN'!H50&lt;=17000000,0.75,1)))</f>
        <v>0.75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7">
        <f>'MATRIKS KEPUTUSAN'!A51</f>
        <v>49</v>
      </c>
      <c r="B50" s="67" t="str">
        <f>'MATRIKS KEPUTUSAN'!B51</f>
        <v>A49</v>
      </c>
      <c r="C50" s="10" t="str">
        <f>'MATRIKS KEPUTUSAN'!C51</f>
        <v>Advan Workplus R5</v>
      </c>
      <c r="D50" s="70">
        <f>IF('MATRIKS KEPUTUSAN'!D51&lt;45,0.25,IF('MATRIKS KEPUTUSAN'!D51&lt;50,0.5,IF('MATRIKS KEPUTUSAN'!D51&lt;55,0.75,1)))</f>
        <v>0.25</v>
      </c>
      <c r="E50" s="70">
        <f>IF('MATRIKS KEPUTUSAN'!E51&lt;=8,0.25,IF('MATRIKS KEPUTUSAN'!E51&lt;=16,0.5,IF('MATRIKS KEPUTUSAN'!E51&lt;=32,0.75,1)))</f>
        <v>0.5</v>
      </c>
      <c r="F50" s="70">
        <f>IF('MATRIKS KEPUTUSAN'!F51&lt;=256,0.33,IF('MATRIKS KEPUTUSAN'!F51&lt;=512,0.67,1))</f>
        <v>0.67</v>
      </c>
      <c r="G50" s="70">
        <f>IF('MATRIKS KEPUTUSAN'!G51&lt;=1,0.25,IF('MATRIKS KEPUTUSAN'!G51&lt;=2,0.5,IF('MATRIKS KEPUTUSAN'!G51&lt;=3,0.75,1)))</f>
        <v>0.25</v>
      </c>
      <c r="H50" s="70">
        <f>IF('MATRIKS KEPUTUSAN'!H51&lt;=11000000,0.25,IF('MATRIKS KEPUTUSAN'!H51&lt;=14000000,0.5,IF('MATRIKS KEPUTUSAN'!H51&lt;=17000000,0.75,1)))</f>
        <v>0.25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7">
        <f>'MATRIKS KEPUTUSAN'!A52</f>
        <v>50</v>
      </c>
      <c r="B51" s="67" t="str">
        <f>'MATRIKS KEPUTUSAN'!B52</f>
        <v>A50</v>
      </c>
      <c r="C51" s="10" t="str">
        <f>'MATRIKS KEPUTUSAN'!C52</f>
        <v>Lenovo IdeaPad Slim 5 i7</v>
      </c>
      <c r="D51" s="70">
        <f>IF('MATRIKS KEPUTUSAN'!D52&lt;45,0.25,IF('MATRIKS KEPUTUSAN'!D52&lt;50,0.5,IF('MATRIKS KEPUTUSAN'!D52&lt;55,0.75,1)))</f>
        <v>0.25</v>
      </c>
      <c r="E51" s="70">
        <f>IF('MATRIKS KEPUTUSAN'!E52&lt;=8,0.25,IF('MATRIKS KEPUTUSAN'!E52&lt;=16,0.5,IF('MATRIKS KEPUTUSAN'!E52&lt;=32,0.75,1)))</f>
        <v>0.5</v>
      </c>
      <c r="F51" s="70">
        <f>IF('MATRIKS KEPUTUSAN'!F52&lt;=256,0.33,IF('MATRIKS KEPUTUSAN'!F52&lt;=512,0.67,1))</f>
        <v>0.67</v>
      </c>
      <c r="G51" s="70">
        <f>IF('MATRIKS KEPUTUSAN'!G52&lt;=1,0.25,IF('MATRIKS KEPUTUSAN'!G52&lt;=2,0.5,IF('MATRIKS KEPUTUSAN'!G52&lt;=3,0.75,1)))</f>
        <v>0.25</v>
      </c>
      <c r="H51" s="70">
        <f>IF('MATRIKS KEPUTUSAN'!H52&lt;=11000000,0.25,IF('MATRIKS KEPUTUSAN'!H52&lt;=14000000,0.5,IF('MATRIKS KEPUTUSAN'!H52&lt;=17000000,0.75,1)))</f>
        <v>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7">
        <f>'MATRIKS KEPUTUSAN'!A53</f>
        <v>51</v>
      </c>
      <c r="B52" s="67" t="str">
        <f>'MATRIKS KEPUTUSAN'!B53</f>
        <v>A51</v>
      </c>
      <c r="C52" s="10" t="str">
        <f>'MATRIKS KEPUTUSAN'!C53</f>
        <v>Advan Workplus R7</v>
      </c>
      <c r="D52" s="70">
        <f>IF('MATRIKS KEPUTUSAN'!D53&lt;45,0.25,IF('MATRIKS KEPUTUSAN'!D53&lt;50,0.5,IF('MATRIKS KEPUTUSAN'!D53&lt;55,0.75,1)))</f>
        <v>0.25</v>
      </c>
      <c r="E52" s="70">
        <f>IF('MATRIKS KEPUTUSAN'!E53&lt;=8,0.25,IF('MATRIKS KEPUTUSAN'!E53&lt;=16,0.5,IF('MATRIKS KEPUTUSAN'!E53&lt;=32,0.75,1)))</f>
        <v>0.5</v>
      </c>
      <c r="F52" s="70">
        <f>IF('MATRIKS KEPUTUSAN'!F53&lt;=256,0.33,IF('MATRIKS KEPUTUSAN'!F53&lt;=512,0.67,1))</f>
        <v>0.67</v>
      </c>
      <c r="G52" s="70">
        <f>IF('MATRIKS KEPUTUSAN'!G53&lt;=1,0.25,IF('MATRIKS KEPUTUSAN'!G53&lt;=2,0.5,IF('MATRIKS KEPUTUSAN'!G53&lt;=3,0.75,1)))</f>
        <v>0.25</v>
      </c>
      <c r="H52" s="70">
        <f>IF('MATRIKS KEPUTUSAN'!H53&lt;=11000000,0.25,IF('MATRIKS KEPUTUSAN'!H53&lt;=14000000,0.5,IF('MATRIKS KEPUTUSAN'!H53&lt;=17000000,0.75,1)))</f>
        <v>0.5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7">
        <f>'MATRIKS KEPUTUSAN'!A54</f>
        <v>52</v>
      </c>
      <c r="B53" s="67" t="str">
        <f>'MATRIKS KEPUTUSAN'!B54</f>
        <v>A52</v>
      </c>
      <c r="C53" s="10" t="str">
        <f>'MATRIKS KEPUTUSAN'!C54</f>
        <v>Advan Workplus 12600H</v>
      </c>
      <c r="D53" s="70">
        <f>IF('MATRIKS KEPUTUSAN'!D54&lt;45,0.25,IF('MATRIKS KEPUTUSAN'!D54&lt;50,0.5,IF('MATRIKS KEPUTUSAN'!D54&lt;55,0.75,1)))</f>
        <v>0.25</v>
      </c>
      <c r="E53" s="70">
        <f>IF('MATRIKS KEPUTUSAN'!E54&lt;=8,0.25,IF('MATRIKS KEPUTUSAN'!E54&lt;=16,0.5,IF('MATRIKS KEPUTUSAN'!E54&lt;=32,0.75,1)))</f>
        <v>0.75</v>
      </c>
      <c r="F53" s="70">
        <f>IF('MATRIKS KEPUTUSAN'!F54&lt;=256,0.33,IF('MATRIKS KEPUTUSAN'!F54&lt;=512,0.67,1))</f>
        <v>0.67</v>
      </c>
      <c r="G53" s="70">
        <f>IF('MATRIKS KEPUTUSAN'!G54&lt;=1,0.25,IF('MATRIKS KEPUTUSAN'!G54&lt;=2,0.5,IF('MATRIKS KEPUTUSAN'!G54&lt;=3,0.75,1)))</f>
        <v>0.25</v>
      </c>
      <c r="H53" s="70">
        <f>IF('MATRIKS KEPUTUSAN'!H54&lt;=11000000,0.25,IF('MATRIKS KEPUTUSAN'!H54&lt;=14000000,0.5,IF('MATRIKS KEPUTUSAN'!H54&lt;=17000000,0.75,1)))</f>
        <v>0.5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7">
        <f>'MATRIKS KEPUTUSAN'!A55</f>
        <v>53</v>
      </c>
      <c r="B54" s="67" t="str">
        <f>'MATRIKS KEPUTUSAN'!B55</f>
        <v>A53</v>
      </c>
      <c r="C54" s="10" t="str">
        <f>'MATRIKS KEPUTUSAN'!C55</f>
        <v>Advan Workplus Ryzen 7</v>
      </c>
      <c r="D54" s="70">
        <f>IF('MATRIKS KEPUTUSAN'!D55&lt;45,0.25,IF('MATRIKS KEPUTUSAN'!D55&lt;50,0.5,IF('MATRIKS KEPUTUSAN'!D55&lt;55,0.75,1)))</f>
        <v>0.25</v>
      </c>
      <c r="E54" s="70">
        <f>IF('MATRIKS KEPUTUSAN'!E55&lt;=8,0.25,IF('MATRIKS KEPUTUSAN'!E55&lt;=16,0.5,IF('MATRIKS KEPUTUSAN'!E55&lt;=32,0.75,1)))</f>
        <v>0.5</v>
      </c>
      <c r="F54" s="70">
        <f>IF('MATRIKS KEPUTUSAN'!F55&lt;=256,0.33,IF('MATRIKS KEPUTUSAN'!F55&lt;=512,0.67,1))</f>
        <v>0.67</v>
      </c>
      <c r="G54" s="70">
        <f>IF('MATRIKS KEPUTUSAN'!G55&lt;=1,0.25,IF('MATRIKS KEPUTUSAN'!G55&lt;=2,0.5,IF('MATRIKS KEPUTUSAN'!G55&lt;=3,0.75,1)))</f>
        <v>0.25</v>
      </c>
      <c r="H54" s="70">
        <f>IF('MATRIKS KEPUTUSAN'!H55&lt;=11000000,0.25,IF('MATRIKS KEPUTUSAN'!H55&lt;=14000000,0.5,IF('MATRIKS KEPUTUSAN'!H55&lt;=17000000,0.75,1)))</f>
        <v>0.5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7">
        <f>'MATRIKS KEPUTUSAN'!A56</f>
        <v>54</v>
      </c>
      <c r="B55" s="67" t="str">
        <f>'MATRIKS KEPUTUSAN'!B56</f>
        <v>A54</v>
      </c>
      <c r="C55" s="10" t="str">
        <f>'MATRIKS KEPUTUSAN'!C56</f>
        <v>HP 240R G9</v>
      </c>
      <c r="D55" s="70">
        <f>IF('MATRIKS KEPUTUSAN'!D56&lt;45,0.25,IF('MATRIKS KEPUTUSAN'!D56&lt;50,0.5,IF('MATRIKS KEPUTUSAN'!D56&lt;55,0.75,1)))</f>
        <v>0.25</v>
      </c>
      <c r="E55" s="70">
        <f>IF('MATRIKS KEPUTUSAN'!E56&lt;=8,0.25,IF('MATRIKS KEPUTUSAN'!E56&lt;=16,0.5,IF('MATRIKS KEPUTUSAN'!E56&lt;=32,0.75,1)))</f>
        <v>0.25</v>
      </c>
      <c r="F55" s="70">
        <f>IF('MATRIKS KEPUTUSAN'!F56&lt;=256,0.33,IF('MATRIKS KEPUTUSAN'!F56&lt;=512,0.67,1))</f>
        <v>0.33</v>
      </c>
      <c r="G55" s="70">
        <f>IF('MATRIKS KEPUTUSAN'!G56&lt;=1,0.25,IF('MATRIKS KEPUTUSAN'!G56&lt;=2,0.5,IF('MATRIKS KEPUTUSAN'!G56&lt;=3,0.75,1)))</f>
        <v>0.25</v>
      </c>
      <c r="H55" s="70">
        <f>IF('MATRIKS KEPUTUSAN'!H56&lt;=11000000,0.25,IF('MATRIKS KEPUTUSAN'!H56&lt;=14000000,0.5,IF('MATRIKS KEPUTUSAN'!H56&lt;=17000000,0.75,1)))</f>
        <v>0.75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7">
        <f>'MATRIKS KEPUTUSAN'!A57</f>
        <v>55</v>
      </c>
      <c r="B56" s="67" t="str">
        <f>'MATRIKS KEPUTUSAN'!B57</f>
        <v>A55</v>
      </c>
      <c r="C56" s="10" t="str">
        <f>'MATRIKS KEPUTUSAN'!C57</f>
        <v>Asus Vivobook F1504ZA</v>
      </c>
      <c r="D56" s="70">
        <f>IF('MATRIKS KEPUTUSAN'!D57&lt;45,0.25,IF('MATRIKS KEPUTUSAN'!D57&lt;50,0.5,IF('MATRIKS KEPUTUSAN'!D57&lt;55,0.75,1)))</f>
        <v>0.5</v>
      </c>
      <c r="E56" s="70">
        <f>IF('MATRIKS KEPUTUSAN'!E57&lt;=8,0.25,IF('MATRIKS KEPUTUSAN'!E57&lt;=16,0.5,IF('MATRIKS KEPUTUSAN'!E57&lt;=32,0.75,1)))</f>
        <v>0.25</v>
      </c>
      <c r="F56" s="70">
        <f>IF('MATRIKS KEPUTUSAN'!F57&lt;=256,0.33,IF('MATRIKS KEPUTUSAN'!F57&lt;=512,0.67,1))</f>
        <v>0.67</v>
      </c>
      <c r="G56" s="70">
        <f>IF('MATRIKS KEPUTUSAN'!G57&lt;=1,0.25,IF('MATRIKS KEPUTUSAN'!G57&lt;=2,0.5,IF('MATRIKS KEPUTUSAN'!G57&lt;=3,0.75,1)))</f>
        <v>0.25</v>
      </c>
      <c r="H56" s="70">
        <f>IF('MATRIKS KEPUTUSAN'!H57&lt;=11000000,0.25,IF('MATRIKS KEPUTUSAN'!H57&lt;=14000000,0.5,IF('MATRIKS KEPUTUSAN'!H57&lt;=17000000,0.75,1)))</f>
        <v>0.5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7">
        <f>'MATRIKS KEPUTUSAN'!A58</f>
        <v>56</v>
      </c>
      <c r="B57" s="67" t="str">
        <f>'MATRIKS KEPUTUSAN'!B58</f>
        <v>A56</v>
      </c>
      <c r="C57" s="10" t="str">
        <f>'MATRIKS KEPUTUSAN'!C58</f>
        <v>Axioo Mybook Pro K7.2</v>
      </c>
      <c r="D57" s="70">
        <f>IF('MATRIKS KEPUTUSAN'!D58&lt;45,0.25,IF('MATRIKS KEPUTUSAN'!D58&lt;50,0.5,IF('MATRIKS KEPUTUSAN'!D58&lt;55,0.75,1)))</f>
        <v>0.25</v>
      </c>
      <c r="E57" s="70">
        <f>IF('MATRIKS KEPUTUSAN'!E58&lt;=8,0.25,IF('MATRIKS KEPUTUSAN'!E58&lt;=16,0.5,IF('MATRIKS KEPUTUSAN'!E58&lt;=32,0.75,1)))</f>
        <v>0.5</v>
      </c>
      <c r="F57" s="70">
        <f>IF('MATRIKS KEPUTUSAN'!F58&lt;=256,0.33,IF('MATRIKS KEPUTUSAN'!F58&lt;=512,0.67,1))</f>
        <v>1</v>
      </c>
      <c r="G57" s="70">
        <f>IF('MATRIKS KEPUTUSAN'!G58&lt;=1,0.25,IF('MATRIKS KEPUTUSAN'!G58&lt;=2,0.5,IF('MATRIKS KEPUTUSAN'!G58&lt;=3,0.75,1)))</f>
        <v>0.25</v>
      </c>
      <c r="H57" s="70">
        <f>IF('MATRIKS KEPUTUSAN'!H58&lt;=11000000,0.25,IF('MATRIKS KEPUTUSAN'!H58&lt;=14000000,0.5,IF('MATRIKS KEPUTUSAN'!H58&lt;=17000000,0.75,1)))</f>
        <v>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7">
        <f>'MATRIKS KEPUTUSAN'!A59</f>
        <v>57</v>
      </c>
      <c r="B58" s="67" t="str">
        <f>'MATRIKS KEPUTUSAN'!B59</f>
        <v>A57</v>
      </c>
      <c r="C58" s="10" t="str">
        <f>'MATRIKS KEPUTUSAN'!C59</f>
        <v>ASUS ExpertBook BG1408CVA</v>
      </c>
      <c r="D58" s="70">
        <f>IF('MATRIKS KEPUTUSAN'!D59&lt;45,0.25,IF('MATRIKS KEPUTUSAN'!D59&lt;50,0.5,IF('MATRIKS KEPUTUSAN'!D59&lt;55,0.75,1)))</f>
        <v>0.25</v>
      </c>
      <c r="E58" s="70">
        <f>IF('MATRIKS KEPUTUSAN'!E59&lt;=8,0.25,IF('MATRIKS KEPUTUSAN'!E59&lt;=16,0.5,IF('MATRIKS KEPUTUSAN'!E59&lt;=32,0.75,1)))</f>
        <v>0.5</v>
      </c>
      <c r="F58" s="70">
        <f>IF('MATRIKS KEPUTUSAN'!F59&lt;=256,0.33,IF('MATRIKS KEPUTUSAN'!F59&lt;=512,0.67,1))</f>
        <v>0.67</v>
      </c>
      <c r="G58" s="70">
        <f>IF('MATRIKS KEPUTUSAN'!G59&lt;=1,0.25,IF('MATRIKS KEPUTUSAN'!G59&lt;=2,0.5,IF('MATRIKS KEPUTUSAN'!G59&lt;=3,0.75,1)))</f>
        <v>0.75</v>
      </c>
      <c r="H58" s="70">
        <f>IF('MATRIKS KEPUTUSAN'!H59&lt;=11000000,0.25,IF('MATRIKS KEPUTUSAN'!H59&lt;=14000000,0.5,IF('MATRIKS KEPUTUSAN'!H59&lt;=17000000,0.75,1)))</f>
        <v>0.75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7">
        <f>'MATRIKS KEPUTUSAN'!A60</f>
        <v>58</v>
      </c>
      <c r="B59" s="67" t="str">
        <f>'MATRIKS KEPUTUSAN'!B60</f>
        <v>A58</v>
      </c>
      <c r="C59" s="10" t="str">
        <f>'MATRIKS KEPUTUSAN'!C60</f>
        <v>Lenovo V14 G4 IRU</v>
      </c>
      <c r="D59" s="70">
        <f>IF('MATRIKS KEPUTUSAN'!D60&lt;45,0.25,IF('MATRIKS KEPUTUSAN'!D60&lt;50,0.5,IF('MATRIKS KEPUTUSAN'!D60&lt;55,0.75,1)))</f>
        <v>0.25</v>
      </c>
      <c r="E59" s="70">
        <f>IF('MATRIKS KEPUTUSAN'!E60&lt;=8,0.25,IF('MATRIKS KEPUTUSAN'!E60&lt;=16,0.5,IF('MATRIKS KEPUTUSAN'!E60&lt;=32,0.75,1)))</f>
        <v>0.25</v>
      </c>
      <c r="F59" s="70">
        <f>IF('MATRIKS KEPUTUSAN'!F60&lt;=256,0.33,IF('MATRIKS KEPUTUSAN'!F60&lt;=512,0.67,1))</f>
        <v>0.67</v>
      </c>
      <c r="G59" s="70">
        <f>IF('MATRIKS KEPUTUSAN'!G60&lt;=1,0.25,IF('MATRIKS KEPUTUSAN'!G60&lt;=2,0.5,IF('MATRIKS KEPUTUSAN'!G60&lt;=3,0.75,1)))</f>
        <v>0.25</v>
      </c>
      <c r="H59" s="70">
        <f>IF('MATRIKS KEPUTUSAN'!H60&lt;=11000000,0.25,IF('MATRIKS KEPUTUSAN'!H60&lt;=14000000,0.5,IF('MATRIKS KEPUTUSAN'!H60&lt;=17000000,0.75,1)))</f>
        <v>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7">
        <f>'MATRIKS KEPUTUSAN'!A61</f>
        <v>59</v>
      </c>
      <c r="B60" s="67" t="str">
        <f>'MATRIKS KEPUTUSAN'!B61</f>
        <v>A59</v>
      </c>
      <c r="C60" s="10" t="str">
        <f>'MATRIKS KEPUTUSAN'!C61</f>
        <v>Lenovo Ideapad Slim 3 14IRH10</v>
      </c>
      <c r="D60" s="70">
        <f>IF('MATRIKS KEPUTUSAN'!D61&lt;45,0.25,IF('MATRIKS KEPUTUSAN'!D61&lt;50,0.5,IF('MATRIKS KEPUTUSAN'!D61&lt;55,0.75,1)))</f>
        <v>0.25</v>
      </c>
      <c r="E60" s="70">
        <f>IF('MATRIKS KEPUTUSAN'!E61&lt;=8,0.25,IF('MATRIKS KEPUTUSAN'!E61&lt;=16,0.5,IF('MATRIKS KEPUTUSAN'!E61&lt;=32,0.75,1)))</f>
        <v>0.25</v>
      </c>
      <c r="F60" s="70">
        <f>IF('MATRIKS KEPUTUSAN'!F61&lt;=256,0.33,IF('MATRIKS KEPUTUSAN'!F61&lt;=512,0.67,1))</f>
        <v>0.67</v>
      </c>
      <c r="G60" s="70">
        <f>IF('MATRIKS KEPUTUSAN'!G61&lt;=1,0.25,IF('MATRIKS KEPUTUSAN'!G61&lt;=2,0.5,IF('MATRIKS KEPUTUSAN'!G61&lt;=3,0.75,1)))</f>
        <v>0.5</v>
      </c>
      <c r="H60" s="70">
        <f>IF('MATRIKS KEPUTUSAN'!H61&lt;=11000000,0.25,IF('MATRIKS KEPUTUSAN'!H61&lt;=14000000,0.5,IF('MATRIKS KEPUTUSAN'!H61&lt;=17000000,0.75,1)))</f>
        <v>0.5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7">
        <f>'MATRIKS KEPUTUSAN'!A62</f>
        <v>60</v>
      </c>
      <c r="B61" s="67" t="str">
        <f>'MATRIKS KEPUTUSAN'!B62</f>
        <v>A60</v>
      </c>
      <c r="C61" s="10" t="str">
        <f>'MATRIKS KEPUTUSAN'!C62</f>
        <v>ASUS ExpertBook BG1409CVA</v>
      </c>
      <c r="D61" s="70">
        <f>IF('MATRIKS KEPUTUSAN'!D62&lt;45,0.25,IF('MATRIKS KEPUTUSAN'!D62&lt;50,0.5,IF('MATRIKS KEPUTUSAN'!D62&lt;55,0.75,1)))</f>
        <v>0.25</v>
      </c>
      <c r="E61" s="70">
        <f>IF('MATRIKS KEPUTUSAN'!E62&lt;=8,0.25,IF('MATRIKS KEPUTUSAN'!E62&lt;=16,0.5,IF('MATRIKS KEPUTUSAN'!E62&lt;=32,0.75,1)))</f>
        <v>0.5</v>
      </c>
      <c r="F61" s="70">
        <f>IF('MATRIKS KEPUTUSAN'!F62&lt;=256,0.33,IF('MATRIKS KEPUTUSAN'!F62&lt;=512,0.67,1))</f>
        <v>1</v>
      </c>
      <c r="G61" s="70">
        <f>IF('MATRIKS KEPUTUSAN'!G62&lt;=1,0.25,IF('MATRIKS KEPUTUSAN'!G62&lt;=2,0.5,IF('MATRIKS KEPUTUSAN'!G62&lt;=3,0.75,1)))</f>
        <v>0.5</v>
      </c>
      <c r="H61" s="70">
        <f>IF('MATRIKS KEPUTUSAN'!H62&lt;=11000000,0.25,IF('MATRIKS KEPUTUSAN'!H62&lt;=14000000,0.5,IF('MATRIKS KEPUTUSAN'!H62&lt;=17000000,0.75,1)))</f>
        <v>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7">
        <f>'MATRIKS KEPUTUSAN'!A63</f>
        <v>61</v>
      </c>
      <c r="B62" s="67" t="str">
        <f>'MATRIKS KEPUTUSAN'!B63</f>
        <v>A61</v>
      </c>
      <c r="C62" s="10" t="str">
        <f>'MATRIKS KEPUTUSAN'!C63</f>
        <v>Asus Vivobook 15 F1504ZA</v>
      </c>
      <c r="D62" s="70">
        <f>IF('MATRIKS KEPUTUSAN'!D63&lt;45,0.25,IF('MATRIKS KEPUTUSAN'!D63&lt;50,0.5,IF('MATRIKS KEPUTUSAN'!D63&lt;55,0.75,1)))</f>
        <v>0.25</v>
      </c>
      <c r="E62" s="70">
        <f>IF('MATRIKS KEPUTUSAN'!E63&lt;=8,0.25,IF('MATRIKS KEPUTUSAN'!E63&lt;=16,0.5,IF('MATRIKS KEPUTUSAN'!E63&lt;=32,0.75,1)))</f>
        <v>0.25</v>
      </c>
      <c r="F62" s="70">
        <f>IF('MATRIKS KEPUTUSAN'!F63&lt;=256,0.33,IF('MATRIKS KEPUTUSAN'!F63&lt;=512,0.67,1))</f>
        <v>0.67</v>
      </c>
      <c r="G62" s="70">
        <f>IF('MATRIKS KEPUTUSAN'!G63&lt;=1,0.25,IF('MATRIKS KEPUTUSAN'!G63&lt;=2,0.5,IF('MATRIKS KEPUTUSAN'!G63&lt;=3,0.75,1)))</f>
        <v>0.25</v>
      </c>
      <c r="H62" s="70">
        <f>IF('MATRIKS KEPUTUSAN'!H63&lt;=11000000,0.25,IF('MATRIKS KEPUTUSAN'!H63&lt;=14000000,0.5,IF('MATRIKS KEPUTUSAN'!H63&lt;=17000000,0.75,1)))</f>
        <v>0.75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7">
        <f>'MATRIKS KEPUTUSAN'!A64</f>
        <v>62</v>
      </c>
      <c r="B63" s="67" t="str">
        <f>'MATRIKS KEPUTUSAN'!B64</f>
        <v>A62</v>
      </c>
      <c r="C63" s="10" t="str">
        <f>'MATRIKS KEPUTUSAN'!C64</f>
        <v>ASUS TUF F15 FX507Z</v>
      </c>
      <c r="D63" s="70">
        <f>IF('MATRIKS KEPUTUSAN'!D64&lt;45,0.25,IF('MATRIKS KEPUTUSAN'!D64&lt;50,0.5,IF('MATRIKS KEPUTUSAN'!D64&lt;55,0.75,1)))</f>
        <v>0.5</v>
      </c>
      <c r="E63" s="70">
        <f>IF('MATRIKS KEPUTUSAN'!E64&lt;=8,0.25,IF('MATRIKS KEPUTUSAN'!E64&lt;=16,0.5,IF('MATRIKS KEPUTUSAN'!E64&lt;=32,0.75,1)))</f>
        <v>0.25</v>
      </c>
      <c r="F63" s="70">
        <f>IF('MATRIKS KEPUTUSAN'!F64&lt;=256,0.33,IF('MATRIKS KEPUTUSAN'!F64&lt;=512,0.67,1))</f>
        <v>0.67</v>
      </c>
      <c r="G63" s="70">
        <f>IF('MATRIKS KEPUTUSAN'!G64&lt;=1,0.25,IF('MATRIKS KEPUTUSAN'!G64&lt;=2,0.5,IF('MATRIKS KEPUTUSAN'!G64&lt;=3,0.75,1)))</f>
        <v>0.5</v>
      </c>
      <c r="H63" s="70">
        <f>IF('MATRIKS KEPUTUSAN'!H64&lt;=11000000,0.25,IF('MATRIKS KEPUTUSAN'!H64&lt;=14000000,0.5,IF('MATRIKS KEPUTUSAN'!H64&lt;=17000000,0.75,1)))</f>
        <v>0.75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7">
        <f>'MATRIKS KEPUTUSAN'!A65</f>
        <v>63</v>
      </c>
      <c r="B64" s="67" t="str">
        <f>'MATRIKS KEPUTUSAN'!B65</f>
        <v>A63</v>
      </c>
      <c r="C64" s="10" t="str">
        <f>'MATRIKS KEPUTUSAN'!C65</f>
        <v>Lenovo IdeaPad Slim 3 14IRH8</v>
      </c>
      <c r="D64" s="70">
        <f>IF('MATRIKS KEPUTUSAN'!D65&lt;45,0.25,IF('MATRIKS KEPUTUSAN'!D65&lt;50,0.5,IF('MATRIKS KEPUTUSAN'!D65&lt;55,0.75,1)))</f>
        <v>0.25</v>
      </c>
      <c r="E64" s="70">
        <f>IF('MATRIKS KEPUTUSAN'!E65&lt;=8,0.25,IF('MATRIKS KEPUTUSAN'!E65&lt;=16,0.5,IF('MATRIKS KEPUTUSAN'!E65&lt;=32,0.75,1)))</f>
        <v>0.25</v>
      </c>
      <c r="F64" s="70">
        <f>IF('MATRIKS KEPUTUSAN'!F65&lt;=256,0.33,IF('MATRIKS KEPUTUSAN'!F65&lt;=512,0.67,1))</f>
        <v>0.67</v>
      </c>
      <c r="G64" s="70">
        <f>IF('MATRIKS KEPUTUSAN'!G65&lt;=1,0.25,IF('MATRIKS KEPUTUSAN'!G65&lt;=2,0.5,IF('MATRIKS KEPUTUSAN'!G65&lt;=3,0.75,1)))</f>
        <v>0.25</v>
      </c>
      <c r="H64" s="70">
        <f>IF('MATRIKS KEPUTUSAN'!H65&lt;=11000000,0.25,IF('MATRIKS KEPUTUSAN'!H65&lt;=14000000,0.5,IF('MATRIKS KEPUTUSAN'!H65&lt;=17000000,0.75,1)))</f>
        <v>0.5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7">
        <f>'MATRIKS KEPUTUSAN'!A66</f>
        <v>64</v>
      </c>
      <c r="B65" s="67" t="str">
        <f>'MATRIKS KEPUTUSAN'!B66</f>
        <v>A64</v>
      </c>
      <c r="C65" s="10" t="str">
        <f>'MATRIKS KEPUTUSAN'!C66</f>
        <v>Axioo MyBook Pro 107 (8S5)</v>
      </c>
      <c r="D65" s="70">
        <f>IF('MATRIKS KEPUTUSAN'!D66&lt;45,0.25,IF('MATRIKS KEPUTUSAN'!D66&lt;50,0.5,IF('MATRIKS KEPUTUSAN'!D66&lt;55,0.75,1)))</f>
        <v>0.25</v>
      </c>
      <c r="E65" s="70">
        <f>IF('MATRIKS KEPUTUSAN'!E66&lt;=8,0.25,IF('MATRIKS KEPUTUSAN'!E66&lt;=16,0.5,IF('MATRIKS KEPUTUSAN'!E66&lt;=32,0.75,1)))</f>
        <v>0.25</v>
      </c>
      <c r="F65" s="70">
        <f>IF('MATRIKS KEPUTUSAN'!F66&lt;=256,0.33,IF('MATRIKS KEPUTUSAN'!F66&lt;=512,0.67,1))</f>
        <v>0.67</v>
      </c>
      <c r="G65" s="70">
        <f>IF('MATRIKS KEPUTUSAN'!G66&lt;=1,0.25,IF('MATRIKS KEPUTUSAN'!G66&lt;=2,0.5,IF('MATRIKS KEPUTUSAN'!G66&lt;=3,0.75,1)))</f>
        <v>0.25</v>
      </c>
      <c r="H65" s="70">
        <f>IF('MATRIKS KEPUTUSAN'!H66&lt;=11000000,0.25,IF('MATRIKS KEPUTUSAN'!H66&lt;=14000000,0.5,IF('MATRIKS KEPUTUSAN'!H66&lt;=17000000,0.75,1)))</f>
        <v>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7">
        <f>'MATRIKS KEPUTUSAN'!A67</f>
        <v>65</v>
      </c>
      <c r="B66" s="67" t="str">
        <f>'MATRIKS KEPUTUSAN'!B67</f>
        <v>A65</v>
      </c>
      <c r="C66" s="10" t="str">
        <f>'MATRIKS KEPUTUSAN'!C67</f>
        <v>Advan S7 110S</v>
      </c>
      <c r="D66" s="70">
        <f>IF('MATRIKS KEPUTUSAN'!D67&lt;45,0.25,IF('MATRIKS KEPUTUSAN'!D67&lt;50,0.5,IF('MATRIKS KEPUTUSAN'!D67&lt;55,0.75,1)))</f>
        <v>0.25</v>
      </c>
      <c r="E66" s="70">
        <f>IF('MATRIKS KEPUTUSAN'!E67&lt;=8,0.25,IF('MATRIKS KEPUTUSAN'!E67&lt;=16,0.5,IF('MATRIKS KEPUTUSAN'!E67&lt;=32,0.75,1)))</f>
        <v>0.5</v>
      </c>
      <c r="F66" s="70">
        <f>IF('MATRIKS KEPUTUSAN'!F67&lt;=256,0.33,IF('MATRIKS KEPUTUSAN'!F67&lt;=512,0.67,1))</f>
        <v>1</v>
      </c>
      <c r="G66" s="70">
        <f>IF('MATRIKS KEPUTUSAN'!G67&lt;=1,0.25,IF('MATRIKS KEPUTUSAN'!G67&lt;=2,0.5,IF('MATRIKS KEPUTUSAN'!G67&lt;=3,0.75,1)))</f>
        <v>0.25</v>
      </c>
      <c r="H66" s="70">
        <f>IF('MATRIKS KEPUTUSAN'!H67&lt;=11000000,0.25,IF('MATRIKS KEPUTUSAN'!H67&lt;=14000000,0.5,IF('MATRIKS KEPUTUSAN'!H67&lt;=17000000,0.75,1)))</f>
        <v>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7">
        <f>'MATRIKS KEPUTUSAN'!A68</f>
        <v>66</v>
      </c>
      <c r="B67" s="67" t="str">
        <f>'MATRIKS KEPUTUSAN'!B68</f>
        <v>A66</v>
      </c>
      <c r="C67" s="10" t="str">
        <f>'MATRIKS KEPUTUSAN'!C68</f>
        <v>Advan W5-15S</v>
      </c>
      <c r="D67" s="70">
        <f>IF('MATRIKS KEPUTUSAN'!D68&lt;45,0.25,IF('MATRIKS KEPUTUSAN'!D68&lt;50,0.5,IF('MATRIKS KEPUTUSAN'!D68&lt;55,0.75,1)))</f>
        <v>0.25</v>
      </c>
      <c r="E67" s="70">
        <f>IF('MATRIKS KEPUTUSAN'!E68&lt;=8,0.25,IF('MATRIKS KEPUTUSAN'!E68&lt;=16,0.5,IF('MATRIKS KEPUTUSAN'!E68&lt;=32,0.75,1)))</f>
        <v>0.5</v>
      </c>
      <c r="F67" s="70">
        <f>IF('MATRIKS KEPUTUSAN'!F68&lt;=256,0.33,IF('MATRIKS KEPUTUSAN'!F68&lt;=512,0.67,1))</f>
        <v>0.67</v>
      </c>
      <c r="G67" s="70">
        <f>IF('MATRIKS KEPUTUSAN'!G68&lt;=1,0.25,IF('MATRIKS KEPUTUSAN'!G68&lt;=2,0.5,IF('MATRIKS KEPUTUSAN'!G68&lt;=3,0.75,1)))</f>
        <v>0.25</v>
      </c>
      <c r="H67" s="70">
        <f>IF('MATRIKS KEPUTUSAN'!H68&lt;=11000000,0.25,IF('MATRIKS KEPUTUSAN'!H68&lt;=14000000,0.5,IF('MATRIKS KEPUTUSAN'!H68&lt;=17000000,0.75,1)))</f>
        <v>0.5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7">
        <f>'MATRIKS KEPUTUSAN'!A69</f>
        <v>67</v>
      </c>
      <c r="B68" s="67" t="str">
        <f>'MATRIKS KEPUTUSAN'!B69</f>
        <v>A67</v>
      </c>
      <c r="C68" s="10" t="str">
        <f>'MATRIKS KEPUTUSAN'!C69</f>
        <v>Advan W5 85S</v>
      </c>
      <c r="D68" s="70">
        <f>IF('MATRIKS KEPUTUSAN'!D69&lt;45,0.25,IF('MATRIKS KEPUTUSAN'!D69&lt;50,0.5,IF('MATRIKS KEPUTUSAN'!D69&lt;55,0.75,1)))</f>
        <v>0.25</v>
      </c>
      <c r="E68" s="70">
        <f>IF('MATRIKS KEPUTUSAN'!E69&lt;=8,0.25,IF('MATRIKS KEPUTUSAN'!E69&lt;=16,0.5,IF('MATRIKS KEPUTUSAN'!E69&lt;=32,0.75,1)))</f>
        <v>0.25</v>
      </c>
      <c r="F68" s="70">
        <f>IF('MATRIKS KEPUTUSAN'!F69&lt;=256,0.33,IF('MATRIKS KEPUTUSAN'!F69&lt;=512,0.67,1))</f>
        <v>0.67</v>
      </c>
      <c r="G68" s="70">
        <f>IF('MATRIKS KEPUTUSAN'!G69&lt;=1,0.25,IF('MATRIKS KEPUTUSAN'!G69&lt;=2,0.5,IF('MATRIKS KEPUTUSAN'!G69&lt;=3,0.75,1)))</f>
        <v>0.25</v>
      </c>
      <c r="H68" s="70">
        <f>IF('MATRIKS KEPUTUSAN'!H69&lt;=11000000,0.25,IF('MATRIKS KEPUTUSAN'!H69&lt;=14000000,0.5,IF('MATRIKS KEPUTUSAN'!H69&lt;=17000000,0.75,1)))</f>
        <v>0.5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7">
        <f>'MATRIKS KEPUTUSAN'!A70</f>
        <v>68</v>
      </c>
      <c r="B69" s="67" t="str">
        <f>'MATRIKS KEPUTUSAN'!B70</f>
        <v>A68</v>
      </c>
      <c r="C69" s="10" t="str">
        <f>'MATRIKS KEPUTUSAN'!C70</f>
        <v>Advan SA716S10A</v>
      </c>
      <c r="D69" s="70">
        <f>IF('MATRIKS KEPUTUSAN'!D70&lt;45,0.25,IF('MATRIKS KEPUTUSAN'!D70&lt;50,0.5,IF('MATRIKS KEPUTUSAN'!D70&lt;55,0.75,1)))</f>
        <v>0.25</v>
      </c>
      <c r="E69" s="70">
        <f>IF('MATRIKS KEPUTUSAN'!E70&lt;=8,0.25,IF('MATRIKS KEPUTUSAN'!E70&lt;=16,0.5,IF('MATRIKS KEPUTUSAN'!E70&lt;=32,0.75,1)))</f>
        <v>0.5</v>
      </c>
      <c r="F69" s="70">
        <f>IF('MATRIKS KEPUTUSAN'!F70&lt;=256,0.33,IF('MATRIKS KEPUTUSAN'!F70&lt;=512,0.67,1))</f>
        <v>1</v>
      </c>
      <c r="G69" s="70">
        <f>IF('MATRIKS KEPUTUSAN'!G70&lt;=1,0.25,IF('MATRIKS KEPUTUSAN'!G70&lt;=2,0.5,IF('MATRIKS KEPUTUSAN'!G70&lt;=3,0.75,1)))</f>
        <v>0.25</v>
      </c>
      <c r="H69" s="70">
        <f>IF('MATRIKS KEPUTUSAN'!H70&lt;=11000000,0.25,IF('MATRIKS KEPUTUSAN'!H70&lt;=14000000,0.5,IF('MATRIKS KEPUTUSAN'!H70&lt;=17000000,0.75,1)))</f>
        <v>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7">
        <f>'MATRIKS KEPUTUSAN'!A71</f>
        <v>69</v>
      </c>
      <c r="B70" s="67" t="str">
        <f>'MATRIKS KEPUTUSAN'!B71</f>
        <v>A69</v>
      </c>
      <c r="C70" s="10" t="str">
        <f>'MATRIKS KEPUTUSAN'!C71</f>
        <v>Axioo 14-Mybook Pro L3 (8N2)</v>
      </c>
      <c r="D70" s="70">
        <f>IF('MATRIKS KEPUTUSAN'!D71&lt;45,0.25,IF('MATRIKS KEPUTUSAN'!D71&lt;50,0.5,IF('MATRIKS KEPUTUSAN'!D71&lt;55,0.75,1)))</f>
        <v>0.5</v>
      </c>
      <c r="E70" s="70">
        <f>IF('MATRIKS KEPUTUSAN'!E71&lt;=8,0.25,IF('MATRIKS KEPUTUSAN'!E71&lt;=16,0.5,IF('MATRIKS KEPUTUSAN'!E71&lt;=32,0.75,1)))</f>
        <v>0.25</v>
      </c>
      <c r="F70" s="70">
        <f>IF('MATRIKS KEPUTUSAN'!F71&lt;=256,0.33,IF('MATRIKS KEPUTUSAN'!F71&lt;=512,0.67,1))</f>
        <v>0.33</v>
      </c>
      <c r="G70" s="70">
        <f>IF('MATRIKS KEPUTUSAN'!G71&lt;=1,0.25,IF('MATRIKS KEPUTUSAN'!G71&lt;=2,0.5,IF('MATRIKS KEPUTUSAN'!G71&lt;=3,0.75,1)))</f>
        <v>0.25</v>
      </c>
      <c r="H70" s="70">
        <f>IF('MATRIKS KEPUTUSAN'!H71&lt;=11000000,0.25,IF('MATRIKS KEPUTUSAN'!H71&lt;=14000000,0.5,IF('MATRIKS KEPUTUSAN'!H71&lt;=17000000,0.75,1)))</f>
        <v>0.5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7">
        <f>'MATRIKS KEPUTUSAN'!A72</f>
        <v>70</v>
      </c>
      <c r="B71" s="67" t="str">
        <f>'MATRIKS KEPUTUSAN'!B72</f>
        <v>A70</v>
      </c>
      <c r="C71" s="10" t="str">
        <f>'MATRIKS KEPUTUSAN'!C72</f>
        <v>Axioo Mybook H5</v>
      </c>
      <c r="D71" s="70">
        <f>IF('MATRIKS KEPUTUSAN'!D72&lt;45,0.25,IF('MATRIKS KEPUTUSAN'!D72&lt;50,0.5,IF('MATRIKS KEPUTUSAN'!D72&lt;55,0.75,1)))</f>
        <v>0.5</v>
      </c>
      <c r="E71" s="70">
        <f>IF('MATRIKS KEPUTUSAN'!E72&lt;=8,0.25,IF('MATRIKS KEPUTUSAN'!E72&lt;=16,0.5,IF('MATRIKS KEPUTUSAN'!E72&lt;=32,0.75,1)))</f>
        <v>0.25</v>
      </c>
      <c r="F71" s="70">
        <f>IF('MATRIKS KEPUTUSAN'!F72&lt;=256,0.33,IF('MATRIKS KEPUTUSAN'!F72&lt;=512,0.67,1))</f>
        <v>0.67</v>
      </c>
      <c r="G71" s="70">
        <f>IF('MATRIKS KEPUTUSAN'!G72&lt;=1,0.25,IF('MATRIKS KEPUTUSAN'!G72&lt;=2,0.5,IF('MATRIKS KEPUTUSAN'!G72&lt;=3,0.75,1)))</f>
        <v>0.25</v>
      </c>
      <c r="H71" s="70">
        <f>IF('MATRIKS KEPUTUSAN'!H72&lt;=11000000,0.25,IF('MATRIKS KEPUTUSAN'!H72&lt;=14000000,0.5,IF('MATRIKS KEPUTUSAN'!H72&lt;=17000000,0.75,1)))</f>
        <v>0.5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67">
        <f>'MATRIKS KEPUTUSAN'!A73</f>
        <v>71</v>
      </c>
      <c r="B72" s="67" t="str">
        <f>'MATRIKS KEPUTUSAN'!B73</f>
        <v>A71</v>
      </c>
      <c r="C72" s="10" t="str">
        <f>'MATRIKS KEPUTUSAN'!C73</f>
        <v>Acer TravelMate P214 AMD Ryzen 3 PRO 4450U</v>
      </c>
      <c r="D72" s="70">
        <f>IF('MATRIKS KEPUTUSAN'!D73&lt;45,0.25,IF('MATRIKS KEPUTUSAN'!D73&lt;50,0.5,IF('MATRIKS KEPUTUSAN'!D73&lt;55,0.75,1)))</f>
        <v>0.25</v>
      </c>
      <c r="E72" s="70">
        <f>IF('MATRIKS KEPUTUSAN'!E73&lt;=8,0.25,IF('MATRIKS KEPUTUSAN'!E73&lt;=16,0.5,IF('MATRIKS KEPUTUSAN'!E73&lt;=32,0.75,1)))</f>
        <v>0.25</v>
      </c>
      <c r="F72" s="70">
        <f>IF('MATRIKS KEPUTUSAN'!F73&lt;=256,0.33,IF('MATRIKS KEPUTUSAN'!F73&lt;=512,0.67,1))</f>
        <v>0.33</v>
      </c>
      <c r="G72" s="70">
        <f>IF('MATRIKS KEPUTUSAN'!G73&lt;=1,0.25,IF('MATRIKS KEPUTUSAN'!G73&lt;=2,0.5,IF('MATRIKS KEPUTUSAN'!G73&lt;=3,0.75,1)))</f>
        <v>0.25</v>
      </c>
      <c r="H72" s="70">
        <f>IF('MATRIKS KEPUTUSAN'!H73&lt;=11000000,0.25,IF('MATRIKS KEPUTUSAN'!H73&lt;=14000000,0.5,IF('MATRIKS KEPUTUSAN'!H73&lt;=17000000,0.75,1)))</f>
        <v>0.25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7">
        <f>'MATRIKS KEPUTUSAN'!A74</f>
        <v>72</v>
      </c>
      <c r="B73" s="67" t="str">
        <f>'MATRIKS KEPUTUSAN'!B74</f>
        <v>A72</v>
      </c>
      <c r="C73" s="10" t="str">
        <f>'MATRIKS KEPUTUSAN'!C74</f>
        <v>Acer TravelMate P214 AMD Ryzen 5 PRO 7535U</v>
      </c>
      <c r="D73" s="70">
        <f>IF('MATRIKS KEPUTUSAN'!D74&lt;45,0.25,IF('MATRIKS KEPUTUSAN'!D74&lt;50,0.5,IF('MATRIKS KEPUTUSAN'!D74&lt;55,0.75,1)))</f>
        <v>0.25</v>
      </c>
      <c r="E73" s="70">
        <f>IF('MATRIKS KEPUTUSAN'!E74&lt;=8,0.25,IF('MATRIKS KEPUTUSAN'!E74&lt;=16,0.5,IF('MATRIKS KEPUTUSAN'!E74&lt;=32,0.75,1)))</f>
        <v>0.25</v>
      </c>
      <c r="F73" s="70">
        <f>IF('MATRIKS KEPUTUSAN'!F74&lt;=256,0.33,IF('MATRIKS KEPUTUSAN'!F74&lt;=512,0.67,1))</f>
        <v>0.67</v>
      </c>
      <c r="G73" s="70">
        <f>IF('MATRIKS KEPUTUSAN'!G74&lt;=1,0.25,IF('MATRIKS KEPUTUSAN'!G74&lt;=2,0.5,IF('MATRIKS KEPUTUSAN'!G74&lt;=3,0.75,1)))</f>
        <v>0.75</v>
      </c>
      <c r="H73" s="70">
        <f>IF('MATRIKS KEPUTUSAN'!H74&lt;=11000000,0.25,IF('MATRIKS KEPUTUSAN'!H74&lt;=14000000,0.5,IF('MATRIKS KEPUTUSAN'!H74&lt;=17000000,0.75,1)))</f>
        <v>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67">
        <f>'MATRIKS KEPUTUSAN'!A75</f>
        <v>73</v>
      </c>
      <c r="B74" s="67" t="str">
        <f>'MATRIKS KEPUTUSAN'!B75</f>
        <v>A73</v>
      </c>
      <c r="C74" s="10" t="str">
        <f>'MATRIKS KEPUTUSAN'!C75</f>
        <v>Acer TravelMate P214 AMD Ryzen 5 PRO 4650U</v>
      </c>
      <c r="D74" s="70">
        <f>IF('MATRIKS KEPUTUSAN'!D75&lt;45,0.25,IF('MATRIKS KEPUTUSAN'!D75&lt;50,0.5,IF('MATRIKS KEPUTUSAN'!D75&lt;55,0.75,1)))</f>
        <v>0.25</v>
      </c>
      <c r="E74" s="70">
        <f>IF('MATRIKS KEPUTUSAN'!E75&lt;=8,0.25,IF('MATRIKS KEPUTUSAN'!E75&lt;=16,0.5,IF('MATRIKS KEPUTUSAN'!E75&lt;=32,0.75,1)))</f>
        <v>0.25</v>
      </c>
      <c r="F74" s="70">
        <f>IF('MATRIKS KEPUTUSAN'!F75&lt;=256,0.33,IF('MATRIKS KEPUTUSAN'!F75&lt;=512,0.67,1))</f>
        <v>0.67</v>
      </c>
      <c r="G74" s="70">
        <f>IF('MATRIKS KEPUTUSAN'!G75&lt;=1,0.25,IF('MATRIKS KEPUTUSAN'!G75&lt;=2,0.5,IF('MATRIKS KEPUTUSAN'!G75&lt;=3,0.75,1)))</f>
        <v>0.25</v>
      </c>
      <c r="H74" s="70">
        <f>IF('MATRIKS KEPUTUSAN'!H75&lt;=11000000,0.25,IF('MATRIKS KEPUTUSAN'!H75&lt;=14000000,0.5,IF('MATRIKS KEPUTUSAN'!H75&lt;=17000000,0.75,1)))</f>
        <v>0.75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7">
        <f>'MATRIKS KEPUTUSAN'!A76</f>
        <v>74</v>
      </c>
      <c r="B75" s="67" t="str">
        <f>'MATRIKS KEPUTUSAN'!B76</f>
        <v>A74</v>
      </c>
      <c r="C75" s="10" t="str">
        <f>'MATRIKS KEPUTUSAN'!C76</f>
        <v>Acer TravelMate P214 i3-100U</v>
      </c>
      <c r="D75" s="70">
        <f>IF('MATRIKS KEPUTUSAN'!D76&lt;45,0.25,IF('MATRIKS KEPUTUSAN'!D76&lt;50,0.5,IF('MATRIKS KEPUTUSAN'!D76&lt;55,0.75,1)))</f>
        <v>0.25</v>
      </c>
      <c r="E75" s="70">
        <f>IF('MATRIKS KEPUTUSAN'!E76&lt;=8,0.25,IF('MATRIKS KEPUTUSAN'!E76&lt;=16,0.5,IF('MATRIKS KEPUTUSAN'!E76&lt;=32,0.75,1)))</f>
        <v>0.25</v>
      </c>
      <c r="F75" s="70">
        <f>IF('MATRIKS KEPUTUSAN'!F76&lt;=256,0.33,IF('MATRIKS KEPUTUSAN'!F76&lt;=512,0.67,1))</f>
        <v>0.67</v>
      </c>
      <c r="G75" s="70">
        <f>IF('MATRIKS KEPUTUSAN'!G76&lt;=1,0.25,IF('MATRIKS KEPUTUSAN'!G76&lt;=2,0.5,IF('MATRIKS KEPUTUSAN'!G76&lt;=3,0.75,1)))</f>
        <v>0.25</v>
      </c>
      <c r="H75" s="70">
        <f>IF('MATRIKS KEPUTUSAN'!H76&lt;=11000000,0.25,IF('MATRIKS KEPUTUSAN'!H76&lt;=14000000,0.5,IF('MATRIKS KEPUTUSAN'!H76&lt;=17000000,0.75,1)))</f>
        <v>0.5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67">
        <f>'MATRIKS KEPUTUSAN'!A77</f>
        <v>75</v>
      </c>
      <c r="B76" s="67" t="str">
        <f>'MATRIKS KEPUTUSAN'!B77</f>
        <v>A75</v>
      </c>
      <c r="C76" s="10" t="str">
        <f>'MATRIKS KEPUTUSAN'!C77</f>
        <v>Acer TravelMate P214 i3-1315U</v>
      </c>
      <c r="D76" s="70">
        <f>IF('MATRIKS KEPUTUSAN'!D77&lt;45,0.25,IF('MATRIKS KEPUTUSAN'!D77&lt;50,0.5,IF('MATRIKS KEPUTUSAN'!D77&lt;55,0.75,1)))</f>
        <v>0.25</v>
      </c>
      <c r="E76" s="70">
        <f>IF('MATRIKS KEPUTUSAN'!E77&lt;=8,0.25,IF('MATRIKS KEPUTUSAN'!E77&lt;=16,0.5,IF('MATRIKS KEPUTUSAN'!E77&lt;=32,0.75,1)))</f>
        <v>0.25</v>
      </c>
      <c r="F76" s="70">
        <f>IF('MATRIKS KEPUTUSAN'!F77&lt;=256,0.33,IF('MATRIKS KEPUTUSAN'!F77&lt;=512,0.67,1))</f>
        <v>0.67</v>
      </c>
      <c r="G76" s="70">
        <f>IF('MATRIKS KEPUTUSAN'!G77&lt;=1,0.25,IF('MATRIKS KEPUTUSAN'!G77&lt;=2,0.5,IF('MATRIKS KEPUTUSAN'!G77&lt;=3,0.75,1)))</f>
        <v>0.5</v>
      </c>
      <c r="H76" s="70">
        <f>IF('MATRIKS KEPUTUSAN'!H77&lt;=11000000,0.25,IF('MATRIKS KEPUTUSAN'!H77&lt;=14000000,0.5,IF('MATRIKS KEPUTUSAN'!H77&lt;=17000000,0.75,1)))</f>
        <v>0.75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71" t="s">
        <v>331</v>
      </c>
      <c r="B77" s="41"/>
      <c r="C77" s="7"/>
      <c r="D77" s="72">
        <f t="shared" ref="D77:G77" si="1">MAX(D2:D76)</f>
        <v>1</v>
      </c>
      <c r="E77" s="72">
        <f t="shared" si="1"/>
        <v>0.75</v>
      </c>
      <c r="F77" s="72">
        <f t="shared" si="1"/>
        <v>1</v>
      </c>
      <c r="G77" s="72">
        <f t="shared" si="1"/>
        <v>0.75</v>
      </c>
      <c r="H77" s="72">
        <f>MIN(H2:H76)</f>
        <v>0.25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2">
    <mergeCell ref="A1:H1"/>
    <mergeCell ref="A77:C7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8.0"/>
    <col customWidth="1" min="3" max="3" width="42.0"/>
    <col customWidth="1" min="4" max="7" width="14.0"/>
    <col customWidth="1" min="8" max="8" width="16.0"/>
    <col customWidth="1" min="9" max="26" width="8.71"/>
  </cols>
  <sheetData>
    <row r="1" ht="27.75" customHeight="1">
      <c r="A1" s="11" t="s">
        <v>332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73" t="s">
        <v>333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75" customHeight="1">
      <c r="A3" s="63" t="s">
        <v>24</v>
      </c>
      <c r="B3" s="63" t="s">
        <v>25</v>
      </c>
      <c r="C3" s="63" t="s">
        <v>26</v>
      </c>
      <c r="D3" s="63" t="s">
        <v>334</v>
      </c>
      <c r="E3" s="63" t="s">
        <v>335</v>
      </c>
      <c r="F3" s="63" t="s">
        <v>336</v>
      </c>
      <c r="G3" s="63" t="s">
        <v>337</v>
      </c>
      <c r="H3" s="63" t="s">
        <v>338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7">
        <f>'NILAI FUZZY'!A2</f>
        <v>1</v>
      </c>
      <c r="B4" s="67" t="str">
        <f>'NILAI FUZZY'!B2</f>
        <v>A01</v>
      </c>
      <c r="C4" s="10" t="str">
        <f>'NILAI FUZZY'!C2</f>
        <v>Lenovo IdeaPad Slim 3 15IAH8</v>
      </c>
      <c r="D4" s="74">
        <f>'NILAI FUZZY'!D2</f>
        <v>0.25</v>
      </c>
      <c r="E4" s="74">
        <f>'NILAI FUZZY'!E2</f>
        <v>0.25</v>
      </c>
      <c r="F4" s="74">
        <f>'NILAI FUZZY'!F2</f>
        <v>0.67</v>
      </c>
      <c r="G4" s="74">
        <f>'NILAI FUZZY'!G2</f>
        <v>0.25</v>
      </c>
      <c r="H4" s="74">
        <f>0.25/'NILAI FUZZY'!H2</f>
        <v>0.5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7">
        <f>'NILAI FUZZY'!A3</f>
        <v>2</v>
      </c>
      <c r="B5" s="67" t="str">
        <f>'NILAI FUZZY'!B3</f>
        <v>A02</v>
      </c>
      <c r="C5" s="10" t="str">
        <f>'NILAI FUZZY'!C3</f>
        <v>Lenovo IdeaPad Slim 3 15IAN8</v>
      </c>
      <c r="D5" s="74">
        <f>'NILAI FUZZY'!D3</f>
        <v>0.25</v>
      </c>
      <c r="E5" s="74">
        <f>'NILAI FUZZY'!E3</f>
        <v>0.5</v>
      </c>
      <c r="F5" s="74">
        <f>'NILAI FUZZY'!F3</f>
        <v>0.67</v>
      </c>
      <c r="G5" s="74">
        <f>'NILAI FUZZY'!G3</f>
        <v>0.25</v>
      </c>
      <c r="H5" s="74">
        <f>0.25/'NILAI FUZZY'!H3</f>
        <v>0.25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7">
        <f>'NILAI FUZZY'!A4</f>
        <v>3</v>
      </c>
      <c r="B6" s="67" t="str">
        <f>'NILAI FUZZY'!B4</f>
        <v>A03</v>
      </c>
      <c r="C6" s="10" t="str">
        <f>'NILAI FUZZY'!C4</f>
        <v>Lenovo ThinkPad E14 Gen 5</v>
      </c>
      <c r="D6" s="74">
        <f>'NILAI FUZZY'!D4</f>
        <v>0.25</v>
      </c>
      <c r="E6" s="74">
        <f>'NILAI FUZZY'!E4</f>
        <v>0.5</v>
      </c>
      <c r="F6" s="74">
        <f>'NILAI FUZZY'!F4</f>
        <v>0.67</v>
      </c>
      <c r="G6" s="74">
        <f>'NILAI FUZZY'!G4</f>
        <v>0.25</v>
      </c>
      <c r="H6" s="74">
        <f>0.25/'NILAI FUZZY'!H4</f>
        <v>0.3333333333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7">
        <f>'NILAI FUZZY'!A5</f>
        <v>4</v>
      </c>
      <c r="B7" s="67" t="str">
        <f>'NILAI FUZZY'!B5</f>
        <v>A04</v>
      </c>
      <c r="C7" s="10" t="str">
        <f>'NILAI FUZZY'!C5</f>
        <v>Lenovo ThinkPad L14 Gen 4</v>
      </c>
      <c r="D7" s="74">
        <f>'NILAI FUZZY'!D5</f>
        <v>0.25</v>
      </c>
      <c r="E7" s="74">
        <f>'NILAI FUZZY'!E5</f>
        <v>0.25</v>
      </c>
      <c r="F7" s="74">
        <f>'NILAI FUZZY'!F5</f>
        <v>0.67</v>
      </c>
      <c r="G7" s="74">
        <f>'NILAI FUZZY'!G5</f>
        <v>0.75</v>
      </c>
      <c r="H7" s="74">
        <f>0.25/'NILAI FUZZY'!H5</f>
        <v>0.25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7">
        <f>'NILAI FUZZY'!A6</f>
        <v>5</v>
      </c>
      <c r="B8" s="67" t="str">
        <f>'NILAI FUZZY'!B6</f>
        <v>A05</v>
      </c>
      <c r="C8" s="10" t="str">
        <f>'NILAI FUZZY'!C6</f>
        <v>Lenovo ThinkBook 14 G6 IRL</v>
      </c>
      <c r="D8" s="74">
        <f>'NILAI FUZZY'!D6</f>
        <v>0.25</v>
      </c>
      <c r="E8" s="74">
        <f>'NILAI FUZZY'!E6</f>
        <v>0.25</v>
      </c>
      <c r="F8" s="74">
        <f>'NILAI FUZZY'!F6</f>
        <v>0.67</v>
      </c>
      <c r="G8" s="74">
        <f>'NILAI FUZZY'!G6</f>
        <v>0.5</v>
      </c>
      <c r="H8" s="74">
        <f>0.25/'NILAI FUZZY'!H6</f>
        <v>0.5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7">
        <f>'NILAI FUZZY'!A7</f>
        <v>6</v>
      </c>
      <c r="B9" s="67" t="str">
        <f>'NILAI FUZZY'!B7</f>
        <v>A06</v>
      </c>
      <c r="C9" s="10" t="str">
        <f>'NILAI FUZZY'!C7</f>
        <v>ASUS Vivobook Go 14 E1404FA</v>
      </c>
      <c r="D9" s="74">
        <f>'NILAI FUZZY'!D7</f>
        <v>1</v>
      </c>
      <c r="E9" s="74">
        <f>'NILAI FUZZY'!E7</f>
        <v>0.25</v>
      </c>
      <c r="F9" s="74">
        <f>'NILAI FUZZY'!F7</f>
        <v>0.67</v>
      </c>
      <c r="G9" s="74">
        <f>'NILAI FUZZY'!G7</f>
        <v>0.25</v>
      </c>
      <c r="H9" s="74">
        <f>0.25/'NILAI FUZZY'!H7</f>
        <v>0.3333333333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7">
        <f>'NILAI FUZZY'!A8</f>
        <v>7</v>
      </c>
      <c r="B10" s="67" t="str">
        <f>'NILAI FUZZY'!B8</f>
        <v>A07</v>
      </c>
      <c r="C10" s="10" t="str">
        <f>'NILAI FUZZY'!C8</f>
        <v>ASUS Vivobook 14 A1404ZA</v>
      </c>
      <c r="D10" s="74">
        <f>'NILAI FUZZY'!D8</f>
        <v>0.25</v>
      </c>
      <c r="E10" s="74">
        <f>'NILAI FUZZY'!E8</f>
        <v>0.25</v>
      </c>
      <c r="F10" s="74">
        <f>'NILAI FUZZY'!F8</f>
        <v>0.67</v>
      </c>
      <c r="G10" s="74">
        <f>'NILAI FUZZY'!G8</f>
        <v>0.25</v>
      </c>
      <c r="H10" s="74">
        <f>0.25/'NILAI FUZZY'!H8</f>
        <v>0.5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7">
        <f>'NILAI FUZZY'!A9</f>
        <v>8</v>
      </c>
      <c r="B11" s="67" t="str">
        <f>'NILAI FUZZY'!B9</f>
        <v>A08</v>
      </c>
      <c r="C11" s="10" t="str">
        <f>'NILAI FUZZY'!C9</f>
        <v>ASUS Vivobook 15 X1504ZA</v>
      </c>
      <c r="D11" s="74">
        <f>'NILAI FUZZY'!D9</f>
        <v>0.25</v>
      </c>
      <c r="E11" s="74">
        <f>'NILAI FUZZY'!E9</f>
        <v>0.25</v>
      </c>
      <c r="F11" s="74">
        <f>'NILAI FUZZY'!F9</f>
        <v>0.67</v>
      </c>
      <c r="G11" s="74">
        <f>'NILAI FUZZY'!G9</f>
        <v>0.25</v>
      </c>
      <c r="H11" s="74">
        <f>0.25/'NILAI FUZZY'!H9</f>
        <v>0.5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7">
        <f>'NILAI FUZZY'!A10</f>
        <v>9</v>
      </c>
      <c r="B12" s="67" t="str">
        <f>'NILAI FUZZY'!B10</f>
        <v>A09</v>
      </c>
      <c r="C12" s="10" t="str">
        <f>'NILAI FUZZY'!C10</f>
        <v>ASUS ExpertBook B1 B1402CVA-NK7110X</v>
      </c>
      <c r="D12" s="74">
        <f>'NILAI FUZZY'!D10</f>
        <v>0.25</v>
      </c>
      <c r="E12" s="74">
        <f>'NILAI FUZZY'!E10</f>
        <v>0.5</v>
      </c>
      <c r="F12" s="74">
        <f>'NILAI FUZZY'!F10</f>
        <v>1</v>
      </c>
      <c r="G12" s="74">
        <f>'NILAI FUZZY'!G10</f>
        <v>0.75</v>
      </c>
      <c r="H12" s="74">
        <f>0.25/'NILAI FUZZY'!H10</f>
        <v>0.25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7">
        <f>'NILAI FUZZY'!A11</f>
        <v>10</v>
      </c>
      <c r="B13" s="67" t="str">
        <f>'NILAI FUZZY'!B11</f>
        <v>A10</v>
      </c>
      <c r="C13" s="10" t="str">
        <f>'NILAI FUZZY'!C11</f>
        <v>ASUS ExpertBook B1 B1402CVA</v>
      </c>
      <c r="D13" s="74">
        <f>'NILAI FUZZY'!D11</f>
        <v>0.25</v>
      </c>
      <c r="E13" s="74">
        <f>'NILAI FUZZY'!E11</f>
        <v>0.5</v>
      </c>
      <c r="F13" s="74">
        <f>'NILAI FUZZY'!F11</f>
        <v>1</v>
      </c>
      <c r="G13" s="74">
        <f>'NILAI FUZZY'!G11</f>
        <v>0.75</v>
      </c>
      <c r="H13" s="74">
        <f>0.25/'NILAI FUZZY'!H11</f>
        <v>0.25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7">
        <f>'NILAI FUZZY'!A12</f>
        <v>11</v>
      </c>
      <c r="B14" s="67" t="str">
        <f>'NILAI FUZZY'!B12</f>
        <v>A11</v>
      </c>
      <c r="C14" s="10" t="str">
        <f>'NILAI FUZZY'!C12</f>
        <v>ASUS ExpertBook B5 B5402CVA</v>
      </c>
      <c r="D14" s="74">
        <f>'NILAI FUZZY'!D12</f>
        <v>0.25</v>
      </c>
      <c r="E14" s="74">
        <f>'NILAI FUZZY'!E12</f>
        <v>0.25</v>
      </c>
      <c r="F14" s="74">
        <f>'NILAI FUZZY'!F12</f>
        <v>0.67</v>
      </c>
      <c r="G14" s="74">
        <f>'NILAI FUZZY'!G12</f>
        <v>0.25</v>
      </c>
      <c r="H14" s="74">
        <f>0.25/'NILAI FUZZY'!H12</f>
        <v>0.25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7">
        <f>'NILAI FUZZY'!A13</f>
        <v>12</v>
      </c>
      <c r="B15" s="67" t="str">
        <f>'NILAI FUZZY'!B13</f>
        <v>A12</v>
      </c>
      <c r="C15" s="10" t="str">
        <f>'NILAI FUZZY'!C13</f>
        <v>ASUS ExpertBook P1 P1403CVA</v>
      </c>
      <c r="D15" s="74">
        <f>'NILAI FUZZY'!D13</f>
        <v>1</v>
      </c>
      <c r="E15" s="74">
        <f>'NILAI FUZZY'!E13</f>
        <v>0.25</v>
      </c>
      <c r="F15" s="74">
        <f>'NILAI FUZZY'!F13</f>
        <v>0.67</v>
      </c>
      <c r="G15" s="74">
        <f>'NILAI FUZZY'!G13</f>
        <v>0.5</v>
      </c>
      <c r="H15" s="74">
        <f>0.25/'NILAI FUZZY'!H13</f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7">
        <f>'NILAI FUZZY'!A14</f>
        <v>13</v>
      </c>
      <c r="B16" s="67" t="str">
        <f>'NILAI FUZZY'!B14</f>
        <v>A13</v>
      </c>
      <c r="C16" s="10" t="str">
        <f>'NILAI FUZZY'!C14</f>
        <v>HP 14S EP0001TU/EP0002TU i5-1335U</v>
      </c>
      <c r="D16" s="74">
        <f>'NILAI FUZZY'!D14</f>
        <v>0.25</v>
      </c>
      <c r="E16" s="74">
        <f>'NILAI FUZZY'!E14</f>
        <v>0.25</v>
      </c>
      <c r="F16" s="74">
        <f>'NILAI FUZZY'!F14</f>
        <v>0.67</v>
      </c>
      <c r="G16" s="74">
        <f>'NILAI FUZZY'!G14</f>
        <v>0.25</v>
      </c>
      <c r="H16" s="74">
        <f>0.25/'NILAI FUZZY'!H14</f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7">
        <f>'NILAI FUZZY'!A15</f>
        <v>14</v>
      </c>
      <c r="B17" s="67" t="str">
        <f>'NILAI FUZZY'!B15</f>
        <v>A14</v>
      </c>
      <c r="C17" s="10" t="str">
        <f>'NILAI FUZZY'!C15</f>
        <v>HP 14S-DQ5567TU i3-1215U</v>
      </c>
      <c r="D17" s="74">
        <f>'NILAI FUZZY'!D15</f>
        <v>0.25</v>
      </c>
      <c r="E17" s="74">
        <f>'NILAI FUZZY'!E15</f>
        <v>0.25</v>
      </c>
      <c r="F17" s="74">
        <f>'NILAI FUZZY'!F15</f>
        <v>0.67</v>
      </c>
      <c r="G17" s="74">
        <f>'NILAI FUZZY'!G15</f>
        <v>0.5</v>
      </c>
      <c r="H17" s="74">
        <f>0.25/'NILAI FUZZY'!H15</f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7">
        <f>'NILAI FUZZY'!A16</f>
        <v>15</v>
      </c>
      <c r="B18" s="67" t="str">
        <f>'NILAI FUZZY'!B16</f>
        <v>A15</v>
      </c>
      <c r="C18" s="10" t="str">
        <f>'NILAI FUZZY'!C16</f>
        <v>HP 14S DQ5153TU i5-1235U</v>
      </c>
      <c r="D18" s="74">
        <f>'NILAI FUZZY'!D16</f>
        <v>0.25</v>
      </c>
      <c r="E18" s="74">
        <f>'NILAI FUZZY'!E16</f>
        <v>0.25</v>
      </c>
      <c r="F18" s="74">
        <f>'NILAI FUZZY'!F16</f>
        <v>0.67</v>
      </c>
      <c r="G18" s="74">
        <f>'NILAI FUZZY'!G16</f>
        <v>0.25</v>
      </c>
      <c r="H18" s="74">
        <f>0.25/'NILAI FUZZY'!H16</f>
        <v>0.5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7">
        <f>'NILAI FUZZY'!A17</f>
        <v>16</v>
      </c>
      <c r="B19" s="67" t="str">
        <f>'NILAI FUZZY'!B17</f>
        <v>A16</v>
      </c>
      <c r="C19" s="10" t="str">
        <f>'NILAI FUZZY'!C17</f>
        <v>HP 14S DQ5152TU i5 1235U</v>
      </c>
      <c r="D19" s="74">
        <f>'NILAI FUZZY'!D17</f>
        <v>0.25</v>
      </c>
      <c r="E19" s="74">
        <f>'NILAI FUZZY'!E17</f>
        <v>0.25</v>
      </c>
      <c r="F19" s="74">
        <f>'NILAI FUZZY'!F17</f>
        <v>0.67</v>
      </c>
      <c r="G19" s="74">
        <f>'NILAI FUZZY'!G17</f>
        <v>0.5</v>
      </c>
      <c r="H19" s="74">
        <f>0.25/'NILAI FUZZY'!H17</f>
        <v>0.5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7">
        <f>'NILAI FUZZY'!A18</f>
        <v>17</v>
      </c>
      <c r="B20" s="67" t="str">
        <f>'NILAI FUZZY'!B18</f>
        <v>A17</v>
      </c>
      <c r="C20" s="10" t="str">
        <f>'NILAI FUZZY'!C18</f>
        <v>HP 14s DQ5000TU i5-1240P</v>
      </c>
      <c r="D20" s="74">
        <f>'NILAI FUZZY'!D18</f>
        <v>0.25</v>
      </c>
      <c r="E20" s="74">
        <f>'NILAI FUZZY'!E18</f>
        <v>0.25</v>
      </c>
      <c r="F20" s="74">
        <f>'NILAI FUZZY'!F18</f>
        <v>0.67</v>
      </c>
      <c r="G20" s="74">
        <f>'NILAI FUZZY'!G18</f>
        <v>0.5</v>
      </c>
      <c r="H20" s="74">
        <f>0.25/'NILAI FUZZY'!H18</f>
        <v>0.3333333333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7">
        <f>'NILAI FUZZY'!A19</f>
        <v>18</v>
      </c>
      <c r="B21" s="67" t="str">
        <f>'NILAI FUZZY'!B19</f>
        <v>A18</v>
      </c>
      <c r="C21" s="10" t="str">
        <f>'NILAI FUZZY'!C19</f>
        <v>Acer TravelMate P214 Ryzen 5 PRO</v>
      </c>
      <c r="D21" s="74">
        <f>'NILAI FUZZY'!D19</f>
        <v>0.25</v>
      </c>
      <c r="E21" s="74">
        <f>'NILAI FUZZY'!E19</f>
        <v>0.25</v>
      </c>
      <c r="F21" s="74">
        <f>'NILAI FUZZY'!F19</f>
        <v>0.67</v>
      </c>
      <c r="G21" s="74">
        <f>'NILAI FUZZY'!G19</f>
        <v>0.25</v>
      </c>
      <c r="H21" s="74">
        <f>0.25/'NILAI FUZZY'!H19</f>
        <v>0.3333333333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7">
        <f>'NILAI FUZZY'!A20</f>
        <v>19</v>
      </c>
      <c r="B22" s="67" t="str">
        <f>'NILAI FUZZY'!B20</f>
        <v>A19</v>
      </c>
      <c r="C22" s="10" t="str">
        <f>'NILAI FUZZY'!C20</f>
        <v>Acer TravelMate P214 Intel Core 5 120U</v>
      </c>
      <c r="D22" s="74">
        <f>'NILAI FUZZY'!D20</f>
        <v>0.5</v>
      </c>
      <c r="E22" s="74">
        <f>'NILAI FUZZY'!E20</f>
        <v>0.25</v>
      </c>
      <c r="F22" s="74">
        <f>'NILAI FUZZY'!F20</f>
        <v>0.67</v>
      </c>
      <c r="G22" s="74">
        <f>'NILAI FUZZY'!G20</f>
        <v>0.5</v>
      </c>
      <c r="H22" s="74">
        <f>0.25/'NILAI FUZZY'!H20</f>
        <v>0.3333333333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7">
        <f>'NILAI FUZZY'!A21</f>
        <v>20</v>
      </c>
      <c r="B23" s="67" t="str">
        <f>'NILAI FUZZY'!B21</f>
        <v>A20</v>
      </c>
      <c r="C23" s="10" t="str">
        <f>'NILAI FUZZY'!C21</f>
        <v>Acer TravelMate P414 Core-i5-1240P</v>
      </c>
      <c r="D23" s="74">
        <f>'NILAI FUZZY'!D21</f>
        <v>0.25</v>
      </c>
      <c r="E23" s="74">
        <f>'NILAI FUZZY'!E21</f>
        <v>0.5</v>
      </c>
      <c r="F23" s="74">
        <f>'NILAI FUZZY'!F21</f>
        <v>0.67</v>
      </c>
      <c r="G23" s="74">
        <f>'NILAI FUZZY'!G21</f>
        <v>0.75</v>
      </c>
      <c r="H23" s="74">
        <f>0.25/'NILAI FUZZY'!H21</f>
        <v>0.25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7">
        <f>'NILAI FUZZY'!A22</f>
        <v>21</v>
      </c>
      <c r="B24" s="67" t="str">
        <f>'NILAI FUZZY'!B22</f>
        <v>A21</v>
      </c>
      <c r="C24" s="10" t="str">
        <f>'NILAI FUZZY'!C22</f>
        <v>Acer TravelMate P214 Core-i5-0041</v>
      </c>
      <c r="D24" s="74">
        <f>'NILAI FUZZY'!D22</f>
        <v>0.5</v>
      </c>
      <c r="E24" s="74">
        <f>'NILAI FUZZY'!E22</f>
        <v>0.25</v>
      </c>
      <c r="F24" s="74">
        <f>'NILAI FUZZY'!F22</f>
        <v>0.67</v>
      </c>
      <c r="G24" s="74">
        <f>'NILAI FUZZY'!G22</f>
        <v>0.25</v>
      </c>
      <c r="H24" s="74">
        <f>0.25/'NILAI FUZZY'!H22</f>
        <v>0.3333333333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7">
        <f>'NILAI FUZZY'!A23</f>
        <v>22</v>
      </c>
      <c r="B25" s="67" t="str">
        <f>'NILAI FUZZY'!B23</f>
        <v>A22</v>
      </c>
      <c r="C25" s="10" t="str">
        <f>'NILAI FUZZY'!C23</f>
        <v>Acer Travelmate P414 i7-1260P 106986</v>
      </c>
      <c r="D25" s="74">
        <f>'NILAI FUZZY'!D23</f>
        <v>0.25</v>
      </c>
      <c r="E25" s="74">
        <f>'NILAI FUZZY'!E23</f>
        <v>0.5</v>
      </c>
      <c r="F25" s="74">
        <f>'NILAI FUZZY'!F23</f>
        <v>1</v>
      </c>
      <c r="G25" s="74">
        <f>'NILAI FUZZY'!G23</f>
        <v>0.25</v>
      </c>
      <c r="H25" s="74">
        <f>0.25/'NILAI FUZZY'!H23</f>
        <v>0.25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7">
        <f>'NILAI FUZZY'!A24</f>
        <v>23</v>
      </c>
      <c r="B26" s="67" t="str">
        <f>'NILAI FUZZY'!B24</f>
        <v>A23</v>
      </c>
      <c r="C26" s="10" t="str">
        <f>'NILAI FUZZY'!C24</f>
        <v>Acer Travelmate P414 
Intel Core Ultra 7-155U</v>
      </c>
      <c r="D26" s="74">
        <f>'NILAI FUZZY'!D24</f>
        <v>0.25</v>
      </c>
      <c r="E26" s="74">
        <f>'NILAI FUZZY'!E24</f>
        <v>0.5</v>
      </c>
      <c r="F26" s="74">
        <f>'NILAI FUZZY'!F24</f>
        <v>1</v>
      </c>
      <c r="G26" s="74">
        <f>'NILAI FUZZY'!G24</f>
        <v>0.75</v>
      </c>
      <c r="H26" s="74">
        <f>0.25/'NILAI FUZZY'!H24</f>
        <v>0.25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7">
        <f>'NILAI FUZZY'!A25</f>
        <v>24</v>
      </c>
      <c r="B27" s="67" t="str">
        <f>'NILAI FUZZY'!B25</f>
        <v>A24</v>
      </c>
      <c r="C27" s="10" t="str">
        <f>'NILAI FUZZY'!C25</f>
        <v>Acer Travelmate P214 i5 82022</v>
      </c>
      <c r="D27" s="74">
        <f>'NILAI FUZZY'!D25</f>
        <v>0.25</v>
      </c>
      <c r="E27" s="74">
        <f>'NILAI FUZZY'!E25</f>
        <v>0.25</v>
      </c>
      <c r="F27" s="74">
        <f>'NILAI FUZZY'!F25</f>
        <v>0.67</v>
      </c>
      <c r="G27" s="74">
        <f>'NILAI FUZZY'!G25</f>
        <v>0.25</v>
      </c>
      <c r="H27" s="74">
        <f>0.25/'NILAI FUZZY'!H25</f>
        <v>0.5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7">
        <f>'NILAI FUZZY'!A26</f>
        <v>25</v>
      </c>
      <c r="B28" s="67" t="str">
        <f>'NILAI FUZZY'!B26</f>
        <v>A25</v>
      </c>
      <c r="C28" s="10" t="str">
        <f>'NILAI FUZZY'!C26</f>
        <v>Acer Travelmate P214 i5-1334U</v>
      </c>
      <c r="D28" s="74">
        <f>'NILAI FUZZY'!D26</f>
        <v>0.25</v>
      </c>
      <c r="E28" s="74">
        <f>'NILAI FUZZY'!E26</f>
        <v>0.25</v>
      </c>
      <c r="F28" s="74">
        <f>'NILAI FUZZY'!F26</f>
        <v>0.67</v>
      </c>
      <c r="G28" s="74">
        <f>'NILAI FUZZY'!G26</f>
        <v>0.75</v>
      </c>
      <c r="H28" s="74">
        <f>0.25/'NILAI FUZZY'!H26</f>
        <v>0.25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7">
        <f>'NILAI FUZZY'!A27</f>
        <v>26</v>
      </c>
      <c r="B29" s="67" t="str">
        <f>'NILAI FUZZY'!B27</f>
        <v>A26</v>
      </c>
      <c r="C29" s="10" t="str">
        <f>'NILAI FUZZY'!C27</f>
        <v>Acer Travelmate P214 i7-1355U</v>
      </c>
      <c r="D29" s="74">
        <f>'NILAI FUZZY'!D27</f>
        <v>0.25</v>
      </c>
      <c r="E29" s="74">
        <f>'NILAI FUZZY'!E27</f>
        <v>0.25</v>
      </c>
      <c r="F29" s="74">
        <f>'NILAI FUZZY'!F27</f>
        <v>0.67</v>
      </c>
      <c r="G29" s="74">
        <f>'NILAI FUZZY'!G27</f>
        <v>0.25</v>
      </c>
      <c r="H29" s="74">
        <f>0.25/'NILAI FUZZY'!H27</f>
        <v>0.3333333333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7">
        <f>'NILAI FUZZY'!A28</f>
        <v>27</v>
      </c>
      <c r="B30" s="67" t="str">
        <f>'NILAI FUZZY'!B28</f>
        <v>A27</v>
      </c>
      <c r="C30" s="10" t="str">
        <f>'NILAI FUZZY'!C28</f>
        <v>Acer TravelMate P214 TMP214/0034</v>
      </c>
      <c r="D30" s="74">
        <f>'NILAI FUZZY'!D28</f>
        <v>0.25</v>
      </c>
      <c r="E30" s="74">
        <f>'NILAI FUZZY'!E28</f>
        <v>0.25</v>
      </c>
      <c r="F30" s="74">
        <f>'NILAI FUZZY'!F28</f>
        <v>0.67</v>
      </c>
      <c r="G30" s="74">
        <f>'NILAI FUZZY'!G28</f>
        <v>0.75</v>
      </c>
      <c r="H30" s="74">
        <f>0.25/'NILAI FUZZY'!H28</f>
        <v>0.3333333333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7">
        <f>'NILAI FUZZY'!A29</f>
        <v>28</v>
      </c>
      <c r="B31" s="67" t="str">
        <f>'NILAI FUZZY'!B29</f>
        <v>A28</v>
      </c>
      <c r="C31" s="10" t="str">
        <f>'NILAI FUZZY'!C29</f>
        <v>Acer TravelMate P2 Core i3</v>
      </c>
      <c r="D31" s="74">
        <f>'NILAI FUZZY'!D29</f>
        <v>0.25</v>
      </c>
      <c r="E31" s="74">
        <f>'NILAI FUZZY'!E29</f>
        <v>0.25</v>
      </c>
      <c r="F31" s="74">
        <f>'NILAI FUZZY'!F29</f>
        <v>0.67</v>
      </c>
      <c r="G31" s="74">
        <f>'NILAI FUZZY'!G29</f>
        <v>0.25</v>
      </c>
      <c r="H31" s="74">
        <f>0.25/'NILAI FUZZY'!H29</f>
        <v>0.5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7">
        <f>'NILAI FUZZY'!A30</f>
        <v>29</v>
      </c>
      <c r="B32" s="67" t="str">
        <f>'NILAI FUZZY'!B30</f>
        <v>A29</v>
      </c>
      <c r="C32" s="10" t="str">
        <f>'NILAI FUZZY'!C30</f>
        <v>Acer Travelmate i5-1235U</v>
      </c>
      <c r="D32" s="74">
        <f>'NILAI FUZZY'!D30</f>
        <v>0.25</v>
      </c>
      <c r="E32" s="74">
        <f>'NILAI FUZZY'!E30</f>
        <v>0.25</v>
      </c>
      <c r="F32" s="74">
        <f>'NILAI FUZZY'!F30</f>
        <v>0.67</v>
      </c>
      <c r="G32" s="74">
        <f>'NILAI FUZZY'!G30</f>
        <v>0.25</v>
      </c>
      <c r="H32" s="74">
        <f>0.25/'NILAI FUZZY'!H30</f>
        <v>0.25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7">
        <f>'NILAI FUZZY'!A31</f>
        <v>30</v>
      </c>
      <c r="B33" s="67" t="str">
        <f>'NILAI FUZZY'!B31</f>
        <v>A30</v>
      </c>
      <c r="C33" s="10" t="str">
        <f>'NILAI FUZZY'!C31</f>
        <v>Acer Travelmate i5-1135G7</v>
      </c>
      <c r="D33" s="74">
        <f>'NILAI FUZZY'!D31</f>
        <v>0.25</v>
      </c>
      <c r="E33" s="74">
        <f>'NILAI FUZZY'!E31</f>
        <v>0.25</v>
      </c>
      <c r="F33" s="74">
        <f>'NILAI FUZZY'!F31</f>
        <v>0.67</v>
      </c>
      <c r="G33" s="74">
        <f>'NILAI FUZZY'!G31</f>
        <v>0.25</v>
      </c>
      <c r="H33" s="74">
        <f>0.25/'NILAI FUZZY'!H31</f>
        <v>0.5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7">
        <f>'NILAI FUZZY'!A32</f>
        <v>31</v>
      </c>
      <c r="B34" s="67" t="str">
        <f>'NILAI FUZZY'!B32</f>
        <v>A31</v>
      </c>
      <c r="C34" s="10" t="str">
        <f>'NILAI FUZZY'!C32</f>
        <v>Acer TravelMate P2 TMP214 54</v>
      </c>
      <c r="D34" s="74">
        <f>'NILAI FUZZY'!D32</f>
        <v>0.25</v>
      </c>
      <c r="E34" s="74">
        <f>'NILAI FUZZY'!E32</f>
        <v>0.5</v>
      </c>
      <c r="F34" s="74">
        <f>'NILAI FUZZY'!F32</f>
        <v>0.67</v>
      </c>
      <c r="G34" s="74">
        <f>'NILAI FUZZY'!G32</f>
        <v>0.25</v>
      </c>
      <c r="H34" s="74">
        <f>0.25/'NILAI FUZZY'!H32</f>
        <v>0.3333333333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7">
        <f>'NILAI FUZZY'!A33</f>
        <v>32</v>
      </c>
      <c r="B35" s="67" t="str">
        <f>'NILAI FUZZY'!B33</f>
        <v>A32</v>
      </c>
      <c r="C35" s="10" t="str">
        <f>'NILAI FUZZY'!C33</f>
        <v>Acer TravelMate P2 TMP214-54-5816</v>
      </c>
      <c r="D35" s="74">
        <f>'NILAI FUZZY'!D33</f>
        <v>0.25</v>
      </c>
      <c r="E35" s="74">
        <f>'NILAI FUZZY'!E33</f>
        <v>0.5</v>
      </c>
      <c r="F35" s="74">
        <f>'NILAI FUZZY'!F33</f>
        <v>0.67</v>
      </c>
      <c r="G35" s="74">
        <f>'NILAI FUZZY'!G33</f>
        <v>0.25</v>
      </c>
      <c r="H35" s="74">
        <f>0.25/'NILAI FUZZY'!H33</f>
        <v>0.3333333333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7">
        <f>'NILAI FUZZY'!A34</f>
        <v>33</v>
      </c>
      <c r="B36" s="67" t="str">
        <f>'NILAI FUZZY'!B34</f>
        <v>A33</v>
      </c>
      <c r="C36" s="10" t="str">
        <f>'NILAI FUZZY'!C34</f>
        <v>Acer Travelmate P214</v>
      </c>
      <c r="D36" s="74">
        <f>'NILAI FUZZY'!D34</f>
        <v>0.25</v>
      </c>
      <c r="E36" s="74">
        <f>'NILAI FUZZY'!E34</f>
        <v>0.25</v>
      </c>
      <c r="F36" s="74">
        <f>'NILAI FUZZY'!F34</f>
        <v>0.67</v>
      </c>
      <c r="G36" s="74">
        <f>'NILAI FUZZY'!G34</f>
        <v>0.5</v>
      </c>
      <c r="H36" s="74">
        <f>0.25/'NILAI FUZZY'!H34</f>
        <v>0.5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7">
        <f>'NILAI FUZZY'!A35</f>
        <v>34</v>
      </c>
      <c r="B37" s="67" t="str">
        <f>'NILAI FUZZY'!B35</f>
        <v>A34</v>
      </c>
      <c r="C37" s="10" t="str">
        <f>'NILAI FUZZY'!C35</f>
        <v>Acer TravelMate P214 i7-1165G7</v>
      </c>
      <c r="D37" s="74">
        <f>'NILAI FUZZY'!D35</f>
        <v>0.25</v>
      </c>
      <c r="E37" s="74">
        <f>'NILAI FUZZY'!E35</f>
        <v>0.25</v>
      </c>
      <c r="F37" s="74">
        <f>'NILAI FUZZY'!F35</f>
        <v>0.67</v>
      </c>
      <c r="G37" s="74">
        <f>'NILAI FUZZY'!G35</f>
        <v>0.5</v>
      </c>
      <c r="H37" s="74">
        <f>0.25/'NILAI FUZZY'!H35</f>
        <v>0.25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7">
        <f>'NILAI FUZZY'!A36</f>
        <v>35</v>
      </c>
      <c r="B38" s="67" t="str">
        <f>'NILAI FUZZY'!B36</f>
        <v>A35</v>
      </c>
      <c r="C38" s="10" t="str">
        <f>'NILAI FUZZY'!C36</f>
        <v>Acer Travelmate P414 i7-1260P</v>
      </c>
      <c r="D38" s="74">
        <f>'NILAI FUZZY'!D36</f>
        <v>0.25</v>
      </c>
      <c r="E38" s="74">
        <f>'NILAI FUZZY'!E36</f>
        <v>0.5</v>
      </c>
      <c r="F38" s="74">
        <f>'NILAI FUZZY'!F36</f>
        <v>1</v>
      </c>
      <c r="G38" s="74">
        <f>'NILAI FUZZY'!G36</f>
        <v>0.75</v>
      </c>
      <c r="H38" s="74">
        <f>0.25/'NILAI FUZZY'!H36</f>
        <v>0.25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7">
        <f>'NILAI FUZZY'!A37</f>
        <v>36</v>
      </c>
      <c r="B39" s="67" t="str">
        <f>'NILAI FUZZY'!B37</f>
        <v>A36</v>
      </c>
      <c r="C39" s="10" t="str">
        <f>'NILAI FUZZY'!C37</f>
        <v>Axioo Mybook</v>
      </c>
      <c r="D39" s="74">
        <f>'NILAI FUZZY'!D37</f>
        <v>0.5</v>
      </c>
      <c r="E39" s="74">
        <f>'NILAI FUZZY'!E37</f>
        <v>0.25</v>
      </c>
      <c r="F39" s="74">
        <f>'NILAI FUZZY'!F37</f>
        <v>0.33</v>
      </c>
      <c r="G39" s="74">
        <f>'NILAI FUZZY'!G37</f>
        <v>0.25</v>
      </c>
      <c r="H39" s="74">
        <f>0.25/'NILAI FUZZY'!H37</f>
        <v>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7">
        <f>'NILAI FUZZY'!A38</f>
        <v>37</v>
      </c>
      <c r="B40" s="67" t="str">
        <f>'NILAI FUZZY'!B38</f>
        <v>A37</v>
      </c>
      <c r="C40" s="10" t="str">
        <f>'NILAI FUZZY'!C38</f>
        <v>Axioo Mybook Prime E7 (16N5-3)</v>
      </c>
      <c r="D40" s="74">
        <f>'NILAI FUZZY'!D38</f>
        <v>0.25</v>
      </c>
      <c r="E40" s="74">
        <f>'NILAI FUZZY'!E38</f>
        <v>0.5</v>
      </c>
      <c r="F40" s="74">
        <f>'NILAI FUZZY'!F38</f>
        <v>0.67</v>
      </c>
      <c r="G40" s="74">
        <f>'NILAI FUZZY'!G38</f>
        <v>0.25</v>
      </c>
      <c r="H40" s="74">
        <f>0.25/'NILAI FUZZY'!H38</f>
        <v>0.25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7">
        <f>'NILAI FUZZY'!A39</f>
        <v>38</v>
      </c>
      <c r="B41" s="67" t="str">
        <f>'NILAI FUZZY'!B39</f>
        <v>A38</v>
      </c>
      <c r="C41" s="10" t="str">
        <f>'NILAI FUZZY'!C39</f>
        <v>Advan Workplus</v>
      </c>
      <c r="D41" s="74">
        <f>'NILAI FUZZY'!D39</f>
        <v>0.25</v>
      </c>
      <c r="E41" s="74">
        <f>'NILAI FUZZY'!E39</f>
        <v>0.5</v>
      </c>
      <c r="F41" s="74">
        <f>'NILAI FUZZY'!F39</f>
        <v>0.67</v>
      </c>
      <c r="G41" s="74">
        <f>'NILAI FUZZY'!G39</f>
        <v>0.25</v>
      </c>
      <c r="H41" s="74">
        <f>0.25/'NILAI FUZZY'!H39</f>
        <v>0.3333333333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7">
        <f>'NILAI FUZZY'!A40</f>
        <v>39</v>
      </c>
      <c r="B42" s="67" t="str">
        <f>'NILAI FUZZY'!B40</f>
        <v>A39</v>
      </c>
      <c r="C42" s="10" t="str">
        <f>'NILAI FUZZY'!C40</f>
        <v>Advan Workpro Lite Intel Core i5-12450H 14 IPS FHD</v>
      </c>
      <c r="D42" s="74">
        <f>'NILAI FUZZY'!D40</f>
        <v>0.25</v>
      </c>
      <c r="E42" s="74">
        <f>'NILAI FUZZY'!E40</f>
        <v>0.25</v>
      </c>
      <c r="F42" s="74">
        <f>'NILAI FUZZY'!F40</f>
        <v>0.67</v>
      </c>
      <c r="G42" s="74">
        <f>'NILAI FUZZY'!G40</f>
        <v>0.25</v>
      </c>
      <c r="H42" s="74">
        <f>0.25/'NILAI FUZZY'!H40</f>
        <v>0.5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7">
        <f>'NILAI FUZZY'!A41</f>
        <v>40</v>
      </c>
      <c r="B43" s="67" t="str">
        <f>'NILAI FUZZY'!B41</f>
        <v>A40</v>
      </c>
      <c r="C43" s="10" t="str">
        <f>'NILAI FUZZY'!C41</f>
        <v>Advan WorkPro Core i5-12450H</v>
      </c>
      <c r="D43" s="74">
        <f>'NILAI FUZZY'!D41</f>
        <v>0.25</v>
      </c>
      <c r="E43" s="74">
        <f>'NILAI FUZZY'!E41</f>
        <v>0.25</v>
      </c>
      <c r="F43" s="74">
        <f>'NILAI FUZZY'!F41</f>
        <v>0.67</v>
      </c>
      <c r="G43" s="74">
        <f>'NILAI FUZZY'!G41</f>
        <v>0.25</v>
      </c>
      <c r="H43" s="74">
        <f>0.25/'NILAI FUZZY'!H41</f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7">
        <f>'NILAI FUZZY'!A42</f>
        <v>41</v>
      </c>
      <c r="B44" s="67" t="str">
        <f>'NILAI FUZZY'!B42</f>
        <v>A41</v>
      </c>
      <c r="C44" s="10" t="str">
        <f>'NILAI FUZZY'!C42</f>
        <v>Advan Workpro Lite Intel Core i5-12450H 14</v>
      </c>
      <c r="D44" s="74">
        <f>'NILAI FUZZY'!D42</f>
        <v>0.25</v>
      </c>
      <c r="E44" s="74">
        <f>'NILAI FUZZY'!E42</f>
        <v>0.25</v>
      </c>
      <c r="F44" s="74">
        <f>'NILAI FUZZY'!F42</f>
        <v>0.33</v>
      </c>
      <c r="G44" s="74">
        <f>'NILAI FUZZY'!G42</f>
        <v>0.25</v>
      </c>
      <c r="H44" s="74">
        <f>0.25/'NILAI FUZZY'!H42</f>
        <v>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7">
        <f>'NILAI FUZZY'!A43</f>
        <v>42</v>
      </c>
      <c r="B45" s="67" t="str">
        <f>'NILAI FUZZY'!B43</f>
        <v>A42</v>
      </c>
      <c r="C45" s="10" t="str">
        <f>'NILAI FUZZY'!C43</f>
        <v>Zyrex Sky 232 Prime I5 1035G7 </v>
      </c>
      <c r="D45" s="74">
        <f>'NILAI FUZZY'!D43</f>
        <v>0.25</v>
      </c>
      <c r="E45" s="74">
        <f>'NILAI FUZZY'!E43</f>
        <v>0.25</v>
      </c>
      <c r="F45" s="74">
        <f>'NILAI FUZZY'!F43</f>
        <v>0.67</v>
      </c>
      <c r="G45" s="74">
        <f>'NILAI FUZZY'!G43</f>
        <v>0.25</v>
      </c>
      <c r="H45" s="74">
        <f>0.25/'NILAI FUZZY'!H43</f>
        <v>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7">
        <f>'NILAI FUZZY'!A44</f>
        <v>43</v>
      </c>
      <c r="B46" s="67" t="str">
        <f>'NILAI FUZZY'!B44</f>
        <v>A43</v>
      </c>
      <c r="C46" s="10" t="str">
        <f>'NILAI FUZZY'!C44</f>
        <v>Zyrex Sky 232 New </v>
      </c>
      <c r="D46" s="74">
        <f>'NILAI FUZZY'!D44</f>
        <v>0.25</v>
      </c>
      <c r="E46" s="74">
        <f>'NILAI FUZZY'!E44</f>
        <v>0.25</v>
      </c>
      <c r="F46" s="74">
        <f>'NILAI FUZZY'!F44</f>
        <v>0.33</v>
      </c>
      <c r="G46" s="74">
        <f>'NILAI FUZZY'!G44</f>
        <v>0.25</v>
      </c>
      <c r="H46" s="74">
        <f>0.25/'NILAI FUZZY'!H44</f>
        <v>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7">
        <f>'NILAI FUZZY'!A45</f>
        <v>44</v>
      </c>
      <c r="B47" s="67" t="str">
        <f>'NILAI FUZZY'!B45</f>
        <v>A44</v>
      </c>
      <c r="C47" s="10" t="str">
        <f>'NILAI FUZZY'!C45</f>
        <v>Zyrex Sky 232 Mini </v>
      </c>
      <c r="D47" s="74">
        <f>'NILAI FUZZY'!D45</f>
        <v>0.25</v>
      </c>
      <c r="E47" s="74">
        <f>'NILAI FUZZY'!E45</f>
        <v>0.25</v>
      </c>
      <c r="F47" s="74">
        <f>'NILAI FUZZY'!F45</f>
        <v>0.33</v>
      </c>
      <c r="G47" s="74">
        <f>'NILAI FUZZY'!G45</f>
        <v>0.25</v>
      </c>
      <c r="H47" s="74">
        <f>0.25/'NILAI FUZZY'!H45</f>
        <v>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7">
        <f>'NILAI FUZZY'!A46</f>
        <v>45</v>
      </c>
      <c r="B48" s="67" t="str">
        <f>'NILAI FUZZY'!B46</f>
        <v>A45</v>
      </c>
      <c r="C48" s="10" t="str">
        <f>'NILAI FUZZY'!C46</f>
        <v>ASUSVivobook Go 14 </v>
      </c>
      <c r="D48" s="74">
        <f>'NILAI FUZZY'!D46</f>
        <v>0.5</v>
      </c>
      <c r="E48" s="74">
        <f>'NILAI FUZZY'!E46</f>
        <v>0.25</v>
      </c>
      <c r="F48" s="74">
        <f>'NILAI FUZZY'!F46</f>
        <v>0.67</v>
      </c>
      <c r="G48" s="74">
        <f>'NILAI FUZZY'!G46</f>
        <v>0.75</v>
      </c>
      <c r="H48" s="74">
        <f>0.25/'NILAI FUZZY'!H46</f>
        <v>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7">
        <f>'NILAI FUZZY'!A47</f>
        <v>46</v>
      </c>
      <c r="B49" s="67" t="str">
        <f>'NILAI FUZZY'!B47</f>
        <v>A46</v>
      </c>
      <c r="C49" s="10" t="str">
        <f>'NILAI FUZZY'!C47</f>
        <v>Lenovo K14 G3</v>
      </c>
      <c r="D49" s="74">
        <f>'NILAI FUZZY'!D47</f>
        <v>0.25</v>
      </c>
      <c r="E49" s="74">
        <f>'NILAI FUZZY'!E47</f>
        <v>0.25</v>
      </c>
      <c r="F49" s="74">
        <f>'NILAI FUZZY'!F47</f>
        <v>0.67</v>
      </c>
      <c r="G49" s="74">
        <f>'NILAI FUZZY'!G47</f>
        <v>0.25</v>
      </c>
      <c r="H49" s="74">
        <f>0.25/'NILAI FUZZY'!H47</f>
        <v>0.25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7">
        <f>'NILAI FUZZY'!A48</f>
        <v>47</v>
      </c>
      <c r="B50" s="67" t="str">
        <f>'NILAI FUZZY'!B48</f>
        <v>A47</v>
      </c>
      <c r="C50" s="10" t="str">
        <f>'NILAI FUZZY'!C48</f>
        <v>ASUS Vivobook Go 14 E1404GA</v>
      </c>
      <c r="D50" s="74">
        <f>'NILAI FUZZY'!D48</f>
        <v>0.25</v>
      </c>
      <c r="E50" s="74">
        <f>'NILAI FUZZY'!E48</f>
        <v>0.5</v>
      </c>
      <c r="F50" s="74">
        <f>'NILAI FUZZY'!F48</f>
        <v>0.67</v>
      </c>
      <c r="G50" s="74">
        <f>'NILAI FUZZY'!G48</f>
        <v>0.5</v>
      </c>
      <c r="H50" s="74">
        <f>0.25/'NILAI FUZZY'!H48</f>
        <v>0.25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7">
        <f>'NILAI FUZZY'!A49</f>
        <v>48</v>
      </c>
      <c r="B51" s="67" t="str">
        <f>'NILAI FUZZY'!B49</f>
        <v>A48</v>
      </c>
      <c r="C51" s="10" t="str">
        <f>'NILAI FUZZY'!C49</f>
        <v>ASUS Vivobook 14 A1404VAP</v>
      </c>
      <c r="D51" s="74">
        <f>'NILAI FUZZY'!D49</f>
        <v>0.25</v>
      </c>
      <c r="E51" s="74">
        <f>'NILAI FUZZY'!E49</f>
        <v>0.5</v>
      </c>
      <c r="F51" s="74">
        <f>'NILAI FUZZY'!F49</f>
        <v>0.67</v>
      </c>
      <c r="G51" s="74">
        <f>'NILAI FUZZY'!G49</f>
        <v>0.5</v>
      </c>
      <c r="H51" s="74">
        <f>0.25/'NILAI FUZZY'!H49</f>
        <v>0.3333333333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7">
        <f>'NILAI FUZZY'!A50</f>
        <v>49</v>
      </c>
      <c r="B52" s="67" t="str">
        <f>'NILAI FUZZY'!B50</f>
        <v>A49</v>
      </c>
      <c r="C52" s="10" t="str">
        <f>'NILAI FUZZY'!C50</f>
        <v>Advan Workplus R5</v>
      </c>
      <c r="D52" s="74">
        <f>'NILAI FUZZY'!D50</f>
        <v>0.25</v>
      </c>
      <c r="E52" s="74">
        <f>'NILAI FUZZY'!E50</f>
        <v>0.5</v>
      </c>
      <c r="F52" s="74">
        <f>'NILAI FUZZY'!F50</f>
        <v>0.67</v>
      </c>
      <c r="G52" s="74">
        <f>'NILAI FUZZY'!G50</f>
        <v>0.25</v>
      </c>
      <c r="H52" s="74">
        <f>0.25/'NILAI FUZZY'!H50</f>
        <v>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7">
        <f>'NILAI FUZZY'!A51</f>
        <v>50</v>
      </c>
      <c r="B53" s="67" t="str">
        <f>'NILAI FUZZY'!B51</f>
        <v>A50</v>
      </c>
      <c r="C53" s="10" t="str">
        <f>'NILAI FUZZY'!C51</f>
        <v>Lenovo IdeaPad Slim 5 i7</v>
      </c>
      <c r="D53" s="74">
        <f>'NILAI FUZZY'!D51</f>
        <v>0.25</v>
      </c>
      <c r="E53" s="74">
        <f>'NILAI FUZZY'!E51</f>
        <v>0.5</v>
      </c>
      <c r="F53" s="74">
        <f>'NILAI FUZZY'!F51</f>
        <v>0.67</v>
      </c>
      <c r="G53" s="74">
        <f>'NILAI FUZZY'!G51</f>
        <v>0.25</v>
      </c>
      <c r="H53" s="74">
        <f>0.25/'NILAI FUZZY'!H51</f>
        <v>0.25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7">
        <f>'NILAI FUZZY'!A52</f>
        <v>51</v>
      </c>
      <c r="B54" s="67" t="str">
        <f>'NILAI FUZZY'!B52</f>
        <v>A51</v>
      </c>
      <c r="C54" s="10" t="str">
        <f>'NILAI FUZZY'!C52</f>
        <v>Advan Workplus R7</v>
      </c>
      <c r="D54" s="74">
        <f>'NILAI FUZZY'!D52</f>
        <v>0.25</v>
      </c>
      <c r="E54" s="74">
        <f>'NILAI FUZZY'!E52</f>
        <v>0.5</v>
      </c>
      <c r="F54" s="74">
        <f>'NILAI FUZZY'!F52</f>
        <v>0.67</v>
      </c>
      <c r="G54" s="74">
        <f>'NILAI FUZZY'!G52</f>
        <v>0.25</v>
      </c>
      <c r="H54" s="74">
        <f>0.25/'NILAI FUZZY'!H52</f>
        <v>0.5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7">
        <f>'NILAI FUZZY'!A53</f>
        <v>52</v>
      </c>
      <c r="B55" s="67" t="str">
        <f>'NILAI FUZZY'!B53</f>
        <v>A52</v>
      </c>
      <c r="C55" s="10" t="str">
        <f>'NILAI FUZZY'!C53</f>
        <v>Advan Workplus 12600H</v>
      </c>
      <c r="D55" s="74">
        <f>'NILAI FUZZY'!D53</f>
        <v>0.25</v>
      </c>
      <c r="E55" s="74">
        <f>'NILAI FUZZY'!E53</f>
        <v>0.75</v>
      </c>
      <c r="F55" s="74">
        <f>'NILAI FUZZY'!F53</f>
        <v>0.67</v>
      </c>
      <c r="G55" s="74">
        <f>'NILAI FUZZY'!G53</f>
        <v>0.25</v>
      </c>
      <c r="H55" s="74">
        <f>0.25/'NILAI FUZZY'!H53</f>
        <v>0.5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7">
        <f>'NILAI FUZZY'!A54</f>
        <v>53</v>
      </c>
      <c r="B56" s="67" t="str">
        <f>'NILAI FUZZY'!B54</f>
        <v>A53</v>
      </c>
      <c r="C56" s="10" t="str">
        <f>'NILAI FUZZY'!C54</f>
        <v>Advan Workplus Ryzen 7</v>
      </c>
      <c r="D56" s="74">
        <f>'NILAI FUZZY'!D54</f>
        <v>0.25</v>
      </c>
      <c r="E56" s="74">
        <f>'NILAI FUZZY'!E54</f>
        <v>0.5</v>
      </c>
      <c r="F56" s="74">
        <f>'NILAI FUZZY'!F54</f>
        <v>0.67</v>
      </c>
      <c r="G56" s="74">
        <f>'NILAI FUZZY'!G54</f>
        <v>0.25</v>
      </c>
      <c r="H56" s="74">
        <f>0.25/'NILAI FUZZY'!H54</f>
        <v>0.5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7">
        <f>'NILAI FUZZY'!A55</f>
        <v>54</v>
      </c>
      <c r="B57" s="67" t="str">
        <f>'NILAI FUZZY'!B55</f>
        <v>A54</v>
      </c>
      <c r="C57" s="10" t="str">
        <f>'NILAI FUZZY'!C55</f>
        <v>HP 240R G9</v>
      </c>
      <c r="D57" s="74">
        <f>'NILAI FUZZY'!D55</f>
        <v>0.25</v>
      </c>
      <c r="E57" s="74">
        <f>'NILAI FUZZY'!E55</f>
        <v>0.25</v>
      </c>
      <c r="F57" s="74">
        <f>'NILAI FUZZY'!F55</f>
        <v>0.33</v>
      </c>
      <c r="G57" s="74">
        <f>'NILAI FUZZY'!G55</f>
        <v>0.25</v>
      </c>
      <c r="H57" s="74">
        <f>0.25/'NILAI FUZZY'!H55</f>
        <v>0.3333333333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7">
        <f>'NILAI FUZZY'!A56</f>
        <v>55</v>
      </c>
      <c r="B58" s="67" t="str">
        <f>'NILAI FUZZY'!B56</f>
        <v>A55</v>
      </c>
      <c r="C58" s="10" t="str">
        <f>'NILAI FUZZY'!C56</f>
        <v>Asus Vivobook F1504ZA</v>
      </c>
      <c r="D58" s="74">
        <f>'NILAI FUZZY'!D56</f>
        <v>0.5</v>
      </c>
      <c r="E58" s="74">
        <f>'NILAI FUZZY'!E56</f>
        <v>0.25</v>
      </c>
      <c r="F58" s="74">
        <f>'NILAI FUZZY'!F56</f>
        <v>0.67</v>
      </c>
      <c r="G58" s="74">
        <f>'NILAI FUZZY'!G56</f>
        <v>0.25</v>
      </c>
      <c r="H58" s="74">
        <f>0.25/'NILAI FUZZY'!H56</f>
        <v>0.5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7">
        <f>'NILAI FUZZY'!A57</f>
        <v>56</v>
      </c>
      <c r="B59" s="67" t="str">
        <f>'NILAI FUZZY'!B57</f>
        <v>A56</v>
      </c>
      <c r="C59" s="10" t="str">
        <f>'NILAI FUZZY'!C57</f>
        <v>Axioo Mybook Pro K7.2</v>
      </c>
      <c r="D59" s="74">
        <f>'NILAI FUZZY'!D57</f>
        <v>0.25</v>
      </c>
      <c r="E59" s="74">
        <f>'NILAI FUZZY'!E57</f>
        <v>0.5</v>
      </c>
      <c r="F59" s="74">
        <f>'NILAI FUZZY'!F57</f>
        <v>1</v>
      </c>
      <c r="G59" s="74">
        <f>'NILAI FUZZY'!G57</f>
        <v>0.25</v>
      </c>
      <c r="H59" s="74">
        <f>0.25/'NILAI FUZZY'!H57</f>
        <v>0.25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7">
        <f>'NILAI FUZZY'!A58</f>
        <v>57</v>
      </c>
      <c r="B60" s="67" t="str">
        <f>'NILAI FUZZY'!B58</f>
        <v>A57</v>
      </c>
      <c r="C60" s="10" t="str">
        <f>'NILAI FUZZY'!C58</f>
        <v>ASUS ExpertBook BG1408CVA</v>
      </c>
      <c r="D60" s="74">
        <f>'NILAI FUZZY'!D58</f>
        <v>0.25</v>
      </c>
      <c r="E60" s="74">
        <f>'NILAI FUZZY'!E58</f>
        <v>0.5</v>
      </c>
      <c r="F60" s="74">
        <f>'NILAI FUZZY'!F58</f>
        <v>0.67</v>
      </c>
      <c r="G60" s="74">
        <f>'NILAI FUZZY'!G58</f>
        <v>0.75</v>
      </c>
      <c r="H60" s="74">
        <f>0.25/'NILAI FUZZY'!H58</f>
        <v>0.3333333333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7">
        <f>'NILAI FUZZY'!A59</f>
        <v>58</v>
      </c>
      <c r="B61" s="67" t="str">
        <f>'NILAI FUZZY'!B59</f>
        <v>A58</v>
      </c>
      <c r="C61" s="10" t="str">
        <f>'NILAI FUZZY'!C59</f>
        <v>Lenovo V14 G4 IRU</v>
      </c>
      <c r="D61" s="74">
        <f>'NILAI FUZZY'!D59</f>
        <v>0.25</v>
      </c>
      <c r="E61" s="74">
        <f>'NILAI FUZZY'!E59</f>
        <v>0.25</v>
      </c>
      <c r="F61" s="74">
        <f>'NILAI FUZZY'!F59</f>
        <v>0.67</v>
      </c>
      <c r="G61" s="74">
        <f>'NILAI FUZZY'!G59</f>
        <v>0.25</v>
      </c>
      <c r="H61" s="74">
        <f>0.25/'NILAI FUZZY'!H59</f>
        <v>0.25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7">
        <f>'NILAI FUZZY'!A60</f>
        <v>59</v>
      </c>
      <c r="B62" s="67" t="str">
        <f>'NILAI FUZZY'!B60</f>
        <v>A59</v>
      </c>
      <c r="C62" s="10" t="str">
        <f>'NILAI FUZZY'!C60</f>
        <v>Lenovo Ideapad Slim 3 14IRH10</v>
      </c>
      <c r="D62" s="74">
        <f>'NILAI FUZZY'!D60</f>
        <v>0.25</v>
      </c>
      <c r="E62" s="74">
        <f>'NILAI FUZZY'!E60</f>
        <v>0.25</v>
      </c>
      <c r="F62" s="74">
        <f>'NILAI FUZZY'!F60</f>
        <v>0.67</v>
      </c>
      <c r="G62" s="74">
        <f>'NILAI FUZZY'!G60</f>
        <v>0.5</v>
      </c>
      <c r="H62" s="74">
        <f>0.25/'NILAI FUZZY'!H60</f>
        <v>0.5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7">
        <f>'NILAI FUZZY'!A61</f>
        <v>60</v>
      </c>
      <c r="B63" s="67" t="str">
        <f>'NILAI FUZZY'!B61</f>
        <v>A60</v>
      </c>
      <c r="C63" s="10" t="str">
        <f>'NILAI FUZZY'!C61</f>
        <v>ASUS ExpertBook BG1409CVA</v>
      </c>
      <c r="D63" s="74">
        <f>'NILAI FUZZY'!D61</f>
        <v>0.25</v>
      </c>
      <c r="E63" s="74">
        <f>'NILAI FUZZY'!E61</f>
        <v>0.5</v>
      </c>
      <c r="F63" s="74">
        <f>'NILAI FUZZY'!F61</f>
        <v>1</v>
      </c>
      <c r="G63" s="74">
        <f>'NILAI FUZZY'!G61</f>
        <v>0.5</v>
      </c>
      <c r="H63" s="74">
        <f>0.25/'NILAI FUZZY'!H61</f>
        <v>0.25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7">
        <f>'NILAI FUZZY'!A62</f>
        <v>61</v>
      </c>
      <c r="B64" s="67" t="str">
        <f>'NILAI FUZZY'!B62</f>
        <v>A61</v>
      </c>
      <c r="C64" s="10" t="str">
        <f>'NILAI FUZZY'!C62</f>
        <v>Asus Vivobook 15 F1504ZA</v>
      </c>
      <c r="D64" s="74">
        <f>'NILAI FUZZY'!D62</f>
        <v>0.25</v>
      </c>
      <c r="E64" s="74">
        <f>'NILAI FUZZY'!E62</f>
        <v>0.25</v>
      </c>
      <c r="F64" s="74">
        <f>'NILAI FUZZY'!F62</f>
        <v>0.67</v>
      </c>
      <c r="G64" s="74">
        <f>'NILAI FUZZY'!G62</f>
        <v>0.25</v>
      </c>
      <c r="H64" s="74">
        <f>0.25/'NILAI FUZZY'!H62</f>
        <v>0.3333333333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7">
        <f>'NILAI FUZZY'!A63</f>
        <v>62</v>
      </c>
      <c r="B65" s="67" t="str">
        <f>'NILAI FUZZY'!B63</f>
        <v>A62</v>
      </c>
      <c r="C65" s="10" t="str">
        <f>'NILAI FUZZY'!C63</f>
        <v>ASUS TUF F15 FX507Z</v>
      </c>
      <c r="D65" s="74">
        <f>'NILAI FUZZY'!D63</f>
        <v>0.5</v>
      </c>
      <c r="E65" s="74">
        <f>'NILAI FUZZY'!E63</f>
        <v>0.25</v>
      </c>
      <c r="F65" s="74">
        <f>'NILAI FUZZY'!F63</f>
        <v>0.67</v>
      </c>
      <c r="G65" s="74">
        <f>'NILAI FUZZY'!G63</f>
        <v>0.5</v>
      </c>
      <c r="H65" s="74">
        <f>0.25/'NILAI FUZZY'!H63</f>
        <v>0.3333333333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7">
        <f>'NILAI FUZZY'!A64</f>
        <v>63</v>
      </c>
      <c r="B66" s="67" t="str">
        <f>'NILAI FUZZY'!B64</f>
        <v>A63</v>
      </c>
      <c r="C66" s="10" t="str">
        <f>'NILAI FUZZY'!C64</f>
        <v>Lenovo IdeaPad Slim 3 14IRH8</v>
      </c>
      <c r="D66" s="74">
        <f>'NILAI FUZZY'!D64</f>
        <v>0.25</v>
      </c>
      <c r="E66" s="74">
        <f>'NILAI FUZZY'!E64</f>
        <v>0.25</v>
      </c>
      <c r="F66" s="74">
        <f>'NILAI FUZZY'!F64</f>
        <v>0.67</v>
      </c>
      <c r="G66" s="74">
        <f>'NILAI FUZZY'!G64</f>
        <v>0.25</v>
      </c>
      <c r="H66" s="74">
        <f>0.25/'NILAI FUZZY'!H64</f>
        <v>0.5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7">
        <f>'NILAI FUZZY'!A65</f>
        <v>64</v>
      </c>
      <c r="B67" s="67" t="str">
        <f>'NILAI FUZZY'!B65</f>
        <v>A64</v>
      </c>
      <c r="C67" s="10" t="str">
        <f>'NILAI FUZZY'!C65</f>
        <v>Axioo MyBook Pro 107 (8S5)</v>
      </c>
      <c r="D67" s="74">
        <f>'NILAI FUZZY'!D65</f>
        <v>0.25</v>
      </c>
      <c r="E67" s="74">
        <f>'NILAI FUZZY'!E65</f>
        <v>0.25</v>
      </c>
      <c r="F67" s="74">
        <f>'NILAI FUZZY'!F65</f>
        <v>0.67</v>
      </c>
      <c r="G67" s="74">
        <f>'NILAI FUZZY'!G65</f>
        <v>0.25</v>
      </c>
      <c r="H67" s="74">
        <f>0.25/'NILAI FUZZY'!H65</f>
        <v>0.25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7">
        <f>'NILAI FUZZY'!A66</f>
        <v>65</v>
      </c>
      <c r="B68" s="67" t="str">
        <f>'NILAI FUZZY'!B66</f>
        <v>A65</v>
      </c>
      <c r="C68" s="10" t="str">
        <f>'NILAI FUZZY'!C66</f>
        <v>Advan S7 110S</v>
      </c>
      <c r="D68" s="74">
        <f>'NILAI FUZZY'!D66</f>
        <v>0.25</v>
      </c>
      <c r="E68" s="74">
        <f>'NILAI FUZZY'!E66</f>
        <v>0.5</v>
      </c>
      <c r="F68" s="74">
        <f>'NILAI FUZZY'!F66</f>
        <v>1</v>
      </c>
      <c r="G68" s="74">
        <f>'NILAI FUZZY'!G66</f>
        <v>0.25</v>
      </c>
      <c r="H68" s="74">
        <f>0.25/'NILAI FUZZY'!H66</f>
        <v>0.25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7">
        <f>'NILAI FUZZY'!A67</f>
        <v>66</v>
      </c>
      <c r="B69" s="67" t="str">
        <f>'NILAI FUZZY'!B67</f>
        <v>A66</v>
      </c>
      <c r="C69" s="10" t="str">
        <f>'NILAI FUZZY'!C67</f>
        <v>Advan W5-15S</v>
      </c>
      <c r="D69" s="74">
        <f>'NILAI FUZZY'!D67</f>
        <v>0.25</v>
      </c>
      <c r="E69" s="74">
        <f>'NILAI FUZZY'!E67</f>
        <v>0.5</v>
      </c>
      <c r="F69" s="74">
        <f>'NILAI FUZZY'!F67</f>
        <v>0.67</v>
      </c>
      <c r="G69" s="74">
        <f>'NILAI FUZZY'!G67</f>
        <v>0.25</v>
      </c>
      <c r="H69" s="74">
        <f>0.25/'NILAI FUZZY'!H67</f>
        <v>0.5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7">
        <f>'NILAI FUZZY'!A68</f>
        <v>67</v>
      </c>
      <c r="B70" s="67" t="str">
        <f>'NILAI FUZZY'!B68</f>
        <v>A67</v>
      </c>
      <c r="C70" s="10" t="str">
        <f>'NILAI FUZZY'!C68</f>
        <v>Advan W5 85S</v>
      </c>
      <c r="D70" s="74">
        <f>'NILAI FUZZY'!D68</f>
        <v>0.25</v>
      </c>
      <c r="E70" s="74">
        <f>'NILAI FUZZY'!E68</f>
        <v>0.25</v>
      </c>
      <c r="F70" s="74">
        <f>'NILAI FUZZY'!F68</f>
        <v>0.67</v>
      </c>
      <c r="G70" s="74">
        <f>'NILAI FUZZY'!G68</f>
        <v>0.25</v>
      </c>
      <c r="H70" s="74">
        <f>0.25/'NILAI FUZZY'!H68</f>
        <v>0.5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7">
        <f>'NILAI FUZZY'!A69</f>
        <v>68</v>
      </c>
      <c r="B71" s="67" t="str">
        <f>'NILAI FUZZY'!B69</f>
        <v>A68</v>
      </c>
      <c r="C71" s="10" t="str">
        <f>'NILAI FUZZY'!C69</f>
        <v>Advan SA716S10A</v>
      </c>
      <c r="D71" s="74">
        <f>'NILAI FUZZY'!D69</f>
        <v>0.25</v>
      </c>
      <c r="E71" s="74">
        <f>'NILAI FUZZY'!E69</f>
        <v>0.5</v>
      </c>
      <c r="F71" s="74">
        <f>'NILAI FUZZY'!F69</f>
        <v>1</v>
      </c>
      <c r="G71" s="74">
        <f>'NILAI FUZZY'!G69</f>
        <v>0.25</v>
      </c>
      <c r="H71" s="74">
        <f>0.25/'NILAI FUZZY'!H69</f>
        <v>0.25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67">
        <f>'NILAI FUZZY'!A70</f>
        <v>69</v>
      </c>
      <c r="B72" s="67" t="str">
        <f>'NILAI FUZZY'!B70</f>
        <v>A69</v>
      </c>
      <c r="C72" s="10" t="str">
        <f>'NILAI FUZZY'!C70</f>
        <v>Axioo 14-Mybook Pro L3 (8N2)</v>
      </c>
      <c r="D72" s="74">
        <f>'NILAI FUZZY'!D70</f>
        <v>0.5</v>
      </c>
      <c r="E72" s="74">
        <f>'NILAI FUZZY'!E70</f>
        <v>0.25</v>
      </c>
      <c r="F72" s="74">
        <f>'NILAI FUZZY'!F70</f>
        <v>0.33</v>
      </c>
      <c r="G72" s="74">
        <f>'NILAI FUZZY'!G70</f>
        <v>0.25</v>
      </c>
      <c r="H72" s="74">
        <f>0.25/'NILAI FUZZY'!H70</f>
        <v>0.5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7">
        <f>'NILAI FUZZY'!A71</f>
        <v>70</v>
      </c>
      <c r="B73" s="67" t="str">
        <f>'NILAI FUZZY'!B71</f>
        <v>A70</v>
      </c>
      <c r="C73" s="10" t="str">
        <f>'NILAI FUZZY'!C71</f>
        <v>Axioo Mybook H5</v>
      </c>
      <c r="D73" s="74">
        <f>'NILAI FUZZY'!D71</f>
        <v>0.5</v>
      </c>
      <c r="E73" s="74">
        <f>'NILAI FUZZY'!E71</f>
        <v>0.25</v>
      </c>
      <c r="F73" s="74">
        <f>'NILAI FUZZY'!F71</f>
        <v>0.67</v>
      </c>
      <c r="G73" s="74">
        <f>'NILAI FUZZY'!G71</f>
        <v>0.25</v>
      </c>
      <c r="H73" s="74">
        <f>0.25/'NILAI FUZZY'!H71</f>
        <v>0.5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67">
        <f>'NILAI FUZZY'!A72</f>
        <v>71</v>
      </c>
      <c r="B74" s="67" t="str">
        <f>'NILAI FUZZY'!B72</f>
        <v>A71</v>
      </c>
      <c r="C74" s="10" t="str">
        <f>'NILAI FUZZY'!C72</f>
        <v>Acer TravelMate P214 AMD Ryzen 3 PRO 4450U</v>
      </c>
      <c r="D74" s="74">
        <f>'NILAI FUZZY'!D72</f>
        <v>0.25</v>
      </c>
      <c r="E74" s="74">
        <f>'NILAI FUZZY'!E72</f>
        <v>0.25</v>
      </c>
      <c r="F74" s="74">
        <f>'NILAI FUZZY'!F72</f>
        <v>0.33</v>
      </c>
      <c r="G74" s="74">
        <f>'NILAI FUZZY'!G72</f>
        <v>0.25</v>
      </c>
      <c r="H74" s="74">
        <f>0.25/'NILAI FUZZY'!H72</f>
        <v>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7">
        <f>'NILAI FUZZY'!A73</f>
        <v>72</v>
      </c>
      <c r="B75" s="67" t="str">
        <f>'NILAI FUZZY'!B73</f>
        <v>A72</v>
      </c>
      <c r="C75" s="10" t="str">
        <f>'NILAI FUZZY'!C73</f>
        <v>Acer TravelMate P214 AMD Ryzen 5 PRO 7535U</v>
      </c>
      <c r="D75" s="74">
        <f>'NILAI FUZZY'!D73</f>
        <v>0.25</v>
      </c>
      <c r="E75" s="74">
        <f>'NILAI FUZZY'!E73</f>
        <v>0.25</v>
      </c>
      <c r="F75" s="74">
        <f>'NILAI FUZZY'!F73</f>
        <v>0.67</v>
      </c>
      <c r="G75" s="74">
        <f>'NILAI FUZZY'!G73</f>
        <v>0.75</v>
      </c>
      <c r="H75" s="74">
        <f>0.25/'NILAI FUZZY'!H73</f>
        <v>0.25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67">
        <f>'NILAI FUZZY'!A74</f>
        <v>73</v>
      </c>
      <c r="B76" s="67" t="str">
        <f>'NILAI FUZZY'!B74</f>
        <v>A73</v>
      </c>
      <c r="C76" s="10" t="str">
        <f>'NILAI FUZZY'!C74</f>
        <v>Acer TravelMate P214 AMD Ryzen 5 PRO 4650U</v>
      </c>
      <c r="D76" s="74">
        <f>'NILAI FUZZY'!D74</f>
        <v>0.25</v>
      </c>
      <c r="E76" s="74">
        <f>'NILAI FUZZY'!E74</f>
        <v>0.25</v>
      </c>
      <c r="F76" s="74">
        <f>'NILAI FUZZY'!F74</f>
        <v>0.67</v>
      </c>
      <c r="G76" s="74">
        <f>'NILAI FUZZY'!G74</f>
        <v>0.25</v>
      </c>
      <c r="H76" s="74">
        <f>0.25/'NILAI FUZZY'!H74</f>
        <v>0.3333333333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67">
        <f>'NILAI FUZZY'!A75</f>
        <v>74</v>
      </c>
      <c r="B77" s="67" t="str">
        <f>'NILAI FUZZY'!B75</f>
        <v>A74</v>
      </c>
      <c r="C77" s="10" t="str">
        <f>'NILAI FUZZY'!C75</f>
        <v>Acer TravelMate P214 i3-100U</v>
      </c>
      <c r="D77" s="74">
        <f>'NILAI FUZZY'!D75</f>
        <v>0.25</v>
      </c>
      <c r="E77" s="74">
        <f>'NILAI FUZZY'!E75</f>
        <v>0.25</v>
      </c>
      <c r="F77" s="74">
        <f>'NILAI FUZZY'!F75</f>
        <v>0.67</v>
      </c>
      <c r="G77" s="74">
        <f>'NILAI FUZZY'!G75</f>
        <v>0.25</v>
      </c>
      <c r="H77" s="74">
        <f>0.25/'NILAI FUZZY'!H75</f>
        <v>0.5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67">
        <f>'NILAI FUZZY'!A76</f>
        <v>75</v>
      </c>
      <c r="B78" s="67" t="str">
        <f>'NILAI FUZZY'!B76</f>
        <v>A75</v>
      </c>
      <c r="C78" s="10" t="str">
        <f>'NILAI FUZZY'!C76</f>
        <v>Acer TravelMate P214 i3-1315U</v>
      </c>
      <c r="D78" s="74">
        <f>'NILAI FUZZY'!D76</f>
        <v>0.25</v>
      </c>
      <c r="E78" s="74">
        <f>'NILAI FUZZY'!E76</f>
        <v>0.25</v>
      </c>
      <c r="F78" s="74">
        <f>'NILAI FUZZY'!F76</f>
        <v>0.67</v>
      </c>
      <c r="G78" s="74">
        <f>'NILAI FUZZY'!G76</f>
        <v>0.5</v>
      </c>
      <c r="H78" s="74">
        <f>0.25/'NILAI FUZZY'!H76</f>
        <v>0.3333333333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8.0"/>
    <col customWidth="1" min="3" max="3" width="44.0"/>
    <col customWidth="1" min="4" max="8" width="14.0"/>
    <col customWidth="1" min="9" max="9" width="16.0"/>
    <col customWidth="1" min="10" max="10" width="10.0"/>
    <col customWidth="1" min="11" max="11" width="12.14"/>
    <col customWidth="1" min="12" max="26" width="8.71"/>
  </cols>
  <sheetData>
    <row r="1" ht="27.75" customHeight="1">
      <c r="A1" s="11" t="s">
        <v>339</v>
      </c>
      <c r="B1" s="12"/>
      <c r="C1" s="12"/>
      <c r="D1" s="12"/>
      <c r="E1" s="12"/>
      <c r="F1" s="12"/>
      <c r="G1" s="12"/>
      <c r="H1" s="12"/>
      <c r="I1" s="12"/>
      <c r="J1" s="1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75" t="s">
        <v>340</v>
      </c>
      <c r="B2" s="76"/>
      <c r="C2" s="77"/>
      <c r="D2" s="78">
        <v>0.3</v>
      </c>
      <c r="E2" s="78">
        <v>0.25</v>
      </c>
      <c r="F2" s="78">
        <v>0.2</v>
      </c>
      <c r="G2" s="78">
        <v>0.15</v>
      </c>
      <c r="H2" s="78">
        <v>0.1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63" t="s">
        <v>24</v>
      </c>
      <c r="B3" s="63" t="s">
        <v>25</v>
      </c>
      <c r="C3" s="63" t="s">
        <v>26</v>
      </c>
      <c r="D3" s="63" t="s">
        <v>341</v>
      </c>
      <c r="E3" s="63" t="s">
        <v>342</v>
      </c>
      <c r="F3" s="63" t="s">
        <v>343</v>
      </c>
      <c r="G3" s="63" t="s">
        <v>344</v>
      </c>
      <c r="H3" s="63" t="s">
        <v>345</v>
      </c>
      <c r="I3" s="63" t="s">
        <v>346</v>
      </c>
      <c r="J3" s="63" t="s">
        <v>347</v>
      </c>
      <c r="K3" s="79" t="s">
        <v>348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7">
        <f>NORMALISASI!A4</f>
        <v>1</v>
      </c>
      <c r="B4" s="67" t="str">
        <f>NORMALISASI!B4</f>
        <v>A01</v>
      </c>
      <c r="C4" s="10" t="str">
        <f>NORMALISASI!C4</f>
        <v>Lenovo IdeaPad Slim 3 15IAH8</v>
      </c>
      <c r="D4" s="74">
        <f>D2*NORMALISASI!D4</f>
        <v>0.075</v>
      </c>
      <c r="E4" s="74">
        <f>E2*NORMALISASI!E4</f>
        <v>0.0625</v>
      </c>
      <c r="F4" s="74">
        <f>F2*NORMALISASI!F4</f>
        <v>0.134</v>
      </c>
      <c r="G4" s="74">
        <f>G2*NORMALISASI!G4</f>
        <v>0.0375</v>
      </c>
      <c r="H4" s="74">
        <f>H2*NORMALISASI!H4</f>
        <v>0.05</v>
      </c>
      <c r="I4" s="80">
        <f t="shared" ref="I4:I78" si="1">ROUND(SUM(D4:H4), 4)</f>
        <v>0.359</v>
      </c>
      <c r="J4" s="81">
        <f t="shared" ref="J4:J78" si="2">RANK(I4,I$4:I$78,0)</f>
        <v>51</v>
      </c>
      <c r="K4" s="82">
        <f t="shared" ref="K4:K78" si="3">RANK(I4,$I$4:$I$78,0)+COUNTIF($I$4:I4,I4)-1</f>
        <v>51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67">
        <f>NORMALISASI!A5</f>
        <v>2</v>
      </c>
      <c r="B5" s="67" t="str">
        <f>NORMALISASI!B5</f>
        <v>A02</v>
      </c>
      <c r="C5" s="10" t="str">
        <f>NORMALISASI!C5</f>
        <v>Lenovo IdeaPad Slim 3 15IAN8</v>
      </c>
      <c r="D5" s="74">
        <f>D2*NORMALISASI!D5</f>
        <v>0.075</v>
      </c>
      <c r="E5" s="74">
        <f>E2*NORMALISASI!E5</f>
        <v>0.125</v>
      </c>
      <c r="F5" s="74">
        <f>F2*NORMALISASI!F5</f>
        <v>0.134</v>
      </c>
      <c r="G5" s="74">
        <f>G2*NORMALISASI!G5</f>
        <v>0.0375</v>
      </c>
      <c r="H5" s="74">
        <f>H2*NORMALISASI!H5</f>
        <v>0.025</v>
      </c>
      <c r="I5" s="80">
        <f t="shared" si="1"/>
        <v>0.3965</v>
      </c>
      <c r="J5" s="81">
        <f t="shared" si="2"/>
        <v>40</v>
      </c>
      <c r="K5" s="82">
        <f t="shared" si="3"/>
        <v>40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67">
        <f>NORMALISASI!A6</f>
        <v>3</v>
      </c>
      <c r="B6" s="67" t="str">
        <f>NORMALISASI!B6</f>
        <v>A03</v>
      </c>
      <c r="C6" s="10" t="str">
        <f>NORMALISASI!C6</f>
        <v>Lenovo ThinkPad E14 Gen 5</v>
      </c>
      <c r="D6" s="74">
        <f>D2*NORMALISASI!D6</f>
        <v>0.075</v>
      </c>
      <c r="E6" s="74">
        <f>E2*NORMALISASI!E6</f>
        <v>0.125</v>
      </c>
      <c r="F6" s="74">
        <f>F2*NORMALISASI!F6</f>
        <v>0.134</v>
      </c>
      <c r="G6" s="74">
        <f>G2*NORMALISASI!G6</f>
        <v>0.0375</v>
      </c>
      <c r="H6" s="74">
        <f>H2*NORMALISASI!H6</f>
        <v>0.03333333333</v>
      </c>
      <c r="I6" s="80">
        <f t="shared" si="1"/>
        <v>0.4048</v>
      </c>
      <c r="J6" s="81">
        <f t="shared" si="2"/>
        <v>36</v>
      </c>
      <c r="K6" s="82">
        <f t="shared" si="3"/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67">
        <f>NORMALISASI!A7</f>
        <v>4</v>
      </c>
      <c r="B7" s="67" t="str">
        <f>NORMALISASI!B7</f>
        <v>A04</v>
      </c>
      <c r="C7" s="10" t="str">
        <f>NORMALISASI!C7</f>
        <v>Lenovo ThinkPad L14 Gen 4</v>
      </c>
      <c r="D7" s="74">
        <f>D2*NORMALISASI!D7</f>
        <v>0.075</v>
      </c>
      <c r="E7" s="74">
        <f>E2*NORMALISASI!E7</f>
        <v>0.0625</v>
      </c>
      <c r="F7" s="74">
        <f>F2*NORMALISASI!F7</f>
        <v>0.134</v>
      </c>
      <c r="G7" s="74">
        <f>G2*NORMALISASI!G7</f>
        <v>0.1125</v>
      </c>
      <c r="H7" s="74">
        <f>H2*NORMALISASI!H7</f>
        <v>0.025</v>
      </c>
      <c r="I7" s="80">
        <f t="shared" si="1"/>
        <v>0.409</v>
      </c>
      <c r="J7" s="81">
        <f t="shared" si="2"/>
        <v>30</v>
      </c>
      <c r="K7" s="82">
        <f t="shared" si="3"/>
        <v>30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67">
        <f>NORMALISASI!A8</f>
        <v>5</v>
      </c>
      <c r="B8" s="67" t="str">
        <f>NORMALISASI!B8</f>
        <v>A05</v>
      </c>
      <c r="C8" s="10" t="str">
        <f>NORMALISASI!C8</f>
        <v>Lenovo ThinkBook 14 G6 IRL</v>
      </c>
      <c r="D8" s="74">
        <f>D2*NORMALISASI!D8</f>
        <v>0.075</v>
      </c>
      <c r="E8" s="74">
        <f>E2*NORMALISASI!E8</f>
        <v>0.0625</v>
      </c>
      <c r="F8" s="74">
        <f>F2*NORMALISASI!F8</f>
        <v>0.134</v>
      </c>
      <c r="G8" s="74">
        <f>G2*NORMALISASI!G8</f>
        <v>0.075</v>
      </c>
      <c r="H8" s="74">
        <f>H2*NORMALISASI!H8</f>
        <v>0.05</v>
      </c>
      <c r="I8" s="80">
        <f t="shared" si="1"/>
        <v>0.3965</v>
      </c>
      <c r="J8" s="81">
        <f t="shared" si="2"/>
        <v>40</v>
      </c>
      <c r="K8" s="82">
        <f t="shared" si="3"/>
        <v>41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67">
        <f>NORMALISASI!A9</f>
        <v>6</v>
      </c>
      <c r="B9" s="67" t="str">
        <f>NORMALISASI!B9</f>
        <v>A06</v>
      </c>
      <c r="C9" s="10" t="str">
        <f>NORMALISASI!C9</f>
        <v>ASUS Vivobook Go 14 E1404FA</v>
      </c>
      <c r="D9" s="74">
        <f>D2*NORMALISASI!D9</f>
        <v>0.3</v>
      </c>
      <c r="E9" s="74">
        <f>E2*NORMALISASI!E9</f>
        <v>0.0625</v>
      </c>
      <c r="F9" s="74">
        <f>F2*NORMALISASI!F9</f>
        <v>0.134</v>
      </c>
      <c r="G9" s="74">
        <f>G2*NORMALISASI!G9</f>
        <v>0.0375</v>
      </c>
      <c r="H9" s="74">
        <f>H2*NORMALISASI!H9</f>
        <v>0.03333333333</v>
      </c>
      <c r="I9" s="80">
        <f t="shared" si="1"/>
        <v>0.5673</v>
      </c>
      <c r="J9" s="81">
        <f t="shared" si="2"/>
        <v>2</v>
      </c>
      <c r="K9" s="82">
        <f t="shared" si="3"/>
        <v>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67">
        <f>NORMALISASI!A10</f>
        <v>7</v>
      </c>
      <c r="B10" s="67" t="str">
        <f>NORMALISASI!B10</f>
        <v>A07</v>
      </c>
      <c r="C10" s="10" t="str">
        <f>NORMALISASI!C10</f>
        <v>ASUS Vivobook 14 A1404ZA</v>
      </c>
      <c r="D10" s="74">
        <f>D2*NORMALISASI!D10</f>
        <v>0.075</v>
      </c>
      <c r="E10" s="74">
        <f>E2*NORMALISASI!E10</f>
        <v>0.0625</v>
      </c>
      <c r="F10" s="74">
        <f>F2*NORMALISASI!F10</f>
        <v>0.134</v>
      </c>
      <c r="G10" s="74">
        <f>G2*NORMALISASI!G10</f>
        <v>0.0375</v>
      </c>
      <c r="H10" s="74">
        <f>H2*NORMALISASI!H10</f>
        <v>0.05</v>
      </c>
      <c r="I10" s="80">
        <f t="shared" si="1"/>
        <v>0.359</v>
      </c>
      <c r="J10" s="81">
        <f t="shared" si="2"/>
        <v>51</v>
      </c>
      <c r="K10" s="82">
        <f t="shared" si="3"/>
        <v>52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67">
        <f>NORMALISASI!A11</f>
        <v>8</v>
      </c>
      <c r="B11" s="67" t="str">
        <f>NORMALISASI!B11</f>
        <v>A08</v>
      </c>
      <c r="C11" s="10" t="str">
        <f>NORMALISASI!C11</f>
        <v>ASUS Vivobook 15 X1504ZA</v>
      </c>
      <c r="D11" s="74">
        <f>D2*NORMALISASI!D11</f>
        <v>0.075</v>
      </c>
      <c r="E11" s="74">
        <f>E2*NORMALISASI!E11</f>
        <v>0.0625</v>
      </c>
      <c r="F11" s="74">
        <f>F2*NORMALISASI!F11</f>
        <v>0.134</v>
      </c>
      <c r="G11" s="74">
        <f>G2*NORMALISASI!G11</f>
        <v>0.0375</v>
      </c>
      <c r="H11" s="74">
        <f>H2*NORMALISASI!H11</f>
        <v>0.05</v>
      </c>
      <c r="I11" s="80">
        <f t="shared" si="1"/>
        <v>0.359</v>
      </c>
      <c r="J11" s="81">
        <f t="shared" si="2"/>
        <v>51</v>
      </c>
      <c r="K11" s="82">
        <f t="shared" si="3"/>
        <v>53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67">
        <f>NORMALISASI!A12</f>
        <v>9</v>
      </c>
      <c r="B12" s="67" t="str">
        <f>NORMALISASI!B12</f>
        <v>A09</v>
      </c>
      <c r="C12" s="10" t="str">
        <f>NORMALISASI!C12</f>
        <v>ASUS ExpertBook B1 B1402CVA-NK7110X</v>
      </c>
      <c r="D12" s="74">
        <f>D2*NORMALISASI!D12</f>
        <v>0.075</v>
      </c>
      <c r="E12" s="74">
        <f>E2*NORMALISASI!E12</f>
        <v>0.125</v>
      </c>
      <c r="F12" s="74">
        <f>F2*NORMALISASI!F12</f>
        <v>0.2</v>
      </c>
      <c r="G12" s="74">
        <f>G2*NORMALISASI!G12</f>
        <v>0.1125</v>
      </c>
      <c r="H12" s="74">
        <f>H2*NORMALISASI!H12</f>
        <v>0.025</v>
      </c>
      <c r="I12" s="80">
        <f t="shared" si="1"/>
        <v>0.5375</v>
      </c>
      <c r="J12" s="81">
        <f t="shared" si="2"/>
        <v>4</v>
      </c>
      <c r="K12" s="82">
        <f t="shared" si="3"/>
        <v>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67">
        <f>NORMALISASI!A13</f>
        <v>10</v>
      </c>
      <c r="B13" s="67" t="str">
        <f>NORMALISASI!B13</f>
        <v>A10</v>
      </c>
      <c r="C13" s="10" t="str">
        <f>NORMALISASI!C13</f>
        <v>ASUS ExpertBook B1 B1402CVA</v>
      </c>
      <c r="D13" s="74">
        <f>D2*NORMALISASI!D13</f>
        <v>0.075</v>
      </c>
      <c r="E13" s="74">
        <f>E2*NORMALISASI!E13</f>
        <v>0.125</v>
      </c>
      <c r="F13" s="74">
        <f>F2*NORMALISASI!F13</f>
        <v>0.2</v>
      </c>
      <c r="G13" s="74">
        <f>G2*NORMALISASI!G13</f>
        <v>0.1125</v>
      </c>
      <c r="H13" s="74">
        <f>H2*NORMALISASI!H13</f>
        <v>0.025</v>
      </c>
      <c r="I13" s="80">
        <f t="shared" si="1"/>
        <v>0.5375</v>
      </c>
      <c r="J13" s="81">
        <f t="shared" si="2"/>
        <v>4</v>
      </c>
      <c r="K13" s="82">
        <f t="shared" si="3"/>
        <v>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67">
        <f>NORMALISASI!A14</f>
        <v>11</v>
      </c>
      <c r="B14" s="67" t="str">
        <f>NORMALISASI!B14</f>
        <v>A11</v>
      </c>
      <c r="C14" s="10" t="str">
        <f>NORMALISASI!C14</f>
        <v>ASUS ExpertBook B5 B5402CVA</v>
      </c>
      <c r="D14" s="74">
        <f>D2*NORMALISASI!D14</f>
        <v>0.075</v>
      </c>
      <c r="E14" s="74">
        <f>E2*NORMALISASI!E14</f>
        <v>0.0625</v>
      </c>
      <c r="F14" s="74">
        <f>F2*NORMALISASI!F14</f>
        <v>0.134</v>
      </c>
      <c r="G14" s="74">
        <f>G2*NORMALISASI!G14</f>
        <v>0.0375</v>
      </c>
      <c r="H14" s="74">
        <f>H2*NORMALISASI!H14</f>
        <v>0.025</v>
      </c>
      <c r="I14" s="80">
        <f t="shared" si="1"/>
        <v>0.334</v>
      </c>
      <c r="J14" s="81">
        <f t="shared" si="2"/>
        <v>70</v>
      </c>
      <c r="K14" s="82">
        <f t="shared" si="3"/>
        <v>70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67">
        <f>NORMALISASI!A15</f>
        <v>12</v>
      </c>
      <c r="B15" s="67" t="str">
        <f>NORMALISASI!B15</f>
        <v>A12</v>
      </c>
      <c r="C15" s="10" t="str">
        <f>NORMALISASI!C15</f>
        <v>ASUS ExpertBook P1 P1403CVA</v>
      </c>
      <c r="D15" s="74">
        <f>D2*NORMALISASI!D15</f>
        <v>0.3</v>
      </c>
      <c r="E15" s="74">
        <f>E2*NORMALISASI!E15</f>
        <v>0.0625</v>
      </c>
      <c r="F15" s="74">
        <f>F2*NORMALISASI!F15</f>
        <v>0.134</v>
      </c>
      <c r="G15" s="74">
        <f>G2*NORMALISASI!G15</f>
        <v>0.075</v>
      </c>
      <c r="H15" s="74">
        <f>H2*NORMALISASI!H15</f>
        <v>0.1</v>
      </c>
      <c r="I15" s="80">
        <f t="shared" si="1"/>
        <v>0.6715</v>
      </c>
      <c r="J15" s="81">
        <f t="shared" si="2"/>
        <v>1</v>
      </c>
      <c r="K15" s="82">
        <f t="shared" si="3"/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7">
        <f>NORMALISASI!A16</f>
        <v>13</v>
      </c>
      <c r="B16" s="67" t="str">
        <f>NORMALISASI!B16</f>
        <v>A13</v>
      </c>
      <c r="C16" s="10" t="str">
        <f>NORMALISASI!C16</f>
        <v>HP 14S EP0001TU/EP0002TU i5-1335U</v>
      </c>
      <c r="D16" s="74">
        <f>D2*NORMALISASI!D16</f>
        <v>0.075</v>
      </c>
      <c r="E16" s="74">
        <f>E2*NORMALISASI!E16</f>
        <v>0.0625</v>
      </c>
      <c r="F16" s="74">
        <f>F2*NORMALISASI!F16</f>
        <v>0.134</v>
      </c>
      <c r="G16" s="74">
        <f>G2*NORMALISASI!G16</f>
        <v>0.0375</v>
      </c>
      <c r="H16" s="74">
        <f>H2*NORMALISASI!H16</f>
        <v>0.1</v>
      </c>
      <c r="I16" s="80">
        <f t="shared" si="1"/>
        <v>0.409</v>
      </c>
      <c r="J16" s="81">
        <f t="shared" si="2"/>
        <v>30</v>
      </c>
      <c r="K16" s="82">
        <f t="shared" si="3"/>
        <v>31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7">
        <f>NORMALISASI!A17</f>
        <v>14</v>
      </c>
      <c r="B17" s="67" t="str">
        <f>NORMALISASI!B17</f>
        <v>A14</v>
      </c>
      <c r="C17" s="10" t="str">
        <f>NORMALISASI!C17</f>
        <v>HP 14S-DQ5567TU i3-1215U</v>
      </c>
      <c r="D17" s="74">
        <f>D2*NORMALISASI!D17</f>
        <v>0.075</v>
      </c>
      <c r="E17" s="74">
        <f>E2*NORMALISASI!E17</f>
        <v>0.0625</v>
      </c>
      <c r="F17" s="74">
        <f>F2*NORMALISASI!F17</f>
        <v>0.134</v>
      </c>
      <c r="G17" s="74">
        <f>G2*NORMALISASI!G17</f>
        <v>0.075</v>
      </c>
      <c r="H17" s="74">
        <f>H2*NORMALISASI!H17</f>
        <v>0.1</v>
      </c>
      <c r="I17" s="80">
        <f t="shared" si="1"/>
        <v>0.4465</v>
      </c>
      <c r="J17" s="81">
        <f t="shared" si="2"/>
        <v>19</v>
      </c>
      <c r="K17" s="82">
        <f t="shared" si="3"/>
        <v>19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7">
        <f>NORMALISASI!A18</f>
        <v>15</v>
      </c>
      <c r="B18" s="67" t="str">
        <f>NORMALISASI!B18</f>
        <v>A15</v>
      </c>
      <c r="C18" s="10" t="str">
        <f>NORMALISASI!C18</f>
        <v>HP 14S DQ5153TU i5-1235U</v>
      </c>
      <c r="D18" s="74">
        <f>D2*NORMALISASI!D18</f>
        <v>0.075</v>
      </c>
      <c r="E18" s="74">
        <f>E2*NORMALISASI!E18</f>
        <v>0.0625</v>
      </c>
      <c r="F18" s="74">
        <f>F2*NORMALISASI!F18</f>
        <v>0.134</v>
      </c>
      <c r="G18" s="74">
        <f>G2*NORMALISASI!G18</f>
        <v>0.0375</v>
      </c>
      <c r="H18" s="74">
        <f>H2*NORMALISASI!H18</f>
        <v>0.05</v>
      </c>
      <c r="I18" s="80">
        <f t="shared" si="1"/>
        <v>0.359</v>
      </c>
      <c r="J18" s="81">
        <f t="shared" si="2"/>
        <v>51</v>
      </c>
      <c r="K18" s="82">
        <f t="shared" si="3"/>
        <v>54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7">
        <f>NORMALISASI!A19</f>
        <v>16</v>
      </c>
      <c r="B19" s="67" t="str">
        <f>NORMALISASI!B19</f>
        <v>A16</v>
      </c>
      <c r="C19" s="10" t="str">
        <f>NORMALISASI!C19</f>
        <v>HP 14S DQ5152TU i5 1235U</v>
      </c>
      <c r="D19" s="74">
        <f>D2*NORMALISASI!D19</f>
        <v>0.075</v>
      </c>
      <c r="E19" s="74">
        <f>E2*NORMALISASI!E19</f>
        <v>0.0625</v>
      </c>
      <c r="F19" s="74">
        <f>F2*NORMALISASI!F19</f>
        <v>0.134</v>
      </c>
      <c r="G19" s="74">
        <f>G2*NORMALISASI!G19</f>
        <v>0.075</v>
      </c>
      <c r="H19" s="74">
        <f>H2*NORMALISASI!H19</f>
        <v>0.05</v>
      </c>
      <c r="I19" s="80">
        <f t="shared" si="1"/>
        <v>0.3965</v>
      </c>
      <c r="J19" s="81">
        <f t="shared" si="2"/>
        <v>40</v>
      </c>
      <c r="K19" s="82">
        <f t="shared" si="3"/>
        <v>42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7">
        <f>NORMALISASI!A20</f>
        <v>17</v>
      </c>
      <c r="B20" s="67" t="str">
        <f>NORMALISASI!B20</f>
        <v>A17</v>
      </c>
      <c r="C20" s="10" t="str">
        <f>NORMALISASI!C20</f>
        <v>HP 14s DQ5000TU i5-1240P</v>
      </c>
      <c r="D20" s="74">
        <f>D2*NORMALISASI!D20</f>
        <v>0.075</v>
      </c>
      <c r="E20" s="74">
        <f>E2*NORMALISASI!E20</f>
        <v>0.0625</v>
      </c>
      <c r="F20" s="74">
        <f>F2*NORMALISASI!F20</f>
        <v>0.134</v>
      </c>
      <c r="G20" s="74">
        <f>G2*NORMALISASI!G20</f>
        <v>0.075</v>
      </c>
      <c r="H20" s="74">
        <f>H2*NORMALISASI!H20</f>
        <v>0.03333333333</v>
      </c>
      <c r="I20" s="80">
        <f t="shared" si="1"/>
        <v>0.3798</v>
      </c>
      <c r="J20" s="81">
        <f t="shared" si="2"/>
        <v>47</v>
      </c>
      <c r="K20" s="82">
        <f t="shared" si="3"/>
        <v>47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7">
        <f>NORMALISASI!A21</f>
        <v>18</v>
      </c>
      <c r="B21" s="67" t="str">
        <f>NORMALISASI!B21</f>
        <v>A18</v>
      </c>
      <c r="C21" s="10" t="str">
        <f>NORMALISASI!C21</f>
        <v>Acer TravelMate P214 Ryzen 5 PRO</v>
      </c>
      <c r="D21" s="74">
        <f>D2*NORMALISASI!D21</f>
        <v>0.075</v>
      </c>
      <c r="E21" s="74">
        <f>E2*NORMALISASI!E21</f>
        <v>0.0625</v>
      </c>
      <c r="F21" s="74">
        <f>F2*NORMALISASI!F21</f>
        <v>0.134</v>
      </c>
      <c r="G21" s="74">
        <f>G2*NORMALISASI!G21</f>
        <v>0.0375</v>
      </c>
      <c r="H21" s="74">
        <f>H2*NORMALISASI!H21</f>
        <v>0.03333333333</v>
      </c>
      <c r="I21" s="80">
        <f t="shared" si="1"/>
        <v>0.3423</v>
      </c>
      <c r="J21" s="81">
        <f t="shared" si="2"/>
        <v>62</v>
      </c>
      <c r="K21" s="82">
        <f t="shared" si="3"/>
        <v>62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7">
        <f>NORMALISASI!A22</f>
        <v>19</v>
      </c>
      <c r="B22" s="67" t="str">
        <f>NORMALISASI!B22</f>
        <v>A19</v>
      </c>
      <c r="C22" s="10" t="str">
        <f>NORMALISASI!C22</f>
        <v>Acer TravelMate P214 Intel Core 5 120U</v>
      </c>
      <c r="D22" s="74">
        <f>D2*NORMALISASI!D22</f>
        <v>0.15</v>
      </c>
      <c r="E22" s="74">
        <f>E2*NORMALISASI!E22</f>
        <v>0.0625</v>
      </c>
      <c r="F22" s="74">
        <f>F2*NORMALISASI!F22</f>
        <v>0.134</v>
      </c>
      <c r="G22" s="74">
        <f>G2*NORMALISASI!G22</f>
        <v>0.075</v>
      </c>
      <c r="H22" s="74">
        <f>H2*NORMALISASI!H22</f>
        <v>0.03333333333</v>
      </c>
      <c r="I22" s="80">
        <f t="shared" si="1"/>
        <v>0.4548</v>
      </c>
      <c r="J22" s="81">
        <f t="shared" si="2"/>
        <v>17</v>
      </c>
      <c r="K22" s="82">
        <f t="shared" si="3"/>
        <v>17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7">
        <f>NORMALISASI!A23</f>
        <v>20</v>
      </c>
      <c r="B23" s="67" t="str">
        <f>NORMALISASI!B23</f>
        <v>A20</v>
      </c>
      <c r="C23" s="10" t="str">
        <f>NORMALISASI!C23</f>
        <v>Acer TravelMate P414 Core-i5-1240P</v>
      </c>
      <c r="D23" s="74">
        <f>D2*NORMALISASI!D23</f>
        <v>0.075</v>
      </c>
      <c r="E23" s="74">
        <f>E2*NORMALISASI!E23</f>
        <v>0.125</v>
      </c>
      <c r="F23" s="74">
        <f>F2*NORMALISASI!F23</f>
        <v>0.134</v>
      </c>
      <c r="G23" s="74">
        <f>G2*NORMALISASI!G23</f>
        <v>0.1125</v>
      </c>
      <c r="H23" s="74">
        <f>H2*NORMALISASI!H23</f>
        <v>0.025</v>
      </c>
      <c r="I23" s="80">
        <f t="shared" si="1"/>
        <v>0.4715</v>
      </c>
      <c r="J23" s="81">
        <f t="shared" si="2"/>
        <v>11</v>
      </c>
      <c r="K23" s="82">
        <f t="shared" si="3"/>
        <v>11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7">
        <f>NORMALISASI!A24</f>
        <v>21</v>
      </c>
      <c r="B24" s="67" t="str">
        <f>NORMALISASI!B24</f>
        <v>A21</v>
      </c>
      <c r="C24" s="10" t="str">
        <f>NORMALISASI!C24</f>
        <v>Acer TravelMate P214 Core-i5-0041</v>
      </c>
      <c r="D24" s="74">
        <f>D2*NORMALISASI!D24</f>
        <v>0.15</v>
      </c>
      <c r="E24" s="74">
        <f>E2*NORMALISASI!E24</f>
        <v>0.0625</v>
      </c>
      <c r="F24" s="74">
        <f>F2*NORMALISASI!F24</f>
        <v>0.134</v>
      </c>
      <c r="G24" s="74">
        <f>G2*NORMALISASI!G24</f>
        <v>0.0375</v>
      </c>
      <c r="H24" s="74">
        <f>H2*NORMALISASI!H24</f>
        <v>0.03333333333</v>
      </c>
      <c r="I24" s="80">
        <f t="shared" si="1"/>
        <v>0.4173</v>
      </c>
      <c r="J24" s="81">
        <f t="shared" si="2"/>
        <v>27</v>
      </c>
      <c r="K24" s="82">
        <f t="shared" si="3"/>
        <v>27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7">
        <f>NORMALISASI!A25</f>
        <v>22</v>
      </c>
      <c r="B25" s="67" t="str">
        <f>NORMALISASI!B25</f>
        <v>A22</v>
      </c>
      <c r="C25" s="10" t="str">
        <f>NORMALISASI!C25</f>
        <v>Acer Travelmate P414 i7-1260P 106986</v>
      </c>
      <c r="D25" s="74">
        <f>D2*NORMALISASI!D25</f>
        <v>0.075</v>
      </c>
      <c r="E25" s="74">
        <f>E2*NORMALISASI!E25</f>
        <v>0.125</v>
      </c>
      <c r="F25" s="74">
        <f>F2*NORMALISASI!F25</f>
        <v>0.2</v>
      </c>
      <c r="G25" s="74">
        <f>G2*NORMALISASI!G25</f>
        <v>0.0375</v>
      </c>
      <c r="H25" s="74">
        <f>H2*NORMALISASI!H25</f>
        <v>0.025</v>
      </c>
      <c r="I25" s="80">
        <f t="shared" si="1"/>
        <v>0.4625</v>
      </c>
      <c r="J25" s="81">
        <f t="shared" si="2"/>
        <v>13</v>
      </c>
      <c r="K25" s="82">
        <f t="shared" si="3"/>
        <v>13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7">
        <f>NORMALISASI!A26</f>
        <v>23</v>
      </c>
      <c r="B26" s="67" t="str">
        <f>NORMALISASI!B26</f>
        <v>A23</v>
      </c>
      <c r="C26" s="10" t="str">
        <f>NORMALISASI!C26</f>
        <v>Acer Travelmate P414 
Intel Core Ultra 7-155U</v>
      </c>
      <c r="D26" s="74">
        <f>D2*NORMALISASI!D26</f>
        <v>0.075</v>
      </c>
      <c r="E26" s="74">
        <f>E2*NORMALISASI!E26</f>
        <v>0.125</v>
      </c>
      <c r="F26" s="74">
        <f>F2*NORMALISASI!F26</f>
        <v>0.2</v>
      </c>
      <c r="G26" s="74">
        <f>G2*NORMALISASI!G26</f>
        <v>0.1125</v>
      </c>
      <c r="H26" s="74">
        <f>H2*NORMALISASI!H26</f>
        <v>0.025</v>
      </c>
      <c r="I26" s="80">
        <f t="shared" si="1"/>
        <v>0.5375</v>
      </c>
      <c r="J26" s="81">
        <f t="shared" si="2"/>
        <v>4</v>
      </c>
      <c r="K26" s="82">
        <f t="shared" si="3"/>
        <v>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7">
        <f>NORMALISASI!A27</f>
        <v>24</v>
      </c>
      <c r="B27" s="67" t="str">
        <f>NORMALISASI!B27</f>
        <v>A24</v>
      </c>
      <c r="C27" s="10" t="str">
        <f>NORMALISASI!C27</f>
        <v>Acer Travelmate P214 i5 82022</v>
      </c>
      <c r="D27" s="74">
        <f>D2*NORMALISASI!D27</f>
        <v>0.075</v>
      </c>
      <c r="E27" s="74">
        <f>E2*NORMALISASI!E27</f>
        <v>0.0625</v>
      </c>
      <c r="F27" s="74">
        <f>F2*NORMALISASI!F27</f>
        <v>0.134</v>
      </c>
      <c r="G27" s="74">
        <f>G2*NORMALISASI!G27</f>
        <v>0.0375</v>
      </c>
      <c r="H27" s="74">
        <f>H2*NORMALISASI!H27</f>
        <v>0.05</v>
      </c>
      <c r="I27" s="80">
        <f t="shared" si="1"/>
        <v>0.359</v>
      </c>
      <c r="J27" s="81">
        <f t="shared" si="2"/>
        <v>51</v>
      </c>
      <c r="K27" s="82">
        <f t="shared" si="3"/>
        <v>55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7">
        <f>NORMALISASI!A28</f>
        <v>25</v>
      </c>
      <c r="B28" s="67" t="str">
        <f>NORMALISASI!B28</f>
        <v>A25</v>
      </c>
      <c r="C28" s="10" t="str">
        <f>NORMALISASI!C28</f>
        <v>Acer Travelmate P214 i5-1334U</v>
      </c>
      <c r="D28" s="74">
        <f>D2*NORMALISASI!D28</f>
        <v>0.075</v>
      </c>
      <c r="E28" s="74">
        <f>E2*NORMALISASI!E28</f>
        <v>0.0625</v>
      </c>
      <c r="F28" s="74">
        <f>F2*NORMALISASI!F28</f>
        <v>0.134</v>
      </c>
      <c r="G28" s="74">
        <f>G2*NORMALISASI!G28</f>
        <v>0.1125</v>
      </c>
      <c r="H28" s="74">
        <f>H2*NORMALISASI!H28</f>
        <v>0.025</v>
      </c>
      <c r="I28" s="80">
        <f t="shared" si="1"/>
        <v>0.409</v>
      </c>
      <c r="J28" s="81">
        <f t="shared" si="2"/>
        <v>30</v>
      </c>
      <c r="K28" s="82">
        <f t="shared" si="3"/>
        <v>32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7">
        <f>NORMALISASI!A29</f>
        <v>26</v>
      </c>
      <c r="B29" s="67" t="str">
        <f>NORMALISASI!B29</f>
        <v>A26</v>
      </c>
      <c r="C29" s="10" t="str">
        <f>NORMALISASI!C29</f>
        <v>Acer Travelmate P214 i7-1355U</v>
      </c>
      <c r="D29" s="74">
        <f>D2*NORMALISASI!D29</f>
        <v>0.075</v>
      </c>
      <c r="E29" s="74">
        <f>E2*NORMALISASI!E29</f>
        <v>0.0625</v>
      </c>
      <c r="F29" s="74">
        <f>F2*NORMALISASI!F29</f>
        <v>0.134</v>
      </c>
      <c r="G29" s="74">
        <f>G2*NORMALISASI!G29</f>
        <v>0.0375</v>
      </c>
      <c r="H29" s="74">
        <f>H2*NORMALISASI!H29</f>
        <v>0.03333333333</v>
      </c>
      <c r="I29" s="80">
        <f t="shared" si="1"/>
        <v>0.3423</v>
      </c>
      <c r="J29" s="81">
        <f t="shared" si="2"/>
        <v>62</v>
      </c>
      <c r="K29" s="82">
        <f t="shared" si="3"/>
        <v>63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7">
        <f>NORMALISASI!A30</f>
        <v>27</v>
      </c>
      <c r="B30" s="67" t="str">
        <f>NORMALISASI!B30</f>
        <v>A27</v>
      </c>
      <c r="C30" s="10" t="str">
        <f>NORMALISASI!C30</f>
        <v>Acer TravelMate P214 TMP214/0034</v>
      </c>
      <c r="D30" s="74">
        <f>D2*NORMALISASI!D30</f>
        <v>0.075</v>
      </c>
      <c r="E30" s="74">
        <f>E2*NORMALISASI!E30</f>
        <v>0.0625</v>
      </c>
      <c r="F30" s="74">
        <f>F2*NORMALISASI!F30</f>
        <v>0.134</v>
      </c>
      <c r="G30" s="74">
        <f>G2*NORMALISASI!G30</f>
        <v>0.1125</v>
      </c>
      <c r="H30" s="74">
        <f>H2*NORMALISASI!H30</f>
        <v>0.03333333333</v>
      </c>
      <c r="I30" s="80">
        <f t="shared" si="1"/>
        <v>0.4173</v>
      </c>
      <c r="J30" s="81">
        <f t="shared" si="2"/>
        <v>27</v>
      </c>
      <c r="K30" s="82">
        <f t="shared" si="3"/>
        <v>28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7">
        <f>NORMALISASI!A31</f>
        <v>28</v>
      </c>
      <c r="B31" s="67" t="str">
        <f>NORMALISASI!B31</f>
        <v>A28</v>
      </c>
      <c r="C31" s="10" t="str">
        <f>NORMALISASI!C31</f>
        <v>Acer TravelMate P2 Core i3</v>
      </c>
      <c r="D31" s="74">
        <f>D2*NORMALISASI!D31</f>
        <v>0.075</v>
      </c>
      <c r="E31" s="74">
        <f>E2*NORMALISASI!E31</f>
        <v>0.0625</v>
      </c>
      <c r="F31" s="74">
        <f>F2*NORMALISASI!F31</f>
        <v>0.134</v>
      </c>
      <c r="G31" s="74">
        <f>G2*NORMALISASI!G31</f>
        <v>0.0375</v>
      </c>
      <c r="H31" s="74">
        <f>H2*NORMALISASI!H31</f>
        <v>0.05</v>
      </c>
      <c r="I31" s="80">
        <f t="shared" si="1"/>
        <v>0.359</v>
      </c>
      <c r="J31" s="81">
        <f t="shared" si="2"/>
        <v>51</v>
      </c>
      <c r="K31" s="82">
        <f t="shared" si="3"/>
        <v>56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7">
        <f>NORMALISASI!A32</f>
        <v>29</v>
      </c>
      <c r="B32" s="67" t="str">
        <f>NORMALISASI!B32</f>
        <v>A29</v>
      </c>
      <c r="C32" s="10" t="str">
        <f>NORMALISASI!C32</f>
        <v>Acer Travelmate i5-1235U</v>
      </c>
      <c r="D32" s="74">
        <f>D2*NORMALISASI!D32</f>
        <v>0.075</v>
      </c>
      <c r="E32" s="74">
        <f>E2*NORMALISASI!E32</f>
        <v>0.0625</v>
      </c>
      <c r="F32" s="74">
        <f>F2*NORMALISASI!F32</f>
        <v>0.134</v>
      </c>
      <c r="G32" s="74">
        <f>G2*NORMALISASI!G32</f>
        <v>0.0375</v>
      </c>
      <c r="H32" s="74">
        <f>H2*NORMALISASI!H32</f>
        <v>0.025</v>
      </c>
      <c r="I32" s="80">
        <f t="shared" si="1"/>
        <v>0.334</v>
      </c>
      <c r="J32" s="81">
        <f t="shared" si="2"/>
        <v>70</v>
      </c>
      <c r="K32" s="82">
        <f t="shared" si="3"/>
        <v>71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7">
        <f>NORMALISASI!A33</f>
        <v>30</v>
      </c>
      <c r="B33" s="67" t="str">
        <f>NORMALISASI!B33</f>
        <v>A30</v>
      </c>
      <c r="C33" s="10" t="str">
        <f>NORMALISASI!C33</f>
        <v>Acer Travelmate i5-1135G7</v>
      </c>
      <c r="D33" s="74">
        <f>D2*NORMALISASI!D33</f>
        <v>0.075</v>
      </c>
      <c r="E33" s="74">
        <f>E2*NORMALISASI!E33</f>
        <v>0.0625</v>
      </c>
      <c r="F33" s="74">
        <f>F2*NORMALISASI!F33</f>
        <v>0.134</v>
      </c>
      <c r="G33" s="74">
        <f>G2*NORMALISASI!G33</f>
        <v>0.0375</v>
      </c>
      <c r="H33" s="74">
        <f>H2*NORMALISASI!H33</f>
        <v>0.05</v>
      </c>
      <c r="I33" s="80">
        <f t="shared" si="1"/>
        <v>0.359</v>
      </c>
      <c r="J33" s="81">
        <f t="shared" si="2"/>
        <v>51</v>
      </c>
      <c r="K33" s="82">
        <f t="shared" si="3"/>
        <v>57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7">
        <f>NORMALISASI!A34</f>
        <v>31</v>
      </c>
      <c r="B34" s="67" t="str">
        <f>NORMALISASI!B34</f>
        <v>A31</v>
      </c>
      <c r="C34" s="10" t="str">
        <f>NORMALISASI!C34</f>
        <v>Acer TravelMate P2 TMP214 54</v>
      </c>
      <c r="D34" s="74">
        <f>D2*NORMALISASI!D34</f>
        <v>0.075</v>
      </c>
      <c r="E34" s="74">
        <f>E2*NORMALISASI!E34</f>
        <v>0.125</v>
      </c>
      <c r="F34" s="74">
        <f>F2*NORMALISASI!F34</f>
        <v>0.134</v>
      </c>
      <c r="G34" s="74">
        <f>G2*NORMALISASI!G34</f>
        <v>0.0375</v>
      </c>
      <c r="H34" s="74">
        <f>H2*NORMALISASI!H34</f>
        <v>0.03333333333</v>
      </c>
      <c r="I34" s="80">
        <f t="shared" si="1"/>
        <v>0.4048</v>
      </c>
      <c r="J34" s="81">
        <f t="shared" si="2"/>
        <v>36</v>
      </c>
      <c r="K34" s="82">
        <f t="shared" si="3"/>
        <v>37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7">
        <f>NORMALISASI!A35</f>
        <v>32</v>
      </c>
      <c r="B35" s="67" t="str">
        <f>NORMALISASI!B35</f>
        <v>A32</v>
      </c>
      <c r="C35" s="10" t="str">
        <f>NORMALISASI!C35</f>
        <v>Acer TravelMate P2 TMP214-54-5816</v>
      </c>
      <c r="D35" s="74">
        <f>D2*NORMALISASI!D35</f>
        <v>0.075</v>
      </c>
      <c r="E35" s="74">
        <f>E2*NORMALISASI!E35</f>
        <v>0.125</v>
      </c>
      <c r="F35" s="74">
        <f>F2*NORMALISASI!F35</f>
        <v>0.134</v>
      </c>
      <c r="G35" s="74">
        <f>G2*NORMALISASI!G35</f>
        <v>0.0375</v>
      </c>
      <c r="H35" s="74">
        <f>H2*NORMALISASI!H35</f>
        <v>0.03333333333</v>
      </c>
      <c r="I35" s="80">
        <f t="shared" si="1"/>
        <v>0.4048</v>
      </c>
      <c r="J35" s="81">
        <f t="shared" si="2"/>
        <v>36</v>
      </c>
      <c r="K35" s="82">
        <f t="shared" si="3"/>
        <v>38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7">
        <f>NORMALISASI!A36</f>
        <v>33</v>
      </c>
      <c r="B36" s="67" t="str">
        <f>NORMALISASI!B36</f>
        <v>A33</v>
      </c>
      <c r="C36" s="10" t="str">
        <f>NORMALISASI!C36</f>
        <v>Acer Travelmate P214</v>
      </c>
      <c r="D36" s="74">
        <f>D2*NORMALISASI!D36</f>
        <v>0.075</v>
      </c>
      <c r="E36" s="74">
        <f>E2*NORMALISASI!E36</f>
        <v>0.0625</v>
      </c>
      <c r="F36" s="74">
        <f>F2*NORMALISASI!F36</f>
        <v>0.134</v>
      </c>
      <c r="G36" s="74">
        <f>G2*NORMALISASI!G36</f>
        <v>0.075</v>
      </c>
      <c r="H36" s="74">
        <f>H2*NORMALISASI!H36</f>
        <v>0.05</v>
      </c>
      <c r="I36" s="80">
        <f t="shared" si="1"/>
        <v>0.3965</v>
      </c>
      <c r="J36" s="81">
        <f t="shared" si="2"/>
        <v>40</v>
      </c>
      <c r="K36" s="82">
        <f t="shared" si="3"/>
        <v>43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7">
        <f>NORMALISASI!A37</f>
        <v>34</v>
      </c>
      <c r="B37" s="67" t="str">
        <f>NORMALISASI!B37</f>
        <v>A34</v>
      </c>
      <c r="C37" s="10" t="str">
        <f>NORMALISASI!C37</f>
        <v>Acer TravelMate P214 i7-1165G7</v>
      </c>
      <c r="D37" s="74">
        <f>D2*NORMALISASI!D37</f>
        <v>0.075</v>
      </c>
      <c r="E37" s="74">
        <f>E2*NORMALISASI!E37</f>
        <v>0.0625</v>
      </c>
      <c r="F37" s="74">
        <f>F2*NORMALISASI!F37</f>
        <v>0.134</v>
      </c>
      <c r="G37" s="74">
        <f>G2*NORMALISASI!G37</f>
        <v>0.075</v>
      </c>
      <c r="H37" s="74">
        <f>H2*NORMALISASI!H37</f>
        <v>0.025</v>
      </c>
      <c r="I37" s="80">
        <f t="shared" si="1"/>
        <v>0.3715</v>
      </c>
      <c r="J37" s="81">
        <f t="shared" si="2"/>
        <v>49</v>
      </c>
      <c r="K37" s="82">
        <f t="shared" si="3"/>
        <v>49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7">
        <f>NORMALISASI!A38</f>
        <v>35</v>
      </c>
      <c r="B38" s="67" t="str">
        <f>NORMALISASI!B38</f>
        <v>A35</v>
      </c>
      <c r="C38" s="10" t="str">
        <f>NORMALISASI!C38</f>
        <v>Acer Travelmate P414 i7-1260P</v>
      </c>
      <c r="D38" s="74">
        <f>D2*NORMALISASI!D38</f>
        <v>0.075</v>
      </c>
      <c r="E38" s="74">
        <f>E2*NORMALISASI!E38</f>
        <v>0.125</v>
      </c>
      <c r="F38" s="74">
        <f>F2*NORMALISASI!F38</f>
        <v>0.2</v>
      </c>
      <c r="G38" s="74">
        <f>G2*NORMALISASI!G38</f>
        <v>0.1125</v>
      </c>
      <c r="H38" s="74">
        <f>H2*NORMALISASI!H38</f>
        <v>0.025</v>
      </c>
      <c r="I38" s="80">
        <f t="shared" si="1"/>
        <v>0.5375</v>
      </c>
      <c r="J38" s="81">
        <f t="shared" si="2"/>
        <v>4</v>
      </c>
      <c r="K38" s="82">
        <f t="shared" si="3"/>
        <v>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7">
        <f>NORMALISASI!A39</f>
        <v>36</v>
      </c>
      <c r="B39" s="67" t="str">
        <f>NORMALISASI!B39</f>
        <v>A36</v>
      </c>
      <c r="C39" s="10" t="str">
        <f>NORMALISASI!C39</f>
        <v>Axioo Mybook</v>
      </c>
      <c r="D39" s="74">
        <f>D2*NORMALISASI!D39</f>
        <v>0.15</v>
      </c>
      <c r="E39" s="74">
        <f>E2*NORMALISASI!E39</f>
        <v>0.0625</v>
      </c>
      <c r="F39" s="74">
        <f>F2*NORMALISASI!F39</f>
        <v>0.066</v>
      </c>
      <c r="G39" s="74">
        <f>G2*NORMALISASI!G39</f>
        <v>0.0375</v>
      </c>
      <c r="H39" s="74">
        <f>H2*NORMALISASI!H39</f>
        <v>0.1</v>
      </c>
      <c r="I39" s="80">
        <f t="shared" si="1"/>
        <v>0.416</v>
      </c>
      <c r="J39" s="81">
        <f t="shared" si="2"/>
        <v>29</v>
      </c>
      <c r="K39" s="82">
        <f t="shared" si="3"/>
        <v>29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7">
        <f>NORMALISASI!A40</f>
        <v>37</v>
      </c>
      <c r="B40" s="67" t="str">
        <f>NORMALISASI!B40</f>
        <v>A37</v>
      </c>
      <c r="C40" s="10" t="str">
        <f>NORMALISASI!C40</f>
        <v>Axioo Mybook Prime E7 (16N5-3)</v>
      </c>
      <c r="D40" s="74">
        <f>D2*NORMALISASI!D40</f>
        <v>0.075</v>
      </c>
      <c r="E40" s="74">
        <f>E2*NORMALISASI!E40</f>
        <v>0.125</v>
      </c>
      <c r="F40" s="74">
        <f>F2*NORMALISASI!F40</f>
        <v>0.134</v>
      </c>
      <c r="G40" s="74">
        <f>G2*NORMALISASI!G40</f>
        <v>0.0375</v>
      </c>
      <c r="H40" s="74">
        <f>H2*NORMALISASI!H40</f>
        <v>0.025</v>
      </c>
      <c r="I40" s="80">
        <f t="shared" si="1"/>
        <v>0.3965</v>
      </c>
      <c r="J40" s="81">
        <f t="shared" si="2"/>
        <v>40</v>
      </c>
      <c r="K40" s="82">
        <f t="shared" si="3"/>
        <v>44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7">
        <f>NORMALISASI!A41</f>
        <v>38</v>
      </c>
      <c r="B41" s="67" t="str">
        <f>NORMALISASI!B41</f>
        <v>A38</v>
      </c>
      <c r="C41" s="10" t="str">
        <f>NORMALISASI!C41</f>
        <v>Advan Workplus</v>
      </c>
      <c r="D41" s="74">
        <f>D2*NORMALISASI!D41</f>
        <v>0.075</v>
      </c>
      <c r="E41" s="74">
        <f>E2*NORMALISASI!E41</f>
        <v>0.125</v>
      </c>
      <c r="F41" s="74">
        <f>F2*NORMALISASI!F41</f>
        <v>0.134</v>
      </c>
      <c r="G41" s="74">
        <f>G2*NORMALISASI!G41</f>
        <v>0.0375</v>
      </c>
      <c r="H41" s="74">
        <f>H2*NORMALISASI!H41</f>
        <v>0.03333333333</v>
      </c>
      <c r="I41" s="80">
        <f t="shared" si="1"/>
        <v>0.4048</v>
      </c>
      <c r="J41" s="81">
        <f t="shared" si="2"/>
        <v>36</v>
      </c>
      <c r="K41" s="82">
        <f t="shared" si="3"/>
        <v>39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7">
        <f>NORMALISASI!A42</f>
        <v>39</v>
      </c>
      <c r="B42" s="67" t="str">
        <f>NORMALISASI!B42</f>
        <v>A39</v>
      </c>
      <c r="C42" s="10" t="str">
        <f>NORMALISASI!C42</f>
        <v>Advan Workpro Lite Intel Core i5-12450H 14 IPS FHD</v>
      </c>
      <c r="D42" s="74">
        <f>D2*NORMALISASI!D42</f>
        <v>0.075</v>
      </c>
      <c r="E42" s="74">
        <f>E2*NORMALISASI!E42</f>
        <v>0.0625</v>
      </c>
      <c r="F42" s="74">
        <f>F2*NORMALISASI!F42</f>
        <v>0.134</v>
      </c>
      <c r="G42" s="74">
        <f>G2*NORMALISASI!G42</f>
        <v>0.0375</v>
      </c>
      <c r="H42" s="74">
        <f>H2*NORMALISASI!H42</f>
        <v>0.05</v>
      </c>
      <c r="I42" s="80">
        <f t="shared" si="1"/>
        <v>0.359</v>
      </c>
      <c r="J42" s="81">
        <f t="shared" si="2"/>
        <v>51</v>
      </c>
      <c r="K42" s="82">
        <f t="shared" si="3"/>
        <v>58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7">
        <f>NORMALISASI!A43</f>
        <v>40</v>
      </c>
      <c r="B43" s="67" t="str">
        <f>NORMALISASI!B43</f>
        <v>A40</v>
      </c>
      <c r="C43" s="10" t="str">
        <f>NORMALISASI!C43</f>
        <v>Advan WorkPro Core i5-12450H</v>
      </c>
      <c r="D43" s="74">
        <f>D2*NORMALISASI!D43</f>
        <v>0.075</v>
      </c>
      <c r="E43" s="74">
        <f>E2*NORMALISASI!E43</f>
        <v>0.0625</v>
      </c>
      <c r="F43" s="74">
        <f>F2*NORMALISASI!F43</f>
        <v>0.134</v>
      </c>
      <c r="G43" s="74">
        <f>G2*NORMALISASI!G43</f>
        <v>0.0375</v>
      </c>
      <c r="H43" s="74">
        <f>H2*NORMALISASI!H43</f>
        <v>0.1</v>
      </c>
      <c r="I43" s="80">
        <f t="shared" si="1"/>
        <v>0.409</v>
      </c>
      <c r="J43" s="81">
        <f t="shared" si="2"/>
        <v>30</v>
      </c>
      <c r="K43" s="82">
        <f t="shared" si="3"/>
        <v>33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7">
        <f>NORMALISASI!A44</f>
        <v>41</v>
      </c>
      <c r="B44" s="67" t="str">
        <f>NORMALISASI!B44</f>
        <v>A41</v>
      </c>
      <c r="C44" s="10" t="str">
        <f>NORMALISASI!C44</f>
        <v>Advan Workpro Lite Intel Core i5-12450H 14</v>
      </c>
      <c r="D44" s="74">
        <f>D2*NORMALISASI!D44</f>
        <v>0.075</v>
      </c>
      <c r="E44" s="74">
        <f>E2*NORMALISASI!E44</f>
        <v>0.0625</v>
      </c>
      <c r="F44" s="74">
        <f>F2*NORMALISASI!F44</f>
        <v>0.066</v>
      </c>
      <c r="G44" s="74">
        <f>G2*NORMALISASI!G44</f>
        <v>0.0375</v>
      </c>
      <c r="H44" s="74">
        <f>H2*NORMALISASI!H44</f>
        <v>0.1</v>
      </c>
      <c r="I44" s="80">
        <f t="shared" si="1"/>
        <v>0.341</v>
      </c>
      <c r="J44" s="81">
        <f t="shared" si="2"/>
        <v>66</v>
      </c>
      <c r="K44" s="82">
        <f t="shared" si="3"/>
        <v>66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7">
        <f>NORMALISASI!A45</f>
        <v>42</v>
      </c>
      <c r="B45" s="67" t="str">
        <f>NORMALISASI!B45</f>
        <v>A42</v>
      </c>
      <c r="C45" s="10" t="str">
        <f>NORMALISASI!C45</f>
        <v>Zyrex Sky 232 Prime I5 1035G7 </v>
      </c>
      <c r="D45" s="74">
        <f>D2*NORMALISASI!D45</f>
        <v>0.075</v>
      </c>
      <c r="E45" s="74">
        <f>E2*NORMALISASI!E45</f>
        <v>0.0625</v>
      </c>
      <c r="F45" s="74">
        <f>F2*NORMALISASI!F45</f>
        <v>0.134</v>
      </c>
      <c r="G45" s="74">
        <f>G2*NORMALISASI!G45</f>
        <v>0.0375</v>
      </c>
      <c r="H45" s="74">
        <f>H2*NORMALISASI!H45</f>
        <v>0.1</v>
      </c>
      <c r="I45" s="80">
        <f t="shared" si="1"/>
        <v>0.409</v>
      </c>
      <c r="J45" s="81">
        <f t="shared" si="2"/>
        <v>30</v>
      </c>
      <c r="K45" s="82">
        <f t="shared" si="3"/>
        <v>34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7">
        <f>NORMALISASI!A46</f>
        <v>43</v>
      </c>
      <c r="B46" s="67" t="str">
        <f>NORMALISASI!B46</f>
        <v>A43</v>
      </c>
      <c r="C46" s="10" t="str">
        <f>NORMALISASI!C46</f>
        <v>Zyrex Sky 232 New </v>
      </c>
      <c r="D46" s="74">
        <f>D2*NORMALISASI!D46</f>
        <v>0.075</v>
      </c>
      <c r="E46" s="74">
        <f>E2*NORMALISASI!E46</f>
        <v>0.0625</v>
      </c>
      <c r="F46" s="74">
        <f>F2*NORMALISASI!F46</f>
        <v>0.066</v>
      </c>
      <c r="G46" s="74">
        <f>G2*NORMALISASI!G46</f>
        <v>0.0375</v>
      </c>
      <c r="H46" s="74">
        <f>H2*NORMALISASI!H46</f>
        <v>0.1</v>
      </c>
      <c r="I46" s="80">
        <f t="shared" si="1"/>
        <v>0.341</v>
      </c>
      <c r="J46" s="81">
        <f t="shared" si="2"/>
        <v>66</v>
      </c>
      <c r="K46" s="82">
        <f t="shared" si="3"/>
        <v>67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7">
        <f>NORMALISASI!A47</f>
        <v>44</v>
      </c>
      <c r="B47" s="67" t="str">
        <f>NORMALISASI!B47</f>
        <v>A44</v>
      </c>
      <c r="C47" s="10" t="str">
        <f>NORMALISASI!C47</f>
        <v>Zyrex Sky 232 Mini </v>
      </c>
      <c r="D47" s="74">
        <f>D2*NORMALISASI!D47</f>
        <v>0.075</v>
      </c>
      <c r="E47" s="74">
        <f>E2*NORMALISASI!E47</f>
        <v>0.0625</v>
      </c>
      <c r="F47" s="74">
        <f>F2*NORMALISASI!F47</f>
        <v>0.066</v>
      </c>
      <c r="G47" s="74">
        <f>G2*NORMALISASI!G47</f>
        <v>0.0375</v>
      </c>
      <c r="H47" s="74">
        <f>H2*NORMALISASI!H47</f>
        <v>0.1</v>
      </c>
      <c r="I47" s="80">
        <f t="shared" si="1"/>
        <v>0.341</v>
      </c>
      <c r="J47" s="81">
        <f t="shared" si="2"/>
        <v>66</v>
      </c>
      <c r="K47" s="82">
        <f t="shared" si="3"/>
        <v>68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7">
        <f>NORMALISASI!A48</f>
        <v>45</v>
      </c>
      <c r="B48" s="67" t="str">
        <f>NORMALISASI!B48</f>
        <v>A45</v>
      </c>
      <c r="C48" s="10" t="str">
        <f>NORMALISASI!C48</f>
        <v>ASUSVivobook Go 14 </v>
      </c>
      <c r="D48" s="74">
        <f>D2*NORMALISASI!D48</f>
        <v>0.15</v>
      </c>
      <c r="E48" s="74">
        <f>E2*NORMALISASI!E48</f>
        <v>0.0625</v>
      </c>
      <c r="F48" s="74">
        <f>F2*NORMALISASI!F48</f>
        <v>0.134</v>
      </c>
      <c r="G48" s="74">
        <f>G2*NORMALISASI!G48</f>
        <v>0.1125</v>
      </c>
      <c r="H48" s="74">
        <f>H2*NORMALISASI!H48</f>
        <v>0.1</v>
      </c>
      <c r="I48" s="80">
        <f t="shared" si="1"/>
        <v>0.559</v>
      </c>
      <c r="J48" s="81">
        <f t="shared" si="2"/>
        <v>3</v>
      </c>
      <c r="K48" s="82">
        <f t="shared" si="3"/>
        <v>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7">
        <f>NORMALISASI!A49</f>
        <v>46</v>
      </c>
      <c r="B49" s="67" t="str">
        <f>NORMALISASI!B49</f>
        <v>A46</v>
      </c>
      <c r="C49" s="10" t="str">
        <f>NORMALISASI!C49</f>
        <v>Lenovo K14 G3</v>
      </c>
      <c r="D49" s="74">
        <f>D2*NORMALISASI!D49</f>
        <v>0.075</v>
      </c>
      <c r="E49" s="74">
        <f>E2*NORMALISASI!E49</f>
        <v>0.0625</v>
      </c>
      <c r="F49" s="74">
        <f>F2*NORMALISASI!F49</f>
        <v>0.134</v>
      </c>
      <c r="G49" s="74">
        <f>G2*NORMALISASI!G49</f>
        <v>0.0375</v>
      </c>
      <c r="H49" s="74">
        <f>H2*NORMALISASI!H49</f>
        <v>0.025</v>
      </c>
      <c r="I49" s="80">
        <f t="shared" si="1"/>
        <v>0.334</v>
      </c>
      <c r="J49" s="81">
        <f t="shared" si="2"/>
        <v>70</v>
      </c>
      <c r="K49" s="82">
        <f t="shared" si="3"/>
        <v>72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7">
        <f>NORMALISASI!A50</f>
        <v>47</v>
      </c>
      <c r="B50" s="67" t="str">
        <f>NORMALISASI!B50</f>
        <v>A47</v>
      </c>
      <c r="C50" s="10" t="str">
        <f>NORMALISASI!C50</f>
        <v>ASUS Vivobook Go 14 E1404GA</v>
      </c>
      <c r="D50" s="74">
        <f>D2*NORMALISASI!D50</f>
        <v>0.075</v>
      </c>
      <c r="E50" s="74">
        <f>E2*NORMALISASI!E50</f>
        <v>0.125</v>
      </c>
      <c r="F50" s="74">
        <f>F2*NORMALISASI!F50</f>
        <v>0.134</v>
      </c>
      <c r="G50" s="74">
        <f>G2*NORMALISASI!G50</f>
        <v>0.075</v>
      </c>
      <c r="H50" s="74">
        <f>H2*NORMALISASI!H50</f>
        <v>0.025</v>
      </c>
      <c r="I50" s="80">
        <f t="shared" si="1"/>
        <v>0.434</v>
      </c>
      <c r="J50" s="81">
        <f t="shared" si="2"/>
        <v>21</v>
      </c>
      <c r="K50" s="82">
        <f t="shared" si="3"/>
        <v>21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7">
        <f>NORMALISASI!A51</f>
        <v>48</v>
      </c>
      <c r="B51" s="67" t="str">
        <f>NORMALISASI!B51</f>
        <v>A48</v>
      </c>
      <c r="C51" s="10" t="str">
        <f>NORMALISASI!C51</f>
        <v>ASUS Vivobook 14 A1404VAP</v>
      </c>
      <c r="D51" s="74">
        <f>D2*NORMALISASI!D51</f>
        <v>0.075</v>
      </c>
      <c r="E51" s="74">
        <f>E2*NORMALISASI!E51</f>
        <v>0.125</v>
      </c>
      <c r="F51" s="74">
        <f>F2*NORMALISASI!F51</f>
        <v>0.134</v>
      </c>
      <c r="G51" s="74">
        <f>G2*NORMALISASI!G51</f>
        <v>0.075</v>
      </c>
      <c r="H51" s="74">
        <f>H2*NORMALISASI!H51</f>
        <v>0.03333333333</v>
      </c>
      <c r="I51" s="80">
        <f t="shared" si="1"/>
        <v>0.4423</v>
      </c>
      <c r="J51" s="81">
        <f t="shared" si="2"/>
        <v>20</v>
      </c>
      <c r="K51" s="82">
        <f t="shared" si="3"/>
        <v>20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7">
        <f>NORMALISASI!A52</f>
        <v>49</v>
      </c>
      <c r="B52" s="67" t="str">
        <f>NORMALISASI!B52</f>
        <v>A49</v>
      </c>
      <c r="C52" s="10" t="str">
        <f>NORMALISASI!C52</f>
        <v>Advan Workplus R5</v>
      </c>
      <c r="D52" s="74">
        <f>D2*NORMALISASI!D52</f>
        <v>0.075</v>
      </c>
      <c r="E52" s="74">
        <f>E2*NORMALISASI!E52</f>
        <v>0.125</v>
      </c>
      <c r="F52" s="74">
        <f>F2*NORMALISASI!F52</f>
        <v>0.134</v>
      </c>
      <c r="G52" s="74">
        <f>G2*NORMALISASI!G52</f>
        <v>0.0375</v>
      </c>
      <c r="H52" s="74">
        <f>H2*NORMALISASI!H52</f>
        <v>0.1</v>
      </c>
      <c r="I52" s="80">
        <f t="shared" si="1"/>
        <v>0.4715</v>
      </c>
      <c r="J52" s="81">
        <f t="shared" si="2"/>
        <v>11</v>
      </c>
      <c r="K52" s="82">
        <f t="shared" si="3"/>
        <v>12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7">
        <f>NORMALISASI!A53</f>
        <v>50</v>
      </c>
      <c r="B53" s="67" t="str">
        <f>NORMALISASI!B53</f>
        <v>A50</v>
      </c>
      <c r="C53" s="10" t="str">
        <f>NORMALISASI!C53</f>
        <v>Lenovo IdeaPad Slim 5 i7</v>
      </c>
      <c r="D53" s="74">
        <f>D2*NORMALISASI!D53</f>
        <v>0.075</v>
      </c>
      <c r="E53" s="74">
        <f>E2*NORMALISASI!E53</f>
        <v>0.125</v>
      </c>
      <c r="F53" s="74">
        <f>F2*NORMALISASI!F53</f>
        <v>0.134</v>
      </c>
      <c r="G53" s="74">
        <f>G2*NORMALISASI!G53</f>
        <v>0.0375</v>
      </c>
      <c r="H53" s="74">
        <f>H2*NORMALISASI!H53</f>
        <v>0.025</v>
      </c>
      <c r="I53" s="80">
        <f t="shared" si="1"/>
        <v>0.3965</v>
      </c>
      <c r="J53" s="81">
        <f t="shared" si="2"/>
        <v>40</v>
      </c>
      <c r="K53" s="82">
        <f t="shared" si="3"/>
        <v>45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7">
        <f>NORMALISASI!A54</f>
        <v>51</v>
      </c>
      <c r="B54" s="67" t="str">
        <f>NORMALISASI!B54</f>
        <v>A51</v>
      </c>
      <c r="C54" s="10" t="str">
        <f>NORMALISASI!C54</f>
        <v>Advan Workplus R7</v>
      </c>
      <c r="D54" s="74">
        <f>D2*NORMALISASI!D54</f>
        <v>0.075</v>
      </c>
      <c r="E54" s="74">
        <f>E2*NORMALISASI!E54</f>
        <v>0.125</v>
      </c>
      <c r="F54" s="74">
        <f>F2*NORMALISASI!F54</f>
        <v>0.134</v>
      </c>
      <c r="G54" s="74">
        <f>G2*NORMALISASI!G54</f>
        <v>0.0375</v>
      </c>
      <c r="H54" s="74">
        <f>H2*NORMALISASI!H54</f>
        <v>0.05</v>
      </c>
      <c r="I54" s="80">
        <f t="shared" si="1"/>
        <v>0.4215</v>
      </c>
      <c r="J54" s="81">
        <f t="shared" si="2"/>
        <v>24</v>
      </c>
      <c r="K54" s="82">
        <f t="shared" si="3"/>
        <v>24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7">
        <f>NORMALISASI!A55</f>
        <v>52</v>
      </c>
      <c r="B55" s="67" t="str">
        <f>NORMALISASI!B55</f>
        <v>A52</v>
      </c>
      <c r="C55" s="10" t="str">
        <f>NORMALISASI!C55</f>
        <v>Advan Workplus 12600H</v>
      </c>
      <c r="D55" s="74">
        <f>D2*NORMALISASI!D55</f>
        <v>0.075</v>
      </c>
      <c r="E55" s="74">
        <f>E2*NORMALISASI!E55</f>
        <v>0.1875</v>
      </c>
      <c r="F55" s="74">
        <f>F2*NORMALISASI!F55</f>
        <v>0.134</v>
      </c>
      <c r="G55" s="74">
        <f>G2*NORMALISASI!G55</f>
        <v>0.0375</v>
      </c>
      <c r="H55" s="74">
        <f>H2*NORMALISASI!H55</f>
        <v>0.05</v>
      </c>
      <c r="I55" s="80">
        <f t="shared" si="1"/>
        <v>0.484</v>
      </c>
      <c r="J55" s="81">
        <f t="shared" si="2"/>
        <v>9</v>
      </c>
      <c r="K55" s="82">
        <f t="shared" si="3"/>
        <v>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7">
        <f>NORMALISASI!A56</f>
        <v>53</v>
      </c>
      <c r="B56" s="67" t="str">
        <f>NORMALISASI!B56</f>
        <v>A53</v>
      </c>
      <c r="C56" s="10" t="str">
        <f>NORMALISASI!C56</f>
        <v>Advan Workplus Ryzen 7</v>
      </c>
      <c r="D56" s="74">
        <f>D2*NORMALISASI!D56</f>
        <v>0.075</v>
      </c>
      <c r="E56" s="74">
        <f>E2*NORMALISASI!E56</f>
        <v>0.125</v>
      </c>
      <c r="F56" s="74">
        <f>F2*NORMALISASI!F56</f>
        <v>0.134</v>
      </c>
      <c r="G56" s="74">
        <f>G2*NORMALISASI!G56</f>
        <v>0.0375</v>
      </c>
      <c r="H56" s="74">
        <f>H2*NORMALISASI!H56</f>
        <v>0.05</v>
      </c>
      <c r="I56" s="80">
        <f t="shared" si="1"/>
        <v>0.4215</v>
      </c>
      <c r="J56" s="81">
        <f t="shared" si="2"/>
        <v>24</v>
      </c>
      <c r="K56" s="82">
        <f t="shared" si="3"/>
        <v>25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7">
        <f>NORMALISASI!A57</f>
        <v>54</v>
      </c>
      <c r="B57" s="67" t="str">
        <f>NORMALISASI!B57</f>
        <v>A54</v>
      </c>
      <c r="C57" s="10" t="str">
        <f>NORMALISASI!C57</f>
        <v>HP 240R G9</v>
      </c>
      <c r="D57" s="74">
        <f>D2*NORMALISASI!D57</f>
        <v>0.075</v>
      </c>
      <c r="E57" s="74">
        <f>E2*NORMALISASI!E57</f>
        <v>0.0625</v>
      </c>
      <c r="F57" s="74">
        <f>F2*NORMALISASI!F57</f>
        <v>0.066</v>
      </c>
      <c r="G57" s="74">
        <f>G2*NORMALISASI!G57</f>
        <v>0.0375</v>
      </c>
      <c r="H57" s="74">
        <f>H2*NORMALISASI!H57</f>
        <v>0.03333333333</v>
      </c>
      <c r="I57" s="80">
        <f t="shared" si="1"/>
        <v>0.2743</v>
      </c>
      <c r="J57" s="81">
        <f t="shared" si="2"/>
        <v>75</v>
      </c>
      <c r="K57" s="82">
        <f t="shared" si="3"/>
        <v>75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7">
        <f>NORMALISASI!A58</f>
        <v>55</v>
      </c>
      <c r="B58" s="67" t="str">
        <f>NORMALISASI!B58</f>
        <v>A55</v>
      </c>
      <c r="C58" s="10" t="str">
        <f>NORMALISASI!C58</f>
        <v>Asus Vivobook F1504ZA</v>
      </c>
      <c r="D58" s="74">
        <f>D2*NORMALISASI!D58</f>
        <v>0.15</v>
      </c>
      <c r="E58" s="74">
        <f>E2*NORMALISASI!E58</f>
        <v>0.0625</v>
      </c>
      <c r="F58" s="74">
        <f>F2*NORMALISASI!F58</f>
        <v>0.134</v>
      </c>
      <c r="G58" s="74">
        <f>G2*NORMALISASI!G58</f>
        <v>0.0375</v>
      </c>
      <c r="H58" s="74">
        <f>H2*NORMALISASI!H58</f>
        <v>0.05</v>
      </c>
      <c r="I58" s="80">
        <f t="shared" si="1"/>
        <v>0.434</v>
      </c>
      <c r="J58" s="81">
        <f t="shared" si="2"/>
        <v>21</v>
      </c>
      <c r="K58" s="82">
        <f t="shared" si="3"/>
        <v>22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7">
        <f>NORMALISASI!A59</f>
        <v>56</v>
      </c>
      <c r="B59" s="67" t="str">
        <f>NORMALISASI!B59</f>
        <v>A56</v>
      </c>
      <c r="C59" s="10" t="str">
        <f>NORMALISASI!C59</f>
        <v>Axioo Mybook Pro K7.2</v>
      </c>
      <c r="D59" s="74">
        <f>D2*NORMALISASI!D59</f>
        <v>0.075</v>
      </c>
      <c r="E59" s="74">
        <f>E2*NORMALISASI!E59</f>
        <v>0.125</v>
      </c>
      <c r="F59" s="74">
        <f>F2*NORMALISASI!F59</f>
        <v>0.2</v>
      </c>
      <c r="G59" s="74">
        <f>G2*NORMALISASI!G59</f>
        <v>0.0375</v>
      </c>
      <c r="H59" s="74">
        <f>H2*NORMALISASI!H59</f>
        <v>0.025</v>
      </c>
      <c r="I59" s="80">
        <f t="shared" si="1"/>
        <v>0.4625</v>
      </c>
      <c r="J59" s="81">
        <f t="shared" si="2"/>
        <v>13</v>
      </c>
      <c r="K59" s="82">
        <f t="shared" si="3"/>
        <v>14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7">
        <f>NORMALISASI!A60</f>
        <v>57</v>
      </c>
      <c r="B60" s="67" t="str">
        <f>NORMALISASI!B60</f>
        <v>A57</v>
      </c>
      <c r="C60" s="10" t="str">
        <f>NORMALISASI!C60</f>
        <v>ASUS ExpertBook BG1408CVA</v>
      </c>
      <c r="D60" s="74">
        <f>D2*NORMALISASI!D60</f>
        <v>0.075</v>
      </c>
      <c r="E60" s="74">
        <f>E2*NORMALISASI!E60</f>
        <v>0.125</v>
      </c>
      <c r="F60" s="74">
        <f>F2*NORMALISASI!F60</f>
        <v>0.134</v>
      </c>
      <c r="G60" s="74">
        <f>G2*NORMALISASI!G60</f>
        <v>0.1125</v>
      </c>
      <c r="H60" s="74">
        <f>H2*NORMALISASI!H60</f>
        <v>0.03333333333</v>
      </c>
      <c r="I60" s="80">
        <f t="shared" si="1"/>
        <v>0.4798</v>
      </c>
      <c r="J60" s="81">
        <f t="shared" si="2"/>
        <v>10</v>
      </c>
      <c r="K60" s="82">
        <f t="shared" si="3"/>
        <v>10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7">
        <f>NORMALISASI!A61</f>
        <v>58</v>
      </c>
      <c r="B61" s="67" t="str">
        <f>NORMALISASI!B61</f>
        <v>A58</v>
      </c>
      <c r="C61" s="10" t="str">
        <f>NORMALISASI!C61</f>
        <v>Lenovo V14 G4 IRU</v>
      </c>
      <c r="D61" s="74">
        <f>D2*NORMALISASI!D61</f>
        <v>0.075</v>
      </c>
      <c r="E61" s="74">
        <f>E2*NORMALISASI!E61</f>
        <v>0.0625</v>
      </c>
      <c r="F61" s="74">
        <f>F2*NORMALISASI!F61</f>
        <v>0.134</v>
      </c>
      <c r="G61" s="74">
        <f>G2*NORMALISASI!G61</f>
        <v>0.0375</v>
      </c>
      <c r="H61" s="74">
        <f>H2*NORMALISASI!H61</f>
        <v>0.025</v>
      </c>
      <c r="I61" s="80">
        <f t="shared" si="1"/>
        <v>0.334</v>
      </c>
      <c r="J61" s="81">
        <f t="shared" si="2"/>
        <v>70</v>
      </c>
      <c r="K61" s="82">
        <f t="shared" si="3"/>
        <v>73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7">
        <f>NORMALISASI!A62</f>
        <v>59</v>
      </c>
      <c r="B62" s="67" t="str">
        <f>NORMALISASI!B62</f>
        <v>A59</v>
      </c>
      <c r="C62" s="10" t="str">
        <f>NORMALISASI!C62</f>
        <v>Lenovo Ideapad Slim 3 14IRH10</v>
      </c>
      <c r="D62" s="74">
        <f>D2*NORMALISASI!D62</f>
        <v>0.075</v>
      </c>
      <c r="E62" s="74">
        <f>E2*NORMALISASI!E62</f>
        <v>0.0625</v>
      </c>
      <c r="F62" s="74">
        <f>F2*NORMALISASI!F62</f>
        <v>0.134</v>
      </c>
      <c r="G62" s="74">
        <f>G2*NORMALISASI!G62</f>
        <v>0.075</v>
      </c>
      <c r="H62" s="74">
        <f>H2*NORMALISASI!H62</f>
        <v>0.05</v>
      </c>
      <c r="I62" s="80">
        <f t="shared" si="1"/>
        <v>0.3965</v>
      </c>
      <c r="J62" s="81">
        <f t="shared" si="2"/>
        <v>40</v>
      </c>
      <c r="K62" s="82">
        <f t="shared" si="3"/>
        <v>46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7">
        <f>NORMALISASI!A63</f>
        <v>60</v>
      </c>
      <c r="B63" s="67" t="str">
        <f>NORMALISASI!B63</f>
        <v>A60</v>
      </c>
      <c r="C63" s="10" t="str">
        <f>NORMALISASI!C63</f>
        <v>ASUS ExpertBook BG1409CVA</v>
      </c>
      <c r="D63" s="74">
        <f>D2*NORMALISASI!D63</f>
        <v>0.075</v>
      </c>
      <c r="E63" s="74">
        <f>E2*NORMALISASI!E63</f>
        <v>0.125</v>
      </c>
      <c r="F63" s="74">
        <f>F2*NORMALISASI!F63</f>
        <v>0.2</v>
      </c>
      <c r="G63" s="74">
        <f>G2*NORMALISASI!G63</f>
        <v>0.075</v>
      </c>
      <c r="H63" s="74">
        <f>H2*NORMALISASI!H63</f>
        <v>0.025</v>
      </c>
      <c r="I63" s="80">
        <f t="shared" si="1"/>
        <v>0.5</v>
      </c>
      <c r="J63" s="81">
        <f t="shared" si="2"/>
        <v>8</v>
      </c>
      <c r="K63" s="82">
        <f t="shared" si="3"/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7">
        <f>NORMALISASI!A64</f>
        <v>61</v>
      </c>
      <c r="B64" s="67" t="str">
        <f>NORMALISASI!B64</f>
        <v>A61</v>
      </c>
      <c r="C64" s="10" t="str">
        <f>NORMALISASI!C64</f>
        <v>Asus Vivobook 15 F1504ZA</v>
      </c>
      <c r="D64" s="74">
        <f>D2*NORMALISASI!D64</f>
        <v>0.075</v>
      </c>
      <c r="E64" s="74">
        <f>E2*NORMALISASI!E64</f>
        <v>0.0625</v>
      </c>
      <c r="F64" s="74">
        <f>F2*NORMALISASI!F64</f>
        <v>0.134</v>
      </c>
      <c r="G64" s="74">
        <f>G2*NORMALISASI!G64</f>
        <v>0.0375</v>
      </c>
      <c r="H64" s="74">
        <f>H2*NORMALISASI!H64</f>
        <v>0.03333333333</v>
      </c>
      <c r="I64" s="80">
        <f t="shared" si="1"/>
        <v>0.3423</v>
      </c>
      <c r="J64" s="81">
        <f t="shared" si="2"/>
        <v>62</v>
      </c>
      <c r="K64" s="82">
        <f t="shared" si="3"/>
        <v>64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7">
        <f>NORMALISASI!A65</f>
        <v>62</v>
      </c>
      <c r="B65" s="67" t="str">
        <f>NORMALISASI!B65</f>
        <v>A62</v>
      </c>
      <c r="C65" s="10" t="str">
        <f>NORMALISASI!C65</f>
        <v>ASUS TUF F15 FX507Z</v>
      </c>
      <c r="D65" s="74">
        <f>D2*NORMALISASI!D65</f>
        <v>0.15</v>
      </c>
      <c r="E65" s="74">
        <f>E2*NORMALISASI!E65</f>
        <v>0.0625</v>
      </c>
      <c r="F65" s="74">
        <f>F2*NORMALISASI!F65</f>
        <v>0.134</v>
      </c>
      <c r="G65" s="74">
        <f>G2*NORMALISASI!G65</f>
        <v>0.075</v>
      </c>
      <c r="H65" s="74">
        <f>H2*NORMALISASI!H65</f>
        <v>0.03333333333</v>
      </c>
      <c r="I65" s="80">
        <f t="shared" si="1"/>
        <v>0.4548</v>
      </c>
      <c r="J65" s="81">
        <f t="shared" si="2"/>
        <v>17</v>
      </c>
      <c r="K65" s="82">
        <f t="shared" si="3"/>
        <v>18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7">
        <f>NORMALISASI!A66</f>
        <v>63</v>
      </c>
      <c r="B66" s="67" t="str">
        <f>NORMALISASI!B66</f>
        <v>A63</v>
      </c>
      <c r="C66" s="10" t="str">
        <f>NORMALISASI!C66</f>
        <v>Lenovo IdeaPad Slim 3 14IRH8</v>
      </c>
      <c r="D66" s="74">
        <f>D2*NORMALISASI!D66</f>
        <v>0.075</v>
      </c>
      <c r="E66" s="74">
        <f>E2*NORMALISASI!E66</f>
        <v>0.0625</v>
      </c>
      <c r="F66" s="74">
        <f>F2*NORMALISASI!F66</f>
        <v>0.134</v>
      </c>
      <c r="G66" s="74">
        <f>G2*NORMALISASI!G66</f>
        <v>0.0375</v>
      </c>
      <c r="H66" s="74">
        <f>H2*NORMALISASI!H66</f>
        <v>0.05</v>
      </c>
      <c r="I66" s="80">
        <f t="shared" si="1"/>
        <v>0.359</v>
      </c>
      <c r="J66" s="81">
        <f t="shared" si="2"/>
        <v>51</v>
      </c>
      <c r="K66" s="82">
        <f t="shared" si="3"/>
        <v>59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7">
        <f>NORMALISASI!A67</f>
        <v>64</v>
      </c>
      <c r="B67" s="67" t="str">
        <f>NORMALISASI!B67</f>
        <v>A64</v>
      </c>
      <c r="C67" s="10" t="str">
        <f>NORMALISASI!C67</f>
        <v>Axioo MyBook Pro 107 (8S5)</v>
      </c>
      <c r="D67" s="74">
        <f>D2*NORMALISASI!D67</f>
        <v>0.075</v>
      </c>
      <c r="E67" s="74">
        <f>E2*NORMALISASI!E67</f>
        <v>0.0625</v>
      </c>
      <c r="F67" s="74">
        <f>F2*NORMALISASI!F67</f>
        <v>0.134</v>
      </c>
      <c r="G67" s="74">
        <f>G2*NORMALISASI!G67</f>
        <v>0.0375</v>
      </c>
      <c r="H67" s="74">
        <f>H2*NORMALISASI!H67</f>
        <v>0.025</v>
      </c>
      <c r="I67" s="80">
        <f t="shared" si="1"/>
        <v>0.334</v>
      </c>
      <c r="J67" s="81">
        <f t="shared" si="2"/>
        <v>70</v>
      </c>
      <c r="K67" s="82">
        <f t="shared" si="3"/>
        <v>74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7">
        <f>NORMALISASI!A68</f>
        <v>65</v>
      </c>
      <c r="B68" s="67" t="str">
        <f>NORMALISASI!B68</f>
        <v>A65</v>
      </c>
      <c r="C68" s="10" t="str">
        <f>NORMALISASI!C68</f>
        <v>Advan S7 110S</v>
      </c>
      <c r="D68" s="74">
        <f>D2*NORMALISASI!D68</f>
        <v>0.075</v>
      </c>
      <c r="E68" s="74">
        <f>E2*NORMALISASI!E68</f>
        <v>0.125</v>
      </c>
      <c r="F68" s="74">
        <f>F2*NORMALISASI!F68</f>
        <v>0.2</v>
      </c>
      <c r="G68" s="74">
        <f>G2*NORMALISASI!G68</f>
        <v>0.0375</v>
      </c>
      <c r="H68" s="74">
        <f>H2*NORMALISASI!H68</f>
        <v>0.025</v>
      </c>
      <c r="I68" s="80">
        <f t="shared" si="1"/>
        <v>0.4625</v>
      </c>
      <c r="J68" s="81">
        <f t="shared" si="2"/>
        <v>13</v>
      </c>
      <c r="K68" s="82">
        <f t="shared" si="3"/>
        <v>15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7">
        <f>NORMALISASI!A69</f>
        <v>66</v>
      </c>
      <c r="B69" s="67" t="str">
        <f>NORMALISASI!B69</f>
        <v>A66</v>
      </c>
      <c r="C69" s="10" t="str">
        <f>NORMALISASI!C69</f>
        <v>Advan W5-15S</v>
      </c>
      <c r="D69" s="74">
        <f>D2*NORMALISASI!D69</f>
        <v>0.075</v>
      </c>
      <c r="E69" s="74">
        <f>E2*NORMALISASI!E69</f>
        <v>0.125</v>
      </c>
      <c r="F69" s="74">
        <f>F2*NORMALISASI!F69</f>
        <v>0.134</v>
      </c>
      <c r="G69" s="74">
        <f>G2*NORMALISASI!G69</f>
        <v>0.0375</v>
      </c>
      <c r="H69" s="74">
        <f>H2*NORMALISASI!H69</f>
        <v>0.05</v>
      </c>
      <c r="I69" s="80">
        <f t="shared" si="1"/>
        <v>0.4215</v>
      </c>
      <c r="J69" s="81">
        <f t="shared" si="2"/>
        <v>24</v>
      </c>
      <c r="K69" s="82">
        <f t="shared" si="3"/>
        <v>26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7">
        <f>NORMALISASI!A70</f>
        <v>67</v>
      </c>
      <c r="B70" s="67" t="str">
        <f>NORMALISASI!B70</f>
        <v>A67</v>
      </c>
      <c r="C70" s="10" t="str">
        <f>NORMALISASI!C70</f>
        <v>Advan W5 85S</v>
      </c>
      <c r="D70" s="74">
        <f>D2*NORMALISASI!D70</f>
        <v>0.075</v>
      </c>
      <c r="E70" s="74">
        <f>E2*NORMALISASI!E70</f>
        <v>0.0625</v>
      </c>
      <c r="F70" s="74">
        <f>F2*NORMALISASI!F70</f>
        <v>0.134</v>
      </c>
      <c r="G70" s="74">
        <f>G2*NORMALISASI!G70</f>
        <v>0.0375</v>
      </c>
      <c r="H70" s="74">
        <f>H2*NORMALISASI!H70</f>
        <v>0.05</v>
      </c>
      <c r="I70" s="80">
        <f t="shared" si="1"/>
        <v>0.359</v>
      </c>
      <c r="J70" s="81">
        <f t="shared" si="2"/>
        <v>51</v>
      </c>
      <c r="K70" s="82">
        <f t="shared" si="3"/>
        <v>60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7">
        <f>NORMALISASI!A71</f>
        <v>68</v>
      </c>
      <c r="B71" s="67" t="str">
        <f>NORMALISASI!B71</f>
        <v>A68</v>
      </c>
      <c r="C71" s="10" t="str">
        <f>NORMALISASI!C71</f>
        <v>Advan SA716S10A</v>
      </c>
      <c r="D71" s="74">
        <f>D2*NORMALISASI!D71</f>
        <v>0.075</v>
      </c>
      <c r="E71" s="74">
        <f>E2*NORMALISASI!E71</f>
        <v>0.125</v>
      </c>
      <c r="F71" s="74">
        <f>F2*NORMALISASI!F71</f>
        <v>0.2</v>
      </c>
      <c r="G71" s="74">
        <f>G2*NORMALISASI!G71</f>
        <v>0.0375</v>
      </c>
      <c r="H71" s="74">
        <f>H2*NORMALISASI!H71</f>
        <v>0.025</v>
      </c>
      <c r="I71" s="80">
        <f t="shared" si="1"/>
        <v>0.4625</v>
      </c>
      <c r="J71" s="81">
        <f t="shared" si="2"/>
        <v>13</v>
      </c>
      <c r="K71" s="82">
        <f t="shared" si="3"/>
        <v>16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67">
        <f>NORMALISASI!A72</f>
        <v>69</v>
      </c>
      <c r="B72" s="67" t="str">
        <f>NORMALISASI!B72</f>
        <v>A69</v>
      </c>
      <c r="C72" s="10" t="str">
        <f>NORMALISASI!C72</f>
        <v>Axioo 14-Mybook Pro L3 (8N2)</v>
      </c>
      <c r="D72" s="74">
        <f>D2*NORMALISASI!D72</f>
        <v>0.15</v>
      </c>
      <c r="E72" s="74">
        <f>E2*NORMALISASI!E72</f>
        <v>0.0625</v>
      </c>
      <c r="F72" s="74">
        <f>F2*NORMALISASI!F72</f>
        <v>0.066</v>
      </c>
      <c r="G72" s="74">
        <f>G2*NORMALISASI!G72</f>
        <v>0.0375</v>
      </c>
      <c r="H72" s="74">
        <f>H2*NORMALISASI!H72</f>
        <v>0.05</v>
      </c>
      <c r="I72" s="80">
        <f t="shared" si="1"/>
        <v>0.366</v>
      </c>
      <c r="J72" s="81">
        <f t="shared" si="2"/>
        <v>50</v>
      </c>
      <c r="K72" s="82">
        <f t="shared" si="3"/>
        <v>50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67">
        <f>NORMALISASI!A73</f>
        <v>70</v>
      </c>
      <c r="B73" s="67" t="str">
        <f>NORMALISASI!B73</f>
        <v>A70</v>
      </c>
      <c r="C73" s="10" t="str">
        <f>NORMALISASI!C73</f>
        <v>Axioo Mybook H5</v>
      </c>
      <c r="D73" s="74">
        <f>D2*NORMALISASI!D73</f>
        <v>0.15</v>
      </c>
      <c r="E73" s="74">
        <f>E2*NORMALISASI!E73</f>
        <v>0.0625</v>
      </c>
      <c r="F73" s="74">
        <f>F2*NORMALISASI!F73</f>
        <v>0.134</v>
      </c>
      <c r="G73" s="74">
        <f>G2*NORMALISASI!G73</f>
        <v>0.0375</v>
      </c>
      <c r="H73" s="74">
        <f>H2*NORMALISASI!H73</f>
        <v>0.05</v>
      </c>
      <c r="I73" s="80">
        <f t="shared" si="1"/>
        <v>0.434</v>
      </c>
      <c r="J73" s="81">
        <f t="shared" si="2"/>
        <v>21</v>
      </c>
      <c r="K73" s="82">
        <f t="shared" si="3"/>
        <v>23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67">
        <f>NORMALISASI!A74</f>
        <v>71</v>
      </c>
      <c r="B74" s="67" t="str">
        <f>NORMALISASI!B74</f>
        <v>A71</v>
      </c>
      <c r="C74" s="10" t="str">
        <f>NORMALISASI!C74</f>
        <v>Acer TravelMate P214 AMD Ryzen 3 PRO 4450U</v>
      </c>
      <c r="D74" s="74">
        <f>D2*NORMALISASI!D74</f>
        <v>0.075</v>
      </c>
      <c r="E74" s="74">
        <f>E2*NORMALISASI!E74</f>
        <v>0.0625</v>
      </c>
      <c r="F74" s="74">
        <f>F2*NORMALISASI!F74</f>
        <v>0.066</v>
      </c>
      <c r="G74" s="74">
        <f>G2*NORMALISASI!G74</f>
        <v>0.0375</v>
      </c>
      <c r="H74" s="74">
        <f>H2*NORMALISASI!H74</f>
        <v>0.1</v>
      </c>
      <c r="I74" s="80">
        <f t="shared" si="1"/>
        <v>0.341</v>
      </c>
      <c r="J74" s="81">
        <f t="shared" si="2"/>
        <v>66</v>
      </c>
      <c r="K74" s="82">
        <f t="shared" si="3"/>
        <v>69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67">
        <f>NORMALISASI!A75</f>
        <v>72</v>
      </c>
      <c r="B75" s="67" t="str">
        <f>NORMALISASI!B75</f>
        <v>A72</v>
      </c>
      <c r="C75" s="10" t="str">
        <f>NORMALISASI!C75</f>
        <v>Acer TravelMate P214 AMD Ryzen 5 PRO 7535U</v>
      </c>
      <c r="D75" s="74">
        <f>D2*NORMALISASI!D75</f>
        <v>0.075</v>
      </c>
      <c r="E75" s="74">
        <f>E2*NORMALISASI!E75</f>
        <v>0.0625</v>
      </c>
      <c r="F75" s="74">
        <f>F2*NORMALISASI!F75</f>
        <v>0.134</v>
      </c>
      <c r="G75" s="74">
        <f>G2*NORMALISASI!G75</f>
        <v>0.1125</v>
      </c>
      <c r="H75" s="74">
        <f>H2*NORMALISASI!H75</f>
        <v>0.025</v>
      </c>
      <c r="I75" s="80">
        <f t="shared" si="1"/>
        <v>0.409</v>
      </c>
      <c r="J75" s="81">
        <f t="shared" si="2"/>
        <v>30</v>
      </c>
      <c r="K75" s="82">
        <f t="shared" si="3"/>
        <v>35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67">
        <f>NORMALISASI!A76</f>
        <v>73</v>
      </c>
      <c r="B76" s="67" t="str">
        <f>NORMALISASI!B76</f>
        <v>A73</v>
      </c>
      <c r="C76" s="10" t="str">
        <f>NORMALISASI!C76</f>
        <v>Acer TravelMate P214 AMD Ryzen 5 PRO 4650U</v>
      </c>
      <c r="D76" s="74">
        <f>D2*NORMALISASI!D76</f>
        <v>0.075</v>
      </c>
      <c r="E76" s="74">
        <f>E2*NORMALISASI!E76</f>
        <v>0.0625</v>
      </c>
      <c r="F76" s="74">
        <f>F2*NORMALISASI!F76</f>
        <v>0.134</v>
      </c>
      <c r="G76" s="74">
        <f>G2*NORMALISASI!G76</f>
        <v>0.0375</v>
      </c>
      <c r="H76" s="74">
        <f>H2*NORMALISASI!H76</f>
        <v>0.03333333333</v>
      </c>
      <c r="I76" s="80">
        <f t="shared" si="1"/>
        <v>0.3423</v>
      </c>
      <c r="J76" s="81">
        <f t="shared" si="2"/>
        <v>62</v>
      </c>
      <c r="K76" s="82">
        <f t="shared" si="3"/>
        <v>65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67">
        <f>NORMALISASI!A77</f>
        <v>74</v>
      </c>
      <c r="B77" s="67" t="str">
        <f>NORMALISASI!B77</f>
        <v>A74</v>
      </c>
      <c r="C77" s="10" t="str">
        <f>NORMALISASI!C77</f>
        <v>Acer TravelMate P214 i3-100U</v>
      </c>
      <c r="D77" s="74">
        <f>D2*NORMALISASI!D77</f>
        <v>0.075</v>
      </c>
      <c r="E77" s="74">
        <f>E2*NORMALISASI!E77</f>
        <v>0.0625</v>
      </c>
      <c r="F77" s="74">
        <f>F2*NORMALISASI!F77</f>
        <v>0.134</v>
      </c>
      <c r="G77" s="74">
        <f>G2*NORMALISASI!G77</f>
        <v>0.0375</v>
      </c>
      <c r="H77" s="74">
        <f>H2*NORMALISASI!H77</f>
        <v>0.05</v>
      </c>
      <c r="I77" s="80">
        <f t="shared" si="1"/>
        <v>0.359</v>
      </c>
      <c r="J77" s="81">
        <f t="shared" si="2"/>
        <v>51</v>
      </c>
      <c r="K77" s="82">
        <f t="shared" si="3"/>
        <v>61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67">
        <f>NORMALISASI!A78</f>
        <v>75</v>
      </c>
      <c r="B78" s="67" t="str">
        <f>NORMALISASI!B78</f>
        <v>A75</v>
      </c>
      <c r="C78" s="10" t="str">
        <f>NORMALISASI!C78</f>
        <v>Acer TravelMate P214 i3-1315U</v>
      </c>
      <c r="D78" s="74">
        <f>D2*NORMALISASI!D78</f>
        <v>0.075</v>
      </c>
      <c r="E78" s="74">
        <f>E2*NORMALISASI!E78</f>
        <v>0.0625</v>
      </c>
      <c r="F78" s="74">
        <f>F2*NORMALISASI!F78</f>
        <v>0.134</v>
      </c>
      <c r="G78" s="74">
        <f>G2*NORMALISASI!G78</f>
        <v>0.075</v>
      </c>
      <c r="H78" s="74">
        <f>H2*NORMALISASI!H78</f>
        <v>0.03333333333</v>
      </c>
      <c r="I78" s="80">
        <f t="shared" si="1"/>
        <v>0.3798</v>
      </c>
      <c r="J78" s="81">
        <f t="shared" si="2"/>
        <v>47</v>
      </c>
      <c r="K78" s="82">
        <f t="shared" si="3"/>
        <v>48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J1"/>
    <mergeCell ref="A2:C2"/>
  </mergeCell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4.14"/>
    <col customWidth="1" min="2" max="2" width="8.0"/>
    <col customWidth="1" min="3" max="3" width="44.0"/>
    <col customWidth="1" min="4" max="4" width="16.0"/>
    <col customWidth="1" min="5" max="8" width="13.0"/>
    <col customWidth="1" min="9" max="9" width="22.0"/>
    <col customWidth="1" min="10" max="10" width="18.0"/>
    <col customWidth="1" min="11" max="11" width="18.29"/>
    <col customWidth="1" min="12" max="26" width="8.71"/>
  </cols>
  <sheetData>
    <row r="1" ht="27.75" customHeight="1">
      <c r="A1" s="11" t="s">
        <v>349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73" t="s">
        <v>350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0" customHeight="1">
      <c r="A4" s="63" t="s">
        <v>347</v>
      </c>
      <c r="B4" s="63" t="s">
        <v>25</v>
      </c>
      <c r="C4" s="63" t="s">
        <v>26</v>
      </c>
      <c r="D4" s="63" t="s">
        <v>27</v>
      </c>
      <c r="E4" s="63" t="s">
        <v>28</v>
      </c>
      <c r="F4" s="63" t="s">
        <v>29</v>
      </c>
      <c r="G4" s="63" t="s">
        <v>30</v>
      </c>
      <c r="H4" s="63" t="s">
        <v>31</v>
      </c>
      <c r="I4" s="63" t="s">
        <v>32</v>
      </c>
      <c r="J4" s="63" t="s">
        <v>346</v>
      </c>
      <c r="K4" s="63" t="s">
        <v>351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81">
        <v>1.0</v>
      </c>
      <c r="B5" s="81" t="str">
        <f t="array" ref="B5">INDEX('DATA ALTERNATIF'!$B$5:$B$79, MATCH(A5, 'NILAI PREFERENSI &amp; RANKING'!$K$4:$K$78, 0))
</f>
        <v>A12</v>
      </c>
      <c r="C5" s="84" t="str">
        <f t="array" ref="C5">INDEX('DATA ALTERNATIF'!$C$5:$C$79, MATCH(A5, 'NILAI PREFERENSI &amp; RANKING'!$K$4:$K$78, 0))
</f>
        <v>ASUS ExpertBook P1 P1403CVA</v>
      </c>
      <c r="D5" s="81" t="str">
        <f t="array" ref="D5">INDEX('DATA ALTERNATIF'!$D$5:$D$79, MATCH(A5, 'NILAI PREFERENSI &amp; RANKING'!$K$4:$K$78, 0))
</f>
        <v>ASUS</v>
      </c>
      <c r="E5" s="85" t="str">
        <f t="array" ref="E5">INDEX('DATA ALTERNATIF'!$E$5:$E$79, MATCH(A5, 'NILAI PREFERENSI &amp; RANKING'!$K$4:$K$78, 0))
</f>
        <v>45,32</v>
      </c>
      <c r="F5" s="81">
        <f t="array" ref="F5">INDEX('DATA ALTERNATIF'!$F$5:$F$79, MATCH(A5, 'NILAI PREFERENSI &amp; RANKING'!$K$4:$K$78, 0))
</f>
        <v>8</v>
      </c>
      <c r="G5" s="81">
        <f t="array" ref="G5">INDEX('DATA ALTERNATIF'!$G$5:$G$79, MATCH(A5, 'NILAI PREFERENSI &amp; RANKING'!$K$4:$K$78, 0))
</f>
        <v>512</v>
      </c>
      <c r="H5" s="81">
        <f t="array" ref="H5">INDEX('DATA ALTERNATIF'!$H$5:$H$79, MATCH(A5, 'NILAI PREFERENSI &amp; RANKING'!$K$4:$K$78, 0))
</f>
        <v>2</v>
      </c>
      <c r="I5" s="86">
        <f t="array" ref="I5">INDEX('DATA ALTERNATIF'!$I$5:$I$79, MATCH(A5, 'NILAI PREFERENSI &amp; RANKING'!$K$4:$K$78, 0))
</f>
        <v>9967000</v>
      </c>
      <c r="J5" s="87">
        <f t="array" ref="J5">INDEX('NILAI PREFERENSI &amp; RANKING'!$I$4:$I$78, MATCH(A5, 'NILAI PREFERENSI &amp; RANKING'!$K$4:$K$78, 0))
</f>
        <v>0.6715</v>
      </c>
      <c r="K5" s="88">
        <v>1.0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81">
        <v>2.0</v>
      </c>
      <c r="B6" s="81" t="str">
        <f t="array" ref="B6">INDEX('DATA ALTERNATIF'!$B$5:$B$79, MATCH(A6, 'NILAI PREFERENSI &amp; RANKING'!$K$4:$K$78, 0))
</f>
        <v>A06</v>
      </c>
      <c r="C6" s="84" t="str">
        <f t="array" ref="C6">INDEX('DATA ALTERNATIF'!$C$5:$C$79, MATCH(A6, 'NILAI PREFERENSI &amp; RANKING'!$K$4:$K$78, 0))
</f>
        <v>ASUS Vivobook Go 14 E1404FA</v>
      </c>
      <c r="D6" s="81" t="str">
        <f t="array" ref="D6">INDEX('DATA ALTERNATIF'!$D$5:$D$79, MATCH(A6, 'NILAI PREFERENSI &amp; RANKING'!$K$4:$K$78, 0))
</f>
        <v>ASUS</v>
      </c>
      <c r="E6" s="85" t="str">
        <f t="array" ref="E6">INDEX('DATA ALTERNATIF'!$E$5:$E$79, MATCH(A6, 'NILAI PREFERENSI &amp; RANKING'!$K$4:$K$78, 0))
</f>
        <v>44,45</v>
      </c>
      <c r="F6" s="81">
        <f t="array" ref="F6">INDEX('DATA ALTERNATIF'!$F$5:$F$79, MATCH(A6, 'NILAI PREFERENSI &amp; RANKING'!$K$4:$K$78, 0))
</f>
        <v>8</v>
      </c>
      <c r="G6" s="81">
        <f t="array" ref="G6">INDEX('DATA ALTERNATIF'!$G$5:$G$79, MATCH(A6, 'NILAI PREFERENSI &amp; RANKING'!$K$4:$K$78, 0))
</f>
        <v>512</v>
      </c>
      <c r="H6" s="81">
        <f t="array" ref="H6">INDEX('DATA ALTERNATIF'!$H$5:$H$79, MATCH(A6, 'NILAI PREFERENSI &amp; RANKING'!$K$4:$K$78, 0))
</f>
        <v>1</v>
      </c>
      <c r="I6" s="86">
        <f t="array" ref="I6">INDEX('DATA ALTERNATIF'!$I$5:$I$79, MATCH(A6, 'NILAI PREFERENSI &amp; RANKING'!$K$4:$K$78, 0))
</f>
        <v>14041500</v>
      </c>
      <c r="J6" s="87">
        <f t="array" ref="J6">INDEX('NILAI PREFERENSI &amp; RANKING'!$I$4:$I$78, MATCH(A6, 'NILAI PREFERENSI &amp; RANKING'!$K$4:$K$78, 0))
</f>
        <v>0.5673</v>
      </c>
      <c r="K6" s="88">
        <v>2.0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81">
        <v>3.0</v>
      </c>
      <c r="B7" s="81" t="str">
        <f t="array" ref="B7">INDEX('DATA ALTERNATIF'!$B$5:$B$79, MATCH(A7, 'NILAI PREFERENSI &amp; RANKING'!$K$4:$K$78, 0))
</f>
        <v>A45</v>
      </c>
      <c r="C7" s="84" t="str">
        <f t="array" ref="C7">INDEX('DATA ALTERNATIF'!$C$5:$C$79, MATCH(A7, 'NILAI PREFERENSI &amp; RANKING'!$K$4:$K$78, 0))
</f>
        <v>ASUSVivobook Go 14 </v>
      </c>
      <c r="D7" s="81" t="str">
        <f t="array" ref="D7">INDEX('DATA ALTERNATIF'!$D$5:$D$79, MATCH(A7, 'NILAI PREFERENSI &amp; RANKING'!$K$4:$K$78, 0))
</f>
        <v>ASUS</v>
      </c>
      <c r="E7" s="85">
        <f t="array" ref="E7">INDEX('DATA ALTERNATIF'!$E$5:$E$79, MATCH(A7, 'NILAI PREFERENSI &amp; RANKING'!$K$4:$K$78, 0))
</f>
        <v>45.32</v>
      </c>
      <c r="F7" s="81">
        <f t="array" ref="F7">INDEX('DATA ALTERNATIF'!$F$5:$F$79, MATCH(A7, 'NILAI PREFERENSI &amp; RANKING'!$K$4:$K$78, 0))
</f>
        <v>8</v>
      </c>
      <c r="G7" s="81">
        <f t="array" ref="G7">INDEX('DATA ALTERNATIF'!$G$5:$G$79, MATCH(A7, 'NILAI PREFERENSI &amp; RANKING'!$K$4:$K$78, 0))
</f>
        <v>512</v>
      </c>
      <c r="H7" s="81">
        <f t="array" ref="H7">INDEX('DATA ALTERNATIF'!$H$5:$H$79, MATCH(A7, 'NILAI PREFERENSI &amp; RANKING'!$K$4:$K$78, 0))
</f>
        <v>3</v>
      </c>
      <c r="I7" s="86">
        <f t="array" ref="I7">INDEX('DATA ALTERNATIF'!$I$5:$I$79, MATCH(A7, 'NILAI PREFERENSI &amp; RANKING'!$K$4:$K$78, 0))
</f>
        <v>9399999</v>
      </c>
      <c r="J7" s="87">
        <f t="array" ref="J7">INDEX('NILAI PREFERENSI &amp; RANKING'!$I$4:$I$78, MATCH(A7, 'NILAI PREFERENSI &amp; RANKING'!$K$4:$K$78, 0))
</f>
        <v>0.559</v>
      </c>
      <c r="K7" s="88">
        <v>3.0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81">
        <v>4.0</v>
      </c>
      <c r="B8" s="81" t="str">
        <f t="array" ref="B8">INDEX('DATA ALTERNATIF'!$B$5:$B$79, MATCH(A8, 'NILAI PREFERENSI &amp; RANKING'!$K$4:$K$78, 0))
</f>
        <v>A09</v>
      </c>
      <c r="C8" s="84" t="str">
        <f t="array" ref="C8">INDEX('DATA ALTERNATIF'!$C$5:$C$79, MATCH(A8, 'NILAI PREFERENSI &amp; RANKING'!$K$4:$K$78, 0))
</f>
        <v>ASUS ExpertBook B1 B1402CVA-NK7110X</v>
      </c>
      <c r="D8" s="81" t="str">
        <f t="array" ref="D8">INDEX('DATA ALTERNATIF'!$D$5:$D$79, MATCH(A8, 'NILAI PREFERENSI &amp; RANKING'!$K$4:$K$78, 0))
</f>
        <v>ASUS</v>
      </c>
      <c r="E8" s="85">
        <f t="array" ref="E8">INDEX('DATA ALTERNATIF'!$E$5:$E$79, MATCH(A8, 'NILAI PREFERENSI &amp; RANKING'!$K$4:$K$78, 0))
</f>
        <v>41.3</v>
      </c>
      <c r="F8" s="81">
        <f t="array" ref="F8">INDEX('DATA ALTERNATIF'!$F$5:$F$79, MATCH(A8, 'NILAI PREFERENSI &amp; RANKING'!$K$4:$K$78, 0))
</f>
        <v>16</v>
      </c>
      <c r="G8" s="81">
        <f t="array" ref="G8">INDEX('DATA ALTERNATIF'!$G$5:$G$79, MATCH(A8, 'NILAI PREFERENSI &amp; RANKING'!$K$4:$K$78, 0))
</f>
        <v>1024</v>
      </c>
      <c r="H8" s="81">
        <f t="array" ref="H8">INDEX('DATA ALTERNATIF'!$H$5:$H$79, MATCH(A8, 'NILAI PREFERENSI &amp; RANKING'!$K$4:$K$78, 0))
</f>
        <v>3</v>
      </c>
      <c r="I8" s="86">
        <f t="array" ref="I8">INDEX('DATA ALTERNATIF'!$I$5:$I$79, MATCH(A8, 'NILAI PREFERENSI &amp; RANKING'!$K$4:$K$78, 0))
</f>
        <v>21959000</v>
      </c>
      <c r="J8" s="87">
        <f t="array" ref="J8">INDEX('NILAI PREFERENSI &amp; RANKING'!$I$4:$I$78, MATCH(A8, 'NILAI PREFERENSI &amp; RANKING'!$K$4:$K$78, 0))
</f>
        <v>0.5375</v>
      </c>
      <c r="K8" s="67" t="s">
        <v>352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81">
        <v>5.0</v>
      </c>
      <c r="B9" s="81" t="str">
        <f t="array" ref="B9">INDEX('DATA ALTERNATIF'!$B$5:$B$79, MATCH(A9, 'NILAI PREFERENSI &amp; RANKING'!$K$4:$K$78, 0))
</f>
        <v>A10</v>
      </c>
      <c r="C9" s="84" t="str">
        <f t="array" ref="C9">INDEX('DATA ALTERNATIF'!$C$5:$C$79, MATCH(A9, 'NILAI PREFERENSI &amp; RANKING'!$K$4:$K$78, 0))
</f>
        <v>ASUS ExpertBook B1 B1402CVA</v>
      </c>
      <c r="D9" s="81" t="str">
        <f t="array" ref="D9">INDEX('DATA ALTERNATIF'!$D$5:$D$79, MATCH(A9, 'NILAI PREFERENSI &amp; RANKING'!$K$4:$K$78, 0))
</f>
        <v>ASUS</v>
      </c>
      <c r="E9" s="85">
        <f t="array" ref="E9">INDEX('DATA ALTERNATIF'!$E$5:$E$79, MATCH(A9, 'NILAI PREFERENSI &amp; RANKING'!$K$4:$K$78, 0))
</f>
        <v>41.3</v>
      </c>
      <c r="F9" s="81">
        <f t="array" ref="F9">INDEX('DATA ALTERNATIF'!$F$5:$F$79, MATCH(A9, 'NILAI PREFERENSI &amp; RANKING'!$K$4:$K$78, 0))
</f>
        <v>16</v>
      </c>
      <c r="G9" s="81">
        <f t="array" ref="G9">INDEX('DATA ALTERNATIF'!$G$5:$G$79, MATCH(A9, 'NILAI PREFERENSI &amp; RANKING'!$K$4:$K$78, 0))
</f>
        <v>1024</v>
      </c>
      <c r="H9" s="81">
        <f t="array" ref="H9">INDEX('DATA ALTERNATIF'!$H$5:$H$79, MATCH(A9, 'NILAI PREFERENSI &amp; RANKING'!$K$4:$K$78, 0))
</f>
        <v>3</v>
      </c>
      <c r="I9" s="86">
        <f t="array" ref="I9">INDEX('DATA ALTERNATIF'!$I$5:$I$79, MATCH(A9, 'NILAI PREFERENSI &amp; RANKING'!$K$4:$K$78, 0))
</f>
        <v>22199000</v>
      </c>
      <c r="J9" s="87">
        <f t="array" ref="J9">INDEX('NILAI PREFERENSI &amp; RANKING'!$I$4:$I$78, MATCH(A9, 'NILAI PREFERENSI &amp; RANKING'!$K$4:$K$78, 0))
</f>
        <v>0.5375</v>
      </c>
      <c r="K9" s="67" t="s">
        <v>352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81">
        <v>6.0</v>
      </c>
      <c r="B10" s="81" t="str">
        <f t="array" ref="B10">INDEX('DATA ALTERNATIF'!$B$5:$B$79, MATCH(A10, 'NILAI PREFERENSI &amp; RANKING'!$K$4:$K$78, 0))
</f>
        <v>A23</v>
      </c>
      <c r="C10" s="84" t="str">
        <f t="array" ref="C10">INDEX('DATA ALTERNATIF'!$C$5:$C$79, MATCH(A10, 'NILAI PREFERENSI &amp; RANKING'!$K$4:$K$78, 0))
</f>
        <v>Acer Travelmate P414 
Intel Core Ultra 7-155U</v>
      </c>
      <c r="D10" s="81" t="str">
        <f t="array" ref="D10">INDEX('DATA ALTERNATIF'!$D$5:$D$79, MATCH(A10, 'NILAI PREFERENSI &amp; RANKING'!$K$4:$K$78, 0))
</f>
        <v>Acer</v>
      </c>
      <c r="E10" s="85">
        <f t="array" ref="E10">INDEX('DATA ALTERNATIF'!$E$5:$E$79, MATCH(A10, 'NILAI PREFERENSI &amp; RANKING'!$K$4:$K$78, 0))
</f>
        <v>43.75</v>
      </c>
      <c r="F10" s="81">
        <f t="array" ref="F10">INDEX('DATA ALTERNATIF'!$F$5:$F$79, MATCH(A10, 'NILAI PREFERENSI &amp; RANKING'!$K$4:$K$78, 0))
</f>
        <v>16</v>
      </c>
      <c r="G10" s="81">
        <f t="array" ref="G10">INDEX('DATA ALTERNATIF'!$G$5:$G$79, MATCH(A10, 'NILAI PREFERENSI &amp; RANKING'!$K$4:$K$78, 0))
</f>
        <v>1024</v>
      </c>
      <c r="H10" s="81">
        <f t="array" ref="H10">INDEX('DATA ALTERNATIF'!$H$5:$H$79, MATCH(A10, 'NILAI PREFERENSI &amp; RANKING'!$K$4:$K$78, 0))
</f>
        <v>3</v>
      </c>
      <c r="I10" s="86">
        <f t="array" ref="I10">INDEX('DATA ALTERNATIF'!$I$5:$I$79, MATCH(A10, 'NILAI PREFERENSI &amp; RANKING'!$K$4:$K$78, 0))
</f>
        <v>49284000</v>
      </c>
      <c r="J10" s="87">
        <f t="array" ref="J10">INDEX('NILAI PREFERENSI &amp; RANKING'!$I$4:$I$78, MATCH(A10, 'NILAI PREFERENSI &amp; RANKING'!$K$4:$K$78, 0))
</f>
        <v>0.5375</v>
      </c>
      <c r="K10" s="67" t="s">
        <v>352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81">
        <v>7.0</v>
      </c>
      <c r="B11" s="81" t="str">
        <f t="array" ref="B11">INDEX('DATA ALTERNATIF'!$B$5:$B$79, MATCH(A11, 'NILAI PREFERENSI &amp; RANKING'!$K$4:$K$78, 0))
</f>
        <v>A35</v>
      </c>
      <c r="C11" s="84" t="str">
        <f t="array" ref="C11">INDEX('DATA ALTERNATIF'!$C$5:$C$79, MATCH(A11, 'NILAI PREFERENSI &amp; RANKING'!$K$4:$K$78, 0))
</f>
        <v>Acer Travelmate P414 i7-1260P</v>
      </c>
      <c r="D11" s="81" t="str">
        <f t="array" ref="D11">INDEX('DATA ALTERNATIF'!$D$5:$D$79, MATCH(A11, 'NILAI PREFERENSI &amp; RANKING'!$K$4:$K$78, 0))
</f>
        <v>Acer</v>
      </c>
      <c r="E11" s="85">
        <f t="array" ref="E11">INDEX('DATA ALTERNATIF'!$E$5:$E$79, MATCH(A11, 'NILAI PREFERENSI &amp; RANKING'!$K$4:$K$78, 0))
</f>
        <v>43.75</v>
      </c>
      <c r="F11" s="81">
        <f t="array" ref="F11">INDEX('DATA ALTERNATIF'!$F$5:$F$79, MATCH(A11, 'NILAI PREFERENSI &amp; RANKING'!$K$4:$K$78, 0))
</f>
        <v>16</v>
      </c>
      <c r="G11" s="81">
        <f t="array" ref="G11">INDEX('DATA ALTERNATIF'!$G$5:$G$79, MATCH(A11, 'NILAI PREFERENSI &amp; RANKING'!$K$4:$K$78, 0))
</f>
        <v>1024</v>
      </c>
      <c r="H11" s="81">
        <f t="array" ref="H11">INDEX('DATA ALTERNATIF'!$H$5:$H$79, MATCH(A11, 'NILAI PREFERENSI &amp; RANKING'!$K$4:$K$78, 0))
</f>
        <v>3</v>
      </c>
      <c r="I11" s="86">
        <f t="array" ref="I11">INDEX('DATA ALTERNATIF'!$I$5:$I$79, MATCH(A11, 'NILAI PREFERENSI &amp; RANKING'!$K$4:$K$78, 0))
</f>
        <v>31635000</v>
      </c>
      <c r="J11" s="87">
        <f t="array" ref="J11">INDEX('NILAI PREFERENSI &amp; RANKING'!$I$4:$I$78, MATCH(A11, 'NILAI PREFERENSI &amp; RANKING'!$K$4:$K$78, 0))
</f>
        <v>0.5375</v>
      </c>
      <c r="K11" s="67" t="s">
        <v>352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81">
        <v>8.0</v>
      </c>
      <c r="B12" s="81" t="str">
        <f t="array" ref="B12">INDEX('DATA ALTERNATIF'!$B$5:$B$79, MATCH(A12, 'NILAI PREFERENSI &amp; RANKING'!$K$4:$K$78, 0))
</f>
        <v>A60</v>
      </c>
      <c r="C12" s="84" t="str">
        <f t="array" ref="C12">INDEX('DATA ALTERNATIF'!$C$5:$C$79, MATCH(A12, 'NILAI PREFERENSI &amp; RANKING'!$K$4:$K$78, 0))
</f>
        <v>ASUS ExpertBook BG1409CVA</v>
      </c>
      <c r="D12" s="81" t="str">
        <f t="array" ref="D12">INDEX('DATA ALTERNATIF'!$D$5:$D$79, MATCH(A12, 'NILAI PREFERENSI &amp; RANKING'!$K$4:$K$78, 0))
</f>
        <v>Asus</v>
      </c>
      <c r="E12" s="85">
        <f t="array" ref="E12">INDEX('DATA ALTERNATIF'!$E$5:$E$79, MATCH(A12, 'NILAI PREFERENSI &amp; RANKING'!$K$4:$K$78, 0))
</f>
        <v>44.59</v>
      </c>
      <c r="F12" s="81">
        <f t="array" ref="F12">INDEX('DATA ALTERNATIF'!$F$5:$F$79, MATCH(A12, 'NILAI PREFERENSI &amp; RANKING'!$K$4:$K$78, 0))
</f>
        <v>16</v>
      </c>
      <c r="G12" s="81">
        <f t="array" ref="G12">INDEX('DATA ALTERNATIF'!$G$5:$G$79, MATCH(A12, 'NILAI PREFERENSI &amp; RANKING'!$K$4:$K$78, 0))
</f>
        <v>1024</v>
      </c>
      <c r="H12" s="81">
        <f t="array" ref="H12">INDEX('DATA ALTERNATIF'!$H$5:$H$79, MATCH(A12, 'NILAI PREFERENSI &amp; RANKING'!$K$4:$K$78, 0))
</f>
        <v>2</v>
      </c>
      <c r="I12" s="86">
        <f t="array" ref="I12">INDEX('DATA ALTERNATIF'!$I$5:$I$79, MATCH(A12, 'NILAI PREFERENSI &amp; RANKING'!$K$4:$K$78, 0))
</f>
        <v>18426000</v>
      </c>
      <c r="J12" s="87">
        <f t="array" ref="J12">INDEX('NILAI PREFERENSI &amp; RANKING'!$I$4:$I$78, MATCH(A12, 'NILAI PREFERENSI &amp; RANKING'!$K$4:$K$78, 0))
</f>
        <v>0.5</v>
      </c>
      <c r="K12" s="67" t="s">
        <v>352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81">
        <v>9.0</v>
      </c>
      <c r="B13" s="81" t="str">
        <f t="array" ref="B13">INDEX('DATA ALTERNATIF'!$B$5:$B$79, MATCH(A13, 'NILAI PREFERENSI &amp; RANKING'!$K$4:$K$78, 0))
</f>
        <v>A52</v>
      </c>
      <c r="C13" s="84" t="str">
        <f t="array" ref="C13">INDEX('DATA ALTERNATIF'!$C$5:$C$79, MATCH(A13, 'NILAI PREFERENSI &amp; RANKING'!$K$4:$K$78, 0))
</f>
        <v>Advan Workplus 12600H</v>
      </c>
      <c r="D13" s="81" t="str">
        <f t="array" ref="D13">INDEX('DATA ALTERNATIF'!$D$5:$D$79, MATCH(A13, 'NILAI PREFERENSI &amp; RANKING'!$K$4:$K$78, 0))
</f>
        <v>Advan</v>
      </c>
      <c r="E13" s="85">
        <f t="array" ref="E13">INDEX('DATA ALTERNATIF'!$E$5:$E$79, MATCH(A13, 'NILAI PREFERENSI &amp; RANKING'!$K$4:$K$78, 0))
</f>
        <v>25.04</v>
      </c>
      <c r="F13" s="81">
        <f t="array" ref="F13">INDEX('DATA ALTERNATIF'!$F$5:$F$79, MATCH(A13, 'NILAI PREFERENSI &amp; RANKING'!$K$4:$K$78, 0))
</f>
        <v>24</v>
      </c>
      <c r="G13" s="81">
        <f t="array" ref="G13">INDEX('DATA ALTERNATIF'!$G$5:$G$79, MATCH(A13, 'NILAI PREFERENSI &amp; RANKING'!$K$4:$K$78, 0))
</f>
        <v>512</v>
      </c>
      <c r="H13" s="81">
        <f t="array" ref="H13">INDEX('DATA ALTERNATIF'!$H$5:$H$79, MATCH(A13, 'NILAI PREFERENSI &amp; RANKING'!$K$4:$K$78, 0))
</f>
        <v>1</v>
      </c>
      <c r="I13" s="86">
        <f t="array" ref="I13">INDEX('DATA ALTERNATIF'!$I$5:$I$79, MATCH(A13, 'NILAI PREFERENSI &amp; RANKING'!$K$4:$K$78, 0))
</f>
        <v>11100000</v>
      </c>
      <c r="J13" s="87">
        <f t="array" ref="J13">INDEX('NILAI PREFERENSI &amp; RANKING'!$I$4:$I$78, MATCH(A13, 'NILAI PREFERENSI &amp; RANKING'!$K$4:$K$78, 0))
</f>
        <v>0.484</v>
      </c>
      <c r="K13" s="67" t="s">
        <v>352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81">
        <v>10.0</v>
      </c>
      <c r="B14" s="81" t="str">
        <f t="array" ref="B14">INDEX('DATA ALTERNATIF'!$B$5:$B$79, MATCH(A14, 'NILAI PREFERENSI &amp; RANKING'!$K$4:$K$78, 0))
</f>
        <v>A57</v>
      </c>
      <c r="C14" s="84" t="str">
        <f t="array" ref="C14">INDEX('DATA ALTERNATIF'!$C$5:$C$79, MATCH(A14, 'NILAI PREFERENSI &amp; RANKING'!$K$4:$K$78, 0))
</f>
        <v>ASUS ExpertBook BG1408CVA</v>
      </c>
      <c r="D14" s="81" t="str">
        <f t="array" ref="D14">INDEX('DATA ALTERNATIF'!$D$5:$D$79, MATCH(A14, 'NILAI PREFERENSI &amp; RANKING'!$K$4:$K$78, 0))
</f>
        <v>ASUS</v>
      </c>
      <c r="E14" s="85">
        <f t="array" ref="E14">INDEX('DATA ALTERNATIF'!$E$5:$E$79, MATCH(A14, 'NILAI PREFERENSI &amp; RANKING'!$K$4:$K$78, 0))
</f>
        <v>44.87</v>
      </c>
      <c r="F14" s="81">
        <f t="array" ref="F14">INDEX('DATA ALTERNATIF'!$F$5:$F$79, MATCH(A14, 'NILAI PREFERENSI &amp; RANKING'!$K$4:$K$78, 0))
</f>
        <v>16</v>
      </c>
      <c r="G14" s="81">
        <f t="array" ref="G14">INDEX('DATA ALTERNATIF'!$G$5:$G$79, MATCH(A14, 'NILAI PREFERENSI &amp; RANKING'!$K$4:$K$78, 0))
</f>
        <v>512</v>
      </c>
      <c r="H14" s="81">
        <f t="array" ref="H14">INDEX('DATA ALTERNATIF'!$H$5:$H$79, MATCH(A14, 'NILAI PREFERENSI &amp; RANKING'!$K$4:$K$78, 0))
</f>
        <v>3</v>
      </c>
      <c r="I14" s="86">
        <f t="array" ref="I14">INDEX('DATA ALTERNATIF'!$I$5:$I$79, MATCH(A14, 'NILAI PREFERENSI &amp; RANKING'!$K$4:$K$78, 0))
</f>
        <v>16400000</v>
      </c>
      <c r="J14" s="87">
        <f t="array" ref="J14">INDEX('NILAI PREFERENSI &amp; RANKING'!$I$4:$I$78, MATCH(A14, 'NILAI PREFERENSI &amp; RANKING'!$K$4:$K$78, 0))
</f>
        <v>0.4798</v>
      </c>
      <c r="K14" s="67" t="s">
        <v>352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89">
        <v>11.0</v>
      </c>
      <c r="B15" s="81" t="str">
        <f t="array" ref="B15">INDEX('DATA ALTERNATIF'!$B$5:$B$79, MATCH(A15, 'NILAI PREFERENSI &amp; RANKING'!$K$4:$K$78, 0))
</f>
        <v>A20</v>
      </c>
      <c r="C15" s="84" t="str">
        <f t="array" ref="C15">INDEX('DATA ALTERNATIF'!$C$5:$C$79, MATCH(A15, 'NILAI PREFERENSI &amp; RANKING'!$K$4:$K$78, 0))
</f>
        <v>Acer TravelMate P414 Core-i5-1240P</v>
      </c>
      <c r="D15" s="81" t="str">
        <f t="array" ref="D15">INDEX('DATA ALTERNATIF'!$D$5:$D$79, MATCH(A15, 'NILAI PREFERENSI &amp; RANKING'!$K$4:$K$78, 0))
</f>
        <v>Acer</v>
      </c>
      <c r="E15" s="85">
        <f t="array" ref="E15">INDEX('DATA ALTERNATIF'!$E$5:$E$79, MATCH(A15, 'NILAI PREFERENSI &amp; RANKING'!$K$4:$K$78, 0))
</f>
        <v>44.67</v>
      </c>
      <c r="F15" s="81">
        <f t="array" ref="F15">INDEX('DATA ALTERNATIF'!$F$5:$F$79, MATCH(A15, 'NILAI PREFERENSI &amp; RANKING'!$K$4:$K$78, 0))
</f>
        <v>16</v>
      </c>
      <c r="G15" s="81">
        <f t="array" ref="G15">INDEX('DATA ALTERNATIF'!$G$5:$G$79, MATCH(A15, 'NILAI PREFERENSI &amp; RANKING'!$K$4:$K$78, 0))
</f>
        <v>512</v>
      </c>
      <c r="H15" s="81">
        <f t="array" ref="H15">INDEX('DATA ALTERNATIF'!$H$5:$H$79, MATCH(A15, 'NILAI PREFERENSI &amp; RANKING'!$K$4:$K$78, 0))
</f>
        <v>3</v>
      </c>
      <c r="I15" s="86">
        <f t="array" ref="I15">INDEX('DATA ALTERNATIF'!$I$5:$I$79, MATCH(A15, 'NILAI PREFERENSI &amp; RANKING'!$K$4:$K$78, 0))
</f>
        <v>22089000</v>
      </c>
      <c r="J15" s="87">
        <f t="array" ref="J15">INDEX('NILAI PREFERENSI &amp; RANKING'!$I$4:$I$78, MATCH(A15, 'NILAI PREFERENSI &amp; RANKING'!$K$4:$K$78, 0))
</f>
        <v>0.4715</v>
      </c>
      <c r="K15" s="90" t="s">
        <v>353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89">
        <v>12.0</v>
      </c>
      <c r="B16" s="81" t="str">
        <f t="array" ref="B16">INDEX('DATA ALTERNATIF'!$B$5:$B$79, MATCH(A16, 'NILAI PREFERENSI &amp; RANKING'!$K$4:$K$78, 0))
</f>
        <v>A49</v>
      </c>
      <c r="C16" s="84" t="str">
        <f t="array" ref="C16">INDEX('DATA ALTERNATIF'!$C$5:$C$79, MATCH(A16, 'NILAI PREFERENSI &amp; RANKING'!$K$4:$K$78, 0))
</f>
        <v>Advan Workplus R5</v>
      </c>
      <c r="D16" s="81" t="str">
        <f t="array" ref="D16">INDEX('DATA ALTERNATIF'!$D$5:$D$79, MATCH(A16, 'NILAI PREFERENSI &amp; RANKING'!$K$4:$K$78, 0))
</f>
        <v>Advan</v>
      </c>
      <c r="E16" s="85">
        <f t="array" ref="E16">INDEX('DATA ALTERNATIF'!$E$5:$E$79, MATCH(A16, 'NILAI PREFERENSI &amp; RANKING'!$K$4:$K$78, 0))
</f>
        <v>39.29</v>
      </c>
      <c r="F16" s="81">
        <f t="array" ref="F16">INDEX('DATA ALTERNATIF'!$F$5:$F$79, MATCH(A16, 'NILAI PREFERENSI &amp; RANKING'!$K$4:$K$78, 0))
</f>
        <v>16</v>
      </c>
      <c r="G16" s="81">
        <f t="array" ref="G16">INDEX('DATA ALTERNATIF'!$G$5:$G$79, MATCH(A16, 'NILAI PREFERENSI &amp; RANKING'!$K$4:$K$78, 0))
</f>
        <v>512</v>
      </c>
      <c r="H16" s="81">
        <f t="array" ref="H16">INDEX('DATA ALTERNATIF'!$H$5:$H$79, MATCH(A16, 'NILAI PREFERENSI &amp; RANKING'!$K$4:$K$78, 0))
</f>
        <v>1</v>
      </c>
      <c r="I16" s="86">
        <f t="array" ref="I16">INDEX('DATA ALTERNATIF'!$I$5:$I$79, MATCH(A16, 'NILAI PREFERENSI &amp; RANKING'!$K$4:$K$78, 0))
</f>
        <v>8000000</v>
      </c>
      <c r="J16" s="87">
        <f t="array" ref="J16">INDEX('NILAI PREFERENSI &amp; RANKING'!$I$4:$I$78, MATCH(A16, 'NILAI PREFERENSI &amp; RANKING'!$K$4:$K$78, 0))
</f>
        <v>0.4715</v>
      </c>
      <c r="K16" s="90" t="s">
        <v>353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89">
        <v>13.0</v>
      </c>
      <c r="B17" s="81" t="str">
        <f t="array" ref="B17">INDEX('DATA ALTERNATIF'!$B$5:$B$79, MATCH(A17, 'NILAI PREFERENSI &amp; RANKING'!$K$4:$K$78, 0))
</f>
        <v>A22</v>
      </c>
      <c r="C17" s="84" t="str">
        <f t="array" ref="C17">INDEX('DATA ALTERNATIF'!$C$5:$C$79, MATCH(A17, 'NILAI PREFERENSI &amp; RANKING'!$K$4:$K$78, 0))
</f>
        <v>Acer Travelmate P414 i7-1260P 106986</v>
      </c>
      <c r="D17" s="81" t="str">
        <f t="array" ref="D17">INDEX('DATA ALTERNATIF'!$D$5:$D$79, MATCH(A17, 'NILAI PREFERENSI &amp; RANKING'!$K$4:$K$78, 0))
</f>
        <v>Acer</v>
      </c>
      <c r="E17" s="85">
        <f t="array" ref="E17">INDEX('DATA ALTERNATIF'!$E$5:$E$79, MATCH(A17, 'NILAI PREFERENSI &amp; RANKING'!$K$4:$K$78, 0))
</f>
        <v>28.88</v>
      </c>
      <c r="F17" s="81">
        <f t="array" ref="F17">INDEX('DATA ALTERNATIF'!$F$5:$F$79, MATCH(A17, 'NILAI PREFERENSI &amp; RANKING'!$K$4:$K$78, 0))
</f>
        <v>16</v>
      </c>
      <c r="G17" s="81">
        <f t="array" ref="G17">INDEX('DATA ALTERNATIF'!$G$5:$G$79, MATCH(A17, 'NILAI PREFERENSI &amp; RANKING'!$K$4:$K$78, 0))
</f>
        <v>1000</v>
      </c>
      <c r="H17" s="81">
        <f t="array" ref="H17">INDEX('DATA ALTERNATIF'!$H$5:$H$79, MATCH(A17, 'NILAI PREFERENSI &amp; RANKING'!$K$4:$K$78, 0))
</f>
        <v>1</v>
      </c>
      <c r="I17" s="86">
        <f t="array" ref="I17">INDEX('DATA ALTERNATIF'!$I$5:$I$79, MATCH(A17, 'NILAI PREFERENSI &amp; RANKING'!$K$4:$K$78, 0))
</f>
        <v>38694600</v>
      </c>
      <c r="J17" s="87">
        <f t="array" ref="J17">INDEX('NILAI PREFERENSI &amp; RANKING'!$I$4:$I$78, MATCH(A17, 'NILAI PREFERENSI &amp; RANKING'!$K$4:$K$78, 0))
</f>
        <v>0.4625</v>
      </c>
      <c r="K17" s="90" t="s">
        <v>353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89">
        <v>14.0</v>
      </c>
      <c r="B18" s="81" t="str">
        <f t="array" ref="B18">INDEX('DATA ALTERNATIF'!$B$5:$B$79, MATCH(A18, 'NILAI PREFERENSI &amp; RANKING'!$K$4:$K$78, 0))
</f>
        <v>A56</v>
      </c>
      <c r="C18" s="84" t="str">
        <f t="array" ref="C18">INDEX('DATA ALTERNATIF'!$C$5:$C$79, MATCH(A18, 'NILAI PREFERENSI &amp; RANKING'!$K$4:$K$78, 0))
</f>
        <v>Axioo Mybook Pro K7.2</v>
      </c>
      <c r="D18" s="81" t="str">
        <f t="array" ref="D18">INDEX('DATA ALTERNATIF'!$D$5:$D$79, MATCH(A18, 'NILAI PREFERENSI &amp; RANKING'!$K$4:$K$78, 0))
</f>
        <v>Axioo</v>
      </c>
      <c r="E18" s="85">
        <f t="array" ref="E18">INDEX('DATA ALTERNATIF'!$E$5:$E$79, MATCH(A18, 'NILAI PREFERENSI &amp; RANKING'!$K$4:$K$78, 0))
</f>
        <v>44.81</v>
      </c>
      <c r="F18" s="81">
        <f t="array" ref="F18">INDEX('DATA ALTERNATIF'!$F$5:$F$79, MATCH(A18, 'NILAI PREFERENSI &amp; RANKING'!$K$4:$K$78, 0))
</f>
        <v>16</v>
      </c>
      <c r="G18" s="81">
        <f t="array" ref="G18">INDEX('DATA ALTERNATIF'!$G$5:$G$79, MATCH(A18, 'NILAI PREFERENSI &amp; RANKING'!$K$4:$K$78, 0))
</f>
        <v>1024</v>
      </c>
      <c r="H18" s="81">
        <f t="array" ref="H18">INDEX('DATA ALTERNATIF'!$H$5:$H$79, MATCH(A18, 'NILAI PREFERENSI &amp; RANKING'!$K$4:$K$78, 0))
</f>
        <v>1</v>
      </c>
      <c r="I18" s="86">
        <f t="array" ref="I18">INDEX('DATA ALTERNATIF'!$I$5:$I$79, MATCH(A18, 'NILAI PREFERENSI &amp; RANKING'!$K$4:$K$78, 0))
</f>
        <v>19397250</v>
      </c>
      <c r="J18" s="87">
        <f t="array" ref="J18">INDEX('NILAI PREFERENSI &amp; RANKING'!$I$4:$I$78, MATCH(A18, 'NILAI PREFERENSI &amp; RANKING'!$K$4:$K$78, 0))
</f>
        <v>0.4625</v>
      </c>
      <c r="K18" s="90" t="s">
        <v>353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89">
        <v>15.0</v>
      </c>
      <c r="B19" s="81" t="str">
        <f t="array" ref="B19">INDEX('DATA ALTERNATIF'!$B$5:$B$79, MATCH(A19, 'NILAI PREFERENSI &amp; RANKING'!$K$4:$K$78, 0))
</f>
        <v>A65</v>
      </c>
      <c r="C19" s="84" t="str">
        <f t="array" ref="C19">INDEX('DATA ALTERNATIF'!$C$5:$C$79, MATCH(A19, 'NILAI PREFERENSI &amp; RANKING'!$K$4:$K$78, 0))
</f>
        <v>Advan S7 110S</v>
      </c>
      <c r="D19" s="81" t="str">
        <f t="array" ref="D19">INDEX('DATA ALTERNATIF'!$D$5:$D$79, MATCH(A19, 'NILAI PREFERENSI &amp; RANKING'!$K$4:$K$78, 0))
</f>
        <v>Advan</v>
      </c>
      <c r="E19" s="85">
        <f t="array" ref="E19">INDEX('DATA ALTERNATIF'!$E$5:$E$79, MATCH(A19, 'NILAI PREFERENSI &amp; RANKING'!$K$4:$K$78, 0))
</f>
        <v>43.73</v>
      </c>
      <c r="F19" s="81">
        <f t="array" ref="F19">INDEX('DATA ALTERNATIF'!$F$5:$F$79, MATCH(A19, 'NILAI PREFERENSI &amp; RANKING'!$K$4:$K$78, 0))
</f>
        <v>16</v>
      </c>
      <c r="G19" s="81">
        <f t="array" ref="G19">INDEX('DATA ALTERNATIF'!$G$5:$G$79, MATCH(A19, 'NILAI PREFERENSI &amp; RANKING'!$K$4:$K$78, 0))
</f>
        <v>1024</v>
      </c>
      <c r="H19" s="81">
        <f t="array" ref="H19">INDEX('DATA ALTERNATIF'!$H$5:$H$79, MATCH(A19, 'NILAI PREFERENSI &amp; RANKING'!$K$4:$K$78, 0))
</f>
        <v>1</v>
      </c>
      <c r="I19" s="86">
        <f t="array" ref="I19">INDEX('DATA ALTERNATIF'!$I$5:$I$79, MATCH(A19, 'NILAI PREFERENSI &amp; RANKING'!$K$4:$K$78, 0))
</f>
        <v>18250000</v>
      </c>
      <c r="J19" s="87">
        <f t="array" ref="J19">INDEX('NILAI PREFERENSI &amp; RANKING'!$I$4:$I$78, MATCH(A19, 'NILAI PREFERENSI &amp; RANKING'!$K$4:$K$78, 0))
</f>
        <v>0.4625</v>
      </c>
      <c r="K19" s="90" t="s">
        <v>353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89">
        <v>16.0</v>
      </c>
      <c r="B20" s="81" t="str">
        <f t="array" ref="B20">INDEX('DATA ALTERNATIF'!$B$5:$B$79, MATCH(A20, 'NILAI PREFERENSI &amp; RANKING'!$K$4:$K$78, 0))
</f>
        <v>A68</v>
      </c>
      <c r="C20" s="84" t="str">
        <f t="array" ref="C20">INDEX('DATA ALTERNATIF'!$C$5:$C$79, MATCH(A20, 'NILAI PREFERENSI &amp; RANKING'!$K$4:$K$78, 0))
</f>
        <v>Advan SA716S10A</v>
      </c>
      <c r="D20" s="81" t="str">
        <f t="array" ref="D20">INDEX('DATA ALTERNATIF'!$D$5:$D$79, MATCH(A20, 'NILAI PREFERENSI &amp; RANKING'!$K$4:$K$78, 0))
</f>
        <v>Advan</v>
      </c>
      <c r="E20" s="85">
        <f t="array" ref="E20">INDEX('DATA ALTERNATIF'!$E$5:$E$79, MATCH(A20, 'NILAI PREFERENSI &amp; RANKING'!$K$4:$K$78, 0))
</f>
        <v>40.4</v>
      </c>
      <c r="F20" s="81">
        <f t="array" ref="F20">INDEX('DATA ALTERNATIF'!$F$5:$F$79, MATCH(A20, 'NILAI PREFERENSI &amp; RANKING'!$K$4:$K$78, 0))
</f>
        <v>16</v>
      </c>
      <c r="G20" s="81">
        <f t="array" ref="G20">INDEX('DATA ALTERNATIF'!$G$5:$G$79, MATCH(A20, 'NILAI PREFERENSI &amp; RANKING'!$K$4:$K$78, 0))
</f>
        <v>1024</v>
      </c>
      <c r="H20" s="81">
        <f t="array" ref="H20">INDEX('DATA ALTERNATIF'!$H$5:$H$79, MATCH(A20, 'NILAI PREFERENSI &amp; RANKING'!$K$4:$K$78, 0))
</f>
        <v>1</v>
      </c>
      <c r="I20" s="86">
        <f t="array" ref="I20">INDEX('DATA ALTERNATIF'!$I$5:$I$79, MATCH(A20, 'NILAI PREFERENSI &amp; RANKING'!$K$4:$K$78, 0))
</f>
        <v>18412680</v>
      </c>
      <c r="J20" s="87">
        <f t="array" ref="J20">INDEX('NILAI PREFERENSI &amp; RANKING'!$I$4:$I$78, MATCH(A20, 'NILAI PREFERENSI &amp; RANKING'!$K$4:$K$78, 0))
</f>
        <v>0.4625</v>
      </c>
      <c r="K20" s="90" t="s">
        <v>353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89">
        <v>17.0</v>
      </c>
      <c r="B21" s="81" t="str">
        <f t="array" ref="B21">INDEX('DATA ALTERNATIF'!$B$5:$B$79, MATCH(A21, 'NILAI PREFERENSI &amp; RANKING'!$K$4:$K$78, 0))
</f>
        <v>A19</v>
      </c>
      <c r="C21" s="84" t="str">
        <f t="array" ref="C21">INDEX('DATA ALTERNATIF'!$C$5:$C$79, MATCH(A21, 'NILAI PREFERENSI &amp; RANKING'!$K$4:$K$78, 0))
</f>
        <v>Acer TravelMate P214 Intel Core 5 120U</v>
      </c>
      <c r="D21" s="81" t="str">
        <f t="array" ref="D21">INDEX('DATA ALTERNATIF'!$D$5:$D$79, MATCH(A21, 'NILAI PREFERENSI &amp; RANKING'!$K$4:$K$78, 0))
</f>
        <v>Acer</v>
      </c>
      <c r="E21" s="85">
        <f t="array" ref="E21">INDEX('DATA ALTERNATIF'!$E$5:$E$79, MATCH(A21, 'NILAI PREFERENSI &amp; RANKING'!$K$4:$K$78, 0))
</f>
        <v>45.39</v>
      </c>
      <c r="F21" s="81">
        <f t="array" ref="F21">INDEX('DATA ALTERNATIF'!$F$5:$F$79, MATCH(A21, 'NILAI PREFERENSI &amp; RANKING'!$K$4:$K$78, 0))
</f>
        <v>8</v>
      </c>
      <c r="G21" s="81">
        <f t="array" ref="G21">INDEX('DATA ALTERNATIF'!$G$5:$G$79, MATCH(A21, 'NILAI PREFERENSI &amp; RANKING'!$K$4:$K$78, 0))
</f>
        <v>512</v>
      </c>
      <c r="H21" s="81">
        <f t="array" ref="H21">INDEX('DATA ALTERNATIF'!$H$5:$H$79, MATCH(A21, 'NILAI PREFERENSI &amp; RANKING'!$K$4:$K$78, 0))
</f>
        <v>2</v>
      </c>
      <c r="I21" s="86">
        <f t="array" ref="I21">INDEX('DATA ALTERNATIF'!$I$5:$I$79, MATCH(A21, 'NILAI PREFERENSI &amp; RANKING'!$K$4:$K$78, 0))
</f>
        <v>16650000</v>
      </c>
      <c r="J21" s="87">
        <f t="array" ref="J21">INDEX('NILAI PREFERENSI &amp; RANKING'!$I$4:$I$78, MATCH(A21, 'NILAI PREFERENSI &amp; RANKING'!$K$4:$K$78, 0))
</f>
        <v>0.4548</v>
      </c>
      <c r="K21" s="90" t="s">
        <v>353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89">
        <v>18.0</v>
      </c>
      <c r="B22" s="81" t="str">
        <f t="array" ref="B22">INDEX('DATA ALTERNATIF'!$B$5:$B$79, MATCH(A22, 'NILAI PREFERENSI &amp; RANKING'!$K$4:$K$78, 0))
</f>
        <v>A62</v>
      </c>
      <c r="C22" s="84" t="str">
        <f t="array" ref="C22">INDEX('DATA ALTERNATIF'!$C$5:$C$79, MATCH(A22, 'NILAI PREFERENSI &amp; RANKING'!$K$4:$K$78, 0))
</f>
        <v>ASUS TUF F15 FX507Z</v>
      </c>
      <c r="D22" s="81" t="str">
        <f t="array" ref="D22">INDEX('DATA ALTERNATIF'!$D$5:$D$79, MATCH(A22, 'NILAI PREFERENSI &amp; RANKING'!$K$4:$K$78, 0))
</f>
        <v>Asus</v>
      </c>
      <c r="E22" s="85">
        <f t="array" ref="E22">INDEX('DATA ALTERNATIF'!$E$5:$E$79, MATCH(A22, 'NILAI PREFERENSI &amp; RANKING'!$K$4:$K$78, 0))
</f>
        <v>45.18</v>
      </c>
      <c r="F22" s="81">
        <f t="array" ref="F22">INDEX('DATA ALTERNATIF'!$F$5:$F$79, MATCH(A22, 'NILAI PREFERENSI &amp; RANKING'!$K$4:$K$78, 0))
</f>
        <v>8</v>
      </c>
      <c r="G22" s="81">
        <f t="array" ref="G22">INDEX('DATA ALTERNATIF'!$G$5:$G$79, MATCH(A22, 'NILAI PREFERENSI &amp; RANKING'!$K$4:$K$78, 0))
</f>
        <v>512</v>
      </c>
      <c r="H22" s="81">
        <f t="array" ref="H22">INDEX('DATA ALTERNATIF'!$H$5:$H$79, MATCH(A22, 'NILAI PREFERENSI &amp; RANKING'!$K$4:$K$78, 0))
</f>
        <v>2</v>
      </c>
      <c r="I22" s="86">
        <f t="array" ref="I22">INDEX('DATA ALTERNATIF'!$I$5:$I$79, MATCH(A22, 'NILAI PREFERENSI &amp; RANKING'!$K$4:$K$78, 0))
</f>
        <v>15873000</v>
      </c>
      <c r="J22" s="87">
        <f t="array" ref="J22">INDEX('NILAI PREFERENSI &amp; RANKING'!$I$4:$I$78, MATCH(A22, 'NILAI PREFERENSI &amp; RANKING'!$K$4:$K$78, 0))
</f>
        <v>0.4548</v>
      </c>
      <c r="K22" s="90" t="s">
        <v>353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89">
        <v>19.0</v>
      </c>
      <c r="B23" s="81" t="str">
        <f t="array" ref="B23">INDEX('DATA ALTERNATIF'!$B$5:$B$79, MATCH(A23, 'NILAI PREFERENSI &amp; RANKING'!$K$4:$K$78, 0))
</f>
        <v>A14</v>
      </c>
      <c r="C23" s="84" t="str">
        <f t="array" ref="C23">INDEX('DATA ALTERNATIF'!$C$5:$C$79, MATCH(A23, 'NILAI PREFERENSI &amp; RANKING'!$K$4:$K$78, 0))
</f>
        <v>HP 14S-DQ5567TU i3-1215U</v>
      </c>
      <c r="D23" s="81" t="str">
        <f t="array" ref="D23">INDEX('DATA ALTERNATIF'!$D$5:$D$79, MATCH(A23, 'NILAI PREFERENSI &amp; RANKING'!$K$4:$K$78, 0))
</f>
        <v>HP</v>
      </c>
      <c r="E23" s="85">
        <f t="array" ref="E23">INDEX('DATA ALTERNATIF'!$E$5:$E$79, MATCH(A23, 'NILAI PREFERENSI &amp; RANKING'!$K$4:$K$78, 0))
</f>
        <v>42.88</v>
      </c>
      <c r="F23" s="81">
        <f t="array" ref="F23">INDEX('DATA ALTERNATIF'!$F$5:$F$79, MATCH(A23, 'NILAI PREFERENSI &amp; RANKING'!$K$4:$K$78, 0))
</f>
        <v>8</v>
      </c>
      <c r="G23" s="81">
        <f t="array" ref="G23">INDEX('DATA ALTERNATIF'!$G$5:$G$79, MATCH(A23, 'NILAI PREFERENSI &amp; RANKING'!$K$4:$K$78, 0))
</f>
        <v>512</v>
      </c>
      <c r="H23" s="81">
        <f t="array" ref="H23">INDEX('DATA ALTERNATIF'!$H$5:$H$79, MATCH(A23, 'NILAI PREFERENSI &amp; RANKING'!$K$4:$K$78, 0))
</f>
        <v>2</v>
      </c>
      <c r="I23" s="86">
        <f t="array" ref="I23">INDEX('DATA ALTERNATIF'!$I$5:$I$79, MATCH(A23, 'NILAI PREFERENSI &amp; RANKING'!$K$4:$K$78, 0))
</f>
        <v>9549000</v>
      </c>
      <c r="J23" s="87">
        <f t="array" ref="J23">INDEX('NILAI PREFERENSI &amp; RANKING'!$I$4:$I$78, MATCH(A23, 'NILAI PREFERENSI &amp; RANKING'!$K$4:$K$78, 0))
</f>
        <v>0.4465</v>
      </c>
      <c r="K23" s="90" t="s">
        <v>353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89">
        <v>20.0</v>
      </c>
      <c r="B24" s="81" t="str">
        <f t="array" ref="B24">INDEX('DATA ALTERNATIF'!$B$5:$B$79, MATCH(A24, 'NILAI PREFERENSI &amp; RANKING'!$K$4:$K$78, 0))
</f>
        <v>A48</v>
      </c>
      <c r="C24" s="84" t="str">
        <f t="array" ref="C24">INDEX('DATA ALTERNATIF'!$C$5:$C$79, MATCH(A24, 'NILAI PREFERENSI &amp; RANKING'!$K$4:$K$78, 0))
</f>
        <v>ASUS Vivobook 14 A1404VAP</v>
      </c>
      <c r="D24" s="81" t="str">
        <f t="array" ref="D24">INDEX('DATA ALTERNATIF'!$D$5:$D$79, MATCH(A24, 'NILAI PREFERENSI &amp; RANKING'!$K$4:$K$78, 0))
</f>
        <v>ASUS</v>
      </c>
      <c r="E24" s="85">
        <f t="array" ref="E24">INDEX('DATA ALTERNATIF'!$E$5:$E$79, MATCH(A24, 'NILAI PREFERENSI &amp; RANKING'!$K$4:$K$78, 0))
</f>
        <v>44.87</v>
      </c>
      <c r="F24" s="81">
        <f t="array" ref="F24">INDEX('DATA ALTERNATIF'!$F$5:$F$79, MATCH(A24, 'NILAI PREFERENSI &amp; RANKING'!$K$4:$K$78, 0))
</f>
        <v>16</v>
      </c>
      <c r="G24" s="81">
        <f t="array" ref="G24">INDEX('DATA ALTERNATIF'!$G$5:$G$79, MATCH(A24, 'NILAI PREFERENSI &amp; RANKING'!$K$4:$K$78, 0))
</f>
        <v>512</v>
      </c>
      <c r="H24" s="81">
        <f t="array" ref="H24">INDEX('DATA ALTERNATIF'!$H$5:$H$79, MATCH(A24, 'NILAI PREFERENSI &amp; RANKING'!$K$4:$K$78, 0))
</f>
        <v>2</v>
      </c>
      <c r="I24" s="86">
        <f t="array" ref="I24">INDEX('DATA ALTERNATIF'!$I$5:$I$79, MATCH(A24, 'NILAI PREFERENSI &amp; RANKING'!$K$4:$K$78, 0))
</f>
        <v>15873000</v>
      </c>
      <c r="J24" s="87">
        <f t="array" ref="J24">INDEX('NILAI PREFERENSI &amp; RANKING'!$I$4:$I$78, MATCH(A24, 'NILAI PREFERENSI &amp; RANKING'!$K$4:$K$78, 0))
</f>
        <v>0.4423</v>
      </c>
      <c r="K24" s="90" t="s">
        <v>353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89">
        <v>21.0</v>
      </c>
      <c r="B25" s="81" t="str">
        <f t="array" ref="B25">INDEX('DATA ALTERNATIF'!$B$5:$B$79, MATCH(A25, 'NILAI PREFERENSI &amp; RANKING'!$K$4:$K$78, 0))
</f>
        <v>A47</v>
      </c>
      <c r="C25" s="84" t="str">
        <f t="array" ref="C25">INDEX('DATA ALTERNATIF'!$C$5:$C$79, MATCH(A25, 'NILAI PREFERENSI &amp; RANKING'!$K$4:$K$78, 0))
</f>
        <v>ASUS Vivobook Go 14 E1404GA</v>
      </c>
      <c r="D25" s="81" t="str">
        <f t="array" ref="D25">INDEX('DATA ALTERNATIF'!$D$5:$D$79, MATCH(A25, 'NILAI PREFERENSI &amp; RANKING'!$K$4:$K$78, 0))
</f>
        <v>ASUS</v>
      </c>
      <c r="E25" s="85">
        <f t="array" ref="E25">INDEX('DATA ALTERNATIF'!$E$5:$E$79, MATCH(A25, 'NILAI PREFERENSI &amp; RANKING'!$K$4:$K$78, 0))
</f>
        <v>44.85</v>
      </c>
      <c r="F25" s="81">
        <f t="array" ref="F25">INDEX('DATA ALTERNATIF'!$F$5:$F$79, MATCH(A25, 'NILAI PREFERENSI &amp; RANKING'!$K$4:$K$78, 0))
</f>
        <v>16</v>
      </c>
      <c r="G25" s="81">
        <f t="array" ref="G25">INDEX('DATA ALTERNATIF'!$G$5:$G$79, MATCH(A25, 'NILAI PREFERENSI &amp; RANKING'!$K$4:$K$78, 0))
</f>
        <v>512</v>
      </c>
      <c r="H25" s="81">
        <f t="array" ref="H25">INDEX('DATA ALTERNATIF'!$H$5:$H$79, MATCH(A25, 'NILAI PREFERENSI &amp; RANKING'!$K$4:$K$78, 0))
</f>
        <v>2</v>
      </c>
      <c r="I25" s="86">
        <f t="array" ref="I25">INDEX('DATA ALTERNATIF'!$I$5:$I$79, MATCH(A25, 'NILAI PREFERENSI &amp; RANKING'!$K$4:$K$78, 0))
</f>
        <v>17149500</v>
      </c>
      <c r="J25" s="87">
        <f t="array" ref="J25">INDEX('NILAI PREFERENSI &amp; RANKING'!$I$4:$I$78, MATCH(A25, 'NILAI PREFERENSI &amp; RANKING'!$K$4:$K$78, 0))
</f>
        <v>0.434</v>
      </c>
      <c r="K25" s="90" t="s">
        <v>353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89">
        <v>22.0</v>
      </c>
      <c r="B26" s="81" t="str">
        <f t="array" ref="B26">INDEX('DATA ALTERNATIF'!$B$5:$B$79, MATCH(A26, 'NILAI PREFERENSI &amp; RANKING'!$K$4:$K$78, 0))
</f>
        <v>A55</v>
      </c>
      <c r="C26" s="84" t="str">
        <f t="array" ref="C26">INDEX('DATA ALTERNATIF'!$C$5:$C$79, MATCH(A26, 'NILAI PREFERENSI &amp; RANKING'!$K$4:$K$78, 0))
</f>
        <v>Asus Vivobook F1504ZA</v>
      </c>
      <c r="D26" s="81" t="str">
        <f t="array" ref="D26">INDEX('DATA ALTERNATIF'!$D$5:$D$79, MATCH(A26, 'NILAI PREFERENSI &amp; RANKING'!$K$4:$K$78, 0))
</f>
        <v>Asus</v>
      </c>
      <c r="E26" s="85">
        <f t="array" ref="E26">INDEX('DATA ALTERNATIF'!$E$5:$E$79, MATCH(A26, 'NILAI PREFERENSI &amp; RANKING'!$K$4:$K$78, 0))
</f>
        <v>45.32</v>
      </c>
      <c r="F26" s="81">
        <f t="array" ref="F26">INDEX('DATA ALTERNATIF'!$F$5:$F$79, MATCH(A26, 'NILAI PREFERENSI &amp; RANKING'!$K$4:$K$78, 0))
</f>
        <v>8</v>
      </c>
      <c r="G26" s="81">
        <f t="array" ref="G26">INDEX('DATA ALTERNATIF'!$G$5:$G$79, MATCH(A26, 'NILAI PREFERENSI &amp; RANKING'!$K$4:$K$78, 0))
</f>
        <v>512</v>
      </c>
      <c r="H26" s="81">
        <f t="array" ref="H26">INDEX('DATA ALTERNATIF'!$H$5:$H$79, MATCH(A26, 'NILAI PREFERENSI &amp; RANKING'!$K$4:$K$78, 0))
</f>
        <v>1</v>
      </c>
      <c r="I26" s="86">
        <f t="array" ref="I26">INDEX('DATA ALTERNATIF'!$I$5:$I$79, MATCH(A26, 'NILAI PREFERENSI &amp; RANKING'!$K$4:$K$78, 0))
</f>
        <v>13500000</v>
      </c>
      <c r="J26" s="87">
        <f t="array" ref="J26">INDEX('NILAI PREFERENSI &amp; RANKING'!$I$4:$I$78, MATCH(A26, 'NILAI PREFERENSI &amp; RANKING'!$K$4:$K$78, 0))
</f>
        <v>0.434</v>
      </c>
      <c r="K26" s="90" t="s">
        <v>353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89">
        <v>23.0</v>
      </c>
      <c r="B27" s="81" t="str">
        <f t="array" ref="B27">INDEX('DATA ALTERNATIF'!$B$5:$B$79, MATCH(A27, 'NILAI PREFERENSI &amp; RANKING'!$K$4:$K$78, 0))
</f>
        <v>A70</v>
      </c>
      <c r="C27" s="84" t="str">
        <f t="array" ref="C27">INDEX('DATA ALTERNATIF'!$C$5:$C$79, MATCH(A27, 'NILAI PREFERENSI &amp; RANKING'!$K$4:$K$78, 0))
</f>
        <v>Axioo Mybook H5</v>
      </c>
      <c r="D27" s="81" t="str">
        <f t="array" ref="D27">INDEX('DATA ALTERNATIF'!$D$5:$D$79, MATCH(A27, 'NILAI PREFERENSI &amp; RANKING'!$K$4:$K$78, 0))
</f>
        <v>Axioo</v>
      </c>
      <c r="E27" s="85">
        <f t="array" ref="E27">INDEX('DATA ALTERNATIF'!$E$5:$E$79, MATCH(A27, 'NILAI PREFERENSI &amp; RANKING'!$K$4:$K$78, 0))
</f>
        <v>48.68</v>
      </c>
      <c r="F27" s="81">
        <f t="array" ref="F27">INDEX('DATA ALTERNATIF'!$F$5:$F$79, MATCH(A27, 'NILAI PREFERENSI &amp; RANKING'!$K$4:$K$78, 0))
</f>
        <v>8</v>
      </c>
      <c r="G27" s="81">
        <f t="array" ref="G27">INDEX('DATA ALTERNATIF'!$G$5:$G$79, MATCH(A27, 'NILAI PREFERENSI &amp; RANKING'!$K$4:$K$78, 0))
</f>
        <v>512</v>
      </c>
      <c r="H27" s="81">
        <f t="array" ref="H27">INDEX('DATA ALTERNATIF'!$H$5:$H$79, MATCH(A27, 'NILAI PREFERENSI &amp; RANKING'!$K$4:$K$78, 0))
</f>
        <v>1</v>
      </c>
      <c r="I27" s="86">
        <f t="array" ref="I27">INDEX('DATA ALTERNATIF'!$I$5:$I$79, MATCH(A27, 'NILAI PREFERENSI &amp; RANKING'!$K$4:$K$78, 0))
</f>
        <v>11211000</v>
      </c>
      <c r="J27" s="87">
        <f t="array" ref="J27">INDEX('NILAI PREFERENSI &amp; RANKING'!$I$4:$I$78, MATCH(A27, 'NILAI PREFERENSI &amp; RANKING'!$K$4:$K$78, 0))
</f>
        <v>0.434</v>
      </c>
      <c r="K27" s="90" t="s">
        <v>353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89">
        <v>24.0</v>
      </c>
      <c r="B28" s="81" t="str">
        <f t="array" ref="B28">INDEX('DATA ALTERNATIF'!$B$5:$B$79, MATCH(A28, 'NILAI PREFERENSI &amp; RANKING'!$K$4:$K$78, 0))
</f>
        <v>A51</v>
      </c>
      <c r="C28" s="84" t="str">
        <f t="array" ref="C28">INDEX('DATA ALTERNATIF'!$C$5:$C$79, MATCH(A28, 'NILAI PREFERENSI &amp; RANKING'!$K$4:$K$78, 0))
</f>
        <v>Advan Workplus R7</v>
      </c>
      <c r="D28" s="81" t="str">
        <f t="array" ref="D28">INDEX('DATA ALTERNATIF'!$D$5:$D$79, MATCH(A28, 'NILAI PREFERENSI &amp; RANKING'!$K$4:$K$78, 0))
</f>
        <v>Advan</v>
      </c>
      <c r="E28" s="85">
        <f t="array" ref="E28">INDEX('DATA ALTERNATIF'!$E$5:$E$79, MATCH(A28, 'NILAI PREFERENSI &amp; RANKING'!$K$4:$K$78, 0))
</f>
        <v>25.79</v>
      </c>
      <c r="F28" s="81">
        <f t="array" ref="F28">INDEX('DATA ALTERNATIF'!$F$5:$F$79, MATCH(A28, 'NILAI PREFERENSI &amp; RANKING'!$K$4:$K$78, 0))
</f>
        <v>16</v>
      </c>
      <c r="G28" s="81">
        <f t="array" ref="G28">INDEX('DATA ALTERNATIF'!$G$5:$G$79, MATCH(A28, 'NILAI PREFERENSI &amp; RANKING'!$K$4:$K$78, 0))
</f>
        <v>512</v>
      </c>
      <c r="H28" s="81">
        <f t="array" ref="H28">INDEX('DATA ALTERNATIF'!$H$5:$H$79, MATCH(A28, 'NILAI PREFERENSI &amp; RANKING'!$K$4:$K$78, 0))
</f>
        <v>1</v>
      </c>
      <c r="I28" s="86">
        <f t="array" ref="I28">INDEX('DATA ALTERNATIF'!$I$5:$I$79, MATCH(A28, 'NILAI PREFERENSI &amp; RANKING'!$K$4:$K$78, 0))
</f>
        <v>11100000</v>
      </c>
      <c r="J28" s="87">
        <f t="array" ref="J28">INDEX('NILAI PREFERENSI &amp; RANKING'!$I$4:$I$78, MATCH(A28, 'NILAI PREFERENSI &amp; RANKING'!$K$4:$K$78, 0))
</f>
        <v>0.4215</v>
      </c>
      <c r="K28" s="90" t="s">
        <v>353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89">
        <v>25.0</v>
      </c>
      <c r="B29" s="81" t="str">
        <f t="array" ref="B29">INDEX('DATA ALTERNATIF'!$B$5:$B$79, MATCH(A29, 'NILAI PREFERENSI &amp; RANKING'!$K$4:$K$78, 0))
</f>
        <v>A53</v>
      </c>
      <c r="C29" s="84" t="str">
        <f t="array" ref="C29">INDEX('DATA ALTERNATIF'!$C$5:$C$79, MATCH(A29, 'NILAI PREFERENSI &amp; RANKING'!$K$4:$K$78, 0))
</f>
        <v>Advan Workplus Ryzen 7</v>
      </c>
      <c r="D29" s="81" t="str">
        <f t="array" ref="D29">INDEX('DATA ALTERNATIF'!$D$5:$D$79, MATCH(A29, 'NILAI PREFERENSI &amp; RANKING'!$K$4:$K$78, 0))
</f>
        <v>Advan</v>
      </c>
      <c r="E29" s="85">
        <f t="array" ref="E29">INDEX('DATA ALTERNATIF'!$E$5:$E$79, MATCH(A29, 'NILAI PREFERENSI &amp; RANKING'!$K$4:$K$78, 0))
</f>
        <v>39.29</v>
      </c>
      <c r="F29" s="81">
        <f t="array" ref="F29">INDEX('DATA ALTERNATIF'!$F$5:$F$79, MATCH(A29, 'NILAI PREFERENSI &amp; RANKING'!$K$4:$K$78, 0))
</f>
        <v>16</v>
      </c>
      <c r="G29" s="81">
        <f t="array" ref="G29">INDEX('DATA ALTERNATIF'!$G$5:$G$79, MATCH(A29, 'NILAI PREFERENSI &amp; RANKING'!$K$4:$K$78, 0))
</f>
        <v>512</v>
      </c>
      <c r="H29" s="81">
        <f t="array" ref="H29">INDEX('DATA ALTERNATIF'!$H$5:$H$79, MATCH(A29, 'NILAI PREFERENSI &amp; RANKING'!$K$4:$K$78, 0))
</f>
        <v>1</v>
      </c>
      <c r="I29" s="86">
        <f t="array" ref="I29">INDEX('DATA ALTERNATIF'!$I$5:$I$79, MATCH(A29, 'NILAI PREFERENSI &amp; RANKING'!$K$4:$K$78, 0))
</f>
        <v>12498600</v>
      </c>
      <c r="J29" s="87">
        <f t="array" ref="J29">INDEX('NILAI PREFERENSI &amp; RANKING'!$I$4:$I$78, MATCH(A29, 'NILAI PREFERENSI &amp; RANKING'!$K$4:$K$78, 0))
</f>
        <v>0.4215</v>
      </c>
      <c r="K29" s="90" t="s">
        <v>353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89">
        <v>26.0</v>
      </c>
      <c r="B30" s="81" t="str">
        <f t="array" ref="B30">INDEX('DATA ALTERNATIF'!$B$5:$B$79, MATCH(A30, 'NILAI PREFERENSI &amp; RANKING'!$K$4:$K$78, 0))
</f>
        <v>A66</v>
      </c>
      <c r="C30" s="84" t="str">
        <f t="array" ref="C30">INDEX('DATA ALTERNATIF'!$C$5:$C$79, MATCH(A30, 'NILAI PREFERENSI &amp; RANKING'!$K$4:$K$78, 0))
</f>
        <v>Advan W5-15S</v>
      </c>
      <c r="D30" s="81" t="str">
        <f t="array" ref="D30">INDEX('DATA ALTERNATIF'!$D$5:$D$79, MATCH(A30, 'NILAI PREFERENSI &amp; RANKING'!$K$4:$K$78, 0))
</f>
        <v>Advan</v>
      </c>
      <c r="E30" s="85">
        <f t="array" ref="E30">INDEX('DATA ALTERNATIF'!$E$5:$E$79, MATCH(A30, 'NILAI PREFERENSI &amp; RANKING'!$K$4:$K$78, 0))
</f>
        <v>43.94</v>
      </c>
      <c r="F30" s="81">
        <f t="array" ref="F30">INDEX('DATA ALTERNATIF'!$F$5:$F$79, MATCH(A30, 'NILAI PREFERENSI &amp; RANKING'!$K$4:$K$78, 0))
</f>
        <v>16</v>
      </c>
      <c r="G30" s="81">
        <f t="array" ref="G30">INDEX('DATA ALTERNATIF'!$G$5:$G$79, MATCH(A30, 'NILAI PREFERENSI &amp; RANKING'!$K$4:$K$78, 0))
</f>
        <v>512</v>
      </c>
      <c r="H30" s="81">
        <f t="array" ref="H30">INDEX('DATA ALTERNATIF'!$H$5:$H$79, MATCH(A30, 'NILAI PREFERENSI &amp; RANKING'!$K$4:$K$78, 0))
</f>
        <v>1</v>
      </c>
      <c r="I30" s="86">
        <f t="array" ref="I30">INDEX('DATA ALTERNATIF'!$I$5:$I$79, MATCH(A30, 'NILAI PREFERENSI &amp; RANKING'!$K$4:$K$78, 0))
</f>
        <v>12765000</v>
      </c>
      <c r="J30" s="87">
        <f t="array" ref="J30">INDEX('NILAI PREFERENSI &amp; RANKING'!$I$4:$I$78, MATCH(A30, 'NILAI PREFERENSI &amp; RANKING'!$K$4:$K$78, 0))
</f>
        <v>0.4215</v>
      </c>
      <c r="K30" s="90" t="s">
        <v>353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89">
        <v>27.0</v>
      </c>
      <c r="B31" s="81" t="str">
        <f t="array" ref="B31">INDEX('DATA ALTERNATIF'!$B$5:$B$79, MATCH(A31, 'NILAI PREFERENSI &amp; RANKING'!$K$4:$K$78, 0))
</f>
        <v>A21</v>
      </c>
      <c r="C31" s="84" t="str">
        <f t="array" ref="C31">INDEX('DATA ALTERNATIF'!$C$5:$C$79, MATCH(A31, 'NILAI PREFERENSI &amp; RANKING'!$K$4:$K$78, 0))
</f>
        <v>Acer TravelMate P214 Core-i5-0041</v>
      </c>
      <c r="D31" s="81" t="str">
        <f t="array" ref="D31">INDEX('DATA ALTERNATIF'!$D$5:$D$79, MATCH(A31, 'NILAI PREFERENSI &amp; RANKING'!$K$4:$K$78, 0))
</f>
        <v>Acer</v>
      </c>
      <c r="E31" s="85">
        <f t="array" ref="E31">INDEX('DATA ALTERNATIF'!$E$5:$E$79, MATCH(A31, 'NILAI PREFERENSI &amp; RANKING'!$K$4:$K$78, 0))
</f>
        <v>45.27</v>
      </c>
      <c r="F31" s="81">
        <f t="array" ref="F31">INDEX('DATA ALTERNATIF'!$F$5:$F$79, MATCH(A31, 'NILAI PREFERENSI &amp; RANKING'!$K$4:$K$78, 0))
</f>
        <v>8</v>
      </c>
      <c r="G31" s="81">
        <f t="array" ref="G31">INDEX('DATA ALTERNATIF'!$G$5:$G$79, MATCH(A31, 'NILAI PREFERENSI &amp; RANKING'!$K$4:$K$78, 0))
</f>
        <v>512</v>
      </c>
      <c r="H31" s="81">
        <f t="array" ref="H31">INDEX('DATA ALTERNATIF'!$H$5:$H$79, MATCH(A31, 'NILAI PREFERENSI &amp; RANKING'!$K$4:$K$78, 0))
</f>
        <v>1</v>
      </c>
      <c r="I31" s="86">
        <f t="array" ref="I31">INDEX('DATA ALTERNATIF'!$I$5:$I$79, MATCH(A31, 'NILAI PREFERENSI &amp; RANKING'!$K$4:$K$78, 0))
</f>
        <v>16872000</v>
      </c>
      <c r="J31" s="87">
        <f t="array" ref="J31">INDEX('NILAI PREFERENSI &amp; RANKING'!$I$4:$I$78, MATCH(A31, 'NILAI PREFERENSI &amp; RANKING'!$K$4:$K$78, 0))
</f>
        <v>0.4173</v>
      </c>
      <c r="K31" s="90" t="s">
        <v>353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89">
        <v>28.0</v>
      </c>
      <c r="B32" s="81" t="str">
        <f t="array" ref="B32">INDEX('DATA ALTERNATIF'!$B$5:$B$79, MATCH(A32, 'NILAI PREFERENSI &amp; RANKING'!$K$4:$K$78, 0))
</f>
        <v>A27</v>
      </c>
      <c r="C32" s="84" t="str">
        <f t="array" ref="C32">INDEX('DATA ALTERNATIF'!$C$5:$C$79, MATCH(A32, 'NILAI PREFERENSI &amp; RANKING'!$K$4:$K$78, 0))
</f>
        <v>Acer TravelMate P214 TMP214/0034</v>
      </c>
      <c r="D32" s="81" t="str">
        <f t="array" ref="D32">INDEX('DATA ALTERNATIF'!$D$5:$D$79, MATCH(A32, 'NILAI PREFERENSI &amp; RANKING'!$K$4:$K$78, 0))
</f>
        <v>Acer</v>
      </c>
      <c r="E32" s="85">
        <f t="array" ref="E32">INDEX('DATA ALTERNATIF'!$E$5:$E$79, MATCH(A32, 'NILAI PREFERENSI &amp; RANKING'!$K$4:$K$78, 0))
</f>
        <v>41.55</v>
      </c>
      <c r="F32" s="81">
        <f t="array" ref="F32">INDEX('DATA ALTERNATIF'!$F$5:$F$79, MATCH(A32, 'NILAI PREFERENSI &amp; RANKING'!$K$4:$K$78, 0))
</f>
        <v>8</v>
      </c>
      <c r="G32" s="81">
        <f t="array" ref="G32">INDEX('DATA ALTERNATIF'!$G$5:$G$79, MATCH(A32, 'NILAI PREFERENSI &amp; RANKING'!$K$4:$K$78, 0))
</f>
        <v>512</v>
      </c>
      <c r="H32" s="81">
        <f t="array" ref="H32">INDEX('DATA ALTERNATIF'!$H$5:$H$79, MATCH(A32, 'NILAI PREFERENSI &amp; RANKING'!$K$4:$K$78, 0))
</f>
        <v>3</v>
      </c>
      <c r="I32" s="86">
        <f t="array" ref="I32">INDEX('DATA ALTERNATIF'!$I$5:$I$79, MATCH(A32, 'NILAI PREFERENSI &amp; RANKING'!$K$4:$K$78, 0))
</f>
        <v>16650000</v>
      </c>
      <c r="J32" s="87">
        <f t="array" ref="J32">INDEX('NILAI PREFERENSI &amp; RANKING'!$I$4:$I$78, MATCH(A32, 'NILAI PREFERENSI &amp; RANKING'!$K$4:$K$78, 0))
</f>
        <v>0.4173</v>
      </c>
      <c r="K32" s="90" t="s">
        <v>353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89">
        <v>29.0</v>
      </c>
      <c r="B33" s="81" t="str">
        <f t="array" ref="B33">INDEX('DATA ALTERNATIF'!$B$5:$B$79, MATCH(A33, 'NILAI PREFERENSI &amp; RANKING'!$K$4:$K$78, 0))
</f>
        <v>A36</v>
      </c>
      <c r="C33" s="84" t="str">
        <f t="array" ref="C33">INDEX('DATA ALTERNATIF'!$C$5:$C$79, MATCH(A33, 'NILAI PREFERENSI &amp; RANKING'!$K$4:$K$78, 0))
</f>
        <v>Axioo Mybook</v>
      </c>
      <c r="D33" s="81" t="str">
        <f t="array" ref="D33">INDEX('DATA ALTERNATIF'!$D$5:$D$79, MATCH(A33, 'NILAI PREFERENSI &amp; RANKING'!$K$4:$K$78, 0))
</f>
        <v>Axioo</v>
      </c>
      <c r="E33" s="85">
        <f t="array" ref="E33">INDEX('DATA ALTERNATIF'!$E$5:$E$79, MATCH(A33, 'NILAI PREFERENSI &amp; RANKING'!$K$4:$K$78, 0))
</f>
        <v>45.1</v>
      </c>
      <c r="F33" s="81">
        <f t="array" ref="F33">INDEX('DATA ALTERNATIF'!$F$5:$F$79, MATCH(A33, 'NILAI PREFERENSI &amp; RANKING'!$K$4:$K$78, 0))
</f>
        <v>8</v>
      </c>
      <c r="G33" s="81">
        <f t="array" ref="G33">INDEX('DATA ALTERNATIF'!$G$5:$G$79, MATCH(A33, 'NILAI PREFERENSI &amp; RANKING'!$K$4:$K$78, 0))
</f>
        <v>256</v>
      </c>
      <c r="H33" s="81">
        <f t="array" ref="H33">INDEX('DATA ALTERNATIF'!$H$5:$H$79, MATCH(A33, 'NILAI PREFERENSI &amp; RANKING'!$K$4:$K$78, 0))
</f>
        <v>1</v>
      </c>
      <c r="I33" s="86">
        <f t="array" ref="I33">INDEX('DATA ALTERNATIF'!$I$5:$I$79, MATCH(A33, 'NILAI PREFERENSI &amp; RANKING'!$K$4:$K$78, 0))
</f>
        <v>8796750</v>
      </c>
      <c r="J33" s="87">
        <f t="array" ref="J33">INDEX('NILAI PREFERENSI &amp; RANKING'!$I$4:$I$78, MATCH(A33, 'NILAI PREFERENSI &amp; RANKING'!$K$4:$K$78, 0))
</f>
        <v>0.416</v>
      </c>
      <c r="K33" s="90" t="s">
        <v>353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89">
        <v>30.0</v>
      </c>
      <c r="B34" s="81" t="str">
        <f t="array" ref="B34">INDEX('DATA ALTERNATIF'!$B$5:$B$79, MATCH(A34, 'NILAI PREFERENSI &amp; RANKING'!$K$4:$K$78, 0))
</f>
        <v>A04</v>
      </c>
      <c r="C34" s="84" t="str">
        <f t="array" ref="C34">INDEX('DATA ALTERNATIF'!$C$5:$C$79, MATCH(A34, 'NILAI PREFERENSI &amp; RANKING'!$K$4:$K$78, 0))
</f>
        <v>Lenovo ThinkPad L14 Gen 4</v>
      </c>
      <c r="D34" s="81" t="str">
        <f t="array" ref="D34">INDEX('DATA ALTERNATIF'!$D$5:$D$79, MATCH(A34, 'NILAI PREFERENSI &amp; RANKING'!$K$4:$K$78, 0))
</f>
        <v>Lenovo</v>
      </c>
      <c r="E34" s="85">
        <f t="array" ref="E34">INDEX('DATA ALTERNATIF'!$E$5:$E$79, MATCH(A34, 'NILAI PREFERENSI &amp; RANKING'!$K$4:$K$78, 0))
</f>
        <v>38.2</v>
      </c>
      <c r="F34" s="81">
        <f t="array" ref="F34">INDEX('DATA ALTERNATIF'!$F$5:$F$79, MATCH(A34, 'NILAI PREFERENSI &amp; RANKING'!$K$4:$K$78, 0))
</f>
        <v>8</v>
      </c>
      <c r="G34" s="81">
        <f t="array" ref="G34">INDEX('DATA ALTERNATIF'!$G$5:$G$79, MATCH(A34, 'NILAI PREFERENSI &amp; RANKING'!$K$4:$K$78, 0))
</f>
        <v>512</v>
      </c>
      <c r="H34" s="81">
        <f t="array" ref="H34">INDEX('DATA ALTERNATIF'!$H$5:$H$79, MATCH(A34, 'NILAI PREFERENSI &amp; RANKING'!$K$4:$K$78, 0))
</f>
        <v>3</v>
      </c>
      <c r="I34" s="86">
        <f t="array" ref="I34">INDEX('DATA ALTERNATIF'!$I$5:$I$79, MATCH(A34, 'NILAI PREFERENSI &amp; RANKING'!$K$4:$K$78, 0))
</f>
        <v>21000000</v>
      </c>
      <c r="J34" s="87">
        <f t="array" ref="J34">INDEX('NILAI PREFERENSI &amp; RANKING'!$I$4:$I$78, MATCH(A34, 'NILAI PREFERENSI &amp; RANKING'!$K$4:$K$78, 0))
</f>
        <v>0.409</v>
      </c>
      <c r="K34" s="90" t="s">
        <v>353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89">
        <v>31.0</v>
      </c>
      <c r="B35" s="81" t="str">
        <f t="array" ref="B35">INDEX('DATA ALTERNATIF'!$B$5:$B$79, MATCH(A35, 'NILAI PREFERENSI &amp; RANKING'!$K$4:$K$78, 0))
</f>
        <v>A13</v>
      </c>
      <c r="C35" s="84" t="str">
        <f t="array" ref="C35">INDEX('DATA ALTERNATIF'!$C$5:$C$79, MATCH(A35, 'NILAI PREFERENSI &amp; RANKING'!$K$4:$K$78, 0))
</f>
        <v>HP 14S EP0001TU/EP0002TU i5-1335U</v>
      </c>
      <c r="D35" s="81" t="str">
        <f t="array" ref="D35">INDEX('DATA ALTERNATIF'!$D$5:$D$79, MATCH(A35, 'NILAI PREFERENSI &amp; RANKING'!$K$4:$K$78, 0))
</f>
        <v>HP</v>
      </c>
      <c r="E35" s="85">
        <f t="array" ref="E35">INDEX('DATA ALTERNATIF'!$E$5:$E$79, MATCH(A35, 'NILAI PREFERENSI &amp; RANKING'!$K$4:$K$78, 0))
</f>
        <v>42.88</v>
      </c>
      <c r="F35" s="81">
        <f t="array" ref="F35">INDEX('DATA ALTERNATIF'!$F$5:$F$79, MATCH(A35, 'NILAI PREFERENSI &amp; RANKING'!$K$4:$K$78, 0))
</f>
        <v>8</v>
      </c>
      <c r="G35" s="81">
        <f t="array" ref="G35">INDEX('DATA ALTERNATIF'!$G$5:$G$79, MATCH(A35, 'NILAI PREFERENSI &amp; RANKING'!$K$4:$K$78, 0))
</f>
        <v>512</v>
      </c>
      <c r="H35" s="81">
        <f t="array" ref="H35">INDEX('DATA ALTERNATIF'!$H$5:$H$79, MATCH(A35, 'NILAI PREFERENSI &amp; RANKING'!$K$4:$K$78, 0))
</f>
        <v>1</v>
      </c>
      <c r="I35" s="86">
        <f t="array" ref="I35">INDEX('DATA ALTERNATIF'!$I$5:$I$79, MATCH(A35, 'NILAI PREFERENSI &amp; RANKING'!$K$4:$K$78, 0))
</f>
        <v>10878000</v>
      </c>
      <c r="J35" s="87">
        <f t="array" ref="J35">INDEX('NILAI PREFERENSI &amp; RANKING'!$I$4:$I$78, MATCH(A35, 'NILAI PREFERENSI &amp; RANKING'!$K$4:$K$78, 0))
</f>
        <v>0.409</v>
      </c>
      <c r="K35" s="90" t="s">
        <v>353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89">
        <v>32.0</v>
      </c>
      <c r="B36" s="81" t="str">
        <f t="array" ref="B36">INDEX('DATA ALTERNATIF'!$B$5:$B$79, MATCH(A36, 'NILAI PREFERENSI &amp; RANKING'!$K$4:$K$78, 0))
</f>
        <v>A25</v>
      </c>
      <c r="C36" s="84" t="str">
        <f t="array" ref="C36">INDEX('DATA ALTERNATIF'!$C$5:$C$79, MATCH(A36, 'NILAI PREFERENSI &amp; RANKING'!$K$4:$K$78, 0))
</f>
        <v>Acer Travelmate P214 i5-1334U</v>
      </c>
      <c r="D36" s="81" t="str">
        <f t="array" ref="D36">INDEX('DATA ALTERNATIF'!$D$5:$D$79, MATCH(A36, 'NILAI PREFERENSI &amp; RANKING'!$K$4:$K$78, 0))
</f>
        <v>Acer</v>
      </c>
      <c r="E36" s="85">
        <f t="array" ref="E36">INDEX('DATA ALTERNATIF'!$E$5:$E$79, MATCH(A36, 'NILAI PREFERENSI &amp; RANKING'!$K$4:$K$78, 0))
</f>
        <v>44.08</v>
      </c>
      <c r="F36" s="81">
        <f t="array" ref="F36">INDEX('DATA ALTERNATIF'!$F$5:$F$79, MATCH(A36, 'NILAI PREFERENSI &amp; RANKING'!$K$4:$K$78, 0))
</f>
        <v>8</v>
      </c>
      <c r="G36" s="81">
        <f t="array" ref="G36">INDEX('DATA ALTERNATIF'!$G$5:$G$79, MATCH(A36, 'NILAI PREFERENSI &amp; RANKING'!$K$4:$K$78, 0))
</f>
        <v>512</v>
      </c>
      <c r="H36" s="81">
        <f t="array" ref="H36">INDEX('DATA ALTERNATIF'!$H$5:$H$79, MATCH(A36, 'NILAI PREFERENSI &amp; RANKING'!$K$4:$K$78, 0))
</f>
        <v>3</v>
      </c>
      <c r="I36" s="86">
        <f t="array" ref="I36">INDEX('DATA ALTERNATIF'!$I$5:$I$79, MATCH(A36, 'NILAI PREFERENSI &amp; RANKING'!$K$4:$K$78, 0))
</f>
        <v>19250000</v>
      </c>
      <c r="J36" s="87">
        <f t="array" ref="J36">INDEX('NILAI PREFERENSI &amp; RANKING'!$I$4:$I$78, MATCH(A36, 'NILAI PREFERENSI &amp; RANKING'!$K$4:$K$78, 0))
</f>
        <v>0.409</v>
      </c>
      <c r="K36" s="90" t="s">
        <v>353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89">
        <v>33.0</v>
      </c>
      <c r="B37" s="81" t="str">
        <f t="array" ref="B37">INDEX('DATA ALTERNATIF'!$B$5:$B$79, MATCH(A37, 'NILAI PREFERENSI &amp; RANKING'!$K$4:$K$78, 0))
</f>
        <v>A40</v>
      </c>
      <c r="C37" s="84" t="str">
        <f t="array" ref="C37">INDEX('DATA ALTERNATIF'!$C$5:$C$79, MATCH(A37, 'NILAI PREFERENSI &amp; RANKING'!$K$4:$K$78, 0))
</f>
        <v>Advan WorkPro Core i5-12450H</v>
      </c>
      <c r="D37" s="81" t="str">
        <f t="array" ref="D37">INDEX('DATA ALTERNATIF'!$D$5:$D$79, MATCH(A37, 'NILAI PREFERENSI &amp; RANKING'!$K$4:$K$78, 0))
</f>
        <v>Advan</v>
      </c>
      <c r="E37" s="85">
        <f t="array" ref="E37">INDEX('DATA ALTERNATIF'!$E$5:$E$79, MATCH(A37, 'NILAI PREFERENSI &amp; RANKING'!$K$4:$K$78, 0))
</f>
        <v>25.04</v>
      </c>
      <c r="F37" s="81">
        <f t="array" ref="F37">INDEX('DATA ALTERNATIF'!$F$5:$F$79, MATCH(A37, 'NILAI PREFERENSI &amp; RANKING'!$K$4:$K$78, 0))
</f>
        <v>8</v>
      </c>
      <c r="G37" s="81">
        <f t="array" ref="G37">INDEX('DATA ALTERNATIF'!$G$5:$G$79, MATCH(A37, 'NILAI PREFERENSI &amp; RANKING'!$K$4:$K$78, 0))
</f>
        <v>512</v>
      </c>
      <c r="H37" s="81">
        <f t="array" ref="H37">INDEX('DATA ALTERNATIF'!$H$5:$H$79, MATCH(A37, 'NILAI PREFERENSI &amp; RANKING'!$K$4:$K$78, 0))
</f>
        <v>1</v>
      </c>
      <c r="I37" s="86">
        <f t="array" ref="I37">INDEX('DATA ALTERNATIF'!$I$5:$I$79, MATCH(A37, 'NILAI PREFERENSI &amp; RANKING'!$K$4:$K$78, 0))
</f>
        <v>9324000</v>
      </c>
      <c r="J37" s="87">
        <f t="array" ref="J37">INDEX('NILAI PREFERENSI &amp; RANKING'!$I$4:$I$78, MATCH(A37, 'NILAI PREFERENSI &amp; RANKING'!$K$4:$K$78, 0))
</f>
        <v>0.409</v>
      </c>
      <c r="K37" s="90" t="s">
        <v>353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89">
        <v>34.0</v>
      </c>
      <c r="B38" s="81" t="str">
        <f t="array" ref="B38">INDEX('DATA ALTERNATIF'!$B$5:$B$79, MATCH(A38, 'NILAI PREFERENSI &amp; RANKING'!$K$4:$K$78, 0))
</f>
        <v>A42</v>
      </c>
      <c r="C38" s="84" t="str">
        <f t="array" ref="C38">INDEX('DATA ALTERNATIF'!$C$5:$C$79, MATCH(A38, 'NILAI PREFERENSI &amp; RANKING'!$K$4:$K$78, 0))
</f>
        <v>Zyrex Sky 232 Prime I5 1035G7 </v>
      </c>
      <c r="D38" s="81" t="str">
        <f t="array" ref="D38">INDEX('DATA ALTERNATIF'!$D$5:$D$79, MATCH(A38, 'NILAI PREFERENSI &amp; RANKING'!$K$4:$K$78, 0))
</f>
        <v>Zyrex</v>
      </c>
      <c r="E38" s="85">
        <f t="array" ref="E38">INDEX('DATA ALTERNATIF'!$E$5:$E$79, MATCH(A38, 'NILAI PREFERENSI &amp; RANKING'!$K$4:$K$78, 0))
</f>
        <v>44.79</v>
      </c>
      <c r="F38" s="81">
        <f t="array" ref="F38">INDEX('DATA ALTERNATIF'!$F$5:$F$79, MATCH(A38, 'NILAI PREFERENSI &amp; RANKING'!$K$4:$K$78, 0))
</f>
        <v>8</v>
      </c>
      <c r="G38" s="81">
        <f t="array" ref="G38">INDEX('DATA ALTERNATIF'!$G$5:$G$79, MATCH(A38, 'NILAI PREFERENSI &amp; RANKING'!$K$4:$K$78, 0))
</f>
        <v>512</v>
      </c>
      <c r="H38" s="81">
        <f t="array" ref="H38">INDEX('DATA ALTERNATIF'!$H$5:$H$79, MATCH(A38, 'NILAI PREFERENSI &amp; RANKING'!$K$4:$K$78, 0))
</f>
        <v>1</v>
      </c>
      <c r="I38" s="86">
        <f t="array" ref="I38">INDEX('DATA ALTERNATIF'!$I$5:$I$79, MATCH(A38, 'NILAI PREFERENSI &amp; RANKING'!$K$4:$K$78, 0))
</f>
        <v>9600000</v>
      </c>
      <c r="J38" s="87">
        <f t="array" ref="J38">INDEX('NILAI PREFERENSI &amp; RANKING'!$I$4:$I$78, MATCH(A38, 'NILAI PREFERENSI &amp; RANKING'!$K$4:$K$78, 0))
</f>
        <v>0.409</v>
      </c>
      <c r="K38" s="90" t="s">
        <v>353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89">
        <v>35.0</v>
      </c>
      <c r="B39" s="81" t="str">
        <f t="array" ref="B39">INDEX('DATA ALTERNATIF'!$B$5:$B$79, MATCH(A39, 'NILAI PREFERENSI &amp; RANKING'!$K$4:$K$78, 0))
</f>
        <v>A72</v>
      </c>
      <c r="C39" s="84" t="str">
        <f t="array" ref="C39">INDEX('DATA ALTERNATIF'!$C$5:$C$79, MATCH(A39, 'NILAI PREFERENSI &amp; RANKING'!$K$4:$K$78, 0))
</f>
        <v>Acer TravelMate P214 AMD Ryzen 5 PRO 7535U</v>
      </c>
      <c r="D39" s="81" t="str">
        <f t="array" ref="D39">INDEX('DATA ALTERNATIF'!$D$5:$D$79, MATCH(A39, 'NILAI PREFERENSI &amp; RANKING'!$K$4:$K$78, 0))
</f>
        <v>Acer</v>
      </c>
      <c r="E39" s="85">
        <f t="array" ref="E39">INDEX('DATA ALTERNATIF'!$E$5:$E$79, MATCH(A39, 'NILAI PREFERENSI &amp; RANKING'!$K$4:$K$78, 0))
</f>
        <v>44.84</v>
      </c>
      <c r="F39" s="81">
        <f t="array" ref="F39">INDEX('DATA ALTERNATIF'!$F$5:$F$79, MATCH(A39, 'NILAI PREFERENSI &amp; RANKING'!$K$4:$K$78, 0))
</f>
        <v>8</v>
      </c>
      <c r="G39" s="81">
        <f t="array" ref="G39">INDEX('DATA ALTERNATIF'!$G$5:$G$79, MATCH(A39, 'NILAI PREFERENSI &amp; RANKING'!$K$4:$K$78, 0))
</f>
        <v>512</v>
      </c>
      <c r="H39" s="81">
        <f t="array" ref="H39">INDEX('DATA ALTERNATIF'!$H$5:$H$79, MATCH(A39, 'NILAI PREFERENSI &amp; RANKING'!$K$4:$K$78, 0))
</f>
        <v>3</v>
      </c>
      <c r="I39" s="86">
        <f t="array" ref="I39">INDEX('DATA ALTERNATIF'!$I$5:$I$79, MATCH(A39, 'NILAI PREFERENSI &amp; RANKING'!$K$4:$K$78, 0))
</f>
        <v>28820000</v>
      </c>
      <c r="J39" s="87">
        <f t="array" ref="J39">INDEX('NILAI PREFERENSI &amp; RANKING'!$I$4:$I$78, MATCH(A39, 'NILAI PREFERENSI &amp; RANKING'!$K$4:$K$78, 0))
</f>
        <v>0.409</v>
      </c>
      <c r="K39" s="90" t="s">
        <v>353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89">
        <v>36.0</v>
      </c>
      <c r="B40" s="81" t="str">
        <f t="array" ref="B40">INDEX('DATA ALTERNATIF'!$B$5:$B$79, MATCH(A40, 'NILAI PREFERENSI &amp; RANKING'!$K$4:$K$78, 0))
</f>
        <v>A03</v>
      </c>
      <c r="C40" s="84" t="str">
        <f t="array" ref="C40">INDEX('DATA ALTERNATIF'!$C$5:$C$79, MATCH(A40, 'NILAI PREFERENSI &amp; RANKING'!$K$4:$K$78, 0))
</f>
        <v>Lenovo ThinkPad E14 Gen 5</v>
      </c>
      <c r="D40" s="81" t="str">
        <f t="array" ref="D40">INDEX('DATA ALTERNATIF'!$D$5:$D$79, MATCH(A40, 'NILAI PREFERENSI &amp; RANKING'!$K$4:$K$78, 0))
</f>
        <v>Lenovo</v>
      </c>
      <c r="E40" s="85">
        <f t="array" ref="E40">INDEX('DATA ALTERNATIF'!$E$5:$E$79, MATCH(A40, 'NILAI PREFERENSI &amp; RANKING'!$K$4:$K$78, 0))
</f>
        <v>38.2</v>
      </c>
      <c r="F40" s="81">
        <f t="array" ref="F40">INDEX('DATA ALTERNATIF'!$F$5:$F$79, MATCH(A40, 'NILAI PREFERENSI &amp; RANKING'!$K$4:$K$78, 0))
</f>
        <v>16</v>
      </c>
      <c r="G40" s="81">
        <f t="array" ref="G40">INDEX('DATA ALTERNATIF'!$G$5:$G$79, MATCH(A40, 'NILAI PREFERENSI &amp; RANKING'!$K$4:$K$78, 0))
</f>
        <v>512</v>
      </c>
      <c r="H40" s="81">
        <f t="array" ref="H40">INDEX('DATA ALTERNATIF'!$H$5:$H$79, MATCH(A40, 'NILAI PREFERENSI &amp; RANKING'!$K$4:$K$78, 0))
</f>
        <v>1</v>
      </c>
      <c r="I40" s="86">
        <f t="array" ref="I40">INDEX('DATA ALTERNATIF'!$I$5:$I$79, MATCH(A40, 'NILAI PREFERENSI &amp; RANKING'!$K$4:$K$78, 0))
</f>
        <v>14088731</v>
      </c>
      <c r="J40" s="87">
        <f t="array" ref="J40">INDEX('NILAI PREFERENSI &amp; RANKING'!$I$4:$I$78, MATCH(A40, 'NILAI PREFERENSI &amp; RANKING'!$K$4:$K$78, 0))
</f>
        <v>0.4048</v>
      </c>
      <c r="K40" s="90" t="s">
        <v>353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89">
        <v>37.0</v>
      </c>
      <c r="B41" s="81" t="str">
        <f t="array" ref="B41">INDEX('DATA ALTERNATIF'!$B$5:$B$79, MATCH(A41, 'NILAI PREFERENSI &amp; RANKING'!$K$4:$K$78, 0))
</f>
        <v>A31</v>
      </c>
      <c r="C41" s="84" t="str">
        <f t="array" ref="C41">INDEX('DATA ALTERNATIF'!$C$5:$C$79, MATCH(A41, 'NILAI PREFERENSI &amp; RANKING'!$K$4:$K$78, 0))
</f>
        <v>Acer TravelMate P2 TMP214 54</v>
      </c>
      <c r="D41" s="81" t="str">
        <f t="array" ref="D41">INDEX('DATA ALTERNATIF'!$D$5:$D$79, MATCH(A41, 'NILAI PREFERENSI &amp; RANKING'!$K$4:$K$78, 0))
</f>
        <v>Acer</v>
      </c>
      <c r="E41" s="85">
        <f t="array" ref="E41">INDEX('DATA ALTERNATIF'!$E$5:$E$79, MATCH(A41, 'NILAI PREFERENSI &amp; RANKING'!$K$4:$K$78, 0))
</f>
        <v>44.08</v>
      </c>
      <c r="F41" s="81">
        <f t="array" ref="F41">INDEX('DATA ALTERNATIF'!$F$5:$F$79, MATCH(A41, 'NILAI PREFERENSI &amp; RANKING'!$K$4:$K$78, 0))
</f>
        <v>16</v>
      </c>
      <c r="G41" s="81">
        <f t="array" ref="G41">INDEX('DATA ALTERNATIF'!$G$5:$G$79, MATCH(A41, 'NILAI PREFERENSI &amp; RANKING'!$K$4:$K$78, 0))
</f>
        <v>512</v>
      </c>
      <c r="H41" s="81">
        <f t="array" ref="H41">INDEX('DATA ALTERNATIF'!$H$5:$H$79, MATCH(A41, 'NILAI PREFERENSI &amp; RANKING'!$K$4:$K$78, 0))
</f>
        <v>1</v>
      </c>
      <c r="I41" s="86">
        <f t="array" ref="I41">INDEX('DATA ALTERNATIF'!$I$5:$I$79, MATCH(A41, 'NILAI PREFERENSI &amp; RANKING'!$K$4:$K$78, 0))
</f>
        <v>15424203</v>
      </c>
      <c r="J41" s="87">
        <f t="array" ref="J41">INDEX('NILAI PREFERENSI &amp; RANKING'!$I$4:$I$78, MATCH(A41, 'NILAI PREFERENSI &amp; RANKING'!$K$4:$K$78, 0))
</f>
        <v>0.4048</v>
      </c>
      <c r="K41" s="90" t="s">
        <v>353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89">
        <v>38.0</v>
      </c>
      <c r="B42" s="81" t="str">
        <f t="array" ref="B42">INDEX('DATA ALTERNATIF'!$B$5:$B$79, MATCH(A42, 'NILAI PREFERENSI &amp; RANKING'!$K$4:$K$78, 0))
</f>
        <v>A32</v>
      </c>
      <c r="C42" s="84" t="str">
        <f t="array" ref="C42">INDEX('DATA ALTERNATIF'!$C$5:$C$79, MATCH(A42, 'NILAI PREFERENSI &amp; RANKING'!$K$4:$K$78, 0))
</f>
        <v>Acer TravelMate P2 TMP214-54-5816</v>
      </c>
      <c r="D42" s="81" t="str">
        <f t="array" ref="D42">INDEX('DATA ALTERNATIF'!$D$5:$D$79, MATCH(A42, 'NILAI PREFERENSI &amp; RANKING'!$K$4:$K$78, 0))
</f>
        <v>Acer</v>
      </c>
      <c r="E42" s="85">
        <f t="array" ref="E42">INDEX('DATA ALTERNATIF'!$E$5:$E$79, MATCH(A42, 'NILAI PREFERENSI &amp; RANKING'!$K$4:$K$78, 0))
</f>
        <v>41.55</v>
      </c>
      <c r="F42" s="81">
        <f t="array" ref="F42">INDEX('DATA ALTERNATIF'!$F$5:$F$79, MATCH(A42, 'NILAI PREFERENSI &amp; RANKING'!$K$4:$K$78, 0))
</f>
        <v>16</v>
      </c>
      <c r="G42" s="81">
        <f t="array" ref="G42">INDEX('DATA ALTERNATIF'!$G$5:$G$79, MATCH(A42, 'NILAI PREFERENSI &amp; RANKING'!$K$4:$K$78, 0))
</f>
        <v>512</v>
      </c>
      <c r="H42" s="81">
        <f t="array" ref="H42">INDEX('DATA ALTERNATIF'!$H$5:$H$79, MATCH(A42, 'NILAI PREFERENSI &amp; RANKING'!$K$4:$K$78, 0))
</f>
        <v>1</v>
      </c>
      <c r="I42" s="86">
        <f t="array" ref="I42">INDEX('DATA ALTERNATIF'!$I$5:$I$79, MATCH(A42, 'NILAI PREFERENSI &amp; RANKING'!$K$4:$K$78, 0))
</f>
        <v>15151500</v>
      </c>
      <c r="J42" s="87">
        <f t="array" ref="J42">INDEX('NILAI PREFERENSI &amp; RANKING'!$I$4:$I$78, MATCH(A42, 'NILAI PREFERENSI &amp; RANKING'!$K$4:$K$78, 0))
</f>
        <v>0.4048</v>
      </c>
      <c r="K42" s="90" t="s">
        <v>353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89">
        <v>39.0</v>
      </c>
      <c r="B43" s="81" t="str">
        <f t="array" ref="B43">INDEX('DATA ALTERNATIF'!$B$5:$B$79, MATCH(A43, 'NILAI PREFERENSI &amp; RANKING'!$K$4:$K$78, 0))
</f>
        <v>A38</v>
      </c>
      <c r="C43" s="84" t="str">
        <f t="array" ref="C43">INDEX('DATA ALTERNATIF'!$C$5:$C$79, MATCH(A43, 'NILAI PREFERENSI &amp; RANKING'!$K$4:$K$78, 0))
</f>
        <v>Advan Workplus</v>
      </c>
      <c r="D43" s="81" t="str">
        <f t="array" ref="D43">INDEX('DATA ALTERNATIF'!$D$5:$D$79, MATCH(A43, 'NILAI PREFERENSI &amp; RANKING'!$K$4:$K$78, 0))
</f>
        <v>Advan</v>
      </c>
      <c r="E43" s="85">
        <f t="array" ref="E43">INDEX('DATA ALTERNATIF'!$E$5:$E$79, MATCH(A43, 'NILAI PREFERENSI &amp; RANKING'!$K$4:$K$78, 0))
</f>
        <v>39.29</v>
      </c>
      <c r="F43" s="81">
        <f t="array" ref="F43">INDEX('DATA ALTERNATIF'!$F$5:$F$79, MATCH(A43, 'NILAI PREFERENSI &amp; RANKING'!$K$4:$K$78, 0))
</f>
        <v>16</v>
      </c>
      <c r="G43" s="81">
        <f t="array" ref="G43">INDEX('DATA ALTERNATIF'!$G$5:$G$79, MATCH(A43, 'NILAI PREFERENSI &amp; RANKING'!$K$4:$K$78, 0))
</f>
        <v>512</v>
      </c>
      <c r="H43" s="81">
        <f t="array" ref="H43">INDEX('DATA ALTERNATIF'!$H$5:$H$79, MATCH(A43, 'NILAI PREFERENSI &amp; RANKING'!$K$4:$K$78, 0))
</f>
        <v>1</v>
      </c>
      <c r="I43" s="86">
        <f t="array" ref="I43">INDEX('DATA ALTERNATIF'!$I$5:$I$79, MATCH(A43, 'NILAI PREFERENSI &amp; RANKING'!$K$4:$K$78, 0))
</f>
        <v>15540000</v>
      </c>
      <c r="J43" s="87">
        <f t="array" ref="J43">INDEX('NILAI PREFERENSI &amp; RANKING'!$I$4:$I$78, MATCH(A43, 'NILAI PREFERENSI &amp; RANKING'!$K$4:$K$78, 0))
</f>
        <v>0.4048</v>
      </c>
      <c r="K43" s="90" t="s">
        <v>353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89">
        <v>40.0</v>
      </c>
      <c r="B44" s="81" t="str">
        <f t="array" ref="B44">INDEX('DATA ALTERNATIF'!$B$5:$B$79, MATCH(A44, 'NILAI PREFERENSI &amp; RANKING'!$K$4:$K$78, 0))
</f>
        <v>A02</v>
      </c>
      <c r="C44" s="84" t="str">
        <f t="array" ref="C44">INDEX('DATA ALTERNATIF'!$C$5:$C$79, MATCH(A44, 'NILAI PREFERENSI &amp; RANKING'!$K$4:$K$78, 0))
</f>
        <v>Lenovo IdeaPad Slim 3 15IAN8</v>
      </c>
      <c r="D44" s="81" t="str">
        <f t="array" ref="D44">INDEX('DATA ALTERNATIF'!$D$5:$D$79, MATCH(A44, 'NILAI PREFERENSI &amp; RANKING'!$K$4:$K$78, 0))
</f>
        <v>Lenovo</v>
      </c>
      <c r="E44" s="85">
        <f t="array" ref="E44">INDEX('DATA ALTERNATIF'!$E$5:$E$79, MATCH(A44, 'NILAI PREFERENSI &amp; RANKING'!$K$4:$K$78, 0))
</f>
        <v>40</v>
      </c>
      <c r="F44" s="81">
        <f t="array" ref="F44">INDEX('DATA ALTERNATIF'!$F$5:$F$79, MATCH(A44, 'NILAI PREFERENSI &amp; RANKING'!$K$4:$K$78, 0))
</f>
        <v>16</v>
      </c>
      <c r="G44" s="81">
        <f t="array" ref="G44">INDEX('DATA ALTERNATIF'!$G$5:$G$79, MATCH(A44, 'NILAI PREFERENSI &amp; RANKING'!$K$4:$K$78, 0))
</f>
        <v>512</v>
      </c>
      <c r="H44" s="81">
        <f t="array" ref="H44">INDEX('DATA ALTERNATIF'!$H$5:$H$79, MATCH(A44, 'NILAI PREFERENSI &amp; RANKING'!$K$4:$K$78, 0))
</f>
        <v>1</v>
      </c>
      <c r="I44" s="86">
        <f t="array" ref="I44">INDEX('DATA ALTERNATIF'!$I$5:$I$79, MATCH(A44, 'NILAI PREFERENSI &amp; RANKING'!$K$4:$K$78, 0))
</f>
        <v>19846800</v>
      </c>
      <c r="J44" s="87">
        <f t="array" ref="J44">INDEX('NILAI PREFERENSI &amp; RANKING'!$I$4:$I$78, MATCH(A44, 'NILAI PREFERENSI &amp; RANKING'!$K$4:$K$78, 0))
</f>
        <v>0.3965</v>
      </c>
      <c r="K44" s="90" t="s">
        <v>353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89">
        <v>41.0</v>
      </c>
      <c r="B45" s="81" t="str">
        <f t="array" ref="B45">INDEX('DATA ALTERNATIF'!$B$5:$B$79, MATCH(A45, 'NILAI PREFERENSI &amp; RANKING'!$K$4:$K$78, 0))
</f>
        <v>A05</v>
      </c>
      <c r="C45" s="84" t="str">
        <f t="array" ref="C45">INDEX('DATA ALTERNATIF'!$C$5:$C$79, MATCH(A45, 'NILAI PREFERENSI &amp; RANKING'!$K$4:$K$78, 0))
</f>
        <v>Lenovo ThinkBook 14 G6 IRL</v>
      </c>
      <c r="D45" s="81" t="str">
        <f t="array" ref="D45">INDEX('DATA ALTERNATIF'!$D$5:$D$79, MATCH(A45, 'NILAI PREFERENSI &amp; RANKING'!$K$4:$K$78, 0))
</f>
        <v>Lenovo</v>
      </c>
      <c r="E45" s="85">
        <f t="array" ref="E45">INDEX('DATA ALTERNATIF'!$E$5:$E$79, MATCH(A45, 'NILAI PREFERENSI &amp; RANKING'!$K$4:$K$78, 0))
</f>
        <v>37.8</v>
      </c>
      <c r="F45" s="81">
        <f t="array" ref="F45">INDEX('DATA ALTERNATIF'!$F$5:$F$79, MATCH(A45, 'NILAI PREFERENSI &amp; RANKING'!$K$4:$K$78, 0))
</f>
        <v>8</v>
      </c>
      <c r="G45" s="81">
        <f t="array" ref="G45">INDEX('DATA ALTERNATIF'!$G$5:$G$79, MATCH(A45, 'NILAI PREFERENSI &amp; RANKING'!$K$4:$K$78, 0))
</f>
        <v>512</v>
      </c>
      <c r="H45" s="81">
        <f t="array" ref="H45">INDEX('DATA ALTERNATIF'!$H$5:$H$79, MATCH(A45, 'NILAI PREFERENSI &amp; RANKING'!$K$4:$K$78, 0))
</f>
        <v>2</v>
      </c>
      <c r="I45" s="86">
        <f t="array" ref="I45">INDEX('DATA ALTERNATIF'!$I$5:$I$79, MATCH(A45, 'NILAI PREFERENSI &amp; RANKING'!$K$4:$K$78, 0))
</f>
        <v>13900000</v>
      </c>
      <c r="J45" s="87">
        <f t="array" ref="J45">INDEX('NILAI PREFERENSI &amp; RANKING'!$I$4:$I$78, MATCH(A45, 'NILAI PREFERENSI &amp; RANKING'!$K$4:$K$78, 0))
</f>
        <v>0.3965</v>
      </c>
      <c r="K45" s="90" t="s">
        <v>353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89">
        <v>42.0</v>
      </c>
      <c r="B46" s="81" t="str">
        <f t="array" ref="B46">INDEX('DATA ALTERNATIF'!$B$5:$B$79, MATCH(A46, 'NILAI PREFERENSI &amp; RANKING'!$K$4:$K$78, 0))
</f>
        <v>A16</v>
      </c>
      <c r="C46" s="84" t="str">
        <f t="array" ref="C46">INDEX('DATA ALTERNATIF'!$C$5:$C$79, MATCH(A46, 'NILAI PREFERENSI &amp; RANKING'!$K$4:$K$78, 0))
</f>
        <v>HP 14S DQ5152TU i5 1235U</v>
      </c>
      <c r="D46" s="81" t="str">
        <f t="array" ref="D46">INDEX('DATA ALTERNATIF'!$D$5:$D$79, MATCH(A46, 'NILAI PREFERENSI &amp; RANKING'!$K$4:$K$78, 0))
</f>
        <v>HP</v>
      </c>
      <c r="E46" s="85">
        <f t="array" ref="E46">INDEX('DATA ALTERNATIF'!$E$5:$E$79, MATCH(A46, 'NILAI PREFERENSI &amp; RANKING'!$K$4:$K$78, 0))
</f>
        <v>42.88</v>
      </c>
      <c r="F46" s="81">
        <f t="array" ref="F46">INDEX('DATA ALTERNATIF'!$F$5:$F$79, MATCH(A46, 'NILAI PREFERENSI &amp; RANKING'!$K$4:$K$78, 0))
</f>
        <v>8</v>
      </c>
      <c r="G46" s="81">
        <f t="array" ref="G46">INDEX('DATA ALTERNATIF'!$G$5:$G$79, MATCH(A46, 'NILAI PREFERENSI &amp; RANKING'!$K$4:$K$78, 0))
</f>
        <v>512</v>
      </c>
      <c r="H46" s="81">
        <f t="array" ref="H46">INDEX('DATA ALTERNATIF'!$H$5:$H$79, MATCH(A46, 'NILAI PREFERENSI &amp; RANKING'!$K$4:$K$78, 0))
</f>
        <v>2</v>
      </c>
      <c r="I46" s="86">
        <f t="array" ref="I46">INDEX('DATA ALTERNATIF'!$I$5:$I$79, MATCH(A46, 'NILAI PREFERENSI &amp; RANKING'!$K$4:$K$78, 0))
</f>
        <v>11999100</v>
      </c>
      <c r="J46" s="87">
        <f t="array" ref="J46">INDEX('NILAI PREFERENSI &amp; RANKING'!$I$4:$I$78, MATCH(A46, 'NILAI PREFERENSI &amp; RANKING'!$K$4:$K$78, 0))
</f>
        <v>0.3965</v>
      </c>
      <c r="K46" s="90" t="s">
        <v>353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89">
        <v>43.0</v>
      </c>
      <c r="B47" s="81" t="str">
        <f t="array" ref="B47">INDEX('DATA ALTERNATIF'!$B$5:$B$79, MATCH(A47, 'NILAI PREFERENSI &amp; RANKING'!$K$4:$K$78, 0))
</f>
        <v>A33</v>
      </c>
      <c r="C47" s="84" t="str">
        <f t="array" ref="C47">INDEX('DATA ALTERNATIF'!$C$5:$C$79, MATCH(A47, 'NILAI PREFERENSI &amp; RANKING'!$K$4:$K$78, 0))
</f>
        <v>Acer Travelmate P214</v>
      </c>
      <c r="D47" s="81" t="str">
        <f t="array" ref="D47">INDEX('DATA ALTERNATIF'!$D$5:$D$79, MATCH(A47, 'NILAI PREFERENSI &amp; RANKING'!$K$4:$K$78, 0))
</f>
        <v>Acer</v>
      </c>
      <c r="E47" s="85">
        <f t="array" ref="E47">INDEX('DATA ALTERNATIF'!$E$5:$E$79, MATCH(A47, 'NILAI PREFERENSI &amp; RANKING'!$K$4:$K$78, 0))
</f>
        <v>44.22</v>
      </c>
      <c r="F47" s="81">
        <f t="array" ref="F47">INDEX('DATA ALTERNATIF'!$F$5:$F$79, MATCH(A47, 'NILAI PREFERENSI &amp; RANKING'!$K$4:$K$78, 0))
</f>
        <v>8</v>
      </c>
      <c r="G47" s="81">
        <f t="array" ref="G47">INDEX('DATA ALTERNATIF'!$G$5:$G$79, MATCH(A47, 'NILAI PREFERENSI &amp; RANKING'!$K$4:$K$78, 0))
</f>
        <v>512</v>
      </c>
      <c r="H47" s="81">
        <f t="array" ref="H47">INDEX('DATA ALTERNATIF'!$H$5:$H$79, MATCH(A47, 'NILAI PREFERENSI &amp; RANKING'!$K$4:$K$78, 0))
</f>
        <v>2</v>
      </c>
      <c r="I47" s="86">
        <f t="array" ref="I47">INDEX('DATA ALTERNATIF'!$I$5:$I$79, MATCH(A47, 'NILAI PREFERENSI &amp; RANKING'!$K$4:$K$78, 0))
</f>
        <v>13500000</v>
      </c>
      <c r="J47" s="87">
        <f t="array" ref="J47">INDEX('NILAI PREFERENSI &amp; RANKING'!$I$4:$I$78, MATCH(A47, 'NILAI PREFERENSI &amp; RANKING'!$K$4:$K$78, 0))
</f>
        <v>0.3965</v>
      </c>
      <c r="K47" s="90" t="s">
        <v>353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89">
        <v>44.0</v>
      </c>
      <c r="B48" s="81" t="str">
        <f t="array" ref="B48">INDEX('DATA ALTERNATIF'!$B$5:$B$79, MATCH(A48, 'NILAI PREFERENSI &amp; RANKING'!$K$4:$K$78, 0))
</f>
        <v>A37</v>
      </c>
      <c r="C48" s="84" t="str">
        <f t="array" ref="C48">INDEX('DATA ALTERNATIF'!$C$5:$C$79, MATCH(A48, 'NILAI PREFERENSI &amp; RANKING'!$K$4:$K$78, 0))
</f>
        <v>Axioo Mybook Prime E7 (16N5-3)</v>
      </c>
      <c r="D48" s="81" t="str">
        <f t="array" ref="D48">INDEX('DATA ALTERNATIF'!$D$5:$D$79, MATCH(A48, 'NILAI PREFERENSI &amp; RANKING'!$K$4:$K$78, 0))
</f>
        <v>Axioo</v>
      </c>
      <c r="E48" s="85">
        <f t="array" ref="E48">INDEX('DATA ALTERNATIF'!$E$5:$E$79, MATCH(A48, 'NILAI PREFERENSI &amp; RANKING'!$K$4:$K$78, 0))
</f>
        <v>43.49</v>
      </c>
      <c r="F48" s="81">
        <f t="array" ref="F48">INDEX('DATA ALTERNATIF'!$F$5:$F$79, MATCH(A48, 'NILAI PREFERENSI &amp; RANKING'!$K$4:$K$78, 0))
</f>
        <v>16</v>
      </c>
      <c r="G48" s="81">
        <f t="array" ref="G48">INDEX('DATA ALTERNATIF'!$G$5:$G$79, MATCH(A48, 'NILAI PREFERENSI &amp; RANKING'!$K$4:$K$78, 0))
</f>
        <v>512</v>
      </c>
      <c r="H48" s="81">
        <f t="array" ref="H48">INDEX('DATA ALTERNATIF'!$H$5:$H$79, MATCH(A48, 'NILAI PREFERENSI &amp; RANKING'!$K$4:$K$78, 0))
</f>
        <v>1</v>
      </c>
      <c r="I48" s="86">
        <f t="array" ref="I48">INDEX('DATA ALTERNATIF'!$I$5:$I$79, MATCH(A48, 'NILAI PREFERENSI &amp; RANKING'!$K$4:$K$78, 0))
</f>
        <v>17900001</v>
      </c>
      <c r="J48" s="87">
        <f t="array" ref="J48">INDEX('NILAI PREFERENSI &amp; RANKING'!$I$4:$I$78, MATCH(A48, 'NILAI PREFERENSI &amp; RANKING'!$K$4:$K$78, 0))
</f>
        <v>0.3965</v>
      </c>
      <c r="K48" s="90" t="s">
        <v>353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89">
        <v>45.0</v>
      </c>
      <c r="B49" s="81" t="str">
        <f t="array" ref="B49">INDEX('DATA ALTERNATIF'!$B$5:$B$79, MATCH(A49, 'NILAI PREFERENSI &amp; RANKING'!$K$4:$K$78, 0))
</f>
        <v>A50</v>
      </c>
      <c r="C49" s="84" t="str">
        <f t="array" ref="C49">INDEX('DATA ALTERNATIF'!$C$5:$C$79, MATCH(A49, 'NILAI PREFERENSI &amp; RANKING'!$K$4:$K$78, 0))
</f>
        <v>Lenovo IdeaPad Slim 5 i7</v>
      </c>
      <c r="D49" s="81" t="str">
        <f t="array" ref="D49">INDEX('DATA ALTERNATIF'!$D$5:$D$79, MATCH(A49, 'NILAI PREFERENSI &amp; RANKING'!$K$4:$K$78, 0))
</f>
        <v>Lenovo</v>
      </c>
      <c r="E49" s="85">
        <f t="array" ref="E49">INDEX('DATA ALTERNATIF'!$E$5:$E$79, MATCH(A49, 'NILAI PREFERENSI &amp; RANKING'!$K$4:$K$78, 0))
</f>
        <v>41.46</v>
      </c>
      <c r="F49" s="81">
        <f t="array" ref="F49">INDEX('DATA ALTERNATIF'!$F$5:$F$79, MATCH(A49, 'NILAI PREFERENSI &amp; RANKING'!$K$4:$K$78, 0))
</f>
        <v>16</v>
      </c>
      <c r="G49" s="81">
        <f t="array" ref="G49">INDEX('DATA ALTERNATIF'!$G$5:$G$79, MATCH(A49, 'NILAI PREFERENSI &amp; RANKING'!$K$4:$K$78, 0))
</f>
        <v>512</v>
      </c>
      <c r="H49" s="81">
        <f t="array" ref="H49">INDEX('DATA ALTERNATIF'!$H$5:$H$79, MATCH(A49, 'NILAI PREFERENSI &amp; RANKING'!$K$4:$K$78, 0))
</f>
        <v>1</v>
      </c>
      <c r="I49" s="86" t="str">
        <f t="array" ref="I49">INDEX('DATA ALTERNATIF'!$I$5:$I$79, MATCH(A49, 'NILAI PREFERENSI &amp; RANKING'!$K$4:$K$78, 0))
</f>
        <v>18.648.000</v>
      </c>
      <c r="J49" s="87">
        <f t="array" ref="J49">INDEX('NILAI PREFERENSI &amp; RANKING'!$I$4:$I$78, MATCH(A49, 'NILAI PREFERENSI &amp; RANKING'!$K$4:$K$78, 0))
</f>
        <v>0.3965</v>
      </c>
      <c r="K49" s="90" t="s">
        <v>353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89">
        <v>46.0</v>
      </c>
      <c r="B50" s="81" t="str">
        <f t="array" ref="B50">INDEX('DATA ALTERNATIF'!$B$5:$B$79, MATCH(A50, 'NILAI PREFERENSI &amp; RANKING'!$K$4:$K$78, 0))
</f>
        <v>A59</v>
      </c>
      <c r="C50" s="84" t="str">
        <f t="array" ref="C50">INDEX('DATA ALTERNATIF'!$C$5:$C$79, MATCH(A50, 'NILAI PREFERENSI &amp; RANKING'!$K$4:$K$78, 0))
</f>
        <v>Lenovo Ideapad Slim 3 14IRH10</v>
      </c>
      <c r="D50" s="81" t="str">
        <f t="array" ref="D50">INDEX('DATA ALTERNATIF'!$D$5:$D$79, MATCH(A50, 'NILAI PREFERENSI &amp; RANKING'!$K$4:$K$78, 0))
</f>
        <v>Lenovo</v>
      </c>
      <c r="E50" s="85">
        <f t="array" ref="E50">INDEX('DATA ALTERNATIF'!$E$5:$E$79, MATCH(A50, 'NILAI PREFERENSI &amp; RANKING'!$K$4:$K$78, 0))
</f>
        <v>42.59</v>
      </c>
      <c r="F50" s="81">
        <f t="array" ref="F50">INDEX('DATA ALTERNATIF'!$F$5:$F$79, MATCH(A50, 'NILAI PREFERENSI &amp; RANKING'!$K$4:$K$78, 0))
</f>
        <v>8</v>
      </c>
      <c r="G50" s="81">
        <f t="array" ref="G50">INDEX('DATA ALTERNATIF'!$G$5:$G$79, MATCH(A50, 'NILAI PREFERENSI &amp; RANKING'!$K$4:$K$78, 0))
</f>
        <v>512</v>
      </c>
      <c r="H50" s="81">
        <f t="array" ref="H50">INDEX('DATA ALTERNATIF'!$H$5:$H$79, MATCH(A50, 'NILAI PREFERENSI &amp; RANKING'!$K$4:$K$78, 0))
</f>
        <v>2</v>
      </c>
      <c r="I50" s="86">
        <f t="array" ref="I50">INDEX('DATA ALTERNATIF'!$I$5:$I$79, MATCH(A50, 'NILAI PREFERENSI &amp; RANKING'!$K$4:$K$78, 0))
</f>
        <v>11766000</v>
      </c>
      <c r="J50" s="87">
        <f t="array" ref="J50">INDEX('NILAI PREFERENSI &amp; RANKING'!$I$4:$I$78, MATCH(A50, 'NILAI PREFERENSI &amp; RANKING'!$K$4:$K$78, 0))
</f>
        <v>0.3965</v>
      </c>
      <c r="K50" s="90" t="s">
        <v>353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89">
        <v>47.0</v>
      </c>
      <c r="B51" s="81" t="str">
        <f t="array" ref="B51">INDEX('DATA ALTERNATIF'!$B$5:$B$79, MATCH(A51, 'NILAI PREFERENSI &amp; RANKING'!$K$4:$K$78, 0))
</f>
        <v>A17</v>
      </c>
      <c r="C51" s="84" t="str">
        <f t="array" ref="C51">INDEX('DATA ALTERNATIF'!$C$5:$C$79, MATCH(A51, 'NILAI PREFERENSI &amp; RANKING'!$K$4:$K$78, 0))
</f>
        <v>HP 14s DQ5000TU i5-1240P</v>
      </c>
      <c r="D51" s="81" t="str">
        <f t="array" ref="D51">INDEX('DATA ALTERNATIF'!$D$5:$D$79, MATCH(A51, 'NILAI PREFERENSI &amp; RANKING'!$K$4:$K$78, 0))
</f>
        <v>HP</v>
      </c>
      <c r="E51" s="85">
        <f t="array" ref="E51">INDEX('DATA ALTERNATIF'!$E$5:$E$79, MATCH(A51, 'NILAI PREFERENSI &amp; RANKING'!$K$4:$K$78, 0))
</f>
        <v>42</v>
      </c>
      <c r="F51" s="81">
        <f t="array" ref="F51">INDEX('DATA ALTERNATIF'!$F$5:$F$79, MATCH(A51, 'NILAI PREFERENSI &amp; RANKING'!$K$4:$K$78, 0))
</f>
        <v>8</v>
      </c>
      <c r="G51" s="81">
        <f t="array" ref="G51">INDEX('DATA ALTERNATIF'!$G$5:$G$79, MATCH(A51, 'NILAI PREFERENSI &amp; RANKING'!$K$4:$K$78, 0))
</f>
        <v>512</v>
      </c>
      <c r="H51" s="81">
        <f t="array" ref="H51">INDEX('DATA ALTERNATIF'!$H$5:$H$79, MATCH(A51, 'NILAI PREFERENSI &amp; RANKING'!$K$4:$K$78, 0))
</f>
        <v>2</v>
      </c>
      <c r="I51" s="86">
        <f t="array" ref="I51">INDEX('DATA ALTERNATIF'!$I$5:$I$79, MATCH(A51, 'NILAI PREFERENSI &amp; RANKING'!$K$4:$K$78, 0))
</f>
        <v>14349999</v>
      </c>
      <c r="J51" s="87">
        <f t="array" ref="J51">INDEX('NILAI PREFERENSI &amp; RANKING'!$I$4:$I$78, MATCH(A51, 'NILAI PREFERENSI &amp; RANKING'!$K$4:$K$78, 0))
</f>
        <v>0.3798</v>
      </c>
      <c r="K51" s="90" t="s">
        <v>353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89">
        <v>48.0</v>
      </c>
      <c r="B52" s="81" t="str">
        <f t="array" ref="B52">INDEX('DATA ALTERNATIF'!$B$5:$B$79, MATCH(A52, 'NILAI PREFERENSI &amp; RANKING'!$K$4:$K$78, 0))
</f>
        <v>A75</v>
      </c>
      <c r="C52" s="84" t="str">
        <f t="array" ref="C52">INDEX('DATA ALTERNATIF'!$C$5:$C$79, MATCH(A52, 'NILAI PREFERENSI &amp; RANKING'!$K$4:$K$78, 0))
</f>
        <v>Acer TravelMate P214 i3-1315U</v>
      </c>
      <c r="D52" s="81" t="str">
        <f t="array" ref="D52">INDEX('DATA ALTERNATIF'!$D$5:$D$79, MATCH(A52, 'NILAI PREFERENSI &amp; RANKING'!$K$4:$K$78, 0))
</f>
        <v>Acer</v>
      </c>
      <c r="E52" s="85">
        <f t="array" ref="E52">INDEX('DATA ALTERNATIF'!$E$5:$E$79, MATCH(A52, 'NILAI PREFERENSI &amp; RANKING'!$K$4:$K$78, 0))
</f>
        <v>44.22</v>
      </c>
      <c r="F52" s="81">
        <f t="array" ref="F52">INDEX('DATA ALTERNATIF'!$F$5:$F$79, MATCH(A52, 'NILAI PREFERENSI &amp; RANKING'!$K$4:$K$78, 0))
</f>
        <v>8</v>
      </c>
      <c r="G52" s="81">
        <f t="array" ref="G52">INDEX('DATA ALTERNATIF'!$G$5:$G$79, MATCH(A52, 'NILAI PREFERENSI &amp; RANKING'!$K$4:$K$78, 0))
</f>
        <v>512</v>
      </c>
      <c r="H52" s="81">
        <f t="array" ref="H52">INDEX('DATA ALTERNATIF'!$H$5:$H$79, MATCH(A52, 'NILAI PREFERENSI &amp; RANKING'!$K$4:$K$78, 0))
</f>
        <v>2</v>
      </c>
      <c r="I52" s="86">
        <f t="array" ref="I52">INDEX('DATA ALTERNATIF'!$I$5:$I$79, MATCH(A52, 'NILAI PREFERENSI &amp; RANKING'!$K$4:$K$78, 0))
</f>
        <v>14850000</v>
      </c>
      <c r="J52" s="87">
        <f t="array" ref="J52">INDEX('NILAI PREFERENSI &amp; RANKING'!$I$4:$I$78, MATCH(A52, 'NILAI PREFERENSI &amp; RANKING'!$K$4:$K$78, 0))
</f>
        <v>0.3798</v>
      </c>
      <c r="K52" s="90" t="s">
        <v>353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89">
        <v>49.0</v>
      </c>
      <c r="B53" s="81" t="str">
        <f t="array" ref="B53">INDEX('DATA ALTERNATIF'!$B$5:$B$79, MATCH(A53, 'NILAI PREFERENSI &amp; RANKING'!$K$4:$K$78, 0))
</f>
        <v>A34</v>
      </c>
      <c r="C53" s="84" t="str">
        <f t="array" ref="C53">INDEX('DATA ALTERNATIF'!$C$5:$C$79, MATCH(A53, 'NILAI PREFERENSI &amp; RANKING'!$K$4:$K$78, 0))
</f>
        <v>Acer TravelMate P214 i7-1165G7</v>
      </c>
      <c r="D53" s="81" t="str">
        <f t="array" ref="D53">INDEX('DATA ALTERNATIF'!$D$5:$D$79, MATCH(A53, 'NILAI PREFERENSI &amp; RANKING'!$K$4:$K$78, 0))
</f>
        <v>Acer</v>
      </c>
      <c r="E53" s="85">
        <f t="array" ref="E53">INDEX('DATA ALTERNATIF'!$E$5:$E$79, MATCH(A53, 'NILAI PREFERENSI &amp; RANKING'!$K$4:$K$78, 0))
</f>
        <v>41.55</v>
      </c>
      <c r="F53" s="81">
        <f t="array" ref="F53">INDEX('DATA ALTERNATIF'!$F$5:$F$79, MATCH(A53, 'NILAI PREFERENSI &amp; RANKING'!$K$4:$K$78, 0))
</f>
        <v>8</v>
      </c>
      <c r="G53" s="81">
        <f t="array" ref="G53">INDEX('DATA ALTERNATIF'!$G$5:$G$79, MATCH(A53, 'NILAI PREFERENSI &amp; RANKING'!$K$4:$K$78, 0))
</f>
        <v>512</v>
      </c>
      <c r="H53" s="81">
        <f t="array" ref="H53">INDEX('DATA ALTERNATIF'!$H$5:$H$79, MATCH(A53, 'NILAI PREFERENSI &amp; RANKING'!$K$4:$K$78, 0))
</f>
        <v>2</v>
      </c>
      <c r="I53" s="86">
        <f t="array" ref="I53">INDEX('DATA ALTERNATIF'!$I$5:$I$79, MATCH(A53, 'NILAI PREFERENSI &amp; RANKING'!$K$4:$K$78, 0))
</f>
        <v>19999000</v>
      </c>
      <c r="J53" s="87">
        <f t="array" ref="J53">INDEX('NILAI PREFERENSI &amp; RANKING'!$I$4:$I$78, MATCH(A53, 'NILAI PREFERENSI &amp; RANKING'!$K$4:$K$78, 0))
</f>
        <v>0.3715</v>
      </c>
      <c r="K53" s="90" t="s">
        <v>353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89">
        <v>50.0</v>
      </c>
      <c r="B54" s="81" t="str">
        <f t="array" ref="B54">INDEX('DATA ALTERNATIF'!$B$5:$B$79, MATCH(A54, 'NILAI PREFERENSI &amp; RANKING'!$K$4:$K$78, 0))
</f>
        <v>A69</v>
      </c>
      <c r="C54" s="84" t="str">
        <f t="array" ref="C54">INDEX('DATA ALTERNATIF'!$C$5:$C$79, MATCH(A54, 'NILAI PREFERENSI &amp; RANKING'!$K$4:$K$78, 0))
</f>
        <v>Axioo 14-Mybook Pro L3 (8N2)</v>
      </c>
      <c r="D54" s="81" t="str">
        <f t="array" ref="D54">INDEX('DATA ALTERNATIF'!$D$5:$D$79, MATCH(A54, 'NILAI PREFERENSI &amp; RANKING'!$K$4:$K$78, 0))
</f>
        <v>Axioo</v>
      </c>
      <c r="E54" s="85">
        <f t="array" ref="E54">INDEX('DATA ALTERNATIF'!$E$5:$E$79, MATCH(A54, 'NILAI PREFERENSI &amp; RANKING'!$K$4:$K$78, 0))
</f>
        <v>47.34</v>
      </c>
      <c r="F54" s="81">
        <f t="array" ref="F54">INDEX('DATA ALTERNATIF'!$F$5:$F$79, MATCH(A54, 'NILAI PREFERENSI &amp; RANKING'!$K$4:$K$78, 0))
</f>
        <v>8</v>
      </c>
      <c r="G54" s="81">
        <f t="array" ref="G54">INDEX('DATA ALTERNATIF'!$G$5:$G$79, MATCH(A54, 'NILAI PREFERENSI &amp; RANKING'!$K$4:$K$78, 0))
</f>
        <v>256</v>
      </c>
      <c r="H54" s="81">
        <f t="array" ref="H54">INDEX('DATA ALTERNATIF'!$H$5:$H$79, MATCH(A54, 'NILAI PREFERENSI &amp; RANKING'!$K$4:$K$78, 0))
</f>
        <v>1</v>
      </c>
      <c r="I54" s="86">
        <f t="array" ref="I54">INDEX('DATA ALTERNATIF'!$I$5:$I$79, MATCH(A54, 'NILAI PREFERENSI &amp; RANKING'!$K$4:$K$78, 0))
</f>
        <v>13530900</v>
      </c>
      <c r="J54" s="87">
        <f t="array" ref="J54">INDEX('NILAI PREFERENSI &amp; RANKING'!$I$4:$I$78, MATCH(A54, 'NILAI PREFERENSI &amp; RANKING'!$K$4:$K$78, 0))
</f>
        <v>0.366</v>
      </c>
      <c r="K54" s="90" t="s">
        <v>353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89">
        <v>51.0</v>
      </c>
      <c r="B55" s="81" t="str">
        <f t="array" ref="B55">INDEX('DATA ALTERNATIF'!$B$5:$B$79, MATCH(A55, 'NILAI PREFERENSI &amp; RANKING'!$K$4:$K$78, 0))
</f>
        <v>A01</v>
      </c>
      <c r="C55" s="84" t="str">
        <f t="array" ref="C55">INDEX('DATA ALTERNATIF'!$C$5:$C$79, MATCH(A55, 'NILAI PREFERENSI &amp; RANKING'!$K$4:$K$78, 0))
</f>
        <v>Lenovo IdeaPad Slim 3 15IAH8</v>
      </c>
      <c r="D55" s="81" t="str">
        <f t="array" ref="D55">INDEX('DATA ALTERNATIF'!$D$5:$D$79, MATCH(A55, 'NILAI PREFERENSI &amp; RANKING'!$K$4:$K$78, 0))
</f>
        <v>Lenovo</v>
      </c>
      <c r="E55" s="85">
        <f t="array" ref="E55">INDEX('DATA ALTERNATIF'!$E$5:$E$79, MATCH(A55, 'NILAI PREFERENSI &amp; RANKING'!$K$4:$K$78, 0))
</f>
        <v>41.5</v>
      </c>
      <c r="F55" s="81">
        <f t="array" ref="F55">INDEX('DATA ALTERNATIF'!$F$5:$F$79, MATCH(A55, 'NILAI PREFERENSI &amp; RANKING'!$K$4:$K$78, 0))
</f>
        <v>8</v>
      </c>
      <c r="G55" s="81">
        <f t="array" ref="G55">INDEX('DATA ALTERNATIF'!$G$5:$G$79, MATCH(A55, 'NILAI PREFERENSI &amp; RANKING'!$K$4:$K$78, 0))
</f>
        <v>512</v>
      </c>
      <c r="H55" s="81">
        <f t="array" ref="H55">INDEX('DATA ALTERNATIF'!$H$5:$H$79, MATCH(A55, 'NILAI PREFERENSI &amp; RANKING'!$K$4:$K$78, 0))
</f>
        <v>1</v>
      </c>
      <c r="I55" s="86">
        <f t="array" ref="I55">INDEX('DATA ALTERNATIF'!$I$5:$I$79, MATCH(A55, 'NILAI PREFERENSI &amp; RANKING'!$K$4:$K$78, 0))
</f>
        <v>13722375</v>
      </c>
      <c r="J55" s="87">
        <f t="array" ref="J55">INDEX('NILAI PREFERENSI &amp; RANKING'!$I$4:$I$78, MATCH(A55, 'NILAI PREFERENSI &amp; RANKING'!$K$4:$K$78, 0))
</f>
        <v>0.359</v>
      </c>
      <c r="K55" s="90" t="s">
        <v>353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89">
        <v>52.0</v>
      </c>
      <c r="B56" s="81" t="str">
        <f t="array" ref="B56">INDEX('DATA ALTERNATIF'!$B$5:$B$79, MATCH(A56, 'NILAI PREFERENSI &amp; RANKING'!$K$4:$K$78, 0))
</f>
        <v>A07</v>
      </c>
      <c r="C56" s="84" t="str">
        <f t="array" ref="C56">INDEX('DATA ALTERNATIF'!$C$5:$C$79, MATCH(A56, 'NILAI PREFERENSI &amp; RANKING'!$K$4:$K$78, 0))
</f>
        <v>ASUS Vivobook 14 A1404ZA</v>
      </c>
      <c r="D56" s="81" t="str">
        <f t="array" ref="D56">INDEX('DATA ALTERNATIF'!$D$5:$D$79, MATCH(A56, 'NILAI PREFERENSI &amp; RANKING'!$K$4:$K$78, 0))
</f>
        <v>ASUS</v>
      </c>
      <c r="E56" s="85">
        <f t="array" ref="E56">INDEX('DATA ALTERNATIF'!$E$5:$E$79, MATCH(A56, 'NILAI PREFERENSI &amp; RANKING'!$K$4:$K$78, 0))
</f>
        <v>40.1</v>
      </c>
      <c r="F56" s="81">
        <f t="array" ref="F56">INDEX('DATA ALTERNATIF'!$F$5:$F$79, MATCH(A56, 'NILAI PREFERENSI &amp; RANKING'!$K$4:$K$78, 0))
</f>
        <v>8</v>
      </c>
      <c r="G56" s="81">
        <f t="array" ref="G56">INDEX('DATA ALTERNATIF'!$G$5:$G$79, MATCH(A56, 'NILAI PREFERENSI &amp; RANKING'!$K$4:$K$78, 0))
</f>
        <v>512</v>
      </c>
      <c r="H56" s="81">
        <f t="array" ref="H56">INDEX('DATA ALTERNATIF'!$H$5:$H$79, MATCH(A56, 'NILAI PREFERENSI &amp; RANKING'!$K$4:$K$78, 0))
</f>
        <v>1</v>
      </c>
      <c r="I56" s="86">
        <f t="array" ref="I56">INDEX('DATA ALTERNATIF'!$I$5:$I$79, MATCH(A56, 'NILAI PREFERENSI &amp; RANKING'!$K$4:$K$78, 0))
</f>
        <v>13150000</v>
      </c>
      <c r="J56" s="87">
        <f t="array" ref="J56">INDEX('NILAI PREFERENSI &amp; RANKING'!$I$4:$I$78, MATCH(A56, 'NILAI PREFERENSI &amp; RANKING'!$K$4:$K$78, 0))
</f>
        <v>0.359</v>
      </c>
      <c r="K56" s="90" t="s">
        <v>353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89">
        <v>53.0</v>
      </c>
      <c r="B57" s="81" t="str">
        <f t="array" ref="B57">INDEX('DATA ALTERNATIF'!$B$5:$B$79, MATCH(A57, 'NILAI PREFERENSI &amp; RANKING'!$K$4:$K$78, 0))
</f>
        <v>A08</v>
      </c>
      <c r="C57" s="84" t="str">
        <f t="array" ref="C57">INDEX('DATA ALTERNATIF'!$C$5:$C$79, MATCH(A57, 'NILAI PREFERENSI &amp; RANKING'!$K$4:$K$78, 0))
</f>
        <v>ASUS Vivobook 15 X1504ZA</v>
      </c>
      <c r="D57" s="81" t="str">
        <f t="array" ref="D57">INDEX('DATA ALTERNATIF'!$D$5:$D$79, MATCH(A57, 'NILAI PREFERENSI &amp; RANKING'!$K$4:$K$78, 0))
</f>
        <v>ASUS</v>
      </c>
      <c r="E57" s="85">
        <f t="array" ref="E57">INDEX('DATA ALTERNATIF'!$E$5:$E$79, MATCH(A57, 'NILAI PREFERENSI &amp; RANKING'!$K$4:$K$78, 0))
</f>
        <v>40.1</v>
      </c>
      <c r="F57" s="81">
        <f t="array" ref="F57">INDEX('DATA ALTERNATIF'!$F$5:$F$79, MATCH(A57, 'NILAI PREFERENSI &amp; RANKING'!$K$4:$K$78, 0))
</f>
        <v>8</v>
      </c>
      <c r="G57" s="81">
        <f t="array" ref="G57">INDEX('DATA ALTERNATIF'!$G$5:$G$79, MATCH(A57, 'NILAI PREFERENSI &amp; RANKING'!$K$4:$K$78, 0))
</f>
        <v>512</v>
      </c>
      <c r="H57" s="81">
        <f t="array" ref="H57">INDEX('DATA ALTERNATIF'!$H$5:$H$79, MATCH(A57, 'NILAI PREFERENSI &amp; RANKING'!$K$4:$K$78, 0))
</f>
        <v>1</v>
      </c>
      <c r="I57" s="86">
        <f t="array" ref="I57">INDEX('DATA ALTERNATIF'!$I$5:$I$79, MATCH(A57, 'NILAI PREFERENSI &amp; RANKING'!$K$4:$K$78, 0))
</f>
        <v>11488500</v>
      </c>
      <c r="J57" s="87">
        <f t="array" ref="J57">INDEX('NILAI PREFERENSI &amp; RANKING'!$I$4:$I$78, MATCH(A57, 'NILAI PREFERENSI &amp; RANKING'!$K$4:$K$78, 0))
</f>
        <v>0.359</v>
      </c>
      <c r="K57" s="90" t="s">
        <v>353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89">
        <v>54.0</v>
      </c>
      <c r="B58" s="81" t="str">
        <f t="array" ref="B58">INDEX('DATA ALTERNATIF'!$B$5:$B$79, MATCH(A58, 'NILAI PREFERENSI &amp; RANKING'!$K$4:$K$78, 0))
</f>
        <v>A15</v>
      </c>
      <c r="C58" s="84" t="str">
        <f t="array" ref="C58">INDEX('DATA ALTERNATIF'!$C$5:$C$79, MATCH(A58, 'NILAI PREFERENSI &amp; RANKING'!$K$4:$K$78, 0))
</f>
        <v>HP 14S DQ5153TU i5-1235U</v>
      </c>
      <c r="D58" s="81" t="str">
        <f t="array" ref="D58">INDEX('DATA ALTERNATIF'!$D$5:$D$79, MATCH(A58, 'NILAI PREFERENSI &amp; RANKING'!$K$4:$K$78, 0))
</f>
        <v>HP</v>
      </c>
      <c r="E58" s="85">
        <f t="array" ref="E58">INDEX('DATA ALTERNATIF'!$E$5:$E$79, MATCH(A58, 'NILAI PREFERENSI &amp; RANKING'!$K$4:$K$78, 0))
</f>
        <v>42.88</v>
      </c>
      <c r="F58" s="81">
        <f t="array" ref="F58">INDEX('DATA ALTERNATIF'!$F$5:$F$79, MATCH(A58, 'NILAI PREFERENSI &amp; RANKING'!$K$4:$K$78, 0))
</f>
        <v>8</v>
      </c>
      <c r="G58" s="81">
        <f t="array" ref="G58">INDEX('DATA ALTERNATIF'!$G$5:$G$79, MATCH(A58, 'NILAI PREFERENSI &amp; RANKING'!$K$4:$K$78, 0))
</f>
        <v>512</v>
      </c>
      <c r="H58" s="81">
        <f t="array" ref="H58">INDEX('DATA ALTERNATIF'!$H$5:$H$79, MATCH(A58, 'NILAI PREFERENSI &amp; RANKING'!$K$4:$K$78, 0))
</f>
        <v>1</v>
      </c>
      <c r="I58" s="86">
        <f t="array" ref="I58">INDEX('DATA ALTERNATIF'!$I$5:$I$79, MATCH(A58, 'NILAI PREFERENSI &amp; RANKING'!$K$4:$K$78, 0))
</f>
        <v>13492050</v>
      </c>
      <c r="J58" s="87">
        <f t="array" ref="J58">INDEX('NILAI PREFERENSI &amp; RANKING'!$I$4:$I$78, MATCH(A58, 'NILAI PREFERENSI &amp; RANKING'!$K$4:$K$78, 0))
</f>
        <v>0.359</v>
      </c>
      <c r="K58" s="90" t="s">
        <v>353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89">
        <v>55.0</v>
      </c>
      <c r="B59" s="81" t="str">
        <f t="array" ref="B59">INDEX('DATA ALTERNATIF'!$B$5:$B$79, MATCH(A59, 'NILAI PREFERENSI &amp; RANKING'!$K$4:$K$78, 0))
</f>
        <v>A24</v>
      </c>
      <c r="C59" s="84" t="str">
        <f t="array" ref="C59">INDEX('DATA ALTERNATIF'!$C$5:$C$79, MATCH(A59, 'NILAI PREFERENSI &amp; RANKING'!$K$4:$K$78, 0))
</f>
        <v>Acer Travelmate P214 i5 82022</v>
      </c>
      <c r="D59" s="81" t="str">
        <f t="array" ref="D59">INDEX('DATA ALTERNATIF'!$D$5:$D$79, MATCH(A59, 'NILAI PREFERENSI &amp; RANKING'!$K$4:$K$78, 0))
</f>
        <v>Acer</v>
      </c>
      <c r="E59" s="85">
        <f t="array" ref="E59">INDEX('DATA ALTERNATIF'!$E$5:$E$79, MATCH(A59, 'NILAI PREFERENSI &amp; RANKING'!$K$4:$K$78, 0))
</f>
        <v>26.55</v>
      </c>
      <c r="F59" s="81">
        <f t="array" ref="F59">INDEX('DATA ALTERNATIF'!$F$5:$F$79, MATCH(A59, 'NILAI PREFERENSI &amp; RANKING'!$K$4:$K$78, 0))
</f>
        <v>8</v>
      </c>
      <c r="G59" s="81">
        <f t="array" ref="G59">INDEX('DATA ALTERNATIF'!$G$5:$G$79, MATCH(A59, 'NILAI PREFERENSI &amp; RANKING'!$K$4:$K$78, 0))
</f>
        <v>512</v>
      </c>
      <c r="H59" s="81">
        <f t="array" ref="H59">INDEX('DATA ALTERNATIF'!$H$5:$H$79, MATCH(A59, 'NILAI PREFERENSI &amp; RANKING'!$K$4:$K$78, 0))
</f>
        <v>1</v>
      </c>
      <c r="I59" s="86">
        <f t="array" ref="I59">INDEX('DATA ALTERNATIF'!$I$5:$I$79, MATCH(A59, 'NILAI PREFERENSI &amp; RANKING'!$K$4:$K$78, 0))
</f>
        <v>11988000</v>
      </c>
      <c r="J59" s="87">
        <f t="array" ref="J59">INDEX('NILAI PREFERENSI &amp; RANKING'!$I$4:$I$78, MATCH(A59, 'NILAI PREFERENSI &amp; RANKING'!$K$4:$K$78, 0))
</f>
        <v>0.359</v>
      </c>
      <c r="K59" s="90" t="s">
        <v>353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89">
        <v>56.0</v>
      </c>
      <c r="B60" s="81" t="str">
        <f t="array" ref="B60">INDEX('DATA ALTERNATIF'!$B$5:$B$79, MATCH(A60, 'NILAI PREFERENSI &amp; RANKING'!$K$4:$K$78, 0))
</f>
        <v>A28</v>
      </c>
      <c r="C60" s="84" t="str">
        <f t="array" ref="C60">INDEX('DATA ALTERNATIF'!$C$5:$C$79, MATCH(A60, 'NILAI PREFERENSI &amp; RANKING'!$K$4:$K$78, 0))
</f>
        <v>Acer TravelMate P2 Core i3</v>
      </c>
      <c r="D60" s="81" t="str">
        <f t="array" ref="D60">INDEX('DATA ALTERNATIF'!$D$5:$D$79, MATCH(A60, 'NILAI PREFERENSI &amp; RANKING'!$K$4:$K$78, 0))
</f>
        <v>Acer</v>
      </c>
      <c r="E60" s="85">
        <f t="array" ref="E60">INDEX('DATA ALTERNATIF'!$E$5:$E$79, MATCH(A60, 'NILAI PREFERENSI &amp; RANKING'!$K$4:$K$78, 0))
</f>
        <v>44.22</v>
      </c>
      <c r="F60" s="81">
        <f t="array" ref="F60">INDEX('DATA ALTERNATIF'!$F$5:$F$79, MATCH(A60, 'NILAI PREFERENSI &amp; RANKING'!$K$4:$K$78, 0))
</f>
        <v>8</v>
      </c>
      <c r="G60" s="81">
        <f t="array" ref="G60">INDEX('DATA ALTERNATIF'!$G$5:$G$79, MATCH(A60, 'NILAI PREFERENSI &amp; RANKING'!$K$4:$K$78, 0))
</f>
        <v>512</v>
      </c>
      <c r="H60" s="81">
        <f t="array" ref="H60">INDEX('DATA ALTERNATIF'!$H$5:$H$79, MATCH(A60, 'NILAI PREFERENSI &amp; RANKING'!$K$4:$K$78, 0))
</f>
        <v>1</v>
      </c>
      <c r="I60" s="86">
        <f t="array" ref="I60">INDEX('DATA ALTERNATIF'!$I$5:$I$79, MATCH(A60, 'NILAI PREFERENSI &amp; RANKING'!$K$4:$K$78, 0))
</f>
        <v>12232200</v>
      </c>
      <c r="J60" s="87">
        <f t="array" ref="J60">INDEX('NILAI PREFERENSI &amp; RANKING'!$I$4:$I$78, MATCH(A60, 'NILAI PREFERENSI &amp; RANKING'!$K$4:$K$78, 0))
</f>
        <v>0.359</v>
      </c>
      <c r="K60" s="90" t="s">
        <v>353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89">
        <v>57.0</v>
      </c>
      <c r="B61" s="81" t="str">
        <f t="array" ref="B61">INDEX('DATA ALTERNATIF'!$B$5:$B$79, MATCH(A61, 'NILAI PREFERENSI &amp; RANKING'!$K$4:$K$78, 0))
</f>
        <v>A30</v>
      </c>
      <c r="C61" s="84" t="str">
        <f t="array" ref="C61">INDEX('DATA ALTERNATIF'!$C$5:$C$79, MATCH(A61, 'NILAI PREFERENSI &amp; RANKING'!$K$4:$K$78, 0))
</f>
        <v>Acer Travelmate i5-1135G7</v>
      </c>
      <c r="D61" s="81" t="str">
        <f t="array" ref="D61">INDEX('DATA ALTERNATIF'!$D$5:$D$79, MATCH(A61, 'NILAI PREFERENSI &amp; RANKING'!$K$4:$K$78, 0))
</f>
        <v>Acer</v>
      </c>
      <c r="E61" s="85">
        <f t="array" ref="E61">INDEX('DATA ALTERNATIF'!$E$5:$E$79, MATCH(A61, 'NILAI PREFERENSI &amp; RANKING'!$K$4:$K$78, 0))
</f>
        <v>44.08</v>
      </c>
      <c r="F61" s="81">
        <f t="array" ref="F61">INDEX('DATA ALTERNATIF'!$F$5:$F$79, MATCH(A61, 'NILAI PREFERENSI &amp; RANKING'!$K$4:$K$78, 0))
</f>
        <v>8</v>
      </c>
      <c r="G61" s="81">
        <f t="array" ref="G61">INDEX('DATA ALTERNATIF'!$G$5:$G$79, MATCH(A61, 'NILAI PREFERENSI &amp; RANKING'!$K$4:$K$78, 0))
</f>
        <v>512</v>
      </c>
      <c r="H61" s="81">
        <f t="array" ref="H61">INDEX('DATA ALTERNATIF'!$H$5:$H$79, MATCH(A61, 'NILAI PREFERENSI &amp; RANKING'!$K$4:$K$78, 0))
</f>
        <v>1</v>
      </c>
      <c r="I61" s="86">
        <f t="array" ref="I61">INDEX('DATA ALTERNATIF'!$I$5:$I$79, MATCH(A61, 'NILAI PREFERENSI &amp; RANKING'!$K$4:$K$78, 0))
</f>
        <v>11182000</v>
      </c>
      <c r="J61" s="87">
        <f t="array" ref="J61">INDEX('NILAI PREFERENSI &amp; RANKING'!$I$4:$I$78, MATCH(A61, 'NILAI PREFERENSI &amp; RANKING'!$K$4:$K$78, 0))
</f>
        <v>0.359</v>
      </c>
      <c r="K61" s="90" t="s">
        <v>353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89">
        <v>58.0</v>
      </c>
      <c r="B62" s="81" t="str">
        <f t="array" ref="B62">INDEX('DATA ALTERNATIF'!$B$5:$B$79, MATCH(A62, 'NILAI PREFERENSI &amp; RANKING'!$K$4:$K$78, 0))
</f>
        <v>A39</v>
      </c>
      <c r="C62" s="84" t="str">
        <f t="array" ref="C62">INDEX('DATA ALTERNATIF'!$C$5:$C$79, MATCH(A62, 'NILAI PREFERENSI &amp; RANKING'!$K$4:$K$78, 0))
</f>
        <v>Advan Workpro Lite Intel Core i5-12450H 14 IPS FHD</v>
      </c>
      <c r="D62" s="81" t="str">
        <f t="array" ref="D62">INDEX('DATA ALTERNATIF'!$D$5:$D$79, MATCH(A62, 'NILAI PREFERENSI &amp; RANKING'!$K$4:$K$78, 0))
</f>
        <v>Advan</v>
      </c>
      <c r="E62" s="85">
        <f t="array" ref="E62">INDEX('DATA ALTERNATIF'!$E$5:$E$79, MATCH(A62, 'NILAI PREFERENSI &amp; RANKING'!$K$4:$K$78, 0))
</f>
        <v>25.04</v>
      </c>
      <c r="F62" s="81">
        <f t="array" ref="F62">INDEX('DATA ALTERNATIF'!$F$5:$F$79, MATCH(A62, 'NILAI PREFERENSI &amp; RANKING'!$K$4:$K$78, 0))
</f>
        <v>8</v>
      </c>
      <c r="G62" s="81">
        <f t="array" ref="G62">INDEX('DATA ALTERNATIF'!$G$5:$G$79, MATCH(A62, 'NILAI PREFERENSI &amp; RANKING'!$K$4:$K$78, 0))
</f>
        <v>512</v>
      </c>
      <c r="H62" s="81">
        <f t="array" ref="H62">INDEX('DATA ALTERNATIF'!$H$5:$H$79, MATCH(A62, 'NILAI PREFERENSI &amp; RANKING'!$K$4:$K$78, 0))
</f>
        <v>1</v>
      </c>
      <c r="I62" s="86">
        <f t="array" ref="I62">INDEX('DATA ALTERNATIF'!$I$5:$I$79, MATCH(A62, 'NILAI PREFERENSI &amp; RANKING'!$K$4:$K$78, 0))
</f>
        <v>12500000</v>
      </c>
      <c r="J62" s="87">
        <f t="array" ref="J62">INDEX('NILAI PREFERENSI &amp; RANKING'!$I$4:$I$78, MATCH(A62, 'NILAI PREFERENSI &amp; RANKING'!$K$4:$K$78, 0))
</f>
        <v>0.359</v>
      </c>
      <c r="K62" s="90" t="s">
        <v>353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89">
        <v>59.0</v>
      </c>
      <c r="B63" s="81" t="str">
        <f t="array" ref="B63">INDEX('DATA ALTERNATIF'!$B$5:$B$79, MATCH(A63, 'NILAI PREFERENSI &amp; RANKING'!$K$4:$K$78, 0))
</f>
        <v>A63</v>
      </c>
      <c r="C63" s="84" t="str">
        <f t="array" ref="C63">INDEX('DATA ALTERNATIF'!$C$5:$C$79, MATCH(A63, 'NILAI PREFERENSI &amp; RANKING'!$K$4:$K$78, 0))
</f>
        <v>Lenovo IdeaPad Slim 3 14IRH8</v>
      </c>
      <c r="D63" s="81" t="str">
        <f t="array" ref="D63">INDEX('DATA ALTERNATIF'!$D$5:$D$79, MATCH(A63, 'NILAI PREFERENSI &amp; RANKING'!$K$4:$K$78, 0))
</f>
        <v>Lenovo</v>
      </c>
      <c r="E63" s="85">
        <f t="array" ref="E63">INDEX('DATA ALTERNATIF'!$E$5:$E$79, MATCH(A63, 'NILAI PREFERENSI &amp; RANKING'!$K$4:$K$78, 0))
</f>
        <v>40</v>
      </c>
      <c r="F63" s="81">
        <f t="array" ref="F63">INDEX('DATA ALTERNATIF'!$F$5:$F$79, MATCH(A63, 'NILAI PREFERENSI &amp; RANKING'!$K$4:$K$78, 0))
</f>
        <v>8</v>
      </c>
      <c r="G63" s="81">
        <f t="array" ref="G63">INDEX('DATA ALTERNATIF'!$G$5:$G$79, MATCH(A63, 'NILAI PREFERENSI &amp; RANKING'!$K$4:$K$78, 0))
</f>
        <v>512</v>
      </c>
      <c r="H63" s="81">
        <f t="array" ref="H63">INDEX('DATA ALTERNATIF'!$H$5:$H$79, MATCH(A63, 'NILAI PREFERENSI &amp; RANKING'!$K$4:$K$78, 0))
</f>
        <v>1</v>
      </c>
      <c r="I63" s="86">
        <f t="array" ref="I63">INDEX('DATA ALTERNATIF'!$I$5:$I$79, MATCH(A63, 'NILAI PREFERENSI &amp; RANKING'!$K$4:$K$78, 0))
</f>
        <v>11877000</v>
      </c>
      <c r="J63" s="87">
        <f t="array" ref="J63">INDEX('NILAI PREFERENSI &amp; RANKING'!$I$4:$I$78, MATCH(A63, 'NILAI PREFERENSI &amp; RANKING'!$K$4:$K$78, 0))
</f>
        <v>0.359</v>
      </c>
      <c r="K63" s="90" t="s">
        <v>353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89">
        <v>60.0</v>
      </c>
      <c r="B64" s="81" t="str">
        <f t="array" ref="B64">INDEX('DATA ALTERNATIF'!$B$5:$B$79, MATCH(A64, 'NILAI PREFERENSI &amp; RANKING'!$K$4:$K$78, 0))
</f>
        <v>A67</v>
      </c>
      <c r="C64" s="84" t="str">
        <f t="array" ref="C64">INDEX('DATA ALTERNATIF'!$C$5:$C$79, MATCH(A64, 'NILAI PREFERENSI &amp; RANKING'!$K$4:$K$78, 0))
</f>
        <v>Advan W5 85S</v>
      </c>
      <c r="D64" s="81" t="str">
        <f t="array" ref="D64">INDEX('DATA ALTERNATIF'!$D$5:$D$79, MATCH(A64, 'NILAI PREFERENSI &amp; RANKING'!$K$4:$K$78, 0))
</f>
        <v>Advan</v>
      </c>
      <c r="E64" s="85">
        <f t="array" ref="E64">INDEX('DATA ALTERNATIF'!$E$5:$E$79, MATCH(A64, 'NILAI PREFERENSI &amp; RANKING'!$K$4:$K$78, 0))
</f>
        <v>43.94</v>
      </c>
      <c r="F64" s="81">
        <f t="array" ref="F64">INDEX('DATA ALTERNATIF'!$F$5:$F$79, MATCH(A64, 'NILAI PREFERENSI &amp; RANKING'!$K$4:$K$78, 0))
</f>
        <v>8</v>
      </c>
      <c r="G64" s="81">
        <f t="array" ref="G64">INDEX('DATA ALTERNATIF'!$G$5:$G$79, MATCH(A64, 'NILAI PREFERENSI &amp; RANKING'!$K$4:$K$78, 0))
</f>
        <v>512</v>
      </c>
      <c r="H64" s="81">
        <f t="array" ref="H64">INDEX('DATA ALTERNATIF'!$H$5:$H$79, MATCH(A64, 'NILAI PREFERENSI &amp; RANKING'!$K$4:$K$78, 0))
</f>
        <v>1</v>
      </c>
      <c r="I64" s="86">
        <f t="array" ref="I64">INDEX('DATA ALTERNATIF'!$I$5:$I$79, MATCH(A64, 'NILAI PREFERENSI &amp; RANKING'!$K$4:$K$78, 0))
</f>
        <v>12700000</v>
      </c>
      <c r="J64" s="87">
        <f t="array" ref="J64">INDEX('NILAI PREFERENSI &amp; RANKING'!$I$4:$I$78, MATCH(A64, 'NILAI PREFERENSI &amp; RANKING'!$K$4:$K$78, 0))
</f>
        <v>0.359</v>
      </c>
      <c r="K64" s="90" t="s">
        <v>353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89">
        <v>61.0</v>
      </c>
      <c r="B65" s="81" t="str">
        <f t="array" ref="B65">INDEX('DATA ALTERNATIF'!$B$5:$B$79, MATCH(A65, 'NILAI PREFERENSI &amp; RANKING'!$K$4:$K$78, 0))
</f>
        <v>A74</v>
      </c>
      <c r="C65" s="84" t="str">
        <f t="array" ref="C65">INDEX('DATA ALTERNATIF'!$C$5:$C$79, MATCH(A65, 'NILAI PREFERENSI &amp; RANKING'!$K$4:$K$78, 0))
</f>
        <v>Acer TravelMate P214 i3-100U</v>
      </c>
      <c r="D65" s="81" t="str">
        <f t="array" ref="D65">INDEX('DATA ALTERNATIF'!$D$5:$D$79, MATCH(A65, 'NILAI PREFERENSI &amp; RANKING'!$K$4:$K$78, 0))
</f>
        <v>Acer</v>
      </c>
      <c r="E65" s="85">
        <f t="array" ref="E65">INDEX('DATA ALTERNATIF'!$E$5:$E$79, MATCH(A65, 'NILAI PREFERENSI &amp; RANKING'!$K$4:$K$78, 0))
</f>
        <v>44.22</v>
      </c>
      <c r="F65" s="81">
        <f t="array" ref="F65">INDEX('DATA ALTERNATIF'!$F$5:$F$79, MATCH(A65, 'NILAI PREFERENSI &amp; RANKING'!$K$4:$K$78, 0))
</f>
        <v>8</v>
      </c>
      <c r="G65" s="81">
        <f t="array" ref="G65">INDEX('DATA ALTERNATIF'!$G$5:$G$79, MATCH(A65, 'NILAI PREFERENSI &amp; RANKING'!$K$4:$K$78, 0))
</f>
        <v>512</v>
      </c>
      <c r="H65" s="81">
        <f t="array" ref="H65">INDEX('DATA ALTERNATIF'!$H$5:$H$79, MATCH(A65, 'NILAI PREFERENSI &amp; RANKING'!$K$4:$K$78, 0))
</f>
        <v>1</v>
      </c>
      <c r="I65" s="86">
        <f t="array" ref="I65">INDEX('DATA ALTERNATIF'!$I$5:$I$79, MATCH(A65, 'NILAI PREFERENSI &amp; RANKING'!$K$4:$K$78, 0))
</f>
        <v>11984670</v>
      </c>
      <c r="J65" s="87">
        <f t="array" ref="J65">INDEX('NILAI PREFERENSI &amp; RANKING'!$I$4:$I$78, MATCH(A65, 'NILAI PREFERENSI &amp; RANKING'!$K$4:$K$78, 0))
</f>
        <v>0.359</v>
      </c>
      <c r="K65" s="90" t="s">
        <v>353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89">
        <v>62.0</v>
      </c>
      <c r="B66" s="81" t="str">
        <f t="array" ref="B66">INDEX('DATA ALTERNATIF'!$B$5:$B$79, MATCH(A66, 'NILAI PREFERENSI &amp; RANKING'!$K$4:$K$78, 0))
</f>
        <v>A18</v>
      </c>
      <c r="C66" s="84" t="str">
        <f t="array" ref="C66">INDEX('DATA ALTERNATIF'!$C$5:$C$79, MATCH(A66, 'NILAI PREFERENSI &amp; RANKING'!$K$4:$K$78, 0))
</f>
        <v>Acer TravelMate P214 Ryzen 5 PRO</v>
      </c>
      <c r="D66" s="81" t="str">
        <f t="array" ref="D66">INDEX('DATA ALTERNATIF'!$D$5:$D$79, MATCH(A66, 'NILAI PREFERENSI &amp; RANKING'!$K$4:$K$78, 0))
</f>
        <v>Acer</v>
      </c>
      <c r="E66" s="85">
        <f t="array" ref="E66">INDEX('DATA ALTERNATIF'!$E$5:$E$79, MATCH(A66, 'NILAI PREFERENSI &amp; RANKING'!$K$4:$K$78, 0))
</f>
        <v>44.84</v>
      </c>
      <c r="F66" s="81">
        <f t="array" ref="F66">INDEX('DATA ALTERNATIF'!$F$5:$F$79, MATCH(A66, 'NILAI PREFERENSI &amp; RANKING'!$K$4:$K$78, 0))
</f>
        <v>8</v>
      </c>
      <c r="G66" s="81">
        <f t="array" ref="G66">INDEX('DATA ALTERNATIF'!$G$5:$G$79, MATCH(A66, 'NILAI PREFERENSI &amp; RANKING'!$K$4:$K$78, 0))
</f>
        <v>512</v>
      </c>
      <c r="H66" s="81">
        <f t="array" ref="H66">INDEX('DATA ALTERNATIF'!$H$5:$H$79, MATCH(A66, 'NILAI PREFERENSI &amp; RANKING'!$K$4:$K$78, 0))
</f>
        <v>1</v>
      </c>
      <c r="I66" s="86">
        <f t="array" ref="I66">INDEX('DATA ALTERNATIF'!$I$5:$I$79, MATCH(A66, 'NILAI PREFERENSI &amp; RANKING'!$K$4:$K$78, 0))
</f>
        <v>16000000</v>
      </c>
      <c r="J66" s="87">
        <f t="array" ref="J66">INDEX('NILAI PREFERENSI &amp; RANKING'!$I$4:$I$78, MATCH(A66, 'NILAI PREFERENSI &amp; RANKING'!$K$4:$K$78, 0))
</f>
        <v>0.3423</v>
      </c>
      <c r="K66" s="90" t="s">
        <v>353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89">
        <v>63.0</v>
      </c>
      <c r="B67" s="81" t="str">
        <f t="array" ref="B67">INDEX('DATA ALTERNATIF'!$B$5:$B$79, MATCH(A67, 'NILAI PREFERENSI &amp; RANKING'!$K$4:$K$78, 0))
</f>
        <v>A26</v>
      </c>
      <c r="C67" s="84" t="str">
        <f t="array" ref="C67">INDEX('DATA ALTERNATIF'!$C$5:$C$79, MATCH(A67, 'NILAI PREFERENSI &amp; RANKING'!$K$4:$K$78, 0))
</f>
        <v>Acer Travelmate P214 i7-1355U</v>
      </c>
      <c r="D67" s="81" t="str">
        <f t="array" ref="D67">INDEX('DATA ALTERNATIF'!$D$5:$D$79, MATCH(A67, 'NILAI PREFERENSI &amp; RANKING'!$K$4:$K$78, 0))
</f>
        <v>Acer</v>
      </c>
      <c r="E67" s="85">
        <f t="array" ref="E67">INDEX('DATA ALTERNATIF'!$E$5:$E$79, MATCH(A67, 'NILAI PREFERENSI &amp; RANKING'!$K$4:$K$78, 0))
</f>
        <v>44</v>
      </c>
      <c r="F67" s="81">
        <f t="array" ref="F67">INDEX('DATA ALTERNATIF'!$F$5:$F$79, MATCH(A67, 'NILAI PREFERENSI &amp; RANKING'!$K$4:$K$78, 0))
</f>
        <v>8</v>
      </c>
      <c r="G67" s="81">
        <f t="array" ref="G67">INDEX('DATA ALTERNATIF'!$G$5:$G$79, MATCH(A67, 'NILAI PREFERENSI &amp; RANKING'!$K$4:$K$78, 0))
</f>
        <v>512</v>
      </c>
      <c r="H67" s="81">
        <f t="array" ref="H67">INDEX('DATA ALTERNATIF'!$H$5:$H$79, MATCH(A67, 'NILAI PREFERENSI &amp; RANKING'!$K$4:$K$78, 0))
</f>
        <v>1</v>
      </c>
      <c r="I67" s="86">
        <f t="array" ref="I67">INDEX('DATA ALTERNATIF'!$I$5:$I$79, MATCH(A67, 'NILAI PREFERENSI &amp; RANKING'!$K$4:$K$78, 0))
</f>
        <v>14985000</v>
      </c>
      <c r="J67" s="87">
        <f t="array" ref="J67">INDEX('NILAI PREFERENSI &amp; RANKING'!$I$4:$I$78, MATCH(A67, 'NILAI PREFERENSI &amp; RANKING'!$K$4:$K$78, 0))
</f>
        <v>0.3423</v>
      </c>
      <c r="K67" s="90" t="s">
        <v>353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89">
        <v>64.0</v>
      </c>
      <c r="B68" s="81" t="str">
        <f t="array" ref="B68">INDEX('DATA ALTERNATIF'!$B$5:$B$79, MATCH(A68, 'NILAI PREFERENSI &amp; RANKING'!$K$4:$K$78, 0))
</f>
        <v>A61</v>
      </c>
      <c r="C68" s="84" t="str">
        <f t="array" ref="C68">INDEX('DATA ALTERNATIF'!$C$5:$C$79, MATCH(A68, 'NILAI PREFERENSI &amp; RANKING'!$K$4:$K$78, 0))
</f>
        <v>Asus Vivobook 15 F1504ZA</v>
      </c>
      <c r="D68" s="81" t="str">
        <f t="array" ref="D68">INDEX('DATA ALTERNATIF'!$D$5:$D$79, MATCH(A68, 'NILAI PREFERENSI &amp; RANKING'!$K$4:$K$78, 0))
</f>
        <v>Asus</v>
      </c>
      <c r="E68" s="85">
        <f t="array" ref="E68">INDEX('DATA ALTERNATIF'!$E$5:$E$79, MATCH(A68, 'NILAI PREFERENSI &amp; RANKING'!$K$4:$K$78, 0))
</f>
        <v>39.85</v>
      </c>
      <c r="F68" s="81">
        <f t="array" ref="F68">INDEX('DATA ALTERNATIF'!$F$5:$F$79, MATCH(A68, 'NILAI PREFERENSI &amp; RANKING'!$K$4:$K$78, 0))
</f>
        <v>8</v>
      </c>
      <c r="G68" s="81">
        <f t="array" ref="G68">INDEX('DATA ALTERNATIF'!$G$5:$G$79, MATCH(A68, 'NILAI PREFERENSI &amp; RANKING'!$K$4:$K$78, 0))
</f>
        <v>512</v>
      </c>
      <c r="H68" s="81">
        <f t="array" ref="H68">INDEX('DATA ALTERNATIF'!$H$5:$H$79, MATCH(A68, 'NILAI PREFERENSI &amp; RANKING'!$K$4:$K$78, 0))
</f>
        <v>1</v>
      </c>
      <c r="I68" s="86">
        <f t="array" ref="I68">INDEX('DATA ALTERNATIF'!$I$5:$I$79, MATCH(A68, 'NILAI PREFERENSI &amp; RANKING'!$K$4:$K$78, 0))
</f>
        <v>15698730</v>
      </c>
      <c r="J68" s="87">
        <f t="array" ref="J68">INDEX('NILAI PREFERENSI &amp; RANKING'!$I$4:$I$78, MATCH(A68, 'NILAI PREFERENSI &amp; RANKING'!$K$4:$K$78, 0))
</f>
        <v>0.3423</v>
      </c>
      <c r="K68" s="90" t="s">
        <v>353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89">
        <v>65.0</v>
      </c>
      <c r="B69" s="81" t="str">
        <f t="array" ref="B69">INDEX('DATA ALTERNATIF'!$B$5:$B$79, MATCH(A69, 'NILAI PREFERENSI &amp; RANKING'!$K$4:$K$78, 0))
</f>
        <v>A73</v>
      </c>
      <c r="C69" s="84" t="str">
        <f t="array" ref="C69">INDEX('DATA ALTERNATIF'!$C$5:$C$79, MATCH(A69, 'NILAI PREFERENSI &amp; RANKING'!$K$4:$K$78, 0))
</f>
        <v>Acer TravelMate P214 AMD Ryzen 5 PRO 4650U</v>
      </c>
      <c r="D69" s="81" t="str">
        <f t="array" ref="D69">INDEX('DATA ALTERNATIF'!$D$5:$D$79, MATCH(A69, 'NILAI PREFERENSI &amp; RANKING'!$K$4:$K$78, 0))
</f>
        <v>Acer</v>
      </c>
      <c r="E69" s="85">
        <f t="array" ref="E69">INDEX('DATA ALTERNATIF'!$E$5:$E$79, MATCH(A69, 'NILAI PREFERENSI &amp; RANKING'!$K$4:$K$78, 0))
</f>
        <v>44.84</v>
      </c>
      <c r="F69" s="81">
        <f t="array" ref="F69">INDEX('DATA ALTERNATIF'!$F$5:$F$79, MATCH(A69, 'NILAI PREFERENSI &amp; RANKING'!$K$4:$K$78, 0))
</f>
        <v>8</v>
      </c>
      <c r="G69" s="81">
        <f t="array" ref="G69">INDEX('DATA ALTERNATIF'!$G$5:$G$79, MATCH(A69, 'NILAI PREFERENSI &amp; RANKING'!$K$4:$K$78, 0))
</f>
        <v>512</v>
      </c>
      <c r="H69" s="81">
        <f t="array" ref="H69">INDEX('DATA ALTERNATIF'!$H$5:$H$79, MATCH(A69, 'NILAI PREFERENSI &amp; RANKING'!$K$4:$K$78, 0))
</f>
        <v>1</v>
      </c>
      <c r="I69" s="86">
        <f t="array" ref="I69">INDEX('DATA ALTERNATIF'!$I$5:$I$79, MATCH(A69, 'NILAI PREFERENSI &amp; RANKING'!$K$4:$K$78, 0))
</f>
        <v>15316890</v>
      </c>
      <c r="J69" s="87">
        <f t="array" ref="J69">INDEX('NILAI PREFERENSI &amp; RANKING'!$I$4:$I$78, MATCH(A69, 'NILAI PREFERENSI &amp; RANKING'!$K$4:$K$78, 0))
</f>
        <v>0.3423</v>
      </c>
      <c r="K69" s="90" t="s">
        <v>353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89">
        <v>66.0</v>
      </c>
      <c r="B70" s="81" t="str">
        <f t="array" ref="B70">INDEX('DATA ALTERNATIF'!$B$5:$B$79, MATCH(A70, 'NILAI PREFERENSI &amp; RANKING'!$K$4:$K$78, 0))
</f>
        <v>A41</v>
      </c>
      <c r="C70" s="84" t="str">
        <f t="array" ref="C70">INDEX('DATA ALTERNATIF'!$C$5:$C$79, MATCH(A70, 'NILAI PREFERENSI &amp; RANKING'!$K$4:$K$78, 0))
</f>
        <v>Advan Workpro Lite Intel Core i5-12450H 14</v>
      </c>
      <c r="D70" s="81" t="str">
        <f t="array" ref="D70">INDEX('DATA ALTERNATIF'!$D$5:$D$79, MATCH(A70, 'NILAI PREFERENSI &amp; RANKING'!$K$4:$K$78, 0))
</f>
        <v>Advan</v>
      </c>
      <c r="E70" s="85">
        <f t="array" ref="E70">INDEX('DATA ALTERNATIF'!$E$5:$E$79, MATCH(A70, 'NILAI PREFERENSI &amp; RANKING'!$K$4:$K$78, 0))
</f>
        <v>25.04</v>
      </c>
      <c r="F70" s="81">
        <f t="array" ref="F70">INDEX('DATA ALTERNATIF'!$F$5:$F$79, MATCH(A70, 'NILAI PREFERENSI &amp; RANKING'!$K$4:$K$78, 0))
</f>
        <v>8</v>
      </c>
      <c r="G70" s="81">
        <f t="array" ref="G70">INDEX('DATA ALTERNATIF'!$G$5:$G$79, MATCH(A70, 'NILAI PREFERENSI &amp; RANKING'!$K$4:$K$78, 0))
</f>
        <v>256</v>
      </c>
      <c r="H70" s="81">
        <f t="array" ref="H70">INDEX('DATA ALTERNATIF'!$H$5:$H$79, MATCH(A70, 'NILAI PREFERENSI &amp; RANKING'!$K$4:$K$78, 0))
</f>
        <v>1</v>
      </c>
      <c r="I70" s="86">
        <f t="array" ref="I70">INDEX('DATA ALTERNATIF'!$I$5:$I$79, MATCH(A70, 'NILAI PREFERENSI &amp; RANKING'!$K$4:$K$78, 0))
</f>
        <v>7500000</v>
      </c>
      <c r="J70" s="87">
        <f t="array" ref="J70">INDEX('NILAI PREFERENSI &amp; RANKING'!$I$4:$I$78, MATCH(A70, 'NILAI PREFERENSI &amp; RANKING'!$K$4:$K$78, 0))
</f>
        <v>0.341</v>
      </c>
      <c r="K70" s="90" t="s">
        <v>353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89">
        <v>67.0</v>
      </c>
      <c r="B71" s="81" t="str">
        <f t="array" ref="B71">INDEX('DATA ALTERNATIF'!$B$5:$B$79, MATCH(A71, 'NILAI PREFERENSI &amp; RANKING'!$K$4:$K$78, 0))
</f>
        <v>A43</v>
      </c>
      <c r="C71" s="84" t="str">
        <f t="array" ref="C71">INDEX('DATA ALTERNATIF'!$C$5:$C$79, MATCH(A71, 'NILAI PREFERENSI &amp; RANKING'!$K$4:$K$78, 0))
</f>
        <v>Zyrex Sky 232 New </v>
      </c>
      <c r="D71" s="81" t="str">
        <f t="array" ref="D71">INDEX('DATA ALTERNATIF'!$D$5:$D$79, MATCH(A71, 'NILAI PREFERENSI &amp; RANKING'!$K$4:$K$78, 0))
</f>
        <v>Zyrex</v>
      </c>
      <c r="E71" s="85">
        <f t="array" ref="E71">INDEX('DATA ALTERNATIF'!$E$5:$E$79, MATCH(A71, 'NILAI PREFERENSI &amp; RANKING'!$K$4:$K$78, 0))
</f>
        <v>44.79</v>
      </c>
      <c r="F71" s="81">
        <f t="array" ref="F71">INDEX('DATA ALTERNATIF'!$F$5:$F$79, MATCH(A71, 'NILAI PREFERENSI &amp; RANKING'!$K$4:$K$78, 0))
</f>
        <v>4</v>
      </c>
      <c r="G71" s="81">
        <f t="array" ref="G71">INDEX('DATA ALTERNATIF'!$G$5:$G$79, MATCH(A71, 'NILAI PREFERENSI &amp; RANKING'!$K$4:$K$78, 0))
</f>
        <v>256</v>
      </c>
      <c r="H71" s="81">
        <f t="array" ref="H71">INDEX('DATA ALTERNATIF'!$H$5:$H$79, MATCH(A71, 'NILAI PREFERENSI &amp; RANKING'!$K$4:$K$78, 0))
</f>
        <v>1</v>
      </c>
      <c r="I71" s="86">
        <f t="array" ref="I71">INDEX('DATA ALTERNATIF'!$I$5:$I$79, MATCH(A71, 'NILAI PREFERENSI &amp; RANKING'!$K$4:$K$78, 0))
</f>
        <v>4582000</v>
      </c>
      <c r="J71" s="87">
        <f t="array" ref="J71">INDEX('NILAI PREFERENSI &amp; RANKING'!$I$4:$I$78, MATCH(A71, 'NILAI PREFERENSI &amp; RANKING'!$K$4:$K$78, 0))
</f>
        <v>0.341</v>
      </c>
      <c r="K71" s="90" t="s">
        <v>353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89">
        <v>68.0</v>
      </c>
      <c r="B72" s="81" t="str">
        <f t="array" ref="B72">INDEX('DATA ALTERNATIF'!$B$5:$B$79, MATCH(A72, 'NILAI PREFERENSI &amp; RANKING'!$K$4:$K$78, 0))
</f>
        <v>A44</v>
      </c>
      <c r="C72" s="84" t="str">
        <f t="array" ref="C72">INDEX('DATA ALTERNATIF'!$C$5:$C$79, MATCH(A72, 'NILAI PREFERENSI &amp; RANKING'!$K$4:$K$78, 0))
</f>
        <v>Zyrex Sky 232 Mini </v>
      </c>
      <c r="D72" s="81" t="str">
        <f t="array" ref="D72">INDEX('DATA ALTERNATIF'!$D$5:$D$79, MATCH(A72, 'NILAI PREFERENSI &amp; RANKING'!$K$4:$K$78, 0))
</f>
        <v>Zyrex</v>
      </c>
      <c r="E72" s="85">
        <f t="array" ref="E72">INDEX('DATA ALTERNATIF'!$E$5:$E$79, MATCH(A72, 'NILAI PREFERENSI &amp; RANKING'!$K$4:$K$78, 0))
</f>
        <v>44.79</v>
      </c>
      <c r="F72" s="81">
        <f t="array" ref="F72">INDEX('DATA ALTERNATIF'!$F$5:$F$79, MATCH(A72, 'NILAI PREFERENSI &amp; RANKING'!$K$4:$K$78, 0))
</f>
        <v>4</v>
      </c>
      <c r="G72" s="81">
        <f t="array" ref="G72">INDEX('DATA ALTERNATIF'!$G$5:$G$79, MATCH(A72, 'NILAI PREFERENSI &amp; RANKING'!$K$4:$K$78, 0))
</f>
        <v>256</v>
      </c>
      <c r="H72" s="81">
        <f t="array" ref="H72">INDEX('DATA ALTERNATIF'!$H$5:$H$79, MATCH(A72, 'NILAI PREFERENSI &amp; RANKING'!$K$4:$K$78, 0))
</f>
        <v>1</v>
      </c>
      <c r="I72" s="86">
        <f t="array" ref="I72">INDEX('DATA ALTERNATIF'!$I$5:$I$79, MATCH(A72, 'NILAI PREFERENSI &amp; RANKING'!$K$4:$K$78, 0))
</f>
        <v>4332000</v>
      </c>
      <c r="J72" s="87">
        <f t="array" ref="J72">INDEX('NILAI PREFERENSI &amp; RANKING'!$I$4:$I$78, MATCH(A72, 'NILAI PREFERENSI &amp; RANKING'!$K$4:$K$78, 0))
</f>
        <v>0.341</v>
      </c>
      <c r="K72" s="90" t="s">
        <v>353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89">
        <v>69.0</v>
      </c>
      <c r="B73" s="81" t="str">
        <f t="array" ref="B73">INDEX('DATA ALTERNATIF'!$B$5:$B$79, MATCH(A73, 'NILAI PREFERENSI &amp; RANKING'!$K$4:$K$78, 0))
</f>
        <v>A71</v>
      </c>
      <c r="C73" s="84" t="str">
        <f t="array" ref="C73">INDEX('DATA ALTERNATIF'!$C$5:$C$79, MATCH(A73, 'NILAI PREFERENSI &amp; RANKING'!$K$4:$K$78, 0))
</f>
        <v>Acer TravelMate P214 AMD Ryzen 3 PRO 4450U</v>
      </c>
      <c r="D73" s="81" t="str">
        <f t="array" ref="D73">INDEX('DATA ALTERNATIF'!$D$5:$D$79, MATCH(A73, 'NILAI PREFERENSI &amp; RANKING'!$K$4:$K$78, 0))
</f>
        <v>Acer</v>
      </c>
      <c r="E73" s="85">
        <f t="array" ref="E73">INDEX('DATA ALTERNATIF'!$E$5:$E$79, MATCH(A73, 'NILAI PREFERENSI &amp; RANKING'!$K$4:$K$78, 0))
</f>
        <v>41.55</v>
      </c>
      <c r="F73" s="81">
        <f t="array" ref="F73">INDEX('DATA ALTERNATIF'!$F$5:$F$79, MATCH(A73, 'NILAI PREFERENSI &amp; RANKING'!$K$4:$K$78, 0))
</f>
        <v>8</v>
      </c>
      <c r="G73" s="81">
        <f t="array" ref="G73">INDEX('DATA ALTERNATIF'!$G$5:$G$79, MATCH(A73, 'NILAI PREFERENSI &amp; RANKING'!$K$4:$K$78, 0))
</f>
        <v>256</v>
      </c>
      <c r="H73" s="81">
        <f t="array" ref="H73">INDEX('DATA ALTERNATIF'!$H$5:$H$79, MATCH(A73, 'NILAI PREFERENSI &amp; RANKING'!$K$4:$K$78, 0))
</f>
        <v>1</v>
      </c>
      <c r="I73" s="86">
        <f t="array" ref="I73">INDEX('DATA ALTERNATIF'!$I$5:$I$79, MATCH(A73, 'NILAI PREFERENSI &amp; RANKING'!$K$4:$K$78, 0))
</f>
        <v>9990000</v>
      </c>
      <c r="J73" s="87">
        <f t="array" ref="J73">INDEX('NILAI PREFERENSI &amp; RANKING'!$I$4:$I$78, MATCH(A73, 'NILAI PREFERENSI &amp; RANKING'!$K$4:$K$78, 0))
</f>
        <v>0.341</v>
      </c>
      <c r="K73" s="90" t="s">
        <v>353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89">
        <v>70.0</v>
      </c>
      <c r="B74" s="81" t="str">
        <f t="array" ref="B74">INDEX('DATA ALTERNATIF'!$B$5:$B$79, MATCH(A74, 'NILAI PREFERENSI &amp; RANKING'!$K$4:$K$78, 0))
</f>
        <v>A11</v>
      </c>
      <c r="C74" s="84" t="str">
        <f t="array" ref="C74">INDEX('DATA ALTERNATIF'!$C$5:$C$79, MATCH(A74, 'NILAI PREFERENSI &amp; RANKING'!$K$4:$K$78, 0))
</f>
        <v>ASUS ExpertBook B5 B5402CVA</v>
      </c>
      <c r="D74" s="81" t="str">
        <f t="array" ref="D74">INDEX('DATA ALTERNATIF'!$D$5:$D$79, MATCH(A74, 'NILAI PREFERENSI &amp; RANKING'!$K$4:$K$78, 0))
</f>
        <v>ASUS</v>
      </c>
      <c r="E74" s="85">
        <f t="array" ref="E74">INDEX('DATA ALTERNATIF'!$E$5:$E$79, MATCH(A74, 'NILAI PREFERENSI &amp; RANKING'!$K$4:$K$78, 0))
</f>
        <v>41.3</v>
      </c>
      <c r="F74" s="81">
        <f t="array" ref="F74">INDEX('DATA ALTERNATIF'!$F$5:$F$79, MATCH(A74, 'NILAI PREFERENSI &amp; RANKING'!$K$4:$K$78, 0))
</f>
        <v>8</v>
      </c>
      <c r="G74" s="81">
        <f t="array" ref="G74">INDEX('DATA ALTERNATIF'!$G$5:$G$79, MATCH(A74, 'NILAI PREFERENSI &amp; RANKING'!$K$4:$K$78, 0))
</f>
        <v>512</v>
      </c>
      <c r="H74" s="81">
        <f t="array" ref="H74">INDEX('DATA ALTERNATIF'!$H$5:$H$79, MATCH(A74, 'NILAI PREFERENSI &amp; RANKING'!$K$4:$K$78, 0))
</f>
        <v>1</v>
      </c>
      <c r="I74" s="86">
        <f t="array" ref="I74">INDEX('DATA ALTERNATIF'!$I$5:$I$79, MATCH(A74, 'NILAI PREFERENSI &amp; RANKING'!$K$4:$K$78, 0))
</f>
        <v>25752000</v>
      </c>
      <c r="J74" s="87">
        <f t="array" ref="J74">INDEX('NILAI PREFERENSI &amp; RANKING'!$I$4:$I$78, MATCH(A74, 'NILAI PREFERENSI &amp; RANKING'!$K$4:$K$78, 0))
</f>
        <v>0.334</v>
      </c>
      <c r="K74" s="90" t="s">
        <v>353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89">
        <v>71.0</v>
      </c>
      <c r="B75" s="81" t="str">
        <f t="array" ref="B75">INDEX('DATA ALTERNATIF'!$B$5:$B$79, MATCH(A75, 'NILAI PREFERENSI &amp; RANKING'!$K$4:$K$78, 0))
</f>
        <v>A29</v>
      </c>
      <c r="C75" s="84" t="str">
        <f t="array" ref="C75">INDEX('DATA ALTERNATIF'!$C$5:$C$79, MATCH(A75, 'NILAI PREFERENSI &amp; RANKING'!$K$4:$K$78, 0))
</f>
        <v>Acer Travelmate i5-1235U</v>
      </c>
      <c r="D75" s="81" t="str">
        <f t="array" ref="D75">INDEX('DATA ALTERNATIF'!$D$5:$D$79, MATCH(A75, 'NILAI PREFERENSI &amp; RANKING'!$K$4:$K$78, 0))
</f>
        <v>Acer</v>
      </c>
      <c r="E75" s="85">
        <f t="array" ref="E75">INDEX('DATA ALTERNATIF'!$E$5:$E$79, MATCH(A75, 'NILAI PREFERENSI &amp; RANKING'!$K$4:$K$78, 0))
</f>
        <v>44.08</v>
      </c>
      <c r="F75" s="81">
        <f t="array" ref="F75">INDEX('DATA ALTERNATIF'!$F$5:$F$79, MATCH(A75, 'NILAI PREFERENSI &amp; RANKING'!$K$4:$K$78, 0))
</f>
        <v>8</v>
      </c>
      <c r="G75" s="81">
        <f t="array" ref="G75">INDEX('DATA ALTERNATIF'!$G$5:$G$79, MATCH(A75, 'NILAI PREFERENSI &amp; RANKING'!$K$4:$K$78, 0))
</f>
        <v>512</v>
      </c>
      <c r="H75" s="81">
        <f t="array" ref="H75">INDEX('DATA ALTERNATIF'!$H$5:$H$79, MATCH(A75, 'NILAI PREFERENSI &amp; RANKING'!$K$4:$K$78, 0))
</f>
        <v>1</v>
      </c>
      <c r="I75" s="86">
        <f t="array" ref="I75">INDEX('DATA ALTERNATIF'!$I$5:$I$79, MATCH(A75, 'NILAI PREFERENSI &amp; RANKING'!$K$4:$K$78, 0))
</f>
        <v>19758000</v>
      </c>
      <c r="J75" s="87">
        <f t="array" ref="J75">INDEX('NILAI PREFERENSI &amp; RANKING'!$I$4:$I$78, MATCH(A75, 'NILAI PREFERENSI &amp; RANKING'!$K$4:$K$78, 0))
</f>
        <v>0.334</v>
      </c>
      <c r="K75" s="90" t="s">
        <v>353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89">
        <v>72.0</v>
      </c>
      <c r="B76" s="81" t="str">
        <f t="array" ref="B76">INDEX('DATA ALTERNATIF'!$B$5:$B$79, MATCH(A76, 'NILAI PREFERENSI &amp; RANKING'!$K$4:$K$78, 0))
</f>
        <v>A46</v>
      </c>
      <c r="C76" s="84" t="str">
        <f t="array" ref="C76">INDEX('DATA ALTERNATIF'!$C$5:$C$79, MATCH(A76, 'NILAI PREFERENSI &amp; RANKING'!$K$4:$K$78, 0))
</f>
        <v>Lenovo K14 G3</v>
      </c>
      <c r="D76" s="81" t="str">
        <f t="array" ref="D76">INDEX('DATA ALTERNATIF'!$D$5:$D$79, MATCH(A76, 'NILAI PREFERENSI &amp; RANKING'!$K$4:$K$78, 0))
</f>
        <v>Lenovo</v>
      </c>
      <c r="E76" s="85">
        <f t="array" ref="E76">INDEX('DATA ALTERNATIF'!$E$5:$E$79, MATCH(A76, 'NILAI PREFERENSI &amp; RANKING'!$K$4:$K$78, 0))
</f>
        <v>41.56</v>
      </c>
      <c r="F76" s="81">
        <f t="array" ref="F76">INDEX('DATA ALTERNATIF'!$F$5:$F$79, MATCH(A76, 'NILAI PREFERENSI &amp; RANKING'!$K$4:$K$78, 0))
</f>
        <v>8</v>
      </c>
      <c r="G76" s="81">
        <f t="array" ref="G76">INDEX('DATA ALTERNATIF'!$G$5:$G$79, MATCH(A76, 'NILAI PREFERENSI &amp; RANKING'!$K$4:$K$78, 0))
</f>
        <v>512</v>
      </c>
      <c r="H76" s="81">
        <f t="array" ref="H76">INDEX('DATA ALTERNATIF'!$H$5:$H$79, MATCH(A76, 'NILAI PREFERENSI &amp; RANKING'!$K$4:$K$78, 0))
</f>
        <v>1</v>
      </c>
      <c r="I76" s="86">
        <f t="array" ref="I76">INDEX('DATA ALTERNATIF'!$I$5:$I$79, MATCH(A76, 'NILAI PREFERENSI &amp; RANKING'!$K$4:$K$78, 0))
</f>
        <v>18850000</v>
      </c>
      <c r="J76" s="87">
        <f t="array" ref="J76">INDEX('NILAI PREFERENSI &amp; RANKING'!$I$4:$I$78, MATCH(A76, 'NILAI PREFERENSI &amp; RANKING'!$K$4:$K$78, 0))
</f>
        <v>0.334</v>
      </c>
      <c r="K76" s="90" t="s">
        <v>353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89">
        <v>73.0</v>
      </c>
      <c r="B77" s="81" t="str">
        <f t="array" ref="B77">INDEX('DATA ALTERNATIF'!$B$5:$B$79, MATCH(A77, 'NILAI PREFERENSI &amp; RANKING'!$K$4:$K$78, 0))
</f>
        <v>A58</v>
      </c>
      <c r="C77" s="84" t="str">
        <f t="array" ref="C77">INDEX('DATA ALTERNATIF'!$C$5:$C$79, MATCH(A77, 'NILAI PREFERENSI &amp; RANKING'!$K$4:$K$78, 0))
</f>
        <v>Lenovo V14 G4 IRU</v>
      </c>
      <c r="D77" s="81" t="str">
        <f t="array" ref="D77">INDEX('DATA ALTERNATIF'!$D$5:$D$79, MATCH(A77, 'NILAI PREFERENSI &amp; RANKING'!$K$4:$K$78, 0))
</f>
        <v>Lenovo</v>
      </c>
      <c r="E77" s="85">
        <f t="array" ref="E77">INDEX('DATA ALTERNATIF'!$E$5:$E$79, MATCH(A77, 'NILAI PREFERENSI &amp; RANKING'!$K$4:$K$78, 0))
</f>
        <v>41.45</v>
      </c>
      <c r="F77" s="81">
        <f t="array" ref="F77">INDEX('DATA ALTERNATIF'!$F$5:$F$79, MATCH(A77, 'NILAI PREFERENSI &amp; RANKING'!$K$4:$K$78, 0))
</f>
        <v>8</v>
      </c>
      <c r="G77" s="81">
        <f t="array" ref="G77">INDEX('DATA ALTERNATIF'!$G$5:$G$79, MATCH(A77, 'NILAI PREFERENSI &amp; RANKING'!$K$4:$K$78, 0))
</f>
        <v>512</v>
      </c>
      <c r="H77" s="81">
        <f t="array" ref="H77">INDEX('DATA ALTERNATIF'!$H$5:$H$79, MATCH(A77, 'NILAI PREFERENSI &amp; RANKING'!$K$4:$K$78, 0))
</f>
        <v>1</v>
      </c>
      <c r="I77" s="86">
        <f t="array" ref="I77">INDEX('DATA ALTERNATIF'!$I$5:$I$79, MATCH(A77, 'NILAI PREFERENSI &amp; RANKING'!$K$4:$K$78, 0))
</f>
        <v>17345000</v>
      </c>
      <c r="J77" s="87">
        <f t="array" ref="J77">INDEX('NILAI PREFERENSI &amp; RANKING'!$I$4:$I$78, MATCH(A77, 'NILAI PREFERENSI &amp; RANKING'!$K$4:$K$78, 0))
</f>
        <v>0.334</v>
      </c>
      <c r="K77" s="90" t="s">
        <v>353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89">
        <v>74.0</v>
      </c>
      <c r="B78" s="81" t="str">
        <f t="array" ref="B78">INDEX('DATA ALTERNATIF'!$B$5:$B$79, MATCH(A78, 'NILAI PREFERENSI &amp; RANKING'!$K$4:$K$78, 0))
</f>
        <v>A64</v>
      </c>
      <c r="C78" s="84" t="str">
        <f t="array" ref="C78">INDEX('DATA ALTERNATIF'!$C$5:$C$79, MATCH(A78, 'NILAI PREFERENSI &amp; RANKING'!$K$4:$K$78, 0))
</f>
        <v>Axioo MyBook Pro 107 (8S5)</v>
      </c>
      <c r="D78" s="81" t="str">
        <f t="array" ref="D78">INDEX('DATA ALTERNATIF'!$D$5:$D$79, MATCH(A78, 'NILAI PREFERENSI &amp; RANKING'!$K$4:$K$78, 0))
</f>
        <v>Axioo</v>
      </c>
      <c r="E78" s="85">
        <f t="array" ref="E78">INDEX('DATA ALTERNATIF'!$E$5:$E$79, MATCH(A78, 'NILAI PREFERENSI &amp; RANKING'!$K$4:$K$78, 0))
</f>
        <v>44.97</v>
      </c>
      <c r="F78" s="81">
        <f t="array" ref="F78">INDEX('DATA ALTERNATIF'!$F$5:$F$79, MATCH(A78, 'NILAI PREFERENSI &amp; RANKING'!$K$4:$K$78, 0))
</f>
        <v>8</v>
      </c>
      <c r="G78" s="81">
        <f t="array" ref="G78">INDEX('DATA ALTERNATIF'!$G$5:$G$79, MATCH(A78, 'NILAI PREFERENSI &amp; RANKING'!$K$4:$K$78, 0))
</f>
        <v>512</v>
      </c>
      <c r="H78" s="81">
        <f t="array" ref="H78">INDEX('DATA ALTERNATIF'!$H$5:$H$79, MATCH(A78, 'NILAI PREFERENSI &amp; RANKING'!$K$4:$K$78, 0))
</f>
        <v>1</v>
      </c>
      <c r="I78" s="86">
        <f t="array" ref="I78">INDEX('DATA ALTERNATIF'!$I$5:$I$79, MATCH(A78, 'NILAI PREFERENSI &amp; RANKING'!$K$4:$K$78, 0))
</f>
        <v>19092000</v>
      </c>
      <c r="J78" s="87">
        <f t="array" ref="J78">INDEX('NILAI PREFERENSI &amp; RANKING'!$I$4:$I$78, MATCH(A78, 'NILAI PREFERENSI &amp; RANKING'!$K$4:$K$78, 0))
</f>
        <v>0.334</v>
      </c>
      <c r="K78" s="90" t="s">
        <v>353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89">
        <v>75.0</v>
      </c>
      <c r="B79" s="81" t="str">
        <f t="array" ref="B79">INDEX('DATA ALTERNATIF'!$B$5:$B$79, MATCH(A79, 'NILAI PREFERENSI &amp; RANKING'!$K$4:$K$78, 0))
</f>
        <v>A54</v>
      </c>
      <c r="C79" s="84" t="str">
        <f t="array" ref="C79">INDEX('DATA ALTERNATIF'!$C$5:$C$79, MATCH(A79, 'NILAI PREFERENSI &amp; RANKING'!$K$4:$K$78, 0))
</f>
        <v>HP 240R G9</v>
      </c>
      <c r="D79" s="81" t="str">
        <f t="array" ref="D79">INDEX('DATA ALTERNATIF'!$D$5:$D$79, MATCH(A79, 'NILAI PREFERENSI &amp; RANKING'!$K$4:$K$78, 0))
</f>
        <v>HP</v>
      </c>
      <c r="E79" s="85">
        <f t="array" ref="E79">INDEX('DATA ALTERNATIF'!$E$5:$E$79, MATCH(A79, 'NILAI PREFERENSI &amp; RANKING'!$K$4:$K$78, 0))
</f>
        <v>41.45</v>
      </c>
      <c r="F79" s="81">
        <f t="array" ref="F79">INDEX('DATA ALTERNATIF'!$F$5:$F$79, MATCH(A79, 'NILAI PREFERENSI &amp; RANKING'!$K$4:$K$78, 0))
</f>
        <v>8</v>
      </c>
      <c r="G79" s="81">
        <f t="array" ref="G79">INDEX('DATA ALTERNATIF'!$G$5:$G$79, MATCH(A79, 'NILAI PREFERENSI &amp; RANKING'!$K$4:$K$78, 0))
</f>
        <v>256</v>
      </c>
      <c r="H79" s="81">
        <f t="array" ref="H79">INDEX('DATA ALTERNATIF'!$H$5:$H$79, MATCH(A79, 'NILAI PREFERENSI &amp; RANKING'!$K$4:$K$78, 0))
</f>
        <v>1</v>
      </c>
      <c r="I79" s="86">
        <f t="array" ref="I79">INDEX('DATA ALTERNATIF'!$I$5:$I$79, MATCH(A79, 'NILAI PREFERENSI &amp; RANKING'!$K$4:$K$78, 0))
</f>
        <v>14699001</v>
      </c>
      <c r="J79" s="87">
        <f t="array" ref="J79">INDEX('NILAI PREFERENSI &amp; RANKING'!$I$4:$I$78, MATCH(A79, 'NILAI PREFERENSI &amp; RANKING'!$K$4:$K$78, 0))
</f>
        <v>0.2743</v>
      </c>
      <c r="K79" s="90" t="s">
        <v>353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942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5.0"/>
    <col customWidth="1" min="3" max="5" width="22.0"/>
    <col customWidth="1" min="6" max="7" width="18.0"/>
    <col customWidth="1" min="8" max="26" width="8.71"/>
  </cols>
  <sheetData>
    <row r="1" ht="27.75" customHeight="1">
      <c r="A1" s="91" t="s">
        <v>354</v>
      </c>
      <c r="B1" s="12"/>
      <c r="C1" s="12"/>
      <c r="D1" s="12"/>
      <c r="E1" s="12"/>
      <c r="F1" s="12"/>
      <c r="G1" s="1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92" t="s">
        <v>355</v>
      </c>
      <c r="C3" s="41"/>
      <c r="D3" s="7"/>
      <c r="E3" s="93"/>
      <c r="F3" s="93"/>
      <c r="G3" s="9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94" t="s">
        <v>356</v>
      </c>
      <c r="C4" s="94" t="s">
        <v>281</v>
      </c>
      <c r="D4" s="94" t="s">
        <v>282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95" t="s">
        <v>357</v>
      </c>
      <c r="C5" s="95" t="s">
        <v>287</v>
      </c>
      <c r="D5" s="95" t="s">
        <v>358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96" t="s">
        <v>359</v>
      </c>
      <c r="C6" s="96" t="s">
        <v>287</v>
      </c>
      <c r="D6" s="96" t="s">
        <v>360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95" t="s">
        <v>361</v>
      </c>
      <c r="C7" s="95" t="s">
        <v>287</v>
      </c>
      <c r="D7" s="95" t="s">
        <v>362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96" t="s">
        <v>363</v>
      </c>
      <c r="C8" s="96" t="s">
        <v>287</v>
      </c>
      <c r="D8" s="96" t="s">
        <v>364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95" t="s">
        <v>365</v>
      </c>
      <c r="C9" s="95" t="s">
        <v>300</v>
      </c>
      <c r="D9" s="95" t="s">
        <v>366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92" t="s">
        <v>367</v>
      </c>
      <c r="C11" s="41"/>
      <c r="D11" s="41"/>
      <c r="E11" s="41"/>
      <c r="F11" s="41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14" t="s">
        <v>368</v>
      </c>
      <c r="C12" s="14" t="s">
        <v>369</v>
      </c>
      <c r="D12" s="14" t="s">
        <v>370</v>
      </c>
      <c r="E12" s="14" t="s">
        <v>371</v>
      </c>
      <c r="F12" s="14" t="s">
        <v>372</v>
      </c>
      <c r="G12" s="14" t="s">
        <v>373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97" t="s">
        <v>374</v>
      </c>
      <c r="C13" s="98">
        <v>36.5</v>
      </c>
      <c r="D13" s="98">
        <v>8.0</v>
      </c>
      <c r="E13" s="98">
        <v>256.0</v>
      </c>
      <c r="F13" s="98">
        <v>1.0</v>
      </c>
      <c r="G13" s="99">
        <v>7800000.0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52" t="s">
        <v>375</v>
      </c>
      <c r="C14" s="100">
        <v>36.5</v>
      </c>
      <c r="D14" s="100">
        <v>8.0</v>
      </c>
      <c r="E14" s="100">
        <v>512.0</v>
      </c>
      <c r="F14" s="100">
        <v>1.0</v>
      </c>
      <c r="G14" s="101">
        <v>8200000.0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97" t="s">
        <v>376</v>
      </c>
      <c r="C15" s="98">
        <v>38.2</v>
      </c>
      <c r="D15" s="98">
        <v>16.0</v>
      </c>
      <c r="E15" s="98">
        <v>512.0</v>
      </c>
      <c r="F15" s="98">
        <v>1.0</v>
      </c>
      <c r="G15" s="99">
        <v>1.45E7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52" t="s">
        <v>377</v>
      </c>
      <c r="C16" s="100">
        <v>38.2</v>
      </c>
      <c r="D16" s="100">
        <v>16.0</v>
      </c>
      <c r="E16" s="100">
        <v>512.0</v>
      </c>
      <c r="F16" s="100">
        <v>2.0</v>
      </c>
      <c r="G16" s="101">
        <v>1.68E7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97" t="s">
        <v>378</v>
      </c>
      <c r="C17" s="98">
        <v>37.8</v>
      </c>
      <c r="D17" s="98">
        <v>16.0</v>
      </c>
      <c r="E17" s="98">
        <v>512.0</v>
      </c>
      <c r="F17" s="98">
        <v>1.0</v>
      </c>
      <c r="G17" s="99">
        <v>1.32E7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3.25" customHeight="1">
      <c r="A19" s="2"/>
      <c r="B19" s="92" t="s">
        <v>379</v>
      </c>
      <c r="C19" s="41"/>
      <c r="D19" s="41"/>
      <c r="E19" s="41"/>
      <c r="F19" s="41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14" t="s">
        <v>368</v>
      </c>
      <c r="C20" s="14" t="s">
        <v>380</v>
      </c>
      <c r="D20" s="14" t="s">
        <v>381</v>
      </c>
      <c r="E20" s="14" t="s">
        <v>382</v>
      </c>
      <c r="F20" s="14" t="s">
        <v>383</v>
      </c>
      <c r="G20" s="14" t="s">
        <v>384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102" t="s">
        <v>34</v>
      </c>
      <c r="C21" s="103">
        <v>0.9555</v>
      </c>
      <c r="D21" s="103">
        <v>0.5</v>
      </c>
      <c r="E21" s="103">
        <v>0.5</v>
      </c>
      <c r="F21" s="103">
        <v>0.5</v>
      </c>
      <c r="G21" s="103">
        <v>1.0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51" t="s">
        <v>38</v>
      </c>
      <c r="C22" s="104">
        <v>0.9555</v>
      </c>
      <c r="D22" s="104">
        <v>0.5</v>
      </c>
      <c r="E22" s="104">
        <v>1.0</v>
      </c>
      <c r="F22" s="104">
        <v>0.5</v>
      </c>
      <c r="G22" s="104">
        <v>0.9512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102" t="s">
        <v>41</v>
      </c>
      <c r="C23" s="103">
        <v>1.0</v>
      </c>
      <c r="D23" s="103">
        <v>1.0</v>
      </c>
      <c r="E23" s="103">
        <v>1.0</v>
      </c>
      <c r="F23" s="103">
        <v>0.5</v>
      </c>
      <c r="G23" s="103">
        <v>0.5379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51" t="s">
        <v>44</v>
      </c>
      <c r="C24" s="104">
        <v>1.0</v>
      </c>
      <c r="D24" s="104">
        <v>1.0</v>
      </c>
      <c r="E24" s="104">
        <v>1.0</v>
      </c>
      <c r="F24" s="104">
        <v>1.0</v>
      </c>
      <c r="G24" s="104">
        <v>0.4643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102" t="s">
        <v>47</v>
      </c>
      <c r="C25" s="103">
        <v>0.9895</v>
      </c>
      <c r="D25" s="103">
        <v>1.0</v>
      </c>
      <c r="E25" s="103">
        <v>1.0</v>
      </c>
      <c r="F25" s="103">
        <v>0.5</v>
      </c>
      <c r="G25" s="103">
        <v>0.5909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92" t="s">
        <v>385</v>
      </c>
      <c r="C27" s="41"/>
      <c r="D27" s="41"/>
      <c r="E27" s="41"/>
      <c r="F27" s="41"/>
      <c r="G27" s="41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14" t="s">
        <v>368</v>
      </c>
      <c r="C28" s="14" t="s">
        <v>386</v>
      </c>
      <c r="D28" s="14" t="s">
        <v>387</v>
      </c>
      <c r="E28" s="14" t="s">
        <v>388</v>
      </c>
      <c r="F28" s="14" t="s">
        <v>389</v>
      </c>
      <c r="G28" s="14" t="s">
        <v>390</v>
      </c>
      <c r="H28" s="14" t="s">
        <v>391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103" t="s">
        <v>34</v>
      </c>
      <c r="C29" s="103">
        <v>0.2867</v>
      </c>
      <c r="D29" s="103">
        <v>0.125</v>
      </c>
      <c r="E29" s="103">
        <v>0.1</v>
      </c>
      <c r="F29" s="103">
        <v>0.075</v>
      </c>
      <c r="G29" s="103">
        <v>0.1</v>
      </c>
      <c r="H29" s="105">
        <v>0.6867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104" t="s">
        <v>38</v>
      </c>
      <c r="C30" s="104">
        <v>0.2867</v>
      </c>
      <c r="D30" s="104">
        <v>0.125</v>
      </c>
      <c r="E30" s="104">
        <v>0.2</v>
      </c>
      <c r="F30" s="104">
        <v>0.075</v>
      </c>
      <c r="G30" s="104">
        <v>0.0951</v>
      </c>
      <c r="H30" s="106">
        <v>0.7818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103" t="s">
        <v>41</v>
      </c>
      <c r="C31" s="103">
        <v>0.3</v>
      </c>
      <c r="D31" s="103">
        <v>0.25</v>
      </c>
      <c r="E31" s="103">
        <v>0.2</v>
      </c>
      <c r="F31" s="103">
        <v>0.075</v>
      </c>
      <c r="G31" s="103">
        <v>0.0538</v>
      </c>
      <c r="H31" s="105">
        <v>0.8788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104" t="s">
        <v>44</v>
      </c>
      <c r="C32" s="104">
        <v>0.3</v>
      </c>
      <c r="D32" s="104">
        <v>0.25</v>
      </c>
      <c r="E32" s="104">
        <v>0.2</v>
      </c>
      <c r="F32" s="104">
        <v>0.15</v>
      </c>
      <c r="G32" s="104">
        <v>0.0464</v>
      </c>
      <c r="H32" s="106">
        <v>0.9464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103" t="s">
        <v>47</v>
      </c>
      <c r="C33" s="103">
        <v>0.2969</v>
      </c>
      <c r="D33" s="103">
        <v>0.25</v>
      </c>
      <c r="E33" s="103">
        <v>0.2</v>
      </c>
      <c r="F33" s="103">
        <v>0.075</v>
      </c>
      <c r="G33" s="103">
        <v>0.0591</v>
      </c>
      <c r="H33" s="105">
        <v>0.881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92" t="s">
        <v>392</v>
      </c>
      <c r="C35" s="41"/>
      <c r="D35" s="41"/>
      <c r="E35" s="7"/>
      <c r="F35" s="93"/>
      <c r="G35" s="9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14" t="s">
        <v>393</v>
      </c>
      <c r="C36" s="14" t="s">
        <v>394</v>
      </c>
      <c r="D36" s="14" t="s">
        <v>395</v>
      </c>
      <c r="E36" s="14" t="s">
        <v>396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107">
        <v>1.0</v>
      </c>
      <c r="C37" s="107" t="s">
        <v>44</v>
      </c>
      <c r="D37" s="108">
        <v>0.9464</v>
      </c>
      <c r="E37" s="107" t="s">
        <v>397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95">
        <v>2.0</v>
      </c>
      <c r="C38" s="95" t="s">
        <v>47</v>
      </c>
      <c r="D38" s="109">
        <v>0.881</v>
      </c>
      <c r="E38" s="9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96">
        <v>3.0</v>
      </c>
      <c r="C39" s="96" t="s">
        <v>41</v>
      </c>
      <c r="D39" s="110">
        <v>0.8788</v>
      </c>
      <c r="E39" s="9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95">
        <v>4.0</v>
      </c>
      <c r="C40" s="95" t="s">
        <v>38</v>
      </c>
      <c r="D40" s="109">
        <v>0.7818</v>
      </c>
      <c r="E40" s="9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96">
        <v>5.0</v>
      </c>
      <c r="C41" s="96" t="s">
        <v>34</v>
      </c>
      <c r="D41" s="110">
        <v>0.6867</v>
      </c>
      <c r="E41" s="9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B3:D3"/>
    <mergeCell ref="B11:G11"/>
    <mergeCell ref="B19:G19"/>
    <mergeCell ref="B27:H27"/>
    <mergeCell ref="B35:E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2026-06-02T07:52:09Z</dcterms:created>
  <dc:creator>openpyxl</dc:creator>
</cp:coreProperties>
</file>