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9"/>
  <workbookPr defaultThemeVersion="124226"/>
  <mc:AlternateContent xmlns:mc="http://schemas.openxmlformats.org/markup-compatibility/2006">
    <mc:Choice Requires="x15">
      <x15ac:absPath xmlns:x15ac="http://schemas.microsoft.com/office/spreadsheetml/2010/11/ac" url="O:\Факультет ИТиАБД\БИ21-3\Смоленская Ирина Анатольевна - 212547\"/>
    </mc:Choice>
  </mc:AlternateContent>
  <xr:revisionPtr revIDLastSave="0" documentId="8_{31369625-1783-4D1D-879C-ABF5B8DCC43E}" xr6:coauthVersionLast="36" xr6:coauthVersionMax="36" xr10:uidLastSave="{00000000-0000-0000-0000-000000000000}"/>
  <bookViews>
    <workbookView xWindow="0" yWindow="0" windowWidth="28800" windowHeight="12225" activeTab="4" xr2:uid="{00000000-000D-0000-FFFF-FFFF00000000}"/>
  </bookViews>
  <sheets>
    <sheet name="семинар 1" sheetId="1" r:id="rId1"/>
    <sheet name="семинар 2" sheetId="2" r:id="rId2"/>
    <sheet name="семинар 3 (портфель акций)" sheetId="3" r:id="rId3"/>
    <sheet name="семинар 4 (Графы)" sheetId="4" r:id="rId4"/>
    <sheet name="Лист1" sheetId="6" r:id="rId5"/>
    <sheet name="семинар 5" sheetId="5" r:id="rId6"/>
  </sheets>
  <definedNames>
    <definedName name="solver_adj" localSheetId="4" hidden="1">Лист1!$B$23:$B$32</definedName>
    <definedName name="solver_adj" localSheetId="0" hidden="1">'семинар 1'!$I$24:$I$26</definedName>
    <definedName name="solver_adj" localSheetId="1" hidden="1">'семинар 2'!$N$59:$R$68</definedName>
    <definedName name="solver_adj" localSheetId="2" hidden="1">'семинар 3 (портфель акций)'!$I$38:$I$41</definedName>
    <definedName name="solver_adj" localSheetId="3" hidden="1">'семинар 4 (Графы)'!$C$54:$I$60</definedName>
    <definedName name="solver_cvg" localSheetId="4" hidden="1">0.0001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drv" localSheetId="4" hidden="1">2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eng" localSheetId="4" hidden="1">3</definedName>
    <definedName name="solver_eng" localSheetId="0" hidden="1">2</definedName>
    <definedName name="solver_eng" localSheetId="1" hidden="1">2</definedName>
    <definedName name="solver_eng" localSheetId="2" hidden="1">1</definedName>
    <definedName name="solver_eng" localSheetId="3" hidden="1">2</definedName>
    <definedName name="solver_est" localSheetId="4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itr" localSheetId="4" hidden="1">2147483647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lhs1" localSheetId="4" hidden="1">Лист1!$B$23:$B$32</definedName>
    <definedName name="solver_lhs1" localSheetId="0" hidden="1">'семинар 1'!$C$30:$E$30</definedName>
    <definedName name="solver_lhs1" localSheetId="1" hidden="1">'семинар 2'!$D$76:$H$76</definedName>
    <definedName name="solver_lhs1" localSheetId="2" hidden="1">'семинар 3 (портфель акций)'!$C$45</definedName>
    <definedName name="solver_lhs1" localSheetId="3" hidden="1">'семинар 4 (Графы)'!$A$67</definedName>
    <definedName name="solver_lhs2" localSheetId="4" hidden="1">Лист1!$B$23:$B$32</definedName>
    <definedName name="solver_lhs2" localSheetId="0" hidden="1">'семинар 1'!$I$24</definedName>
    <definedName name="solver_lhs2" localSheetId="1" hidden="1">'семинар 2'!$D$81:$D$90</definedName>
    <definedName name="solver_lhs2" localSheetId="2" hidden="1">'семинар 3 (портфель акций)'!$C$48</definedName>
    <definedName name="solver_lhs2" localSheetId="3" hidden="1">'семинар 4 (Графы)'!$A$69</definedName>
    <definedName name="solver_lhs3" localSheetId="4" hidden="1">Лист1!$D$24:$D$33</definedName>
    <definedName name="solver_lhs3" localSheetId="0" hidden="1">'семинар 1'!$I$25</definedName>
    <definedName name="solver_lhs3" localSheetId="1" hidden="1">'семинар 2'!$N$59:$R$68</definedName>
    <definedName name="solver_lhs3" localSheetId="3" hidden="1">'семинар 4 (Графы)'!$B$67:$F$67</definedName>
    <definedName name="solver_lhs4" localSheetId="0" hidden="1">'семинар 1'!$I$26</definedName>
    <definedName name="solver_lhs4" localSheetId="3" hidden="1">'семинар 4 (Графы)'!$C$54:$I$60</definedName>
    <definedName name="solver_lhs5" localSheetId="0" hidden="1">'семинар 1'!$I$8</definedName>
    <definedName name="solver_lhs5" localSheetId="3" hidden="1">'семинар 4 (Графы)'!$C$54:$I$60</definedName>
    <definedName name="solver_lhs6" localSheetId="0" hidden="1">'семинар 1'!$I$9</definedName>
    <definedName name="solver_lhs6" localSheetId="3" hidden="1">'семинар 4 (Графы)'!$G$67</definedName>
    <definedName name="solver_lhs7" localSheetId="3" hidden="1">'семинар 4 (Графы)'!$G$69</definedName>
    <definedName name="solver_mip" localSheetId="4" hidden="1">2147483647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ni" localSheetId="4" hidden="1">30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90</definedName>
    <definedName name="solver_mrt" localSheetId="4" hidden="1">0.075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sl" localSheetId="4" hidden="1">2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neg" localSheetId="4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od" localSheetId="4" hidden="1">2147483647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um" localSheetId="4" hidden="1">3</definedName>
    <definedName name="solver_num" localSheetId="0" hidden="1">4</definedName>
    <definedName name="solver_num" localSheetId="1" hidden="1">3</definedName>
    <definedName name="solver_num" localSheetId="2" hidden="1">2</definedName>
    <definedName name="solver_num" localSheetId="3" hidden="1">7</definedName>
    <definedName name="solver_nwt" localSheetId="4" hidden="1">1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opt" localSheetId="4" hidden="1">Лист1!$B$33</definedName>
    <definedName name="solver_opt" localSheetId="0" hidden="1">'семинар 1'!$C$32</definedName>
    <definedName name="solver_opt" localSheetId="1" hidden="1">'семинар 2'!$D$74</definedName>
    <definedName name="solver_opt" localSheetId="2" hidden="1">'семинар 3 (портфель акций)'!$C$43</definedName>
    <definedName name="solver_opt" localSheetId="3" hidden="1">'семинар 4 (Графы)'!$E$63</definedName>
    <definedName name="solver_pre" localSheetId="4" hidden="1">0.000001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rbv" localSheetId="4" hidden="1">2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el1" localSheetId="4" hidden="1">6</definedName>
    <definedName name="solver_rel1" localSheetId="0" hidden="1">1</definedName>
    <definedName name="solver_rel1" localSheetId="1" hidden="1">2</definedName>
    <definedName name="solver_rel1" localSheetId="2" hidden="1">2</definedName>
    <definedName name="solver_rel1" localSheetId="3" hidden="1">2</definedName>
    <definedName name="solver_rel2" localSheetId="4" hidden="1">4</definedName>
    <definedName name="solver_rel2" localSheetId="0" hidden="1">4</definedName>
    <definedName name="solver_rel2" localSheetId="1" hidden="1">2</definedName>
    <definedName name="solver_rel2" localSheetId="2" hidden="1">2</definedName>
    <definedName name="solver_rel2" localSheetId="3" hidden="1">2</definedName>
    <definedName name="solver_rel3" localSheetId="4" hidden="1">3</definedName>
    <definedName name="solver_rel3" localSheetId="0" hidden="1">4</definedName>
    <definedName name="solver_rel3" localSheetId="1" hidden="1">5</definedName>
    <definedName name="solver_rel3" localSheetId="3" hidden="1">2</definedName>
    <definedName name="solver_rel4" localSheetId="0" hidden="1">4</definedName>
    <definedName name="solver_rel4" localSheetId="3" hidden="1">1</definedName>
    <definedName name="solver_rel5" localSheetId="0" hidden="1">4</definedName>
    <definedName name="solver_rel5" localSheetId="3" hidden="1">5</definedName>
    <definedName name="solver_rel6" localSheetId="0" hidden="1">4</definedName>
    <definedName name="solver_rel6" localSheetId="3" hidden="1">2</definedName>
    <definedName name="solver_rel7" localSheetId="3" hidden="1">2</definedName>
    <definedName name="solver_rhs1" localSheetId="4" hidden="1">"Все разные"</definedName>
    <definedName name="solver_rhs1" localSheetId="0" hidden="1">'семинар 1'!$C$28:$E$28</definedName>
    <definedName name="solver_rhs1" localSheetId="1" hidden="1">'семинар 2'!$D$78:$H$78</definedName>
    <definedName name="solver_rhs1" localSheetId="2" hidden="1">'семинар 3 (портфель акций)'!$E$45</definedName>
    <definedName name="solver_rhs1" localSheetId="3" hidden="1">1</definedName>
    <definedName name="solver_rhs2" localSheetId="4" hidden="1">"целое"</definedName>
    <definedName name="solver_rhs2" localSheetId="0" hidden="1">"целое"</definedName>
    <definedName name="solver_rhs2" localSheetId="1" hidden="1">'семинар 2'!$F$81:$F$90</definedName>
    <definedName name="solver_rhs2" localSheetId="2" hidden="1">'семинар 3 (портфель акций)'!$E$48</definedName>
    <definedName name="solver_rhs2" localSheetId="3" hidden="1">0</definedName>
    <definedName name="solver_rhs3" localSheetId="4" hidden="1">1</definedName>
    <definedName name="solver_rhs3" localSheetId="0" hidden="1">"целое"</definedName>
    <definedName name="solver_rhs3" localSheetId="1" hidden="1">"бинарное"</definedName>
    <definedName name="solver_rhs3" localSheetId="3" hidden="1">'семинар 4 (Графы)'!$B$69:$F$69</definedName>
    <definedName name="solver_rhs4" localSheetId="0" hidden="1">"целое"</definedName>
    <definedName name="solver_rhs4" localSheetId="3" hidden="1">'семинар 4 (Графы)'!$C$41:$I$47</definedName>
    <definedName name="solver_rhs5" localSheetId="0" hidden="1">"целое"</definedName>
    <definedName name="solver_rhs5" localSheetId="3" hidden="1">"бинарное"</definedName>
    <definedName name="solver_rhs6" localSheetId="0" hidden="1">"целое"</definedName>
    <definedName name="solver_rhs6" localSheetId="3" hidden="1">0</definedName>
    <definedName name="solver_rhs7" localSheetId="3" hidden="1">1</definedName>
    <definedName name="solver_rlx" localSheetId="4" hidden="1">2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sd" localSheetId="4" hidden="1">0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scl" localSheetId="4" hidden="1">2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ho" localSheetId="4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sz" localSheetId="4" hidden="1">100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tim" localSheetId="4" hidden="1">2147483647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ol" localSheetId="4" hidden="1">0.01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yp" localSheetId="4" hidden="1">2</definedName>
    <definedName name="solver_typ" localSheetId="0" hidden="1">1</definedName>
    <definedName name="solver_typ" localSheetId="1" hidden="1">1</definedName>
    <definedName name="solver_typ" localSheetId="2" hidden="1">2</definedName>
    <definedName name="solver_typ" localSheetId="3" hidden="1">2</definedName>
    <definedName name="solver_val" localSheetId="4" hidden="1">0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er" localSheetId="4" hidden="1">3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</definedNames>
  <calcPr calcId="191029"/>
</workbook>
</file>

<file path=xl/calcChain.xml><?xml version="1.0" encoding="utf-8"?>
<calcChain xmlns="http://schemas.openxmlformats.org/spreadsheetml/2006/main">
  <c r="H23" i="6" l="1"/>
  <c r="D25" i="6"/>
  <c r="D31" i="6"/>
  <c r="D27" i="6"/>
  <c r="D32" i="6"/>
  <c r="D30" i="6"/>
  <c r="D29" i="6"/>
  <c r="D28" i="6"/>
  <c r="D26" i="6"/>
  <c r="D24" i="6"/>
  <c r="B33" i="6" l="1"/>
  <c r="D33" i="6" s="1"/>
  <c r="E63" i="4"/>
  <c r="L12" i="3" l="1"/>
  <c r="C48" i="3"/>
  <c r="C45" i="3"/>
  <c r="C43" i="3"/>
  <c r="M12" i="3"/>
  <c r="C23" i="3"/>
  <c r="J58" i="4" l="1"/>
  <c r="J60" i="4"/>
  <c r="G67" i="4" s="1"/>
  <c r="J55" i="4"/>
  <c r="J56" i="4"/>
  <c r="J57" i="4"/>
  <c r="J59" i="4"/>
  <c r="I61" i="4"/>
  <c r="G69" i="4" s="1"/>
  <c r="D61" i="4"/>
  <c r="B69" i="4" s="1"/>
  <c r="E61" i="4"/>
  <c r="C69" i="4" s="1"/>
  <c r="F61" i="4"/>
  <c r="D69" i="4" s="1"/>
  <c r="G61" i="4"/>
  <c r="E69" i="4" s="1"/>
  <c r="H61" i="4"/>
  <c r="F69" i="4" s="1"/>
  <c r="C61" i="4"/>
  <c r="A69" i="4" s="1"/>
  <c r="J54" i="4"/>
  <c r="A67" i="4" s="1"/>
  <c r="B67" i="4" l="1" a="1"/>
  <c r="B67" i="4" s="1"/>
  <c r="E48" i="3"/>
  <c r="D25" i="3"/>
  <c r="E25" i="3"/>
  <c r="F25" i="3"/>
  <c r="C25" i="3"/>
  <c r="D23" i="3"/>
  <c r="E23" i="3"/>
  <c r="F23" i="3"/>
  <c r="M16" i="3"/>
  <c r="N16" i="3"/>
  <c r="O16" i="3"/>
  <c r="L16" i="3"/>
  <c r="M15" i="3"/>
  <c r="N15" i="3"/>
  <c r="O15" i="3"/>
  <c r="L15" i="3"/>
  <c r="O14" i="3"/>
  <c r="N14" i="3"/>
  <c r="M14" i="3"/>
  <c r="L14" i="3"/>
  <c r="O13" i="3"/>
  <c r="N13" i="3"/>
  <c r="M13" i="3"/>
  <c r="L13" i="3"/>
  <c r="O12" i="3"/>
  <c r="N12" i="3"/>
  <c r="Q12" i="3" s="1"/>
  <c r="Q14" i="3" l="1"/>
  <c r="E21" i="3"/>
  <c r="Q16" i="3"/>
  <c r="Q13" i="3"/>
  <c r="C67" i="4"/>
  <c r="D67" i="4"/>
  <c r="E67" i="4"/>
  <c r="F67" i="4"/>
  <c r="Q15" i="3"/>
  <c r="F82" i="2" l="1"/>
  <c r="F83" i="2"/>
  <c r="F84" i="2"/>
  <c r="F85" i="2"/>
  <c r="F86" i="2"/>
  <c r="F87" i="2"/>
  <c r="F88" i="2"/>
  <c r="F89" i="2"/>
  <c r="F90" i="2"/>
  <c r="D90" i="2"/>
  <c r="D89" i="2"/>
  <c r="D88" i="2"/>
  <c r="D82" i="2"/>
  <c r="D83" i="2"/>
  <c r="D84" i="2"/>
  <c r="D85" i="2"/>
  <c r="D86" i="2"/>
  <c r="D87" i="2"/>
  <c r="F81" i="2"/>
  <c r="D81" i="2"/>
  <c r="E78" i="2"/>
  <c r="F78" i="2"/>
  <c r="G78" i="2"/>
  <c r="H78" i="2"/>
  <c r="D78" i="2"/>
  <c r="E76" i="2"/>
  <c r="F76" i="2"/>
  <c r="G76" i="2"/>
  <c r="H76" i="2"/>
  <c r="D76" i="2"/>
  <c r="D74" i="2"/>
  <c r="I72" i="2"/>
  <c r="K69" i="2"/>
  <c r="F49" i="2"/>
  <c r="G49" i="2"/>
  <c r="H49" i="2"/>
  <c r="I49" i="2"/>
  <c r="E49" i="2"/>
  <c r="F47" i="2"/>
  <c r="G47" i="2"/>
  <c r="H47" i="2"/>
  <c r="I47" i="2"/>
  <c r="E47" i="2"/>
  <c r="E42" i="2"/>
  <c r="G42" i="2"/>
  <c r="G43" i="2"/>
  <c r="E43" i="2"/>
  <c r="G41" i="2"/>
  <c r="E41" i="2"/>
  <c r="H27" i="2"/>
  <c r="I25" i="2"/>
  <c r="F24" i="2"/>
  <c r="E24" i="2"/>
  <c r="D24" i="2"/>
  <c r="C24" i="2"/>
  <c r="F23" i="2"/>
  <c r="E23" i="2"/>
  <c r="D23" i="2"/>
  <c r="C23" i="2"/>
  <c r="F22" i="2"/>
  <c r="E22" i="2"/>
  <c r="D22" i="2"/>
  <c r="C22" i="2"/>
  <c r="C14" i="2"/>
  <c r="E12" i="2"/>
  <c r="D12" i="2"/>
  <c r="C12" i="2"/>
  <c r="D36" i="2" l="1"/>
  <c r="Q26" i="2"/>
  <c r="C32" i="1"/>
  <c r="E30" i="1"/>
  <c r="D30" i="1"/>
  <c r="C30" i="1"/>
  <c r="E13" i="1"/>
  <c r="D13" i="1"/>
  <c r="C13" i="1"/>
  <c r="C14" i="1"/>
</calcChain>
</file>

<file path=xl/sharedStrings.xml><?xml version="1.0" encoding="utf-8"?>
<sst xmlns="http://schemas.openxmlformats.org/spreadsheetml/2006/main" count="252" uniqueCount="156">
  <si>
    <t>№1</t>
  </si>
  <si>
    <t>линейное программирование</t>
  </si>
  <si>
    <t xml:space="preserve">производство спортивной одежды </t>
  </si>
  <si>
    <t>футболки</t>
  </si>
  <si>
    <t>спорт штаны</t>
  </si>
  <si>
    <t>кроссовки</t>
  </si>
  <si>
    <t xml:space="preserve">ткань </t>
  </si>
  <si>
    <t>краска</t>
  </si>
  <si>
    <t>нитки</t>
  </si>
  <si>
    <t>склад</t>
  </si>
  <si>
    <t>цена</t>
  </si>
  <si>
    <t>количество предметов одежды</t>
  </si>
  <si>
    <t>ограничения</t>
  </si>
  <si>
    <t>&lt;=</t>
  </si>
  <si>
    <t>№2</t>
  </si>
  <si>
    <t>производство конфет</t>
  </si>
  <si>
    <t>марс</t>
  </si>
  <si>
    <t>леденец</t>
  </si>
  <si>
    <t>шоколад</t>
  </si>
  <si>
    <t>нуга</t>
  </si>
  <si>
    <t>сахар</t>
  </si>
  <si>
    <t>кол-во конфет</t>
  </si>
  <si>
    <t>целевая функция</t>
  </si>
  <si>
    <t>Производственная задача</t>
  </si>
  <si>
    <t>Классическая транспортная задача</t>
  </si>
  <si>
    <t>Завод 1</t>
  </si>
  <si>
    <t>Завод 2</t>
  </si>
  <si>
    <t>Завод 3</t>
  </si>
  <si>
    <t>доставка хлебобулочных изделий в пекарни</t>
  </si>
  <si>
    <t>Пекарня 1</t>
  </si>
  <si>
    <t>Пекарня 2</t>
  </si>
  <si>
    <t>Пекарня  3</t>
  </si>
  <si>
    <t>Пекарня  4</t>
  </si>
  <si>
    <t xml:space="preserve">Потребности </t>
  </si>
  <si>
    <t>кол-во продукции</t>
  </si>
  <si>
    <t>Производительность заводов</t>
  </si>
  <si>
    <t>Возьмем стоимость доставки одной булочки (поделим на 100)</t>
  </si>
  <si>
    <t>Количество булочек</t>
  </si>
  <si>
    <t xml:space="preserve">Проверим на сбалансированность, то есть сравним сумму потребностей всех пекарен и </t>
  </si>
  <si>
    <t>производительность всех заводов</t>
  </si>
  <si>
    <t>Пекарня фикт 5</t>
  </si>
  <si>
    <t>в нашем случае постановка не сбалансировала, введем фиктивную пекарню 5 с потребностью в  400 булочек</t>
  </si>
  <si>
    <t>берем стоимость перевозки в фиктивную пекарню максимальной</t>
  </si>
  <si>
    <t>то есть минимальная стоимость перевозки булочек</t>
  </si>
  <si>
    <t>сумма вывезенных булочек с заводов должна равняться максимальной производительности завода</t>
  </si>
  <si>
    <t>=</t>
  </si>
  <si>
    <t>сумма ввезенных булочек в магазин должна равняться потребности каждой пекарни</t>
  </si>
  <si>
    <t xml:space="preserve">Реальная стоимость </t>
  </si>
  <si>
    <t>перевозки</t>
  </si>
  <si>
    <t>№3</t>
  </si>
  <si>
    <t>задача о назначениях</t>
  </si>
  <si>
    <t>виды</t>
  </si>
  <si>
    <t>повесить люстру</t>
  </si>
  <si>
    <t>покрасить стены</t>
  </si>
  <si>
    <t>установить раковину</t>
  </si>
  <si>
    <t>прикрутить разетки</t>
  </si>
  <si>
    <t>строительная бригада</t>
  </si>
  <si>
    <t>прикрутить полки</t>
  </si>
  <si>
    <t>прибить доски</t>
  </si>
  <si>
    <t>повесить картины</t>
  </si>
  <si>
    <t>переклеить обои</t>
  </si>
  <si>
    <t>положить плитку</t>
  </si>
  <si>
    <t>перестелить линолиум</t>
  </si>
  <si>
    <t>Гарик</t>
  </si>
  <si>
    <t>Петя</t>
  </si>
  <si>
    <t>Семен</t>
  </si>
  <si>
    <t>Федор</t>
  </si>
  <si>
    <t>работ:</t>
  </si>
  <si>
    <t>рабочие:</t>
  </si>
  <si>
    <t>коэффициент качественного выполнения работ</t>
  </si>
  <si>
    <t>максимальное</t>
  </si>
  <si>
    <t>кол-во раблоты в день</t>
  </si>
  <si>
    <t>ремонт: список задач</t>
  </si>
  <si>
    <t>назначение задач</t>
  </si>
  <si>
    <t>убедимся в сбалансировке количества задач и производительности рабочих</t>
  </si>
  <si>
    <t>фикт рабочий</t>
  </si>
  <si>
    <t>фикт программист</t>
  </si>
  <si>
    <t>каждому человека назначаем то кол-во</t>
  </si>
  <si>
    <t>задач, которое он может решить</t>
  </si>
  <si>
    <t>кол-во задач совпадает с заданным</t>
  </si>
  <si>
    <t>суммарная эффективность команды</t>
  </si>
  <si>
    <t xml:space="preserve">Получили, что максимальная производительность работы команды будет, когда </t>
  </si>
  <si>
    <t>прикрутит полки и переклеит обои  семен</t>
  </si>
  <si>
    <t>повесят картины и люстру Федор и Гарик</t>
  </si>
  <si>
    <t>разетку прикрутит федор</t>
  </si>
  <si>
    <t>устанавит раковину и перестелит линолиум Петя</t>
  </si>
  <si>
    <t>задача о рюкзаке</t>
  </si>
  <si>
    <t>Проекты Москвы</t>
  </si>
  <si>
    <t>2020г.</t>
  </si>
  <si>
    <t>2021г.</t>
  </si>
  <si>
    <t>2022г.</t>
  </si>
  <si>
    <t>2023г.</t>
  </si>
  <si>
    <t>электронная мед. Карта</t>
  </si>
  <si>
    <t>программа реновации пятиэтажек</t>
  </si>
  <si>
    <t>развитие мцк</t>
  </si>
  <si>
    <t>единая систем транспортной навиг</t>
  </si>
  <si>
    <t>Вложения (тыс.руб)</t>
  </si>
  <si>
    <t>московские ярмарки</t>
  </si>
  <si>
    <t>инвестиционный бюджет:</t>
  </si>
  <si>
    <t>Задача найти, какие проекты войдут в инвестиционный портфель, а какие не войдут</t>
  </si>
  <si>
    <t>(1 и 0) соответсвенно</t>
  </si>
  <si>
    <t>#</t>
  </si>
  <si>
    <t>Осуществим/не осуществим</t>
  </si>
  <si>
    <t>коэффициент дисконтирования r=</t>
  </si>
  <si>
    <t>(инфляция)</t>
  </si>
  <si>
    <t>прибыль от каждого</t>
  </si>
  <si>
    <t>Доход(тыс. руб)</t>
  </si>
  <si>
    <t>проекта (тыс. руб)</t>
  </si>
  <si>
    <t>номер года</t>
  </si>
  <si>
    <t>нужно выбрать такие проекты, которые будет выгоднее всего инвестировать</t>
  </si>
  <si>
    <t>Целевая функция</t>
  </si>
  <si>
    <t>Итого:</t>
  </si>
  <si>
    <t>Ограничения:</t>
  </si>
  <si>
    <t xml:space="preserve">сумма расходов каждый квартал </t>
  </si>
  <si>
    <t xml:space="preserve">должна быть меньше, чем наш </t>
  </si>
  <si>
    <t>бюджет</t>
  </si>
  <si>
    <t>нелинейное программирование</t>
  </si>
  <si>
    <t>Альфа-банк</t>
  </si>
  <si>
    <t>Porshe</t>
  </si>
  <si>
    <t>Apple</t>
  </si>
  <si>
    <t>Samsung</t>
  </si>
  <si>
    <t>Коэффициент ковариации</t>
  </si>
  <si>
    <t xml:space="preserve"> </t>
  </si>
  <si>
    <t>Ожидаемая доходность</t>
  </si>
  <si>
    <t>Портфель</t>
  </si>
  <si>
    <t>нужно найти портфель, который обеспечит ожидаемую доходность</t>
  </si>
  <si>
    <t>Ограничения</t>
  </si>
  <si>
    <t>в сумме акции</t>
  </si>
  <si>
    <t>должны давать 100%</t>
  </si>
  <si>
    <t>Доходность</t>
  </si>
  <si>
    <t>задача о кратчайшем пути - от дома до универа (метро)</t>
  </si>
  <si>
    <t>построим матрицу смежности</t>
  </si>
  <si>
    <t>матрица маршрута, переменные</t>
  </si>
  <si>
    <t>вес ребра - время проезда в мин.</t>
  </si>
  <si>
    <t>минут</t>
  </si>
  <si>
    <t>должна быть равна единице, так как это точка является началом</t>
  </si>
  <si>
    <t>должна быть равна единице, так как это точка является концом</t>
  </si>
  <si>
    <t>равняется нулю, потому что мы не выезжаем из пункта назначения</t>
  </si>
  <si>
    <t>равняется нулю, потому что мы не въезжаем в начало пути</t>
  </si>
  <si>
    <t>выходы</t>
  </si>
  <si>
    <t>входы</t>
  </si>
  <si>
    <t>выходы равны входам</t>
  </si>
  <si>
    <t>&lt;&gt;</t>
  </si>
  <si>
    <t>если в последней строке стоит 0 тогда она не должна равняться последнему столбцу</t>
  </si>
  <si>
    <t>длительность в часах</t>
  </si>
  <si>
    <t xml:space="preserve">Порядок </t>
  </si>
  <si>
    <t xml:space="preserve">обхода </t>
  </si>
  <si>
    <t>вершин</t>
  </si>
  <si>
    <t>переезда</t>
  </si>
  <si>
    <t>между городами</t>
  </si>
  <si>
    <t>время</t>
  </si>
  <si>
    <t>-</t>
  </si>
  <si>
    <t>приезжаем</t>
  </si>
  <si>
    <t xml:space="preserve">так как </t>
  </si>
  <si>
    <t>обратно</t>
  </si>
  <si>
    <t>задача коммивояжер - покататься по москве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</si>
</sst>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₽&quot;"/>
  </numFmts>
  <fonts count="5" x14ac:knownFonts="1"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2">
    <xf numFmtId="0" fontId="0" fillId="0" borderId="0" xfId="0"/>
    <xf numFmtId="164" fontId="0" fillId="0" borderId="0" xfId="0" applyNumberFormat="1"/>
    <xf numFmtId="0" fontId="0" fillId="0" borderId="1" xfId="0" applyBorder="1"/>
    <xf numFmtId="0" fontId="0" fillId="2" borderId="0" xfId="0" applyFill="1"/>
    <xf numFmtId="0" fontId="0" fillId="2" borderId="1" xfId="0" applyFill="1" applyBorder="1"/>
    <xf numFmtId="0" fontId="0" fillId="3" borderId="0" xfId="0" applyFill="1"/>
    <xf numFmtId="0" fontId="0" fillId="3" borderId="1" xfId="0" applyFill="1" applyBorder="1"/>
    <xf numFmtId="0" fontId="0" fillId="4" borderId="0" xfId="0" applyFill="1"/>
    <xf numFmtId="0" fontId="0" fillId="0" borderId="0" xfId="0" applyBorder="1"/>
    <xf numFmtId="0" fontId="0" fillId="6" borderId="0" xfId="0" applyFill="1"/>
    <xf numFmtId="0" fontId="0" fillId="0" borderId="1" xfId="0" applyFill="1" applyBorder="1"/>
    <xf numFmtId="0" fontId="1" fillId="0" borderId="0" xfId="0" applyFont="1"/>
    <xf numFmtId="0" fontId="1" fillId="0" borderId="1" xfId="0" applyFont="1" applyBorder="1"/>
    <xf numFmtId="164" fontId="0" fillId="0" borderId="1" xfId="0" applyNumberFormat="1" applyBorder="1"/>
    <xf numFmtId="0" fontId="0" fillId="5" borderId="0" xfId="0" applyFill="1"/>
    <xf numFmtId="0" fontId="2" fillId="5" borderId="0" xfId="0" applyFont="1" applyFill="1"/>
    <xf numFmtId="10" fontId="0" fillId="0" borderId="0" xfId="0" applyNumberFormat="1"/>
    <xf numFmtId="0" fontId="2" fillId="0" borderId="0" xfId="0" applyFont="1"/>
    <xf numFmtId="0" fontId="0" fillId="7" borderId="0" xfId="0" applyFill="1"/>
    <xf numFmtId="0" fontId="0" fillId="8" borderId="0" xfId="0" applyFill="1"/>
    <xf numFmtId="0" fontId="0" fillId="0" borderId="0" xfId="0" applyFont="1"/>
    <xf numFmtId="9" fontId="0" fillId="0" borderId="1" xfId="1" applyFont="1" applyBorder="1"/>
    <xf numFmtId="9" fontId="0" fillId="0" borderId="0" xfId="1" applyFont="1"/>
    <xf numFmtId="0" fontId="4" fillId="8" borderId="0" xfId="0" applyFont="1" applyFill="1"/>
    <xf numFmtId="10" fontId="4" fillId="0" borderId="1" xfId="0" applyNumberFormat="1" applyFont="1" applyBorder="1"/>
    <xf numFmtId="0" fontId="0" fillId="9" borderId="0" xfId="0" applyFill="1"/>
    <xf numFmtId="0" fontId="0" fillId="10" borderId="1" xfId="0" applyFill="1" applyBorder="1"/>
    <xf numFmtId="0" fontId="4" fillId="0" borderId="0" xfId="0" applyFont="1"/>
    <xf numFmtId="0" fontId="0" fillId="11" borderId="1" xfId="0" applyFill="1" applyBorder="1"/>
    <xf numFmtId="0" fontId="4" fillId="0" borderId="1" xfId="0" applyFont="1" applyBorder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4</xdr:row>
      <xdr:rowOff>133350</xdr:rowOff>
    </xdr:from>
    <xdr:to>
      <xdr:col>4</xdr:col>
      <xdr:colOff>581025</xdr:colOff>
      <xdr:row>19</xdr:row>
      <xdr:rowOff>30900</xdr:rowOff>
    </xdr:to>
    <xdr:cxnSp macro="">
      <xdr:nvCxnSpPr>
        <xdr:cNvPr id="4" name="Прямая со стрелкой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1876425" y="895350"/>
          <a:ext cx="1143000" cy="27550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19</xdr:row>
      <xdr:rowOff>38100</xdr:rowOff>
    </xdr:from>
    <xdr:to>
      <xdr:col>10</xdr:col>
      <xdr:colOff>304800</xdr:colOff>
      <xdr:row>26</xdr:row>
      <xdr:rowOff>145200</xdr:rowOff>
    </xdr:to>
    <xdr:cxnSp macro="">
      <xdr:nvCxnSpPr>
        <xdr:cNvPr id="5" name="Прямая со стрелкой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>
          <a:off x="3076575" y="3657600"/>
          <a:ext cx="3324225" cy="14406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5</xdr:row>
      <xdr:rowOff>38100</xdr:rowOff>
    </xdr:from>
    <xdr:to>
      <xdr:col>4</xdr:col>
      <xdr:colOff>133350</xdr:colOff>
      <xdr:row>17</xdr:row>
      <xdr:rowOff>78525</xdr:rowOff>
    </xdr:to>
    <xdr:cxnSp macro="">
      <xdr:nvCxnSpPr>
        <xdr:cNvPr id="8" name="Прямая со стрелкой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1800225" y="990600"/>
          <a:ext cx="771525" cy="2326425"/>
        </a:xfrm>
        <a:prstGeom prst="straightConnector1">
          <a:avLst/>
        </a:prstGeom>
        <a:ln w="57150">
          <a:solidFill>
            <a:schemeClr val="tx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23</xdr:row>
      <xdr:rowOff>57150</xdr:rowOff>
    </xdr:from>
    <xdr:to>
      <xdr:col>10</xdr:col>
      <xdr:colOff>314325</xdr:colOff>
      <xdr:row>27</xdr:row>
      <xdr:rowOff>116625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>
          <a:off x="4476750" y="4438650"/>
          <a:ext cx="1933575" cy="821475"/>
        </a:xfrm>
        <a:prstGeom prst="straightConnector1">
          <a:avLst/>
        </a:prstGeom>
        <a:ln w="57150">
          <a:solidFill>
            <a:schemeClr val="tx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16</xdr:row>
      <xdr:rowOff>133350</xdr:rowOff>
    </xdr:from>
    <xdr:to>
      <xdr:col>7</xdr:col>
      <xdr:colOff>266700</xdr:colOff>
      <xdr:row>23</xdr:row>
      <xdr:rowOff>57150</xdr:rowOff>
    </xdr:to>
    <xdr:cxnSp macro="">
      <xdr:nvCxnSpPr>
        <xdr:cNvPr id="13" name="Скругленная соединительная линия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2619375" y="3181350"/>
          <a:ext cx="1914525" cy="1257300"/>
        </a:xfrm>
        <a:prstGeom prst="curvedConnector3">
          <a:avLst>
            <a:gd name="adj1" fmla="val 102736"/>
          </a:avLst>
        </a:prstGeom>
        <a:ln w="57150">
          <a:solidFill>
            <a:schemeClr val="tx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4</xdr:row>
      <xdr:rowOff>171450</xdr:rowOff>
    </xdr:from>
    <xdr:to>
      <xdr:col>4</xdr:col>
      <xdr:colOff>47625</xdr:colOff>
      <xdr:row>13</xdr:row>
      <xdr:rowOff>76200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>
          <a:off x="1790700" y="933450"/>
          <a:ext cx="695325" cy="1619250"/>
        </a:xfrm>
        <a:prstGeom prst="straightConnector1">
          <a:avLst/>
        </a:prstGeom>
        <a:ln w="571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24</xdr:row>
      <xdr:rowOff>95250</xdr:rowOff>
    </xdr:from>
    <xdr:to>
      <xdr:col>10</xdr:col>
      <xdr:colOff>314325</xdr:colOff>
      <xdr:row>27</xdr:row>
      <xdr:rowOff>171450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5648325" y="4667250"/>
          <a:ext cx="762000" cy="647700"/>
        </a:xfrm>
        <a:prstGeom prst="straightConnector1">
          <a:avLst/>
        </a:prstGeom>
        <a:ln w="571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13</xdr:row>
      <xdr:rowOff>57150</xdr:rowOff>
    </xdr:from>
    <xdr:to>
      <xdr:col>9</xdr:col>
      <xdr:colOff>228600</xdr:colOff>
      <xdr:row>24</xdr:row>
      <xdr:rowOff>85725</xdr:rowOff>
    </xdr:to>
    <xdr:cxnSp macro="">
      <xdr:nvCxnSpPr>
        <xdr:cNvPr id="27" name="Скругленная соединительная линия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2571750" y="2533650"/>
          <a:ext cx="3143250" cy="2124075"/>
        </a:xfrm>
        <a:prstGeom prst="curvedConnector3">
          <a:avLst>
            <a:gd name="adj1" fmla="val 100000"/>
          </a:avLst>
        </a:prstGeom>
        <a:ln w="571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6</xdr:row>
      <xdr:rowOff>66675</xdr:rowOff>
    </xdr:from>
    <xdr:to>
      <xdr:col>4</xdr:col>
      <xdr:colOff>466725</xdr:colOff>
      <xdr:row>7</xdr:row>
      <xdr:rowOff>85725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2152650" y="1209675"/>
          <a:ext cx="75247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24мин</a:t>
          </a:r>
        </a:p>
      </xdr:txBody>
    </xdr:sp>
    <xdr:clientData/>
  </xdr:twoCellAnchor>
  <xdr:twoCellAnchor>
    <xdr:from>
      <xdr:col>5</xdr:col>
      <xdr:colOff>600075</xdr:colOff>
      <xdr:row>19</xdr:row>
      <xdr:rowOff>114300</xdr:rowOff>
    </xdr:from>
    <xdr:to>
      <xdr:col>7</xdr:col>
      <xdr:colOff>66675</xdr:colOff>
      <xdr:row>21</xdr:row>
      <xdr:rowOff>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3648075" y="3733800"/>
          <a:ext cx="6858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26мин</a:t>
          </a:r>
        </a:p>
      </xdr:txBody>
    </xdr:sp>
    <xdr:clientData/>
  </xdr:twoCellAnchor>
  <xdr:twoCellAnchor>
    <xdr:from>
      <xdr:col>2</xdr:col>
      <xdr:colOff>285750</xdr:colOff>
      <xdr:row>8</xdr:row>
      <xdr:rowOff>123825</xdr:rowOff>
    </xdr:from>
    <xdr:to>
      <xdr:col>3</xdr:col>
      <xdr:colOff>295275</xdr:colOff>
      <xdr:row>9</xdr:row>
      <xdr:rowOff>152400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1504950" y="1647825"/>
          <a:ext cx="6191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23мин</a:t>
          </a:r>
        </a:p>
      </xdr:txBody>
    </xdr:sp>
    <xdr:clientData/>
  </xdr:twoCellAnchor>
  <xdr:twoCellAnchor>
    <xdr:from>
      <xdr:col>5</xdr:col>
      <xdr:colOff>295275</xdr:colOff>
      <xdr:row>16</xdr:row>
      <xdr:rowOff>9525</xdr:rowOff>
    </xdr:from>
    <xdr:to>
      <xdr:col>6</xdr:col>
      <xdr:colOff>323850</xdr:colOff>
      <xdr:row>17</xdr:row>
      <xdr:rowOff>28575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3343275" y="3057525"/>
          <a:ext cx="63817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15 мин</a:t>
          </a:r>
        </a:p>
      </xdr:txBody>
    </xdr:sp>
    <xdr:clientData/>
  </xdr:twoCellAnchor>
  <xdr:twoCellAnchor>
    <xdr:from>
      <xdr:col>7</xdr:col>
      <xdr:colOff>495300</xdr:colOff>
      <xdr:row>24</xdr:row>
      <xdr:rowOff>171450</xdr:rowOff>
    </xdr:from>
    <xdr:to>
      <xdr:col>8</xdr:col>
      <xdr:colOff>533400</xdr:colOff>
      <xdr:row>26</xdr:row>
      <xdr:rowOff>38100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4762500" y="4743450"/>
          <a:ext cx="6477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20мин</a:t>
          </a:r>
        </a:p>
      </xdr:txBody>
    </xdr:sp>
    <xdr:clientData/>
  </xdr:twoCellAnchor>
  <xdr:twoCellAnchor>
    <xdr:from>
      <xdr:col>3</xdr:col>
      <xdr:colOff>381000</xdr:colOff>
      <xdr:row>8</xdr:row>
      <xdr:rowOff>171450</xdr:rowOff>
    </xdr:from>
    <xdr:to>
      <xdr:col>4</xdr:col>
      <xdr:colOff>438150</xdr:colOff>
      <xdr:row>10</xdr:row>
      <xdr:rowOff>19050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/>
      </xdr:nvSpPr>
      <xdr:spPr>
        <a:xfrm>
          <a:off x="2209800" y="1695450"/>
          <a:ext cx="6667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23мин</a:t>
          </a:r>
        </a:p>
      </xdr:txBody>
    </xdr:sp>
    <xdr:clientData/>
  </xdr:twoCellAnchor>
  <xdr:twoCellAnchor>
    <xdr:from>
      <xdr:col>6</xdr:col>
      <xdr:colOff>561975</xdr:colOff>
      <xdr:row>13</xdr:row>
      <xdr:rowOff>95250</xdr:rowOff>
    </xdr:from>
    <xdr:to>
      <xdr:col>8</xdr:col>
      <xdr:colOff>76200</xdr:colOff>
      <xdr:row>14</xdr:row>
      <xdr:rowOff>152400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4219575" y="2571750"/>
          <a:ext cx="7334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30</a:t>
          </a:r>
          <a:r>
            <a:rPr lang="ru-RU" sz="1100" baseline="0"/>
            <a:t> мин</a:t>
          </a:r>
          <a:endParaRPr lang="ru-RU" sz="1100"/>
        </a:p>
      </xdr:txBody>
    </xdr:sp>
    <xdr:clientData/>
  </xdr:twoCellAnchor>
  <xdr:twoCellAnchor>
    <xdr:from>
      <xdr:col>9</xdr:col>
      <xdr:colOff>447675</xdr:colOff>
      <xdr:row>24</xdr:row>
      <xdr:rowOff>161925</xdr:rowOff>
    </xdr:from>
    <xdr:to>
      <xdr:col>10</xdr:col>
      <xdr:colOff>476250</xdr:colOff>
      <xdr:row>26</xdr:row>
      <xdr:rowOff>19050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5934075" y="4733925"/>
          <a:ext cx="63817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12мин</a:t>
          </a:r>
        </a:p>
      </xdr:txBody>
    </xdr:sp>
    <xdr:clientData/>
  </xdr:twoCellAnchor>
  <xdr:twoCellAnchor>
    <xdr:from>
      <xdr:col>4</xdr:col>
      <xdr:colOff>76200</xdr:colOff>
      <xdr:row>16</xdr:row>
      <xdr:rowOff>133350</xdr:rowOff>
    </xdr:from>
    <xdr:to>
      <xdr:col>4</xdr:col>
      <xdr:colOff>323849</xdr:colOff>
      <xdr:row>17</xdr:row>
      <xdr:rowOff>180975</xdr:rowOff>
    </xdr:to>
    <xdr:sp macro="" textlink="">
      <xdr:nvSpPr>
        <xdr:cNvPr id="40" name="Овал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2514600" y="3181350"/>
          <a:ext cx="247649" cy="238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3</a:t>
          </a:r>
        </a:p>
      </xdr:txBody>
    </xdr:sp>
    <xdr:clientData/>
  </xdr:twoCellAnchor>
  <xdr:twoCellAnchor>
    <xdr:from>
      <xdr:col>3</xdr:col>
      <xdr:colOff>523874</xdr:colOff>
      <xdr:row>12</xdr:row>
      <xdr:rowOff>161925</xdr:rowOff>
    </xdr:from>
    <xdr:to>
      <xdr:col>4</xdr:col>
      <xdr:colOff>161925</xdr:colOff>
      <xdr:row>14</xdr:row>
      <xdr:rowOff>19050</xdr:rowOff>
    </xdr:to>
    <xdr:sp macro="" textlink="">
      <xdr:nvSpPr>
        <xdr:cNvPr id="41" name="Овал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2352674" y="2447925"/>
          <a:ext cx="247651" cy="238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2</a:t>
          </a:r>
        </a:p>
      </xdr:txBody>
    </xdr:sp>
    <xdr:clientData/>
  </xdr:twoCellAnchor>
  <xdr:twoCellAnchor>
    <xdr:from>
      <xdr:col>7</xdr:col>
      <xdr:colOff>190499</xdr:colOff>
      <xdr:row>22</xdr:row>
      <xdr:rowOff>142874</xdr:rowOff>
    </xdr:from>
    <xdr:to>
      <xdr:col>7</xdr:col>
      <xdr:colOff>428625</xdr:colOff>
      <xdr:row>23</xdr:row>
      <xdr:rowOff>171449</xdr:rowOff>
    </xdr:to>
    <xdr:sp macro="" textlink="">
      <xdr:nvSpPr>
        <xdr:cNvPr id="42" name="Овал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457699" y="4333874"/>
          <a:ext cx="238126" cy="2190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5</a:t>
          </a:r>
        </a:p>
      </xdr:txBody>
    </xdr:sp>
    <xdr:clientData/>
  </xdr:twoCellAnchor>
  <xdr:twoCellAnchor>
    <xdr:from>
      <xdr:col>4</xdr:col>
      <xdr:colOff>542924</xdr:colOff>
      <xdr:row>18</xdr:row>
      <xdr:rowOff>152400</xdr:rowOff>
    </xdr:from>
    <xdr:to>
      <xdr:col>5</xdr:col>
      <xdr:colOff>171450</xdr:colOff>
      <xdr:row>20</xdr:row>
      <xdr:rowOff>19050</xdr:rowOff>
    </xdr:to>
    <xdr:sp macro="" textlink="">
      <xdr:nvSpPr>
        <xdr:cNvPr id="43" name="Овал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2981324" y="3581400"/>
          <a:ext cx="238126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4</a:t>
          </a:r>
        </a:p>
      </xdr:txBody>
    </xdr:sp>
    <xdr:clientData/>
  </xdr:twoCellAnchor>
  <xdr:twoCellAnchor>
    <xdr:from>
      <xdr:col>9</xdr:col>
      <xdr:colOff>142874</xdr:colOff>
      <xdr:row>24</xdr:row>
      <xdr:rowOff>9525</xdr:rowOff>
    </xdr:from>
    <xdr:to>
      <xdr:col>9</xdr:col>
      <xdr:colOff>342900</xdr:colOff>
      <xdr:row>25</xdr:row>
      <xdr:rowOff>66675</xdr:rowOff>
    </xdr:to>
    <xdr:sp macro="" textlink="">
      <xdr:nvSpPr>
        <xdr:cNvPr id="44" name="Овал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5629274" y="4581525"/>
          <a:ext cx="200026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6</a:t>
          </a:r>
        </a:p>
      </xdr:txBody>
    </xdr:sp>
    <xdr:clientData/>
  </xdr:twoCellAnchor>
  <xdr:twoCellAnchor>
    <xdr:from>
      <xdr:col>10</xdr:col>
      <xdr:colOff>171449</xdr:colOff>
      <xdr:row>27</xdr:row>
      <xdr:rowOff>19050</xdr:rowOff>
    </xdr:from>
    <xdr:to>
      <xdr:col>10</xdr:col>
      <xdr:colOff>428625</xdr:colOff>
      <xdr:row>28</xdr:row>
      <xdr:rowOff>76200</xdr:rowOff>
    </xdr:to>
    <xdr:sp macro="" textlink="">
      <xdr:nvSpPr>
        <xdr:cNvPr id="45" name="Овал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6267449" y="5162550"/>
          <a:ext cx="257176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7</a:t>
          </a:r>
        </a:p>
      </xdr:txBody>
    </xdr:sp>
    <xdr:clientData/>
  </xdr:twoCellAnchor>
  <xdr:twoCellAnchor>
    <xdr:from>
      <xdr:col>2</xdr:col>
      <xdr:colOff>504823</xdr:colOff>
      <xdr:row>4</xdr:row>
      <xdr:rowOff>66676</xdr:rowOff>
    </xdr:from>
    <xdr:to>
      <xdr:col>3</xdr:col>
      <xdr:colOff>152400</xdr:colOff>
      <xdr:row>5</xdr:row>
      <xdr:rowOff>114300</xdr:rowOff>
    </xdr:to>
    <xdr:sp macro="" textlink="">
      <xdr:nvSpPr>
        <xdr:cNvPr id="46" name="Овал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1724023" y="828676"/>
          <a:ext cx="257177" cy="2381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1</a:t>
          </a:r>
        </a:p>
      </xdr:txBody>
    </xdr:sp>
    <xdr:clientData/>
  </xdr:twoCellAnchor>
  <xdr:twoCellAnchor editAs="oneCell">
    <xdr:from>
      <xdr:col>15</xdr:col>
      <xdr:colOff>257175</xdr:colOff>
      <xdr:row>1</xdr:row>
      <xdr:rowOff>19050</xdr:rowOff>
    </xdr:from>
    <xdr:to>
      <xdr:col>24</xdr:col>
      <xdr:colOff>294584</xdr:colOff>
      <xdr:row>31</xdr:row>
      <xdr:rowOff>94526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01175" y="209550"/>
          <a:ext cx="5523809" cy="5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3</xdr:row>
      <xdr:rowOff>0</xdr:rowOff>
    </xdr:from>
    <xdr:to>
      <xdr:col>14</xdr:col>
      <xdr:colOff>87722</xdr:colOff>
      <xdr:row>31</xdr:row>
      <xdr:rowOff>184025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41592D1-E63F-4EC3-B1DE-399D8FFD9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571500"/>
          <a:ext cx="8603072" cy="5518025"/>
        </a:xfrm>
        <a:prstGeom prst="rect">
          <a:avLst/>
        </a:prstGeom>
      </xdr:spPr>
    </xdr:pic>
    <xdr:clientData/>
  </xdr:twoCellAnchor>
  <xdr:twoCellAnchor>
    <xdr:from>
      <xdr:col>8</xdr:col>
      <xdr:colOff>238125</xdr:colOff>
      <xdr:row>5</xdr:row>
      <xdr:rowOff>95250</xdr:rowOff>
    </xdr:from>
    <xdr:to>
      <xdr:col>8</xdr:col>
      <xdr:colOff>581025</xdr:colOff>
      <xdr:row>6</xdr:row>
      <xdr:rowOff>161925</xdr:rowOff>
    </xdr:to>
    <xdr:sp macro="" textlink="">
      <xdr:nvSpPr>
        <xdr:cNvPr id="12" name="Овал 11">
          <a:extLst>
            <a:ext uri="{FF2B5EF4-FFF2-40B4-BE49-F238E27FC236}">
              <a16:creationId xmlns:a16="http://schemas.microsoft.com/office/drawing/2014/main" id="{4F2802AC-5FA8-4055-B825-7B35A51E87BA}"/>
            </a:ext>
          </a:extLst>
        </xdr:cNvPr>
        <xdr:cNvSpPr/>
      </xdr:nvSpPr>
      <xdr:spPr>
        <a:xfrm>
          <a:off x="5467350" y="1047750"/>
          <a:ext cx="342900" cy="257175"/>
        </a:xfrm>
        <a:prstGeom prst="ellipse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219075</xdr:colOff>
      <xdr:row>5</xdr:row>
      <xdr:rowOff>38100</xdr:rowOff>
    </xdr:from>
    <xdr:to>
      <xdr:col>8</xdr:col>
      <xdr:colOff>552450</xdr:colOff>
      <xdr:row>7</xdr:row>
      <xdr:rowOff>0</xdr:rowOff>
    </xdr:to>
    <xdr:sp macro="" textlink="">
      <xdr:nvSpPr>
        <xdr:cNvPr id="14" name="Прямоугольник 13">
          <a:extLst>
            <a:ext uri="{FF2B5EF4-FFF2-40B4-BE49-F238E27FC236}">
              <a16:creationId xmlns:a16="http://schemas.microsoft.com/office/drawing/2014/main" id="{2CFBFBD7-BEAC-43F3-AC69-DBA538FB37A2}"/>
            </a:ext>
          </a:extLst>
        </xdr:cNvPr>
        <xdr:cNvSpPr/>
      </xdr:nvSpPr>
      <xdr:spPr>
        <a:xfrm>
          <a:off x="5448300" y="990600"/>
          <a:ext cx="333375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1</a:t>
          </a:r>
        </a:p>
      </xdr:txBody>
    </xdr:sp>
    <xdr:clientData/>
  </xdr:twoCellAnchor>
  <xdr:twoCellAnchor>
    <xdr:from>
      <xdr:col>7</xdr:col>
      <xdr:colOff>533400</xdr:colOff>
      <xdr:row>17</xdr:row>
      <xdr:rowOff>171450</xdr:rowOff>
    </xdr:from>
    <xdr:to>
      <xdr:col>8</xdr:col>
      <xdr:colOff>295275</xdr:colOff>
      <xdr:row>19</xdr:row>
      <xdr:rowOff>38100</xdr:rowOff>
    </xdr:to>
    <xdr:sp macro="" textlink="">
      <xdr:nvSpPr>
        <xdr:cNvPr id="15" name="Овал 14">
          <a:extLst>
            <a:ext uri="{FF2B5EF4-FFF2-40B4-BE49-F238E27FC236}">
              <a16:creationId xmlns:a16="http://schemas.microsoft.com/office/drawing/2014/main" id="{FF703A0F-3744-4BFF-8F52-2970FDC081A0}"/>
            </a:ext>
          </a:extLst>
        </xdr:cNvPr>
        <xdr:cNvSpPr/>
      </xdr:nvSpPr>
      <xdr:spPr>
        <a:xfrm>
          <a:off x="5153025" y="3409950"/>
          <a:ext cx="371475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4</a:t>
          </a:r>
        </a:p>
      </xdr:txBody>
    </xdr:sp>
    <xdr:clientData/>
  </xdr:twoCellAnchor>
  <xdr:twoCellAnchor>
    <xdr:from>
      <xdr:col>11</xdr:col>
      <xdr:colOff>400050</xdr:colOff>
      <xdr:row>29</xdr:row>
      <xdr:rowOff>180975</xdr:rowOff>
    </xdr:from>
    <xdr:to>
      <xdr:col>12</xdr:col>
      <xdr:colOff>85726</xdr:colOff>
      <xdr:row>31</xdr:row>
      <xdr:rowOff>85725</xdr:rowOff>
    </xdr:to>
    <xdr:sp macro="" textlink="">
      <xdr:nvSpPr>
        <xdr:cNvPr id="16" name="Овал 15">
          <a:extLst>
            <a:ext uri="{FF2B5EF4-FFF2-40B4-BE49-F238E27FC236}">
              <a16:creationId xmlns:a16="http://schemas.microsoft.com/office/drawing/2014/main" id="{3438553B-93B5-476F-AC73-6E112C1E3E22}"/>
            </a:ext>
          </a:extLst>
        </xdr:cNvPr>
        <xdr:cNvSpPr/>
      </xdr:nvSpPr>
      <xdr:spPr>
        <a:xfrm>
          <a:off x="7458075" y="5705475"/>
          <a:ext cx="295276" cy="2857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7</a:t>
          </a:r>
        </a:p>
      </xdr:txBody>
    </xdr:sp>
    <xdr:clientData/>
  </xdr:twoCellAnchor>
  <xdr:twoCellAnchor>
    <xdr:from>
      <xdr:col>7</xdr:col>
      <xdr:colOff>523875</xdr:colOff>
      <xdr:row>11</xdr:row>
      <xdr:rowOff>152401</xdr:rowOff>
    </xdr:from>
    <xdr:to>
      <xdr:col>8</xdr:col>
      <xdr:colOff>295275</xdr:colOff>
      <xdr:row>13</xdr:row>
      <xdr:rowOff>38101</xdr:rowOff>
    </xdr:to>
    <xdr:sp macro="" textlink="">
      <xdr:nvSpPr>
        <xdr:cNvPr id="17" name="Овал 16">
          <a:extLst>
            <a:ext uri="{FF2B5EF4-FFF2-40B4-BE49-F238E27FC236}">
              <a16:creationId xmlns:a16="http://schemas.microsoft.com/office/drawing/2014/main" id="{8CE9A06C-4D25-4A3D-BF06-06A21222B2EF}"/>
            </a:ext>
          </a:extLst>
        </xdr:cNvPr>
        <xdr:cNvSpPr/>
      </xdr:nvSpPr>
      <xdr:spPr>
        <a:xfrm>
          <a:off x="5143500" y="2247901"/>
          <a:ext cx="381000" cy="2667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2</a:t>
          </a:r>
        </a:p>
      </xdr:txBody>
    </xdr:sp>
    <xdr:clientData/>
  </xdr:twoCellAnchor>
  <xdr:twoCellAnchor>
    <xdr:from>
      <xdr:col>9</xdr:col>
      <xdr:colOff>295275</xdr:colOff>
      <xdr:row>21</xdr:row>
      <xdr:rowOff>95250</xdr:rowOff>
    </xdr:from>
    <xdr:to>
      <xdr:col>9</xdr:col>
      <xdr:colOff>600075</xdr:colOff>
      <xdr:row>23</xdr:row>
      <xdr:rowOff>0</xdr:rowOff>
    </xdr:to>
    <xdr:sp macro="" textlink="">
      <xdr:nvSpPr>
        <xdr:cNvPr id="18" name="Овал 17">
          <a:extLst>
            <a:ext uri="{FF2B5EF4-FFF2-40B4-BE49-F238E27FC236}">
              <a16:creationId xmlns:a16="http://schemas.microsoft.com/office/drawing/2014/main" id="{191FDFD4-6A29-4D73-86CD-F677CF753570}"/>
            </a:ext>
          </a:extLst>
        </xdr:cNvPr>
        <xdr:cNvSpPr/>
      </xdr:nvSpPr>
      <xdr:spPr>
        <a:xfrm>
          <a:off x="6134100" y="4095750"/>
          <a:ext cx="304800" cy="2857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3</a:t>
          </a:r>
        </a:p>
      </xdr:txBody>
    </xdr:sp>
    <xdr:clientData/>
  </xdr:twoCellAnchor>
  <xdr:twoCellAnchor>
    <xdr:from>
      <xdr:col>8</xdr:col>
      <xdr:colOff>371475</xdr:colOff>
      <xdr:row>9</xdr:row>
      <xdr:rowOff>57150</xdr:rowOff>
    </xdr:from>
    <xdr:to>
      <xdr:col>9</xdr:col>
      <xdr:colOff>66675</xdr:colOff>
      <xdr:row>10</xdr:row>
      <xdr:rowOff>133350</xdr:rowOff>
    </xdr:to>
    <xdr:sp macro="" textlink="">
      <xdr:nvSpPr>
        <xdr:cNvPr id="19" name="Овал 18">
          <a:extLst>
            <a:ext uri="{FF2B5EF4-FFF2-40B4-BE49-F238E27FC236}">
              <a16:creationId xmlns:a16="http://schemas.microsoft.com/office/drawing/2014/main" id="{4C75E68D-5C21-4931-A04E-D162A7DACCD2}"/>
            </a:ext>
          </a:extLst>
        </xdr:cNvPr>
        <xdr:cNvSpPr/>
      </xdr:nvSpPr>
      <xdr:spPr>
        <a:xfrm>
          <a:off x="5600700" y="1771650"/>
          <a:ext cx="304800" cy="2667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5</a:t>
          </a:r>
        </a:p>
      </xdr:txBody>
    </xdr:sp>
    <xdr:clientData/>
  </xdr:twoCellAnchor>
  <xdr:twoCellAnchor>
    <xdr:from>
      <xdr:col>10</xdr:col>
      <xdr:colOff>400050</xdr:colOff>
      <xdr:row>26</xdr:row>
      <xdr:rowOff>180975</xdr:rowOff>
    </xdr:from>
    <xdr:to>
      <xdr:col>11</xdr:col>
      <xdr:colOff>47625</xdr:colOff>
      <xdr:row>28</xdr:row>
      <xdr:rowOff>28575</xdr:rowOff>
    </xdr:to>
    <xdr:sp macro="" textlink="">
      <xdr:nvSpPr>
        <xdr:cNvPr id="20" name="Овал 19">
          <a:extLst>
            <a:ext uri="{FF2B5EF4-FFF2-40B4-BE49-F238E27FC236}">
              <a16:creationId xmlns:a16="http://schemas.microsoft.com/office/drawing/2014/main" id="{60C31063-BB0A-4894-93D8-665545AC50CC}"/>
            </a:ext>
          </a:extLst>
        </xdr:cNvPr>
        <xdr:cNvSpPr/>
      </xdr:nvSpPr>
      <xdr:spPr>
        <a:xfrm>
          <a:off x="6848475" y="5133975"/>
          <a:ext cx="257175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133350</xdr:colOff>
      <xdr:row>0</xdr:row>
      <xdr:rowOff>0</xdr:rowOff>
    </xdr:from>
    <xdr:to>
      <xdr:col>25</xdr:col>
      <xdr:colOff>28575</xdr:colOff>
      <xdr:row>29</xdr:row>
      <xdr:rowOff>95250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515ECC5C-EFB0-4E39-88BD-C2F755BB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0"/>
          <a:ext cx="8429625" cy="5619750"/>
        </a:xfrm>
        <a:prstGeom prst="rect">
          <a:avLst/>
        </a:prstGeom>
      </xdr:spPr>
    </xdr:pic>
    <xdr:clientData/>
  </xdr:twoCellAnchor>
  <xdr:twoCellAnchor>
    <xdr:from>
      <xdr:col>16</xdr:col>
      <xdr:colOff>180975</xdr:colOff>
      <xdr:row>10</xdr:row>
      <xdr:rowOff>104775</xdr:rowOff>
    </xdr:from>
    <xdr:to>
      <xdr:col>16</xdr:col>
      <xdr:colOff>438150</xdr:colOff>
      <xdr:row>11</xdr:row>
      <xdr:rowOff>161925</xdr:rowOff>
    </xdr:to>
    <xdr:sp macro="" textlink="">
      <xdr:nvSpPr>
        <xdr:cNvPr id="3" name="Овал 2">
          <a:extLst>
            <a:ext uri="{FF2B5EF4-FFF2-40B4-BE49-F238E27FC236}">
              <a16:creationId xmlns:a16="http://schemas.microsoft.com/office/drawing/2014/main" id="{A9210013-2AA7-497F-A8C0-D0E23778A77E}"/>
            </a:ext>
          </a:extLst>
        </xdr:cNvPr>
        <xdr:cNvSpPr/>
      </xdr:nvSpPr>
      <xdr:spPr>
        <a:xfrm>
          <a:off x="10287000" y="1591627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4</a:t>
          </a:r>
        </a:p>
      </xdr:txBody>
    </xdr:sp>
    <xdr:clientData/>
  </xdr:twoCellAnchor>
  <xdr:twoCellAnchor>
    <xdr:from>
      <xdr:col>19</xdr:col>
      <xdr:colOff>533400</xdr:colOff>
      <xdr:row>3</xdr:row>
      <xdr:rowOff>9525</xdr:rowOff>
    </xdr:from>
    <xdr:to>
      <xdr:col>20</xdr:col>
      <xdr:colOff>180975</xdr:colOff>
      <xdr:row>4</xdr:row>
      <xdr:rowOff>66675</xdr:rowOff>
    </xdr:to>
    <xdr:sp macro="" textlink="">
      <xdr:nvSpPr>
        <xdr:cNvPr id="4" name="Овал 3">
          <a:extLst>
            <a:ext uri="{FF2B5EF4-FFF2-40B4-BE49-F238E27FC236}">
              <a16:creationId xmlns:a16="http://schemas.microsoft.com/office/drawing/2014/main" id="{83A0C258-9BE5-44D7-AF0D-C5ABACE06232}"/>
            </a:ext>
          </a:extLst>
        </xdr:cNvPr>
        <xdr:cNvSpPr/>
      </xdr:nvSpPr>
      <xdr:spPr>
        <a:xfrm>
          <a:off x="12468225" y="1448752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3</a:t>
          </a:r>
        </a:p>
      </xdr:txBody>
    </xdr:sp>
    <xdr:clientData/>
  </xdr:twoCellAnchor>
  <xdr:twoCellAnchor>
    <xdr:from>
      <xdr:col>18</xdr:col>
      <xdr:colOff>180975</xdr:colOff>
      <xdr:row>9</xdr:row>
      <xdr:rowOff>142875</xdr:rowOff>
    </xdr:from>
    <xdr:to>
      <xdr:col>18</xdr:col>
      <xdr:colOff>438150</xdr:colOff>
      <xdr:row>11</xdr:row>
      <xdr:rowOff>9525</xdr:rowOff>
    </xdr:to>
    <xdr:sp macro="" textlink="">
      <xdr:nvSpPr>
        <xdr:cNvPr id="5" name="Овал 4">
          <a:extLst>
            <a:ext uri="{FF2B5EF4-FFF2-40B4-BE49-F238E27FC236}">
              <a16:creationId xmlns:a16="http://schemas.microsoft.com/office/drawing/2014/main" id="{6866A844-74BE-4A54-89E6-B04E6B0F7C14}"/>
            </a:ext>
          </a:extLst>
        </xdr:cNvPr>
        <xdr:cNvSpPr/>
      </xdr:nvSpPr>
      <xdr:spPr>
        <a:xfrm>
          <a:off x="11506200" y="1576387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5</a:t>
          </a:r>
        </a:p>
      </xdr:txBody>
    </xdr:sp>
    <xdr:clientData/>
  </xdr:twoCellAnchor>
  <xdr:twoCellAnchor>
    <xdr:from>
      <xdr:col>17</xdr:col>
      <xdr:colOff>219075</xdr:colOff>
      <xdr:row>4</xdr:row>
      <xdr:rowOff>114300</xdr:rowOff>
    </xdr:from>
    <xdr:to>
      <xdr:col>17</xdr:col>
      <xdr:colOff>476250</xdr:colOff>
      <xdr:row>5</xdr:row>
      <xdr:rowOff>171450</xdr:rowOff>
    </xdr:to>
    <xdr:sp macro="" textlink="">
      <xdr:nvSpPr>
        <xdr:cNvPr id="6" name="Овал 5">
          <a:extLst>
            <a:ext uri="{FF2B5EF4-FFF2-40B4-BE49-F238E27FC236}">
              <a16:creationId xmlns:a16="http://schemas.microsoft.com/office/drawing/2014/main" id="{F6758F7D-4D65-4F59-B471-3407B5AC686F}"/>
            </a:ext>
          </a:extLst>
        </xdr:cNvPr>
        <xdr:cNvSpPr/>
      </xdr:nvSpPr>
      <xdr:spPr>
        <a:xfrm>
          <a:off x="10934700" y="14782800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2</a:t>
          </a:r>
        </a:p>
      </xdr:txBody>
    </xdr:sp>
    <xdr:clientData/>
  </xdr:twoCellAnchor>
  <xdr:twoCellAnchor>
    <xdr:from>
      <xdr:col>16</xdr:col>
      <xdr:colOff>571500</xdr:colOff>
      <xdr:row>20</xdr:row>
      <xdr:rowOff>152399</xdr:rowOff>
    </xdr:from>
    <xdr:to>
      <xdr:col>17</xdr:col>
      <xdr:colOff>457200</xdr:colOff>
      <xdr:row>22</xdr:row>
      <xdr:rowOff>142875</xdr:rowOff>
    </xdr:to>
    <xdr:sp macro="" textlink="">
      <xdr:nvSpPr>
        <xdr:cNvPr id="7" name="Овал 6">
          <a:extLst>
            <a:ext uri="{FF2B5EF4-FFF2-40B4-BE49-F238E27FC236}">
              <a16:creationId xmlns:a16="http://schemas.microsoft.com/office/drawing/2014/main" id="{C15F9962-8364-4C5D-B376-6772CB8D59C6}"/>
            </a:ext>
          </a:extLst>
        </xdr:cNvPr>
        <xdr:cNvSpPr/>
      </xdr:nvSpPr>
      <xdr:spPr>
        <a:xfrm>
          <a:off x="10677525" y="17868899"/>
          <a:ext cx="495300" cy="371476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10</a:t>
          </a:r>
        </a:p>
      </xdr:txBody>
    </xdr:sp>
    <xdr:clientData/>
  </xdr:twoCellAnchor>
  <xdr:twoCellAnchor>
    <xdr:from>
      <xdr:col>20</xdr:col>
      <xdr:colOff>419100</xdr:colOff>
      <xdr:row>9</xdr:row>
      <xdr:rowOff>28575</xdr:rowOff>
    </xdr:from>
    <xdr:to>
      <xdr:col>21</xdr:col>
      <xdr:colOff>66675</xdr:colOff>
      <xdr:row>10</xdr:row>
      <xdr:rowOff>85725</xdr:rowOff>
    </xdr:to>
    <xdr:sp macro="" textlink="">
      <xdr:nvSpPr>
        <xdr:cNvPr id="8" name="Овал 7">
          <a:extLst>
            <a:ext uri="{FF2B5EF4-FFF2-40B4-BE49-F238E27FC236}">
              <a16:creationId xmlns:a16="http://schemas.microsoft.com/office/drawing/2014/main" id="{237B2644-784E-4E64-BFA3-6C010B8D17B7}"/>
            </a:ext>
          </a:extLst>
        </xdr:cNvPr>
        <xdr:cNvSpPr/>
      </xdr:nvSpPr>
      <xdr:spPr>
        <a:xfrm>
          <a:off x="12963525" y="1564957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6</a:t>
          </a:r>
        </a:p>
      </xdr:txBody>
    </xdr:sp>
    <xdr:clientData/>
  </xdr:twoCellAnchor>
  <xdr:twoCellAnchor>
    <xdr:from>
      <xdr:col>20</xdr:col>
      <xdr:colOff>323850</xdr:colOff>
      <xdr:row>19</xdr:row>
      <xdr:rowOff>85725</xdr:rowOff>
    </xdr:from>
    <xdr:to>
      <xdr:col>20</xdr:col>
      <xdr:colOff>581025</xdr:colOff>
      <xdr:row>20</xdr:row>
      <xdr:rowOff>142875</xdr:rowOff>
    </xdr:to>
    <xdr:sp macro="" textlink="">
      <xdr:nvSpPr>
        <xdr:cNvPr id="9" name="Овал 8">
          <a:extLst>
            <a:ext uri="{FF2B5EF4-FFF2-40B4-BE49-F238E27FC236}">
              <a16:creationId xmlns:a16="http://schemas.microsoft.com/office/drawing/2014/main" id="{88851EA4-2ABD-485D-8C17-24F5F788C72E}"/>
            </a:ext>
          </a:extLst>
        </xdr:cNvPr>
        <xdr:cNvSpPr/>
      </xdr:nvSpPr>
      <xdr:spPr>
        <a:xfrm>
          <a:off x="12868275" y="1761172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8</a:t>
          </a:r>
        </a:p>
      </xdr:txBody>
    </xdr:sp>
    <xdr:clientData/>
  </xdr:twoCellAnchor>
  <xdr:twoCellAnchor>
    <xdr:from>
      <xdr:col>22</xdr:col>
      <xdr:colOff>76200</xdr:colOff>
      <xdr:row>20</xdr:row>
      <xdr:rowOff>28575</xdr:rowOff>
    </xdr:from>
    <xdr:to>
      <xdr:col>22</xdr:col>
      <xdr:colOff>333375</xdr:colOff>
      <xdr:row>21</xdr:row>
      <xdr:rowOff>85725</xdr:rowOff>
    </xdr:to>
    <xdr:sp macro="" textlink="">
      <xdr:nvSpPr>
        <xdr:cNvPr id="10" name="Овал 9">
          <a:extLst>
            <a:ext uri="{FF2B5EF4-FFF2-40B4-BE49-F238E27FC236}">
              <a16:creationId xmlns:a16="http://schemas.microsoft.com/office/drawing/2014/main" id="{362BAD46-63EA-46D8-BBF5-8C4BF6ECD97C}"/>
            </a:ext>
          </a:extLst>
        </xdr:cNvPr>
        <xdr:cNvSpPr/>
      </xdr:nvSpPr>
      <xdr:spPr>
        <a:xfrm>
          <a:off x="13839825" y="1774507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9</a:t>
          </a:r>
        </a:p>
      </xdr:txBody>
    </xdr:sp>
    <xdr:clientData/>
  </xdr:twoCellAnchor>
  <xdr:twoCellAnchor>
    <xdr:from>
      <xdr:col>23</xdr:col>
      <xdr:colOff>152400</xdr:colOff>
      <xdr:row>16</xdr:row>
      <xdr:rowOff>171450</xdr:rowOff>
    </xdr:from>
    <xdr:to>
      <xdr:col>23</xdr:col>
      <xdr:colOff>409575</xdr:colOff>
      <xdr:row>18</xdr:row>
      <xdr:rowOff>38100</xdr:rowOff>
    </xdr:to>
    <xdr:sp macro="" textlink="">
      <xdr:nvSpPr>
        <xdr:cNvPr id="11" name="Овал 10">
          <a:extLst>
            <a:ext uri="{FF2B5EF4-FFF2-40B4-BE49-F238E27FC236}">
              <a16:creationId xmlns:a16="http://schemas.microsoft.com/office/drawing/2014/main" id="{6C9D0E3D-A104-4C15-AC4C-69AD2A86A658}"/>
            </a:ext>
          </a:extLst>
        </xdr:cNvPr>
        <xdr:cNvSpPr/>
      </xdr:nvSpPr>
      <xdr:spPr>
        <a:xfrm>
          <a:off x="14525625" y="17125950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7</a:t>
          </a:r>
        </a:p>
      </xdr:txBody>
    </xdr:sp>
    <xdr:clientData/>
  </xdr:twoCellAnchor>
  <xdr:twoCellAnchor>
    <xdr:from>
      <xdr:col>16</xdr:col>
      <xdr:colOff>66675</xdr:colOff>
      <xdr:row>1</xdr:row>
      <xdr:rowOff>123825</xdr:rowOff>
    </xdr:from>
    <xdr:to>
      <xdr:col>16</xdr:col>
      <xdr:colOff>323850</xdr:colOff>
      <xdr:row>2</xdr:row>
      <xdr:rowOff>180975</xdr:rowOff>
    </xdr:to>
    <xdr:sp macro="" textlink="">
      <xdr:nvSpPr>
        <xdr:cNvPr id="12" name="Овал 11">
          <a:extLst>
            <a:ext uri="{FF2B5EF4-FFF2-40B4-BE49-F238E27FC236}">
              <a16:creationId xmlns:a16="http://schemas.microsoft.com/office/drawing/2014/main" id="{BD459CB7-94E5-4558-B53B-2981C2603893}"/>
            </a:ext>
          </a:extLst>
        </xdr:cNvPr>
        <xdr:cNvSpPr/>
      </xdr:nvSpPr>
      <xdr:spPr>
        <a:xfrm>
          <a:off x="10172700" y="1422082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1</a:t>
          </a:r>
        </a:p>
      </xdr:txBody>
    </xdr:sp>
    <xdr:clientData/>
  </xdr:twoCellAnchor>
  <xdr:twoCellAnchor>
    <xdr:from>
      <xdr:col>16</xdr:col>
      <xdr:colOff>323850</xdr:colOff>
      <xdr:row>2</xdr:row>
      <xdr:rowOff>57150</xdr:rowOff>
    </xdr:from>
    <xdr:to>
      <xdr:col>17</xdr:col>
      <xdr:colOff>256737</xdr:colOff>
      <xdr:row>4</xdr:row>
      <xdr:rowOff>150568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CFA88264-7417-48F1-9BDC-1FC77AC6633C}"/>
            </a:ext>
          </a:extLst>
        </xdr:cNvPr>
        <xdr:cNvCxnSpPr>
          <a:stCxn id="12" idx="6"/>
          <a:endCxn id="6" idx="1"/>
        </xdr:cNvCxnSpPr>
      </xdr:nvCxnSpPr>
      <xdr:spPr>
        <a:xfrm>
          <a:off x="10429875" y="14344650"/>
          <a:ext cx="542487" cy="47441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323850</xdr:colOff>
      <xdr:row>5</xdr:row>
      <xdr:rowOff>104775</xdr:rowOff>
    </xdr:from>
    <xdr:to>
      <xdr:col>18</xdr:col>
      <xdr:colOff>218637</xdr:colOff>
      <xdr:row>9</xdr:row>
      <xdr:rowOff>179143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C44860F2-4A1D-4663-BB7B-6BE998DDE84F}"/>
            </a:ext>
          </a:extLst>
        </xdr:cNvPr>
        <xdr:cNvCxnSpPr>
          <a:endCxn id="5" idx="1"/>
        </xdr:cNvCxnSpPr>
      </xdr:nvCxnSpPr>
      <xdr:spPr>
        <a:xfrm>
          <a:off x="11039475" y="14963775"/>
          <a:ext cx="504387" cy="83636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476250</xdr:colOff>
      <xdr:row>4</xdr:row>
      <xdr:rowOff>30407</xdr:rowOff>
    </xdr:from>
    <xdr:to>
      <xdr:col>19</xdr:col>
      <xdr:colOff>571062</xdr:colOff>
      <xdr:row>5</xdr:row>
      <xdr:rowOff>47625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F042B8FA-ADE0-47D0-9752-B0DBA5F94218}"/>
            </a:ext>
          </a:extLst>
        </xdr:cNvPr>
        <xdr:cNvCxnSpPr>
          <a:stCxn id="6" idx="6"/>
          <a:endCxn id="4" idx="3"/>
        </xdr:cNvCxnSpPr>
      </xdr:nvCxnSpPr>
      <xdr:spPr>
        <a:xfrm flipV="1">
          <a:off x="11191875" y="14698907"/>
          <a:ext cx="1314012" cy="20771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571062</xdr:colOff>
      <xdr:row>4</xdr:row>
      <xdr:rowOff>30407</xdr:rowOff>
    </xdr:from>
    <xdr:to>
      <xdr:col>20</xdr:col>
      <xdr:colOff>419100</xdr:colOff>
      <xdr:row>9</xdr:row>
      <xdr:rowOff>152400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9CC514E1-E607-4FA2-817C-4DED9DA58320}"/>
            </a:ext>
          </a:extLst>
        </xdr:cNvPr>
        <xdr:cNvCxnSpPr>
          <a:stCxn id="4" idx="3"/>
          <a:endCxn id="8" idx="2"/>
        </xdr:cNvCxnSpPr>
      </xdr:nvCxnSpPr>
      <xdr:spPr>
        <a:xfrm>
          <a:off x="12505887" y="14698907"/>
          <a:ext cx="457638" cy="107449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438150</xdr:colOff>
      <xdr:row>9</xdr:row>
      <xdr:rowOff>152400</xdr:rowOff>
    </xdr:from>
    <xdr:to>
      <xdr:col>20</xdr:col>
      <xdr:colOff>419100</xdr:colOff>
      <xdr:row>10</xdr:row>
      <xdr:rowOff>76200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4733571A-3556-4CAB-9A53-D9F0B7A08FBE}"/>
            </a:ext>
          </a:extLst>
        </xdr:cNvPr>
        <xdr:cNvCxnSpPr>
          <a:stCxn id="5" idx="6"/>
          <a:endCxn id="8" idx="2"/>
        </xdr:cNvCxnSpPr>
      </xdr:nvCxnSpPr>
      <xdr:spPr>
        <a:xfrm flipV="1">
          <a:off x="11763375" y="15773400"/>
          <a:ext cx="1200150" cy="11430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457200</xdr:colOff>
      <xdr:row>11</xdr:row>
      <xdr:rowOff>9525</xdr:rowOff>
    </xdr:from>
    <xdr:to>
      <xdr:col>18</xdr:col>
      <xdr:colOff>309563</xdr:colOff>
      <xdr:row>11</xdr:row>
      <xdr:rowOff>9525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BD1ACDB5-5CD0-4312-8DE9-8EE66CD7ED7C}"/>
            </a:ext>
          </a:extLst>
        </xdr:cNvPr>
        <xdr:cNvCxnSpPr>
          <a:endCxn id="5" idx="4"/>
        </xdr:cNvCxnSpPr>
      </xdr:nvCxnSpPr>
      <xdr:spPr>
        <a:xfrm>
          <a:off x="10563225" y="16011525"/>
          <a:ext cx="1071563" cy="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457200</xdr:colOff>
      <xdr:row>6</xdr:row>
      <xdr:rowOff>19050</xdr:rowOff>
    </xdr:from>
    <xdr:to>
      <xdr:col>17</xdr:col>
      <xdr:colOff>314325</xdr:colOff>
      <xdr:row>11</xdr:row>
      <xdr:rowOff>9525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52A284EA-1A6F-40D1-903E-6E331D8832C0}"/>
            </a:ext>
          </a:extLst>
        </xdr:cNvPr>
        <xdr:cNvCxnSpPr/>
      </xdr:nvCxnSpPr>
      <xdr:spPr>
        <a:xfrm flipV="1">
          <a:off x="10563225" y="15068550"/>
          <a:ext cx="466725" cy="942975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384665</xdr:colOff>
      <xdr:row>11</xdr:row>
      <xdr:rowOff>9525</xdr:rowOff>
    </xdr:from>
    <xdr:to>
      <xdr:col>18</xdr:col>
      <xdr:colOff>309563</xdr:colOff>
      <xdr:row>21</xdr:row>
      <xdr:rowOff>16300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D0BB1AB1-5936-4519-A6B2-FB6490978D22}"/>
            </a:ext>
          </a:extLst>
        </xdr:cNvPr>
        <xdr:cNvCxnSpPr>
          <a:stCxn id="5" idx="4"/>
          <a:endCxn id="7" idx="7"/>
        </xdr:cNvCxnSpPr>
      </xdr:nvCxnSpPr>
      <xdr:spPr>
        <a:xfrm flipH="1">
          <a:off x="11100290" y="16011525"/>
          <a:ext cx="534498" cy="1911775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457200</xdr:colOff>
      <xdr:row>11</xdr:row>
      <xdr:rowOff>28575</xdr:rowOff>
    </xdr:from>
    <xdr:to>
      <xdr:col>17</xdr:col>
      <xdr:colOff>384665</xdr:colOff>
      <xdr:row>21</xdr:row>
      <xdr:rowOff>16300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86730AF0-0882-4075-A776-BF9FE5E6A2D7}"/>
            </a:ext>
          </a:extLst>
        </xdr:cNvPr>
        <xdr:cNvCxnSpPr>
          <a:endCxn id="7" idx="7"/>
        </xdr:cNvCxnSpPr>
      </xdr:nvCxnSpPr>
      <xdr:spPr>
        <a:xfrm>
          <a:off x="10563225" y="16030575"/>
          <a:ext cx="537065" cy="1892725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384665</xdr:colOff>
      <xdr:row>19</xdr:row>
      <xdr:rowOff>121993</xdr:rowOff>
    </xdr:from>
    <xdr:to>
      <xdr:col>20</xdr:col>
      <xdr:colOff>361512</xdr:colOff>
      <xdr:row>21</xdr:row>
      <xdr:rowOff>16300</xdr:rowOff>
    </xdr:to>
    <xdr:cxnSp macro="">
      <xdr:nvCxnSpPr>
        <xdr:cNvPr id="22" name="Прямая соединительная линия 21">
          <a:extLst>
            <a:ext uri="{FF2B5EF4-FFF2-40B4-BE49-F238E27FC236}">
              <a16:creationId xmlns:a16="http://schemas.microsoft.com/office/drawing/2014/main" id="{E90AC6E2-2E7E-4C24-818C-3B4C7AE7EBEF}"/>
            </a:ext>
          </a:extLst>
        </xdr:cNvPr>
        <xdr:cNvCxnSpPr>
          <a:stCxn id="7" idx="7"/>
          <a:endCxn id="9" idx="1"/>
        </xdr:cNvCxnSpPr>
      </xdr:nvCxnSpPr>
      <xdr:spPr>
        <a:xfrm flipV="1">
          <a:off x="11100290" y="17647993"/>
          <a:ext cx="1805647" cy="275307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452438</xdr:colOff>
      <xdr:row>10</xdr:row>
      <xdr:rowOff>85725</xdr:rowOff>
    </xdr:from>
    <xdr:to>
      <xdr:col>20</xdr:col>
      <xdr:colOff>547688</xdr:colOff>
      <xdr:row>19</xdr:row>
      <xdr:rowOff>85725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F1636BEA-FCA0-4C1A-A194-F3E4D01C23F9}"/>
            </a:ext>
          </a:extLst>
        </xdr:cNvPr>
        <xdr:cNvCxnSpPr>
          <a:stCxn id="8" idx="4"/>
          <a:endCxn id="9" idx="0"/>
        </xdr:cNvCxnSpPr>
      </xdr:nvCxnSpPr>
      <xdr:spPr>
        <a:xfrm flipH="1">
          <a:off x="12996863" y="15897225"/>
          <a:ext cx="95250" cy="171450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543363</xdr:colOff>
      <xdr:row>19</xdr:row>
      <xdr:rowOff>121993</xdr:rowOff>
    </xdr:from>
    <xdr:to>
      <xdr:col>22</xdr:col>
      <xdr:colOff>113862</xdr:colOff>
      <xdr:row>21</xdr:row>
      <xdr:rowOff>49457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67EF812F-0343-4769-857E-13E8A1240F31}"/>
            </a:ext>
          </a:extLst>
        </xdr:cNvPr>
        <xdr:cNvCxnSpPr>
          <a:stCxn id="9" idx="7"/>
          <a:endCxn id="10" idx="3"/>
        </xdr:cNvCxnSpPr>
      </xdr:nvCxnSpPr>
      <xdr:spPr>
        <a:xfrm>
          <a:off x="13087788" y="17647993"/>
          <a:ext cx="789699" cy="308464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314325</xdr:colOff>
      <xdr:row>18</xdr:row>
      <xdr:rowOff>1832</xdr:rowOff>
    </xdr:from>
    <xdr:to>
      <xdr:col>23</xdr:col>
      <xdr:colOff>190062</xdr:colOff>
      <xdr:row>20</xdr:row>
      <xdr:rowOff>19050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3C2E3582-2F78-4D97-B478-8399BB4CAA44}"/>
            </a:ext>
          </a:extLst>
        </xdr:cNvPr>
        <xdr:cNvCxnSpPr>
          <a:endCxn id="11" idx="3"/>
        </xdr:cNvCxnSpPr>
      </xdr:nvCxnSpPr>
      <xdr:spPr>
        <a:xfrm flipV="1">
          <a:off x="14077950" y="17337332"/>
          <a:ext cx="485337" cy="39821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66675</xdr:colOff>
      <xdr:row>9</xdr:row>
      <xdr:rowOff>152400</xdr:rowOff>
    </xdr:from>
    <xdr:to>
      <xdr:col>23</xdr:col>
      <xdr:colOff>190062</xdr:colOff>
      <xdr:row>17</xdr:row>
      <xdr:rowOff>17218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C57834E7-E9B3-44D6-87BC-899C271D2EA3}"/>
            </a:ext>
          </a:extLst>
        </xdr:cNvPr>
        <xdr:cNvCxnSpPr>
          <a:stCxn id="8" idx="6"/>
          <a:endCxn id="11" idx="1"/>
        </xdr:cNvCxnSpPr>
      </xdr:nvCxnSpPr>
      <xdr:spPr>
        <a:xfrm>
          <a:off x="13220700" y="15773400"/>
          <a:ext cx="1342587" cy="138881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2</xdr:row>
      <xdr:rowOff>133350</xdr:rowOff>
    </xdr:from>
    <xdr:to>
      <xdr:col>17</xdr:col>
      <xdr:colOff>342900</xdr:colOff>
      <xdr:row>3</xdr:row>
      <xdr:rowOff>180975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BBDC868-0E9E-4187-9C0E-D1F79AE42888}"/>
            </a:ext>
          </a:extLst>
        </xdr:cNvPr>
        <xdr:cNvSpPr txBox="1"/>
      </xdr:nvSpPr>
      <xdr:spPr>
        <a:xfrm>
          <a:off x="10668000" y="14420850"/>
          <a:ext cx="3905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 </a:t>
          </a:r>
        </a:p>
      </xdr:txBody>
    </xdr:sp>
    <xdr:clientData/>
  </xdr:twoCellAnchor>
  <xdr:twoCellAnchor>
    <xdr:from>
      <xdr:col>18</xdr:col>
      <xdr:colOff>161925</xdr:colOff>
      <xdr:row>4</xdr:row>
      <xdr:rowOff>19049</xdr:rowOff>
    </xdr:from>
    <xdr:to>
      <xdr:col>18</xdr:col>
      <xdr:colOff>504825</xdr:colOff>
      <xdr:row>5</xdr:row>
      <xdr:rowOff>47624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73C2FD2-8621-4FB0-8F15-570C9FA202A0}"/>
            </a:ext>
          </a:extLst>
        </xdr:cNvPr>
        <xdr:cNvSpPr txBox="1"/>
      </xdr:nvSpPr>
      <xdr:spPr>
        <a:xfrm>
          <a:off x="11487150" y="14687549"/>
          <a:ext cx="34290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</a:t>
          </a:r>
        </a:p>
      </xdr:txBody>
    </xdr:sp>
    <xdr:clientData/>
  </xdr:twoCellAnchor>
  <xdr:twoCellAnchor>
    <xdr:from>
      <xdr:col>17</xdr:col>
      <xdr:colOff>447676</xdr:colOff>
      <xdr:row>7</xdr:row>
      <xdr:rowOff>104775</xdr:rowOff>
    </xdr:from>
    <xdr:to>
      <xdr:col>18</xdr:col>
      <xdr:colOff>257176</xdr:colOff>
      <xdr:row>9</xdr:row>
      <xdr:rowOff>9525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196C022E-CBCD-4053-BC55-299351E1474B}"/>
            </a:ext>
          </a:extLst>
        </xdr:cNvPr>
        <xdr:cNvSpPr txBox="1"/>
      </xdr:nvSpPr>
      <xdr:spPr>
        <a:xfrm>
          <a:off x="11163301" y="15344775"/>
          <a:ext cx="4191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2,5</a:t>
          </a:r>
        </a:p>
      </xdr:txBody>
    </xdr:sp>
    <xdr:clientData/>
  </xdr:twoCellAnchor>
  <xdr:twoCellAnchor>
    <xdr:from>
      <xdr:col>16</xdr:col>
      <xdr:colOff>400051</xdr:colOff>
      <xdr:row>8</xdr:row>
      <xdr:rowOff>38100</xdr:rowOff>
    </xdr:from>
    <xdr:to>
      <xdr:col>17</xdr:col>
      <xdr:colOff>76201</xdr:colOff>
      <xdr:row>9</xdr:row>
      <xdr:rowOff>66675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4232924-A018-4B86-9B02-CA7EA352FAF2}"/>
            </a:ext>
          </a:extLst>
        </xdr:cNvPr>
        <xdr:cNvSpPr txBox="1"/>
      </xdr:nvSpPr>
      <xdr:spPr>
        <a:xfrm>
          <a:off x="10506076" y="15468600"/>
          <a:ext cx="28575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</a:t>
          </a:r>
        </a:p>
      </xdr:txBody>
    </xdr:sp>
    <xdr:clientData/>
  </xdr:twoCellAnchor>
  <xdr:twoCellAnchor>
    <xdr:from>
      <xdr:col>20</xdr:col>
      <xdr:colOff>9525</xdr:colOff>
      <xdr:row>5</xdr:row>
      <xdr:rowOff>152400</xdr:rowOff>
    </xdr:from>
    <xdr:to>
      <xdr:col>20</xdr:col>
      <xdr:colOff>371475</xdr:colOff>
      <xdr:row>7</xdr:row>
      <xdr:rowOff>9525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F4AC923-0885-4C75-B2E5-67637978A5EC}"/>
            </a:ext>
          </a:extLst>
        </xdr:cNvPr>
        <xdr:cNvSpPr txBox="1"/>
      </xdr:nvSpPr>
      <xdr:spPr>
        <a:xfrm>
          <a:off x="12553950" y="15011400"/>
          <a:ext cx="3619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4</a:t>
          </a:r>
        </a:p>
      </xdr:txBody>
    </xdr:sp>
    <xdr:clientData/>
  </xdr:twoCellAnchor>
  <xdr:twoCellAnchor>
    <xdr:from>
      <xdr:col>19</xdr:col>
      <xdr:colOff>161925</xdr:colOff>
      <xdr:row>9</xdr:row>
      <xdr:rowOff>171449</xdr:rowOff>
    </xdr:from>
    <xdr:to>
      <xdr:col>19</xdr:col>
      <xdr:colOff>457200</xdr:colOff>
      <xdr:row>11</xdr:row>
      <xdr:rowOff>28574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80D1C3A-318E-4EEF-9421-90F626B6032A}"/>
            </a:ext>
          </a:extLst>
        </xdr:cNvPr>
        <xdr:cNvSpPr txBox="1"/>
      </xdr:nvSpPr>
      <xdr:spPr>
        <a:xfrm>
          <a:off x="12096750" y="15792449"/>
          <a:ext cx="29527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4</a:t>
          </a:r>
        </a:p>
      </xdr:txBody>
    </xdr:sp>
    <xdr:clientData/>
  </xdr:twoCellAnchor>
  <xdr:twoCellAnchor>
    <xdr:from>
      <xdr:col>21</xdr:col>
      <xdr:colOff>466725</xdr:colOff>
      <xdr:row>11</xdr:row>
      <xdr:rowOff>76200</xdr:rowOff>
    </xdr:from>
    <xdr:to>
      <xdr:col>22</xdr:col>
      <xdr:colOff>228600</xdr:colOff>
      <xdr:row>12</xdr:row>
      <xdr:rowOff>95250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4AF5655-D4DB-47B5-8735-355D91F1926F}"/>
            </a:ext>
          </a:extLst>
        </xdr:cNvPr>
        <xdr:cNvSpPr txBox="1"/>
      </xdr:nvSpPr>
      <xdr:spPr>
        <a:xfrm>
          <a:off x="13620750" y="16078200"/>
          <a:ext cx="37147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7</a:t>
          </a:r>
        </a:p>
      </xdr:txBody>
    </xdr:sp>
    <xdr:clientData/>
  </xdr:twoCellAnchor>
  <xdr:twoCellAnchor>
    <xdr:from>
      <xdr:col>20</xdr:col>
      <xdr:colOff>323850</xdr:colOff>
      <xdr:row>14</xdr:row>
      <xdr:rowOff>142874</xdr:rowOff>
    </xdr:from>
    <xdr:to>
      <xdr:col>21</xdr:col>
      <xdr:colOff>95250</xdr:colOff>
      <xdr:row>16</xdr:row>
      <xdr:rowOff>38099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245A2F3-02B8-420E-916F-AA780ED41E57}"/>
            </a:ext>
          </a:extLst>
        </xdr:cNvPr>
        <xdr:cNvSpPr txBox="1"/>
      </xdr:nvSpPr>
      <xdr:spPr>
        <a:xfrm>
          <a:off x="12868275" y="16716374"/>
          <a:ext cx="3810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10</a:t>
          </a:r>
        </a:p>
      </xdr:txBody>
    </xdr:sp>
    <xdr:clientData/>
  </xdr:twoCellAnchor>
  <xdr:twoCellAnchor>
    <xdr:from>
      <xdr:col>18</xdr:col>
      <xdr:colOff>200025</xdr:colOff>
      <xdr:row>13</xdr:row>
      <xdr:rowOff>85725</xdr:rowOff>
    </xdr:from>
    <xdr:to>
      <xdr:col>18</xdr:col>
      <xdr:colOff>581025</xdr:colOff>
      <xdr:row>14</xdr:row>
      <xdr:rowOff>180975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432D9A0-64FF-44FF-883E-FB28FD4B486A}"/>
            </a:ext>
          </a:extLst>
        </xdr:cNvPr>
        <xdr:cNvSpPr txBox="1"/>
      </xdr:nvSpPr>
      <xdr:spPr>
        <a:xfrm>
          <a:off x="11172825" y="2562225"/>
          <a:ext cx="381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12</a:t>
          </a:r>
        </a:p>
      </xdr:txBody>
    </xdr:sp>
    <xdr:clientData/>
  </xdr:twoCellAnchor>
  <xdr:twoCellAnchor>
    <xdr:from>
      <xdr:col>16</xdr:col>
      <xdr:colOff>438150</xdr:colOff>
      <xdr:row>14</xdr:row>
      <xdr:rowOff>142875</xdr:rowOff>
    </xdr:from>
    <xdr:to>
      <xdr:col>17</xdr:col>
      <xdr:colOff>133350</xdr:colOff>
      <xdr:row>16</xdr:row>
      <xdr:rowOff>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12B0868-433C-456E-AA8F-212D6F666759}"/>
            </a:ext>
          </a:extLst>
        </xdr:cNvPr>
        <xdr:cNvSpPr txBox="1"/>
      </xdr:nvSpPr>
      <xdr:spPr>
        <a:xfrm>
          <a:off x="10544175" y="16716375"/>
          <a:ext cx="30480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7</a:t>
          </a:r>
        </a:p>
      </xdr:txBody>
    </xdr:sp>
    <xdr:clientData/>
  </xdr:twoCellAnchor>
  <xdr:twoCellAnchor>
    <xdr:from>
      <xdr:col>18</xdr:col>
      <xdr:colOff>533400</xdr:colOff>
      <xdr:row>20</xdr:row>
      <xdr:rowOff>66675</xdr:rowOff>
    </xdr:from>
    <xdr:to>
      <xdr:col>19</xdr:col>
      <xdr:colOff>257175</xdr:colOff>
      <xdr:row>21</xdr:row>
      <xdr:rowOff>47625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28FF18B-A0DF-4FDD-B8E5-F17A492DEF62}"/>
            </a:ext>
          </a:extLst>
        </xdr:cNvPr>
        <xdr:cNvSpPr txBox="1"/>
      </xdr:nvSpPr>
      <xdr:spPr>
        <a:xfrm>
          <a:off x="11858625" y="17783175"/>
          <a:ext cx="33337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9</a:t>
          </a:r>
        </a:p>
      </xdr:txBody>
    </xdr:sp>
    <xdr:clientData/>
  </xdr:twoCellAnchor>
  <xdr:twoCellAnchor>
    <xdr:from>
      <xdr:col>22</xdr:col>
      <xdr:colOff>504825</xdr:colOff>
      <xdr:row>19</xdr:row>
      <xdr:rowOff>28575</xdr:rowOff>
    </xdr:from>
    <xdr:to>
      <xdr:col>23</xdr:col>
      <xdr:colOff>123825</xdr:colOff>
      <xdr:row>20</xdr:row>
      <xdr:rowOff>66675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EA7ECD58-9790-4799-8D1A-1C9037136891}"/>
            </a:ext>
          </a:extLst>
        </xdr:cNvPr>
        <xdr:cNvSpPr txBox="1"/>
      </xdr:nvSpPr>
      <xdr:spPr>
        <a:xfrm>
          <a:off x="14268450" y="17554575"/>
          <a:ext cx="2286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</a:t>
          </a:r>
        </a:p>
      </xdr:txBody>
    </xdr:sp>
    <xdr:clientData/>
  </xdr:twoCellAnchor>
  <xdr:twoCellAnchor>
    <xdr:from>
      <xdr:col>21</xdr:col>
      <xdr:colOff>180975</xdr:colOff>
      <xdr:row>20</xdr:row>
      <xdr:rowOff>9525</xdr:rowOff>
    </xdr:from>
    <xdr:to>
      <xdr:col>21</xdr:col>
      <xdr:colOff>581025</xdr:colOff>
      <xdr:row>21</xdr:row>
      <xdr:rowOff>85725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3431B67-00A0-4168-ADA5-2C9EB2C93E80}"/>
            </a:ext>
          </a:extLst>
        </xdr:cNvPr>
        <xdr:cNvSpPr txBox="1"/>
      </xdr:nvSpPr>
      <xdr:spPr>
        <a:xfrm>
          <a:off x="13335000" y="17726025"/>
          <a:ext cx="40005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0,5</a:t>
          </a:r>
        </a:p>
      </xdr:txBody>
    </xdr:sp>
    <xdr:clientData/>
  </xdr:twoCellAnchor>
  <xdr:twoCellAnchor>
    <xdr:from>
      <xdr:col>17</xdr:col>
      <xdr:colOff>200025</xdr:colOff>
      <xdr:row>10</xdr:row>
      <xdr:rowOff>180974</xdr:rowOff>
    </xdr:from>
    <xdr:to>
      <xdr:col>18</xdr:col>
      <xdr:colOff>9525</xdr:colOff>
      <xdr:row>12</xdr:row>
      <xdr:rowOff>57149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2A728A0-1535-412E-A22E-844687DE25E7}"/>
            </a:ext>
          </a:extLst>
        </xdr:cNvPr>
        <xdr:cNvSpPr txBox="1"/>
      </xdr:nvSpPr>
      <xdr:spPr>
        <a:xfrm>
          <a:off x="10915650" y="15992474"/>
          <a:ext cx="4191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1,7</a:t>
          </a:r>
        </a:p>
      </xdr:txBody>
    </xdr:sp>
    <xdr:clientData/>
  </xdr:twoCellAnchor>
  <xdr:twoCellAnchor>
    <xdr:from>
      <xdr:col>16</xdr:col>
      <xdr:colOff>195263</xdr:colOff>
      <xdr:row>2</xdr:row>
      <xdr:rowOff>180975</xdr:rowOff>
    </xdr:from>
    <xdr:to>
      <xdr:col>16</xdr:col>
      <xdr:colOff>218637</xdr:colOff>
      <xdr:row>10</xdr:row>
      <xdr:rowOff>141043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DA5B8C72-8441-47A4-ACFB-99EBB73688A6}"/>
            </a:ext>
          </a:extLst>
        </xdr:cNvPr>
        <xdr:cNvCxnSpPr>
          <a:stCxn id="3" idx="1"/>
          <a:endCxn id="12" idx="4"/>
        </xdr:cNvCxnSpPr>
      </xdr:nvCxnSpPr>
      <xdr:spPr>
        <a:xfrm flipH="1" flipV="1">
          <a:off x="10301288" y="14468475"/>
          <a:ext cx="23374" cy="148406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5</xdr:row>
      <xdr:rowOff>180975</xdr:rowOff>
    </xdr:from>
    <xdr:to>
      <xdr:col>16</xdr:col>
      <xdr:colOff>200025</xdr:colOff>
      <xdr:row>7</xdr:row>
      <xdr:rowOff>47625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B909EBA9-B931-4AA8-82DD-C1EF6B8E34E9}"/>
            </a:ext>
          </a:extLst>
        </xdr:cNvPr>
        <xdr:cNvSpPr txBox="1"/>
      </xdr:nvSpPr>
      <xdr:spPr>
        <a:xfrm>
          <a:off x="10029825" y="15039975"/>
          <a:ext cx="2762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"/>
  <sheetViews>
    <sheetView workbookViewId="0">
      <selection activeCell="F12" sqref="F12"/>
    </sheetView>
  </sheetViews>
  <sheetFormatPr defaultRowHeight="15" x14ac:dyDescent="0.25"/>
  <cols>
    <col min="2" max="2" width="12.140625" customWidth="1"/>
    <col min="7" max="7" width="9.5703125" bestFit="1" customWidth="1"/>
  </cols>
  <sheetData>
    <row r="1" spans="1:9" x14ac:dyDescent="0.25">
      <c r="A1" t="s">
        <v>0</v>
      </c>
    </row>
    <row r="2" spans="1:9" x14ac:dyDescent="0.25">
      <c r="B2" t="s">
        <v>1</v>
      </c>
    </row>
    <row r="4" spans="1:9" x14ac:dyDescent="0.25">
      <c r="B4" s="3" t="s">
        <v>2</v>
      </c>
      <c r="C4" s="3"/>
      <c r="D4" s="3"/>
      <c r="E4" s="3"/>
    </row>
    <row r="6" spans="1:9" x14ac:dyDescent="0.25">
      <c r="B6" s="2"/>
      <c r="C6" s="2" t="s">
        <v>6</v>
      </c>
      <c r="D6" s="2" t="s">
        <v>7</v>
      </c>
      <c r="E6" s="2" t="s">
        <v>8</v>
      </c>
      <c r="G6" t="s">
        <v>10</v>
      </c>
      <c r="I6" t="s">
        <v>11</v>
      </c>
    </row>
    <row r="7" spans="1:9" x14ac:dyDescent="0.25">
      <c r="B7" s="2" t="s">
        <v>3</v>
      </c>
      <c r="C7" s="2">
        <v>10</v>
      </c>
      <c r="D7" s="2">
        <v>15</v>
      </c>
      <c r="E7" s="2">
        <v>2</v>
      </c>
      <c r="G7" s="1">
        <v>2500</v>
      </c>
      <c r="I7" s="4">
        <v>0</v>
      </c>
    </row>
    <row r="8" spans="1:9" x14ac:dyDescent="0.25">
      <c r="B8" s="2" t="s">
        <v>4</v>
      </c>
      <c r="C8" s="2">
        <v>15</v>
      </c>
      <c r="D8" s="2">
        <v>7</v>
      </c>
      <c r="E8" s="2">
        <v>3</v>
      </c>
      <c r="G8" s="1">
        <v>4000</v>
      </c>
      <c r="I8" s="4">
        <v>57</v>
      </c>
    </row>
    <row r="9" spans="1:9" x14ac:dyDescent="0.25">
      <c r="B9" s="2" t="s">
        <v>5</v>
      </c>
      <c r="C9" s="2">
        <v>7</v>
      </c>
      <c r="D9" s="2">
        <v>10</v>
      </c>
      <c r="E9" s="2">
        <v>2</v>
      </c>
      <c r="G9" s="1">
        <v>3000</v>
      </c>
      <c r="I9" s="4">
        <v>0</v>
      </c>
    </row>
    <row r="11" spans="1:9" x14ac:dyDescent="0.25">
      <c r="B11" t="s">
        <v>9</v>
      </c>
      <c r="C11">
        <v>1000</v>
      </c>
      <c r="D11">
        <v>400</v>
      </c>
      <c r="E11">
        <v>500</v>
      </c>
    </row>
    <row r="12" spans="1:9" x14ac:dyDescent="0.25">
      <c r="C12" t="s">
        <v>13</v>
      </c>
      <c r="D12" t="s">
        <v>13</v>
      </c>
      <c r="E12" t="s">
        <v>13</v>
      </c>
    </row>
    <row r="13" spans="1:9" x14ac:dyDescent="0.25">
      <c r="B13" t="s">
        <v>12</v>
      </c>
      <c r="C13">
        <f>SUMPRODUCT(C7:C9,$I$7:$I$9)</f>
        <v>855</v>
      </c>
      <c r="D13">
        <f>SUMPRODUCT(D7:D9,$I$7:$I$9)</f>
        <v>399</v>
      </c>
      <c r="E13">
        <f>SUMPRODUCT(E7:E9,$I$7:$I$9)</f>
        <v>171</v>
      </c>
    </row>
    <row r="14" spans="1:9" x14ac:dyDescent="0.25">
      <c r="A14" t="s">
        <v>22</v>
      </c>
      <c r="C14" s="3">
        <f>SUMPRODUCT(G7:G9,I7:I9)</f>
        <v>228000</v>
      </c>
    </row>
    <row r="20" spans="1:9" x14ac:dyDescent="0.25">
      <c r="A20" t="s">
        <v>14</v>
      </c>
    </row>
    <row r="21" spans="1:9" x14ac:dyDescent="0.25">
      <c r="B21" t="s">
        <v>15</v>
      </c>
    </row>
    <row r="23" spans="1:9" x14ac:dyDescent="0.25">
      <c r="B23" s="2"/>
      <c r="C23" s="2" t="s">
        <v>18</v>
      </c>
      <c r="D23" s="2" t="s">
        <v>19</v>
      </c>
      <c r="E23" s="2" t="s">
        <v>20</v>
      </c>
      <c r="G23" t="s">
        <v>10</v>
      </c>
      <c r="I23" t="s">
        <v>21</v>
      </c>
    </row>
    <row r="24" spans="1:9" x14ac:dyDescent="0.25">
      <c r="B24" s="2" t="s">
        <v>16</v>
      </c>
      <c r="C24" s="2">
        <v>5</v>
      </c>
      <c r="D24" s="2">
        <v>7</v>
      </c>
      <c r="E24" s="2">
        <v>5</v>
      </c>
      <c r="G24" s="1">
        <v>78</v>
      </c>
      <c r="I24" s="6">
        <v>35</v>
      </c>
    </row>
    <row r="25" spans="1:9" x14ac:dyDescent="0.25">
      <c r="B25" s="2" t="s">
        <v>17</v>
      </c>
      <c r="C25" s="2">
        <v>0</v>
      </c>
      <c r="D25" s="2">
        <v>0</v>
      </c>
      <c r="E25" s="2">
        <v>5</v>
      </c>
      <c r="G25" s="1">
        <v>25</v>
      </c>
      <c r="I25" s="6">
        <v>63</v>
      </c>
    </row>
    <row r="26" spans="1:9" x14ac:dyDescent="0.25">
      <c r="B26" s="2" t="s">
        <v>18</v>
      </c>
      <c r="C26" s="2">
        <v>10</v>
      </c>
      <c r="D26" s="2">
        <v>0</v>
      </c>
      <c r="E26" s="2">
        <v>5</v>
      </c>
      <c r="G26" s="1">
        <v>60</v>
      </c>
      <c r="I26" s="6">
        <v>2</v>
      </c>
    </row>
    <row r="28" spans="1:9" x14ac:dyDescent="0.25">
      <c r="B28" t="s">
        <v>9</v>
      </c>
      <c r="C28">
        <v>200</v>
      </c>
      <c r="D28">
        <v>250</v>
      </c>
      <c r="E28">
        <v>500</v>
      </c>
    </row>
    <row r="29" spans="1:9" x14ac:dyDescent="0.25">
      <c r="C29" t="s">
        <v>13</v>
      </c>
      <c r="D29" t="s">
        <v>13</v>
      </c>
      <c r="E29" t="s">
        <v>13</v>
      </c>
    </row>
    <row r="30" spans="1:9" x14ac:dyDescent="0.25">
      <c r="B30" t="s">
        <v>12</v>
      </c>
      <c r="C30">
        <f>SUMPRODUCT(C24:C26,I24:I26)</f>
        <v>195</v>
      </c>
      <c r="D30">
        <f>SUMPRODUCT(D24:D26,I24:I26)</f>
        <v>245</v>
      </c>
      <c r="E30">
        <f>SUMPRODUCT(E24:E26,I24:I26)</f>
        <v>500</v>
      </c>
    </row>
    <row r="32" spans="1:9" x14ac:dyDescent="0.25">
      <c r="A32" t="s">
        <v>22</v>
      </c>
      <c r="C32" s="5">
        <f>SUMPRODUCT(G24:G26,I24:I26)</f>
        <v>4425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S90"/>
  <sheetViews>
    <sheetView topLeftCell="A10" workbookViewId="0">
      <selection activeCell="B20" sqref="B20:F25"/>
    </sheetView>
  </sheetViews>
  <sheetFormatPr defaultRowHeight="15" x14ac:dyDescent="0.25"/>
  <cols>
    <col min="2" max="2" width="14.85546875" customWidth="1"/>
    <col min="3" max="3" width="22.42578125" customWidth="1"/>
    <col min="4" max="4" width="14.42578125" customWidth="1"/>
    <col min="5" max="5" width="12.42578125" customWidth="1"/>
    <col min="6" max="6" width="13.28515625" customWidth="1"/>
    <col min="7" max="7" width="14.28515625" customWidth="1"/>
    <col min="12" max="12" width="11.5703125" customWidth="1"/>
    <col min="13" max="13" width="21.85546875" customWidth="1"/>
    <col min="15" max="15" width="11" customWidth="1"/>
    <col min="16" max="16" width="10.28515625" customWidth="1"/>
    <col min="17" max="17" width="10.85546875" customWidth="1"/>
  </cols>
  <sheetData>
    <row r="2" spans="1:10" x14ac:dyDescent="0.25">
      <c r="A2" t="s">
        <v>0</v>
      </c>
      <c r="B2" s="30" t="s">
        <v>23</v>
      </c>
      <c r="C2" s="30"/>
      <c r="D2" s="30"/>
    </row>
    <row r="3" spans="1:10" x14ac:dyDescent="0.25">
      <c r="B3" t="s">
        <v>15</v>
      </c>
    </row>
    <row r="5" spans="1:10" x14ac:dyDescent="0.25">
      <c r="B5" s="2"/>
      <c r="C5" s="2" t="s">
        <v>18</v>
      </c>
      <c r="D5" s="2" t="s">
        <v>19</v>
      </c>
      <c r="E5" s="2" t="s">
        <v>20</v>
      </c>
      <c r="G5" t="s">
        <v>10</v>
      </c>
      <c r="J5" t="s">
        <v>21</v>
      </c>
    </row>
    <row r="6" spans="1:10" x14ac:dyDescent="0.25">
      <c r="B6" s="2" t="s">
        <v>16</v>
      </c>
      <c r="C6" s="2">
        <v>5</v>
      </c>
      <c r="D6" s="2">
        <v>7</v>
      </c>
      <c r="E6" s="2">
        <v>5</v>
      </c>
      <c r="G6" s="1">
        <v>78</v>
      </c>
      <c r="H6" s="1"/>
      <c r="J6" s="6">
        <v>35</v>
      </c>
    </row>
    <row r="7" spans="1:10" x14ac:dyDescent="0.25">
      <c r="B7" s="2" t="s">
        <v>17</v>
      </c>
      <c r="C7" s="2">
        <v>0</v>
      </c>
      <c r="D7" s="2">
        <v>0</v>
      </c>
      <c r="E7" s="2">
        <v>5</v>
      </c>
      <c r="G7" s="1">
        <v>25</v>
      </c>
      <c r="H7" s="1"/>
      <c r="J7" s="6">
        <v>63</v>
      </c>
    </row>
    <row r="8" spans="1:10" x14ac:dyDescent="0.25">
      <c r="B8" s="2" t="s">
        <v>18</v>
      </c>
      <c r="C8" s="2">
        <v>10</v>
      </c>
      <c r="D8" s="2">
        <v>0</v>
      </c>
      <c r="E8" s="2">
        <v>5</v>
      </c>
      <c r="G8" s="1">
        <v>60</v>
      </c>
      <c r="H8" s="1"/>
      <c r="J8" s="6">
        <v>2</v>
      </c>
    </row>
    <row r="10" spans="1:10" x14ac:dyDescent="0.25">
      <c r="B10" t="s">
        <v>9</v>
      </c>
      <c r="C10">
        <v>200</v>
      </c>
      <c r="D10">
        <v>250</v>
      </c>
      <c r="E10">
        <v>500</v>
      </c>
    </row>
    <row r="11" spans="1:10" x14ac:dyDescent="0.25">
      <c r="C11" t="s">
        <v>13</v>
      </c>
      <c r="D11" t="s">
        <v>13</v>
      </c>
      <c r="E11" t="s">
        <v>13</v>
      </c>
    </row>
    <row r="12" spans="1:10" x14ac:dyDescent="0.25">
      <c r="B12" t="s">
        <v>12</v>
      </c>
      <c r="C12">
        <f>SUMPRODUCT(C6:C8,J6:J8)</f>
        <v>195</v>
      </c>
      <c r="D12">
        <f>SUMPRODUCT(D6:D8,J6:J8)</f>
        <v>245</v>
      </c>
      <c r="E12">
        <f>SUMPRODUCT(E6:E8,J6:J8)</f>
        <v>500</v>
      </c>
    </row>
    <row r="14" spans="1:10" x14ac:dyDescent="0.25">
      <c r="A14" t="s">
        <v>22</v>
      </c>
      <c r="C14" s="5">
        <f>SUMPRODUCT(G6:G8,J6:J8)</f>
        <v>4425</v>
      </c>
    </row>
    <row r="18" spans="1:19" x14ac:dyDescent="0.25">
      <c r="A18" t="s">
        <v>14</v>
      </c>
      <c r="B18" s="31" t="s">
        <v>24</v>
      </c>
      <c r="C18" s="31"/>
      <c r="D18" s="31"/>
      <c r="E18" s="31"/>
    </row>
    <row r="19" spans="1:19" x14ac:dyDescent="0.25">
      <c r="B19" t="s">
        <v>28</v>
      </c>
    </row>
    <row r="20" spans="1:19" x14ac:dyDescent="0.25">
      <c r="N20" s="7" t="s">
        <v>37</v>
      </c>
      <c r="O20" s="7"/>
      <c r="P20" s="7"/>
      <c r="Q20" s="7"/>
      <c r="R20" s="7"/>
    </row>
    <row r="21" spans="1:19" x14ac:dyDescent="0.25">
      <c r="C21" t="s">
        <v>29</v>
      </c>
      <c r="D21" t="s">
        <v>30</v>
      </c>
      <c r="E21" t="s">
        <v>31</v>
      </c>
      <c r="F21" t="s">
        <v>32</v>
      </c>
      <c r="G21" s="11" t="s">
        <v>40</v>
      </c>
      <c r="I21" t="s">
        <v>35</v>
      </c>
      <c r="O21" t="s">
        <v>29</v>
      </c>
      <c r="P21" t="s">
        <v>30</v>
      </c>
      <c r="Q21" t="s">
        <v>31</v>
      </c>
      <c r="R21" t="s">
        <v>32</v>
      </c>
      <c r="S21" s="11" t="s">
        <v>40</v>
      </c>
    </row>
    <row r="22" spans="1:19" x14ac:dyDescent="0.25">
      <c r="B22" t="s">
        <v>25</v>
      </c>
      <c r="C22" s="2">
        <f>12/100</f>
        <v>0.12</v>
      </c>
      <c r="D22" s="2">
        <f>10/100</f>
        <v>0.1</v>
      </c>
      <c r="E22" s="2">
        <f>7/100</f>
        <v>7.0000000000000007E-2</v>
      </c>
      <c r="F22" s="2">
        <f>15/100</f>
        <v>0.15</v>
      </c>
      <c r="G22" s="12">
        <v>10</v>
      </c>
      <c r="I22" s="2">
        <v>300</v>
      </c>
      <c r="N22" t="s">
        <v>25</v>
      </c>
      <c r="O22" s="2">
        <v>0</v>
      </c>
      <c r="P22" s="2">
        <v>0</v>
      </c>
      <c r="Q22" s="2">
        <v>250</v>
      </c>
      <c r="R22" s="2">
        <v>0</v>
      </c>
      <c r="S22" s="12">
        <v>50</v>
      </c>
    </row>
    <row r="23" spans="1:19" x14ac:dyDescent="0.25">
      <c r="B23" t="s">
        <v>26</v>
      </c>
      <c r="C23" s="2">
        <f>11/100</f>
        <v>0.11</v>
      </c>
      <c r="D23" s="2">
        <f>9/100</f>
        <v>0.09</v>
      </c>
      <c r="E23" s="2">
        <f>10/100</f>
        <v>0.1</v>
      </c>
      <c r="F23" s="2">
        <f>12/100</f>
        <v>0.12</v>
      </c>
      <c r="G23" s="12">
        <v>10</v>
      </c>
      <c r="I23" s="2">
        <v>500</v>
      </c>
      <c r="N23" t="s">
        <v>26</v>
      </c>
      <c r="O23" s="2">
        <v>200</v>
      </c>
      <c r="P23" s="2">
        <v>100</v>
      </c>
      <c r="Q23" s="2">
        <v>0</v>
      </c>
      <c r="R23" s="2">
        <v>0</v>
      </c>
      <c r="S23" s="12">
        <v>200</v>
      </c>
    </row>
    <row r="24" spans="1:19" x14ac:dyDescent="0.25">
      <c r="B24" t="s">
        <v>27</v>
      </c>
      <c r="C24" s="2">
        <f>20/100</f>
        <v>0.2</v>
      </c>
      <c r="D24" s="2">
        <f>10/100</f>
        <v>0.1</v>
      </c>
      <c r="E24" s="2">
        <f>8/100</f>
        <v>0.08</v>
      </c>
      <c r="F24" s="2">
        <f>12/100</f>
        <v>0.12</v>
      </c>
      <c r="G24" s="12">
        <v>10</v>
      </c>
      <c r="I24" s="2">
        <v>550</v>
      </c>
      <c r="N24" t="s">
        <v>27</v>
      </c>
      <c r="O24" s="2">
        <v>0</v>
      </c>
      <c r="P24" s="2">
        <v>0</v>
      </c>
      <c r="Q24" s="2">
        <v>0</v>
      </c>
      <c r="R24" s="2">
        <v>400</v>
      </c>
      <c r="S24" s="12">
        <v>150</v>
      </c>
    </row>
    <row r="25" spans="1:19" x14ac:dyDescent="0.25">
      <c r="I25" s="9">
        <f>SUM(I22:I24)</f>
        <v>1350</v>
      </c>
    </row>
    <row r="26" spans="1:19" x14ac:dyDescent="0.25">
      <c r="O26" t="s">
        <v>47</v>
      </c>
      <c r="Q26" s="1">
        <f>SUMPRODUCT(C22:F24,O22:R24)*100</f>
        <v>9650</v>
      </c>
    </row>
    <row r="27" spans="1:19" x14ac:dyDescent="0.25">
      <c r="B27" t="s">
        <v>33</v>
      </c>
      <c r="C27" s="2">
        <v>200</v>
      </c>
      <c r="D27" s="2">
        <v>100</v>
      </c>
      <c r="E27" s="2">
        <v>250</v>
      </c>
      <c r="F27" s="2">
        <v>400</v>
      </c>
      <c r="G27" s="10">
        <v>400</v>
      </c>
      <c r="H27" s="9">
        <f>SUM(C27:G27)</f>
        <v>1350</v>
      </c>
      <c r="O27" t="s">
        <v>48</v>
      </c>
    </row>
    <row r="28" spans="1:19" x14ac:dyDescent="0.25">
      <c r="B28" t="s">
        <v>34</v>
      </c>
    </row>
    <row r="30" spans="1:19" x14ac:dyDescent="0.25">
      <c r="B30" t="s">
        <v>36</v>
      </c>
      <c r="H30" t="s">
        <v>38</v>
      </c>
    </row>
    <row r="31" spans="1:19" x14ac:dyDescent="0.25">
      <c r="H31" t="s">
        <v>39</v>
      </c>
    </row>
    <row r="32" spans="1:19" x14ac:dyDescent="0.25">
      <c r="H32" t="s">
        <v>41</v>
      </c>
    </row>
    <row r="33" spans="2:9" x14ac:dyDescent="0.25">
      <c r="H33" t="s">
        <v>42</v>
      </c>
    </row>
    <row r="36" spans="2:9" x14ac:dyDescent="0.25">
      <c r="B36" s="9" t="s">
        <v>22</v>
      </c>
      <c r="C36" s="9"/>
      <c r="D36" s="13">
        <f>SUMPRODUCT(C22:G24,O22:S24)</f>
        <v>4096.5</v>
      </c>
    </row>
    <row r="37" spans="2:9" x14ac:dyDescent="0.25">
      <c r="B37" t="s">
        <v>43</v>
      </c>
    </row>
    <row r="39" spans="2:9" x14ac:dyDescent="0.25">
      <c r="B39" s="9" t="s">
        <v>12</v>
      </c>
      <c r="C39" s="9"/>
      <c r="E39" t="s">
        <v>44</v>
      </c>
    </row>
    <row r="41" spans="2:9" x14ac:dyDescent="0.25">
      <c r="E41">
        <f>SUM(O22:S22)</f>
        <v>300</v>
      </c>
      <c r="F41" t="s">
        <v>45</v>
      </c>
      <c r="G41">
        <f>I22</f>
        <v>300</v>
      </c>
    </row>
    <row r="42" spans="2:9" x14ac:dyDescent="0.25">
      <c r="E42">
        <f>SUM(O23:S23)</f>
        <v>500</v>
      </c>
      <c r="F42" t="s">
        <v>45</v>
      </c>
      <c r="G42">
        <f t="shared" ref="G42:G43" si="0">I23</f>
        <v>500</v>
      </c>
    </row>
    <row r="43" spans="2:9" x14ac:dyDescent="0.25">
      <c r="E43">
        <f t="shared" ref="E43" si="1">SUM(O24:S24)</f>
        <v>550</v>
      </c>
      <c r="F43" t="s">
        <v>45</v>
      </c>
      <c r="G43">
        <f t="shared" si="0"/>
        <v>550</v>
      </c>
    </row>
    <row r="45" spans="2:9" x14ac:dyDescent="0.25">
      <c r="E45" t="s">
        <v>46</v>
      </c>
    </row>
    <row r="47" spans="2:9" x14ac:dyDescent="0.25">
      <c r="E47">
        <f>SUM(O22:O24)</f>
        <v>200</v>
      </c>
      <c r="F47">
        <f t="shared" ref="F47:I47" si="2">SUM(P22:P24)</f>
        <v>100</v>
      </c>
      <c r="G47">
        <f t="shared" si="2"/>
        <v>250</v>
      </c>
      <c r="H47">
        <f t="shared" si="2"/>
        <v>400</v>
      </c>
      <c r="I47">
        <f t="shared" si="2"/>
        <v>400</v>
      </c>
    </row>
    <row r="48" spans="2:9" x14ac:dyDescent="0.25">
      <c r="E48" t="s">
        <v>45</v>
      </c>
    </row>
    <row r="49" spans="1:18" x14ac:dyDescent="0.25">
      <c r="E49">
        <f>C27</f>
        <v>200</v>
      </c>
      <c r="F49">
        <f t="shared" ref="F49:I49" si="3">D27</f>
        <v>100</v>
      </c>
      <c r="G49">
        <f t="shared" si="3"/>
        <v>250</v>
      </c>
      <c r="H49">
        <f t="shared" si="3"/>
        <v>400</v>
      </c>
      <c r="I49">
        <f t="shared" si="3"/>
        <v>400</v>
      </c>
    </row>
    <row r="55" spans="1:18" x14ac:dyDescent="0.25">
      <c r="A55" t="s">
        <v>49</v>
      </c>
      <c r="B55" s="14" t="s">
        <v>50</v>
      </c>
      <c r="C55" s="14"/>
      <c r="D55" s="14"/>
    </row>
    <row r="56" spans="1:18" x14ac:dyDescent="0.25">
      <c r="B56" t="s">
        <v>56</v>
      </c>
    </row>
    <row r="57" spans="1:18" x14ac:dyDescent="0.25">
      <c r="D57" t="s">
        <v>68</v>
      </c>
      <c r="M57" s="15" t="s">
        <v>73</v>
      </c>
      <c r="N57" s="14"/>
    </row>
    <row r="58" spans="1:18" x14ac:dyDescent="0.25">
      <c r="B58" t="s">
        <v>51</v>
      </c>
      <c r="D58" t="s">
        <v>66</v>
      </c>
      <c r="E58" t="s">
        <v>63</v>
      </c>
      <c r="F58" t="s">
        <v>64</v>
      </c>
      <c r="G58" t="s">
        <v>65</v>
      </c>
      <c r="H58" s="11" t="s">
        <v>75</v>
      </c>
      <c r="K58" t="s">
        <v>72</v>
      </c>
      <c r="N58" t="s">
        <v>66</v>
      </c>
      <c r="O58" t="s">
        <v>63</v>
      </c>
      <c r="P58" t="s">
        <v>64</v>
      </c>
      <c r="Q58" t="s">
        <v>65</v>
      </c>
      <c r="R58" s="11" t="s">
        <v>76</v>
      </c>
    </row>
    <row r="59" spans="1:18" x14ac:dyDescent="0.25">
      <c r="B59" t="s">
        <v>67</v>
      </c>
      <c r="C59" t="s">
        <v>57</v>
      </c>
      <c r="D59" s="2">
        <v>0.5</v>
      </c>
      <c r="E59" s="2">
        <v>0.5</v>
      </c>
      <c r="F59" s="2">
        <v>0</v>
      </c>
      <c r="G59" s="2">
        <v>0.5</v>
      </c>
      <c r="H59" s="12">
        <v>-1</v>
      </c>
      <c r="I59" s="8"/>
      <c r="K59" s="2">
        <v>2</v>
      </c>
      <c r="M59" t="s">
        <v>57</v>
      </c>
      <c r="N59" s="2">
        <v>0</v>
      </c>
      <c r="O59" s="2">
        <v>0</v>
      </c>
      <c r="P59" s="2">
        <v>0</v>
      </c>
      <c r="Q59" s="2">
        <v>1</v>
      </c>
      <c r="R59" s="12">
        <v>1</v>
      </c>
    </row>
    <row r="60" spans="1:18" x14ac:dyDescent="0.25">
      <c r="C60" t="s">
        <v>58</v>
      </c>
      <c r="D60" s="2">
        <v>0.7</v>
      </c>
      <c r="E60" s="2">
        <v>0.7</v>
      </c>
      <c r="F60" s="2">
        <v>0</v>
      </c>
      <c r="G60" s="2">
        <v>0.2</v>
      </c>
      <c r="H60" s="12">
        <v>-1</v>
      </c>
      <c r="I60" s="8"/>
      <c r="K60" s="2"/>
      <c r="M60" t="s">
        <v>58</v>
      </c>
      <c r="N60" s="2">
        <v>0</v>
      </c>
      <c r="O60" s="2">
        <v>0</v>
      </c>
      <c r="P60" s="2">
        <v>0</v>
      </c>
      <c r="Q60" s="2">
        <v>0</v>
      </c>
      <c r="R60" s="12">
        <v>0</v>
      </c>
    </row>
    <row r="61" spans="1:18" x14ac:dyDescent="0.25">
      <c r="C61" t="s">
        <v>59</v>
      </c>
      <c r="D61" s="2">
        <v>0.8</v>
      </c>
      <c r="E61" s="2">
        <v>0.7</v>
      </c>
      <c r="F61" s="2">
        <v>0</v>
      </c>
      <c r="G61" s="2">
        <v>0.5</v>
      </c>
      <c r="H61" s="12">
        <v>-1</v>
      </c>
      <c r="I61" s="8"/>
      <c r="K61" s="2">
        <v>2</v>
      </c>
      <c r="M61" t="s">
        <v>59</v>
      </c>
      <c r="N61" s="2">
        <v>1</v>
      </c>
      <c r="O61" s="2">
        <v>1</v>
      </c>
      <c r="P61" s="2">
        <v>0</v>
      </c>
      <c r="Q61" s="2">
        <v>0</v>
      </c>
      <c r="R61" s="12">
        <v>0</v>
      </c>
    </row>
    <row r="62" spans="1:18" x14ac:dyDescent="0.25">
      <c r="C62" t="s">
        <v>60</v>
      </c>
      <c r="D62" s="2">
        <v>0.8</v>
      </c>
      <c r="E62" s="2">
        <v>1</v>
      </c>
      <c r="F62" s="2">
        <v>0</v>
      </c>
      <c r="G62" s="2">
        <v>1.7</v>
      </c>
      <c r="H62" s="12">
        <v>-1</v>
      </c>
      <c r="I62" s="8"/>
      <c r="K62" s="2">
        <v>1</v>
      </c>
      <c r="M62" t="s">
        <v>60</v>
      </c>
      <c r="N62" s="2">
        <v>0</v>
      </c>
      <c r="O62" s="2">
        <v>0</v>
      </c>
      <c r="P62" s="2">
        <v>0</v>
      </c>
      <c r="Q62" s="2">
        <v>1</v>
      </c>
      <c r="R62" s="12">
        <v>0</v>
      </c>
    </row>
    <row r="63" spans="1:18" x14ac:dyDescent="0.25">
      <c r="C63" t="s">
        <v>53</v>
      </c>
      <c r="D63" s="2">
        <v>0.1</v>
      </c>
      <c r="E63" s="2">
        <v>0</v>
      </c>
      <c r="F63" s="2">
        <v>0.8</v>
      </c>
      <c r="G63" s="2">
        <v>1.7</v>
      </c>
      <c r="H63" s="12">
        <v>-1</v>
      </c>
      <c r="I63" s="8"/>
      <c r="K63" s="2"/>
      <c r="M63" t="s">
        <v>53</v>
      </c>
      <c r="N63" s="2">
        <v>0</v>
      </c>
      <c r="O63" s="2">
        <v>0</v>
      </c>
      <c r="P63" s="2">
        <v>0</v>
      </c>
      <c r="Q63" s="2">
        <v>0</v>
      </c>
      <c r="R63" s="12">
        <v>0</v>
      </c>
    </row>
    <row r="64" spans="1:18" x14ac:dyDescent="0.25">
      <c r="C64" t="s">
        <v>54</v>
      </c>
      <c r="D64" s="2">
        <v>0.2</v>
      </c>
      <c r="E64" s="2">
        <v>0</v>
      </c>
      <c r="F64" s="2">
        <v>1.5</v>
      </c>
      <c r="G64" s="2">
        <v>0.2</v>
      </c>
      <c r="H64" s="12">
        <v>-1</v>
      </c>
      <c r="I64" s="8"/>
      <c r="K64" s="2">
        <v>1</v>
      </c>
      <c r="M64" t="s">
        <v>54</v>
      </c>
      <c r="N64" s="2">
        <v>0</v>
      </c>
      <c r="O64" s="2">
        <v>0</v>
      </c>
      <c r="P64" s="2">
        <v>1</v>
      </c>
      <c r="Q64" s="2">
        <v>0</v>
      </c>
      <c r="R64" s="12">
        <v>0</v>
      </c>
    </row>
    <row r="65" spans="2:18" x14ac:dyDescent="0.25">
      <c r="C65" t="s">
        <v>55</v>
      </c>
      <c r="D65" s="2">
        <v>1.5</v>
      </c>
      <c r="E65" s="2">
        <v>0.7</v>
      </c>
      <c r="F65" s="2">
        <v>0</v>
      </c>
      <c r="G65" s="2">
        <v>0.5</v>
      </c>
      <c r="H65" s="12">
        <v>-1</v>
      </c>
      <c r="I65" s="8"/>
      <c r="K65" s="2">
        <v>1</v>
      </c>
      <c r="M65" t="s">
        <v>55</v>
      </c>
      <c r="N65" s="2">
        <v>1</v>
      </c>
      <c r="O65" s="2">
        <v>0</v>
      </c>
      <c r="P65" s="2">
        <v>0</v>
      </c>
      <c r="Q65" s="2">
        <v>0</v>
      </c>
      <c r="R65" s="12">
        <v>0</v>
      </c>
    </row>
    <row r="66" spans="2:18" x14ac:dyDescent="0.25">
      <c r="C66" t="s">
        <v>52</v>
      </c>
      <c r="D66" s="2">
        <v>1.7</v>
      </c>
      <c r="E66" s="2">
        <v>1</v>
      </c>
      <c r="F66" s="2">
        <v>0.8</v>
      </c>
      <c r="G66" s="2">
        <v>0.5</v>
      </c>
      <c r="H66" s="12">
        <v>-1</v>
      </c>
      <c r="I66" s="8"/>
      <c r="K66" s="2">
        <v>2</v>
      </c>
      <c r="M66" t="s">
        <v>52</v>
      </c>
      <c r="N66" s="2">
        <v>1</v>
      </c>
      <c r="O66" s="2">
        <v>1</v>
      </c>
      <c r="P66" s="2">
        <v>0</v>
      </c>
      <c r="Q66" s="2">
        <v>0</v>
      </c>
      <c r="R66" s="12">
        <v>0</v>
      </c>
    </row>
    <row r="67" spans="2:18" x14ac:dyDescent="0.25">
      <c r="C67" t="s">
        <v>61</v>
      </c>
      <c r="D67" s="2">
        <v>0.1</v>
      </c>
      <c r="E67" s="2">
        <v>0</v>
      </c>
      <c r="F67" s="2">
        <v>1.5</v>
      </c>
      <c r="G67" s="2">
        <v>0</v>
      </c>
      <c r="H67" s="12">
        <v>-1</v>
      </c>
      <c r="I67" s="8"/>
      <c r="K67" s="2"/>
      <c r="M67" t="s">
        <v>61</v>
      </c>
      <c r="N67" s="2">
        <v>0</v>
      </c>
      <c r="O67" s="2">
        <v>0</v>
      </c>
      <c r="P67" s="2">
        <v>0</v>
      </c>
      <c r="Q67" s="2">
        <v>0</v>
      </c>
      <c r="R67" s="12">
        <v>0</v>
      </c>
    </row>
    <row r="68" spans="2:18" x14ac:dyDescent="0.25">
      <c r="C68" t="s">
        <v>62</v>
      </c>
      <c r="D68" s="2">
        <v>0.1</v>
      </c>
      <c r="E68" s="2">
        <v>0.5</v>
      </c>
      <c r="F68" s="2">
        <v>1.5</v>
      </c>
      <c r="G68" s="2">
        <v>0</v>
      </c>
      <c r="H68" s="12">
        <v>-1</v>
      </c>
      <c r="I68" s="8"/>
      <c r="K68" s="2">
        <v>1</v>
      </c>
      <c r="M68" t="s">
        <v>62</v>
      </c>
      <c r="N68" s="2">
        <v>0</v>
      </c>
      <c r="O68" s="2">
        <v>0</v>
      </c>
      <c r="P68" s="2">
        <v>1</v>
      </c>
      <c r="Q68" s="2">
        <v>0</v>
      </c>
      <c r="R68" s="12">
        <v>0</v>
      </c>
    </row>
    <row r="69" spans="2:18" x14ac:dyDescent="0.25">
      <c r="D69" t="s">
        <v>69</v>
      </c>
      <c r="H69" s="11"/>
      <c r="I69" s="8"/>
      <c r="K69">
        <f>SUM(K59:K68)</f>
        <v>10</v>
      </c>
    </row>
    <row r="70" spans="2:18" x14ac:dyDescent="0.25">
      <c r="H70" s="11"/>
    </row>
    <row r="71" spans="2:18" x14ac:dyDescent="0.25">
      <c r="C71" t="s">
        <v>70</v>
      </c>
      <c r="H71" s="11"/>
    </row>
    <row r="72" spans="2:18" x14ac:dyDescent="0.25">
      <c r="C72" t="s">
        <v>71</v>
      </c>
      <c r="D72" s="2">
        <v>3</v>
      </c>
      <c r="E72" s="2">
        <v>2</v>
      </c>
      <c r="F72" s="2">
        <v>2</v>
      </c>
      <c r="G72" s="2">
        <v>2</v>
      </c>
      <c r="H72" s="10">
        <v>1</v>
      </c>
      <c r="I72">
        <f>SUM(D72:H72)</f>
        <v>10</v>
      </c>
      <c r="J72" t="s">
        <v>74</v>
      </c>
    </row>
    <row r="74" spans="2:18" x14ac:dyDescent="0.25">
      <c r="C74" s="14" t="s">
        <v>22</v>
      </c>
      <c r="D74">
        <f>SUMPRODUCT(D59:H68,N59:R68)</f>
        <v>9.9</v>
      </c>
      <c r="E74" t="s">
        <v>80</v>
      </c>
    </row>
    <row r="75" spans="2:18" x14ac:dyDescent="0.25">
      <c r="N75" t="s">
        <v>81</v>
      </c>
    </row>
    <row r="76" spans="2:18" x14ac:dyDescent="0.25">
      <c r="C76" s="14" t="s">
        <v>12</v>
      </c>
      <c r="D76">
        <f>SUM(N59:N68)</f>
        <v>3</v>
      </c>
      <c r="E76">
        <f t="shared" ref="E76:H76" si="4">SUM(O59:O68)</f>
        <v>2</v>
      </c>
      <c r="F76">
        <f t="shared" si="4"/>
        <v>2</v>
      </c>
      <c r="G76">
        <f t="shared" si="4"/>
        <v>2</v>
      </c>
      <c r="H76">
        <f t="shared" si="4"/>
        <v>1</v>
      </c>
      <c r="N76" t="s">
        <v>82</v>
      </c>
    </row>
    <row r="77" spans="2:18" x14ac:dyDescent="0.25">
      <c r="D77" t="s">
        <v>45</v>
      </c>
      <c r="N77" t="s">
        <v>83</v>
      </c>
    </row>
    <row r="78" spans="2:18" x14ac:dyDescent="0.25">
      <c r="B78" t="s">
        <v>77</v>
      </c>
      <c r="D78">
        <f>D72</f>
        <v>3</v>
      </c>
      <c r="E78">
        <f t="shared" ref="E78:H78" si="5">E72</f>
        <v>2</v>
      </c>
      <c r="F78">
        <f t="shared" si="5"/>
        <v>2</v>
      </c>
      <c r="G78">
        <f t="shared" si="5"/>
        <v>2</v>
      </c>
      <c r="H78">
        <f t="shared" si="5"/>
        <v>1</v>
      </c>
      <c r="N78" t="s">
        <v>84</v>
      </c>
    </row>
    <row r="79" spans="2:18" x14ac:dyDescent="0.25">
      <c r="B79" t="s">
        <v>78</v>
      </c>
      <c r="N79" t="s">
        <v>85</v>
      </c>
    </row>
    <row r="81" spans="2:6" x14ac:dyDescent="0.25">
      <c r="B81" t="s">
        <v>79</v>
      </c>
      <c r="D81">
        <f>SUM(N59:R59)</f>
        <v>2</v>
      </c>
      <c r="E81" t="s">
        <v>45</v>
      </c>
      <c r="F81">
        <f>K59</f>
        <v>2</v>
      </c>
    </row>
    <row r="82" spans="2:6" x14ac:dyDescent="0.25">
      <c r="D82">
        <f t="shared" ref="D82:D87" si="6">SUM(N60:R60)</f>
        <v>0</v>
      </c>
      <c r="E82" t="s">
        <v>45</v>
      </c>
      <c r="F82">
        <f t="shared" ref="F82:F90" si="7">K60</f>
        <v>0</v>
      </c>
    </row>
    <row r="83" spans="2:6" x14ac:dyDescent="0.25">
      <c r="D83">
        <f t="shared" si="6"/>
        <v>2</v>
      </c>
      <c r="E83" t="s">
        <v>45</v>
      </c>
      <c r="F83">
        <f t="shared" si="7"/>
        <v>2</v>
      </c>
    </row>
    <row r="84" spans="2:6" x14ac:dyDescent="0.25">
      <c r="D84">
        <f t="shared" si="6"/>
        <v>1</v>
      </c>
      <c r="E84" t="s">
        <v>45</v>
      </c>
      <c r="F84">
        <f t="shared" si="7"/>
        <v>1</v>
      </c>
    </row>
    <row r="85" spans="2:6" x14ac:dyDescent="0.25">
      <c r="D85">
        <f t="shared" si="6"/>
        <v>0</v>
      </c>
      <c r="E85" t="s">
        <v>45</v>
      </c>
      <c r="F85">
        <f t="shared" si="7"/>
        <v>0</v>
      </c>
    </row>
    <row r="86" spans="2:6" x14ac:dyDescent="0.25">
      <c r="D86">
        <f t="shared" si="6"/>
        <v>1</v>
      </c>
      <c r="E86" t="s">
        <v>45</v>
      </c>
      <c r="F86">
        <f t="shared" si="7"/>
        <v>1</v>
      </c>
    </row>
    <row r="87" spans="2:6" x14ac:dyDescent="0.25">
      <c r="D87">
        <f t="shared" si="6"/>
        <v>1</v>
      </c>
      <c r="E87" t="s">
        <v>45</v>
      </c>
      <c r="F87">
        <f t="shared" si="7"/>
        <v>1</v>
      </c>
    </row>
    <row r="88" spans="2:6" x14ac:dyDescent="0.25">
      <c r="D88">
        <f>SUM(N66:R66)</f>
        <v>2</v>
      </c>
      <c r="E88" t="s">
        <v>45</v>
      </c>
      <c r="F88">
        <f t="shared" si="7"/>
        <v>2</v>
      </c>
    </row>
    <row r="89" spans="2:6" x14ac:dyDescent="0.25">
      <c r="D89">
        <f>SUM(N67:R67)</f>
        <v>0</v>
      </c>
      <c r="E89" t="s">
        <v>45</v>
      </c>
      <c r="F89">
        <f t="shared" si="7"/>
        <v>0</v>
      </c>
    </row>
    <row r="90" spans="2:6" x14ac:dyDescent="0.25">
      <c r="D90">
        <f>SUM(N68:R68)</f>
        <v>1</v>
      </c>
      <c r="E90" t="s">
        <v>45</v>
      </c>
      <c r="F90">
        <f t="shared" si="7"/>
        <v>1</v>
      </c>
    </row>
  </sheetData>
  <mergeCells count="2">
    <mergeCell ref="B2:D2"/>
    <mergeCell ref="B18:E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S48"/>
  <sheetViews>
    <sheetView topLeftCell="A22" workbookViewId="0">
      <selection activeCell="L45" sqref="L45"/>
    </sheetView>
  </sheetViews>
  <sheetFormatPr defaultRowHeight="15" x14ac:dyDescent="0.25"/>
  <cols>
    <col min="2" max="2" width="29.85546875" customWidth="1"/>
    <col min="3" max="3" width="11" customWidth="1"/>
    <col min="5" max="5" width="10.28515625" bestFit="1" customWidth="1"/>
    <col min="8" max="8" width="11.85546875" customWidth="1"/>
    <col min="9" max="9" width="10.28515625" customWidth="1"/>
    <col min="11" max="11" width="10.28515625" customWidth="1"/>
  </cols>
  <sheetData>
    <row r="2" spans="1:19" x14ac:dyDescent="0.25">
      <c r="A2" t="s">
        <v>0</v>
      </c>
      <c r="B2" s="18" t="s">
        <v>86</v>
      </c>
      <c r="C2" s="18"/>
      <c r="D2" s="18"/>
      <c r="E2" s="18"/>
      <c r="F2" s="18"/>
      <c r="L2" t="s">
        <v>108</v>
      </c>
    </row>
    <row r="3" spans="1:19" x14ac:dyDescent="0.25">
      <c r="B3" t="s">
        <v>87</v>
      </c>
      <c r="L3">
        <v>1</v>
      </c>
      <c r="M3">
        <v>2</v>
      </c>
      <c r="N3">
        <v>3</v>
      </c>
      <c r="O3">
        <v>4</v>
      </c>
    </row>
    <row r="4" spans="1:19" x14ac:dyDescent="0.25">
      <c r="D4" t="s">
        <v>96</v>
      </c>
      <c r="M4" t="s">
        <v>106</v>
      </c>
      <c r="Q4" s="19" t="s">
        <v>102</v>
      </c>
      <c r="R4" s="19"/>
      <c r="S4" s="19"/>
    </row>
    <row r="5" spans="1:19" x14ac:dyDescent="0.25">
      <c r="C5" t="s">
        <v>88</v>
      </c>
      <c r="D5" t="s">
        <v>89</v>
      </c>
      <c r="E5" t="s">
        <v>90</v>
      </c>
      <c r="F5" t="s">
        <v>91</v>
      </c>
      <c r="L5" t="s">
        <v>88</v>
      </c>
      <c r="M5" t="s">
        <v>89</v>
      </c>
      <c r="N5" t="s">
        <v>90</v>
      </c>
      <c r="O5" t="s">
        <v>91</v>
      </c>
    </row>
    <row r="6" spans="1:19" x14ac:dyDescent="0.25">
      <c r="A6" t="s">
        <v>92</v>
      </c>
      <c r="C6" s="2">
        <v>1000</v>
      </c>
      <c r="D6" s="2">
        <v>2000</v>
      </c>
      <c r="E6" s="2">
        <v>2100</v>
      </c>
      <c r="F6" s="2">
        <v>3000</v>
      </c>
      <c r="L6" s="2">
        <v>0</v>
      </c>
      <c r="M6" s="2">
        <v>0</v>
      </c>
      <c r="N6" s="2">
        <v>0</v>
      </c>
      <c r="O6" s="2">
        <v>15000</v>
      </c>
      <c r="P6" s="2"/>
      <c r="R6" s="2">
        <v>1</v>
      </c>
    </row>
    <row r="7" spans="1:19" x14ac:dyDescent="0.25">
      <c r="A7" t="s">
        <v>93</v>
      </c>
      <c r="C7" s="2">
        <v>2000</v>
      </c>
      <c r="D7" s="2">
        <v>15000</v>
      </c>
      <c r="E7" s="2">
        <v>10000</v>
      </c>
      <c r="F7" s="2">
        <v>0</v>
      </c>
      <c r="L7" s="2">
        <v>0</v>
      </c>
      <c r="M7" s="2">
        <v>15000</v>
      </c>
      <c r="N7" s="2">
        <v>15000</v>
      </c>
      <c r="O7" s="2">
        <v>0</v>
      </c>
      <c r="P7" s="2"/>
      <c r="R7" s="2">
        <v>0</v>
      </c>
    </row>
    <row r="8" spans="1:19" x14ac:dyDescent="0.25">
      <c r="A8" t="s">
        <v>94</v>
      </c>
      <c r="C8" s="2">
        <v>2000</v>
      </c>
      <c r="D8" s="2">
        <v>10000</v>
      </c>
      <c r="E8" s="2">
        <v>10000</v>
      </c>
      <c r="F8" s="2">
        <v>5000</v>
      </c>
      <c r="L8" s="2">
        <v>2000</v>
      </c>
      <c r="M8" s="2">
        <v>10000</v>
      </c>
      <c r="N8" s="2">
        <v>10000</v>
      </c>
      <c r="O8" s="2">
        <v>10000</v>
      </c>
      <c r="P8" s="2"/>
      <c r="R8" s="2">
        <v>0</v>
      </c>
    </row>
    <row r="9" spans="1:19" x14ac:dyDescent="0.25">
      <c r="A9" t="s">
        <v>95</v>
      </c>
      <c r="C9" s="2">
        <v>2000</v>
      </c>
      <c r="D9" s="2">
        <v>1000</v>
      </c>
      <c r="E9" s="2">
        <v>900</v>
      </c>
      <c r="F9" s="2">
        <v>1000</v>
      </c>
      <c r="L9" s="2">
        <v>1000</v>
      </c>
      <c r="M9" s="2">
        <v>2000</v>
      </c>
      <c r="N9" s="2">
        <v>1000</v>
      </c>
      <c r="O9" s="2">
        <v>2000</v>
      </c>
      <c r="P9" s="2"/>
      <c r="R9" s="2">
        <v>1</v>
      </c>
    </row>
    <row r="10" spans="1:19" x14ac:dyDescent="0.25">
      <c r="A10" t="s">
        <v>97</v>
      </c>
      <c r="C10" s="2">
        <v>1000</v>
      </c>
      <c r="D10" s="2">
        <v>500</v>
      </c>
      <c r="E10" s="2">
        <v>500</v>
      </c>
      <c r="F10" s="2">
        <v>500</v>
      </c>
      <c r="L10" s="2">
        <v>1500</v>
      </c>
      <c r="M10" s="2">
        <v>1500</v>
      </c>
      <c r="N10" s="2">
        <v>500</v>
      </c>
      <c r="O10" s="2">
        <v>500</v>
      </c>
      <c r="P10" s="2"/>
      <c r="R10" s="2">
        <v>1</v>
      </c>
    </row>
    <row r="11" spans="1:19" x14ac:dyDescent="0.25">
      <c r="Q11" t="s">
        <v>111</v>
      </c>
    </row>
    <row r="12" spans="1:19" x14ac:dyDescent="0.25">
      <c r="B12" t="s">
        <v>98</v>
      </c>
      <c r="C12" s="2">
        <v>10000</v>
      </c>
      <c r="D12" s="2">
        <v>8000</v>
      </c>
      <c r="E12" s="2">
        <v>5000</v>
      </c>
      <c r="F12" s="2">
        <v>5500</v>
      </c>
      <c r="J12" t="s">
        <v>105</v>
      </c>
      <c r="L12" s="2">
        <f>(L6-C6)/(1+$G$17)^L3</f>
        <v>-900.90090090090087</v>
      </c>
      <c r="M12" s="2">
        <f>(M6-D6)/(1+$G$17)^M3</f>
        <v>-1623.2448664881094</v>
      </c>
      <c r="N12" s="2">
        <f>(N6-E6)/(1+$G$17)^N3</f>
        <v>-1535.5019007319954</v>
      </c>
      <c r="O12" s="2">
        <f>(O6-F6)/(1+$G$17)^O3</f>
        <v>7904.7716897400014</v>
      </c>
      <c r="Q12" s="2">
        <f>SUM(L12:O12)</f>
        <v>3845.1240216189954</v>
      </c>
    </row>
    <row r="13" spans="1:19" x14ac:dyDescent="0.25">
      <c r="J13" t="s">
        <v>107</v>
      </c>
      <c r="L13" s="2">
        <f>(L7-C7)/(1+$G$17)^L3</f>
        <v>-1801.8018018018017</v>
      </c>
      <c r="M13" s="2">
        <f>(M7-D7)/(1+$G$17)^M3</f>
        <v>0</v>
      </c>
      <c r="N13" s="2">
        <f>(N7-E7)/(1+$G$17)^N3</f>
        <v>3655.9569065047508</v>
      </c>
      <c r="O13" s="2">
        <f>(O7-F7)/(1+$G$17)^O3</f>
        <v>0</v>
      </c>
      <c r="Q13" s="2">
        <f t="shared" ref="Q13:Q16" si="0">SUM(L13:O13)</f>
        <v>1854.1551047029491</v>
      </c>
    </row>
    <row r="14" spans="1:19" x14ac:dyDescent="0.25">
      <c r="L14" s="2">
        <f>(L8-C8)/(1+$G$17)^L3</f>
        <v>0</v>
      </c>
      <c r="M14" s="2">
        <f>(M8-D8)/(1+$G$17)^M3</f>
        <v>0</v>
      </c>
      <c r="N14" s="2">
        <f>(N8-E8)/(1+$G$17)^N3</f>
        <v>0</v>
      </c>
      <c r="O14" s="2">
        <f>(O8-F8)/(1+$G$17)^O3</f>
        <v>3293.6548707250004</v>
      </c>
      <c r="Q14" s="2">
        <f t="shared" si="0"/>
        <v>3293.6548707250004</v>
      </c>
    </row>
    <row r="15" spans="1:19" x14ac:dyDescent="0.25">
      <c r="A15" t="s">
        <v>101</v>
      </c>
      <c r="B15" t="s">
        <v>99</v>
      </c>
      <c r="L15" s="2">
        <f>(L9-C9)/(1+$G$17)^L3</f>
        <v>-900.90090090090087</v>
      </c>
      <c r="M15" s="2">
        <f>(M9-D9)/(1+$G$17)^M3</f>
        <v>811.62243324405472</v>
      </c>
      <c r="N15" s="2">
        <f>(N9-E9)/(1+$G$17)^N3</f>
        <v>73.119138130095024</v>
      </c>
      <c r="O15" s="2">
        <f>(O9-F9)/(1+$G$17)^O3</f>
        <v>658.73097414500012</v>
      </c>
      <c r="Q15" s="2">
        <f>SUM(L15:O15)</f>
        <v>642.57164461824902</v>
      </c>
    </row>
    <row r="16" spans="1:19" x14ac:dyDescent="0.25">
      <c r="B16" t="s">
        <v>100</v>
      </c>
      <c r="L16" s="2">
        <f>(L10-C10)/(1+$G$17)^L3</f>
        <v>450.45045045045043</v>
      </c>
      <c r="M16" s="2">
        <f>(M10-D10)/(1+$G$17)^M3</f>
        <v>811.62243324405472</v>
      </c>
      <c r="N16" s="2">
        <f>(N10-E10)/(1+$G$17)^N3</f>
        <v>0</v>
      </c>
      <c r="O16" s="2">
        <f>(O10-F10)/(1+$G$17)^O3</f>
        <v>0</v>
      </c>
      <c r="Q16" s="2">
        <f t="shared" si="0"/>
        <v>1262.0728836945052</v>
      </c>
    </row>
    <row r="17" spans="1:11" x14ac:dyDescent="0.25">
      <c r="C17" t="s">
        <v>103</v>
      </c>
      <c r="G17" s="16">
        <v>0.11</v>
      </c>
      <c r="H17" s="16"/>
    </row>
    <row r="18" spans="1:11" x14ac:dyDescent="0.25">
      <c r="C18" t="s">
        <v>104</v>
      </c>
    </row>
    <row r="19" spans="1:11" x14ac:dyDescent="0.25">
      <c r="K19" t="s">
        <v>109</v>
      </c>
    </row>
    <row r="21" spans="1:11" x14ac:dyDescent="0.25">
      <c r="C21" s="17" t="s">
        <v>110</v>
      </c>
      <c r="D21" s="17"/>
      <c r="E21">
        <f>SUMPRODUCT(Q12:Q16,R6:R10)</f>
        <v>5749.7685499317495</v>
      </c>
    </row>
    <row r="23" spans="1:11" x14ac:dyDescent="0.25">
      <c r="B23" s="17" t="s">
        <v>112</v>
      </c>
      <c r="C23">
        <f>SUMPRODUCT(C6:C10,$R$6:$R$10)</f>
        <v>4000</v>
      </c>
      <c r="D23">
        <f>SUMPRODUCT(D6:D10,$R$6:$R$10)</f>
        <v>3500</v>
      </c>
      <c r="E23">
        <f>SUMPRODUCT(E6:E10,$R$6:$R$10)</f>
        <v>3500</v>
      </c>
      <c r="F23">
        <f>SUMPRODUCT(F6:F10,$R$6:$R$10)</f>
        <v>4500</v>
      </c>
    </row>
    <row r="24" spans="1:11" x14ac:dyDescent="0.25">
      <c r="B24" t="s">
        <v>113</v>
      </c>
      <c r="C24" t="s">
        <v>13</v>
      </c>
      <c r="D24" t="s">
        <v>13</v>
      </c>
      <c r="E24" t="s">
        <v>13</v>
      </c>
      <c r="F24" t="s">
        <v>13</v>
      </c>
    </row>
    <row r="25" spans="1:11" x14ac:dyDescent="0.25">
      <c r="B25" t="s">
        <v>114</v>
      </c>
      <c r="C25">
        <f>C12</f>
        <v>10000</v>
      </c>
      <c r="D25">
        <f t="shared" ref="D25:F25" si="1">D12</f>
        <v>8000</v>
      </c>
      <c r="E25">
        <f t="shared" si="1"/>
        <v>5000</v>
      </c>
      <c r="F25">
        <f t="shared" si="1"/>
        <v>5500</v>
      </c>
    </row>
    <row r="26" spans="1:11" x14ac:dyDescent="0.25">
      <c r="B26" t="s">
        <v>115</v>
      </c>
    </row>
    <row r="31" spans="1:11" x14ac:dyDescent="0.25">
      <c r="A31" t="s">
        <v>14</v>
      </c>
      <c r="B31" s="18" t="s">
        <v>116</v>
      </c>
      <c r="C31" s="18"/>
    </row>
    <row r="33" spans="2:10" x14ac:dyDescent="0.25">
      <c r="B33" t="s">
        <v>123</v>
      </c>
      <c r="C33" s="16">
        <v>0.25</v>
      </c>
    </row>
    <row r="36" spans="2:10" x14ac:dyDescent="0.25">
      <c r="C36" s="18" t="s">
        <v>121</v>
      </c>
      <c r="D36" s="18"/>
      <c r="E36" s="18"/>
      <c r="F36" s="18"/>
    </row>
    <row r="37" spans="2:10" x14ac:dyDescent="0.25">
      <c r="C37" t="s">
        <v>117</v>
      </c>
      <c r="D37" t="s">
        <v>118</v>
      </c>
      <c r="E37" t="s">
        <v>119</v>
      </c>
      <c r="F37" t="s">
        <v>120</v>
      </c>
      <c r="H37" t="s">
        <v>129</v>
      </c>
      <c r="I37" s="23" t="s">
        <v>124</v>
      </c>
      <c r="J37" t="s">
        <v>125</v>
      </c>
    </row>
    <row r="38" spans="2:10" x14ac:dyDescent="0.25">
      <c r="B38" t="s">
        <v>117</v>
      </c>
      <c r="C38" s="2">
        <v>80</v>
      </c>
      <c r="D38" s="2">
        <v>0</v>
      </c>
      <c r="E38" s="2">
        <v>-10</v>
      </c>
      <c r="F38" s="2">
        <v>0</v>
      </c>
      <c r="H38" s="21">
        <v>-0.02</v>
      </c>
      <c r="I38" s="24">
        <v>2.7065203962366308E-2</v>
      </c>
    </row>
    <row r="39" spans="2:10" x14ac:dyDescent="0.25">
      <c r="B39" t="s">
        <v>118</v>
      </c>
      <c r="C39" s="2">
        <v>0</v>
      </c>
      <c r="D39" s="2">
        <v>300</v>
      </c>
      <c r="E39" s="2">
        <v>100</v>
      </c>
      <c r="F39" s="2">
        <v>0</v>
      </c>
      <c r="H39" s="21">
        <v>0.4</v>
      </c>
      <c r="I39" s="24">
        <v>0.18092977949442626</v>
      </c>
      <c r="J39" t="s">
        <v>122</v>
      </c>
    </row>
    <row r="40" spans="2:10" x14ac:dyDescent="0.25">
      <c r="B40" t="s">
        <v>119</v>
      </c>
      <c r="C40" s="2">
        <v>-10</v>
      </c>
      <c r="D40" s="2">
        <v>100</v>
      </c>
      <c r="E40" s="2">
        <v>500</v>
      </c>
      <c r="F40" s="2">
        <v>-200</v>
      </c>
      <c r="H40" s="21">
        <v>0.5</v>
      </c>
      <c r="I40" s="24">
        <v>0.30793082804313082</v>
      </c>
    </row>
    <row r="41" spans="2:10" x14ac:dyDescent="0.25">
      <c r="B41" t="s">
        <v>120</v>
      </c>
      <c r="C41" s="2">
        <v>0</v>
      </c>
      <c r="D41" s="2">
        <v>0</v>
      </c>
      <c r="E41" s="2">
        <v>-200</v>
      </c>
      <c r="F41" s="2">
        <v>200</v>
      </c>
      <c r="H41" s="21">
        <v>0.05</v>
      </c>
      <c r="I41" s="24">
        <v>0.48407419803866203</v>
      </c>
    </row>
    <row r="43" spans="2:10" x14ac:dyDescent="0.25">
      <c r="B43" s="17" t="s">
        <v>110</v>
      </c>
      <c r="C43">
        <f>C38*I38*I38+2*D38*I38*I39+E38*I38*I40+2*F38*I38*I41+D39*I39*I39+E39*I38*I40*2+2*F39*I39*I41+F40*2*I40*I41+E40*I40*I40+F41*I41*I41</f>
        <v>46.11449339687212</v>
      </c>
    </row>
    <row r="45" spans="2:10" x14ac:dyDescent="0.25">
      <c r="B45" s="17" t="s">
        <v>126</v>
      </c>
      <c r="C45" s="16">
        <f>SUM(I38:I41)</f>
        <v>1.0000000095385855</v>
      </c>
      <c r="D45" t="s">
        <v>45</v>
      </c>
      <c r="E45" s="16">
        <v>1</v>
      </c>
    </row>
    <row r="46" spans="2:10" x14ac:dyDescent="0.25">
      <c r="B46" t="s">
        <v>127</v>
      </c>
    </row>
    <row r="47" spans="2:10" x14ac:dyDescent="0.25">
      <c r="B47" s="20" t="s">
        <v>128</v>
      </c>
    </row>
    <row r="48" spans="2:10" x14ac:dyDescent="0.25">
      <c r="C48" s="22">
        <f>SUMPRODUCT(H38:H41,I38:I41)</f>
        <v>0.24999973164202172</v>
      </c>
      <c r="D48" t="s">
        <v>45</v>
      </c>
      <c r="E48" s="16">
        <f>C33</f>
        <v>0.25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71"/>
  <sheetViews>
    <sheetView topLeftCell="A43" workbookViewId="0">
      <selection activeCell="P22" sqref="P22"/>
    </sheetView>
  </sheetViews>
  <sheetFormatPr defaultRowHeight="15" x14ac:dyDescent="0.25"/>
  <cols>
    <col min="1" max="1" width="14.42578125" customWidth="1"/>
  </cols>
  <sheetData>
    <row r="1" spans="1:7" x14ac:dyDescent="0.25">
      <c r="A1" t="s">
        <v>0</v>
      </c>
      <c r="B1" s="25" t="s">
        <v>130</v>
      </c>
      <c r="C1" s="25"/>
      <c r="D1" s="25"/>
      <c r="E1" s="25"/>
      <c r="F1" s="25"/>
      <c r="G1" s="25"/>
    </row>
    <row r="36" spans="2:9" x14ac:dyDescent="0.25">
      <c r="B36" t="s">
        <v>133</v>
      </c>
    </row>
    <row r="38" spans="2:9" x14ac:dyDescent="0.25">
      <c r="B38" t="s">
        <v>131</v>
      </c>
    </row>
    <row r="40" spans="2:9" x14ac:dyDescent="0.25">
      <c r="B40" s="4"/>
      <c r="C40" s="4">
        <v>1</v>
      </c>
      <c r="D40" s="4">
        <v>2</v>
      </c>
      <c r="E40" s="4">
        <v>3</v>
      </c>
      <c r="F40" s="4">
        <v>4</v>
      </c>
      <c r="G40" s="4">
        <v>5</v>
      </c>
      <c r="H40" s="4">
        <v>6</v>
      </c>
      <c r="I40" s="4">
        <v>7</v>
      </c>
    </row>
    <row r="41" spans="2:9" x14ac:dyDescent="0.25">
      <c r="B41" s="4">
        <v>1</v>
      </c>
      <c r="C41" s="26">
        <v>0</v>
      </c>
      <c r="D41" s="2">
        <v>10</v>
      </c>
      <c r="E41" s="2">
        <v>0</v>
      </c>
      <c r="F41" s="2">
        <v>15</v>
      </c>
      <c r="G41" s="2">
        <v>5</v>
      </c>
      <c r="H41" s="2">
        <v>0</v>
      </c>
      <c r="I41" s="2">
        <v>0</v>
      </c>
    </row>
    <row r="42" spans="2:9" x14ac:dyDescent="0.25">
      <c r="B42" s="4">
        <v>2</v>
      </c>
      <c r="C42" s="2">
        <v>10</v>
      </c>
      <c r="D42" s="26">
        <v>0</v>
      </c>
      <c r="E42" s="2">
        <v>0</v>
      </c>
      <c r="F42" s="2">
        <v>10</v>
      </c>
      <c r="G42" s="2">
        <v>5</v>
      </c>
      <c r="H42" s="2">
        <v>0</v>
      </c>
      <c r="I42" s="2">
        <v>0</v>
      </c>
    </row>
    <row r="43" spans="2:9" x14ac:dyDescent="0.25">
      <c r="B43" s="4">
        <v>3</v>
      </c>
      <c r="C43" s="2">
        <v>0</v>
      </c>
      <c r="D43" s="2">
        <v>10</v>
      </c>
      <c r="E43" s="26">
        <v>0</v>
      </c>
      <c r="F43" s="2">
        <v>5</v>
      </c>
      <c r="G43" s="2">
        <v>0</v>
      </c>
      <c r="H43" s="2">
        <v>10</v>
      </c>
      <c r="I43" s="2">
        <v>15</v>
      </c>
    </row>
    <row r="44" spans="2:9" x14ac:dyDescent="0.25">
      <c r="B44" s="4">
        <v>4</v>
      </c>
      <c r="C44" s="2">
        <v>15</v>
      </c>
      <c r="D44" s="2">
        <v>10</v>
      </c>
      <c r="E44" s="2">
        <v>5</v>
      </c>
      <c r="F44" s="26">
        <v>0</v>
      </c>
      <c r="G44" s="2">
        <v>15</v>
      </c>
      <c r="H44" s="2">
        <v>15</v>
      </c>
      <c r="I44" s="2">
        <v>20</v>
      </c>
    </row>
    <row r="45" spans="2:9" x14ac:dyDescent="0.25">
      <c r="B45" s="4">
        <v>5</v>
      </c>
      <c r="C45" s="2">
        <v>5</v>
      </c>
      <c r="D45" s="2">
        <v>5</v>
      </c>
      <c r="E45" s="2">
        <v>0</v>
      </c>
      <c r="F45" s="2">
        <v>15</v>
      </c>
      <c r="G45" s="26">
        <v>0</v>
      </c>
      <c r="H45" s="2">
        <v>20</v>
      </c>
      <c r="I45" s="2">
        <v>0</v>
      </c>
    </row>
    <row r="46" spans="2:9" x14ac:dyDescent="0.25">
      <c r="B46" s="4">
        <v>6</v>
      </c>
      <c r="C46" s="2">
        <v>0</v>
      </c>
      <c r="D46" s="2">
        <v>10</v>
      </c>
      <c r="E46" s="2">
        <v>10</v>
      </c>
      <c r="F46" s="2">
        <v>15</v>
      </c>
      <c r="G46" s="2">
        <v>20</v>
      </c>
      <c r="H46" s="26">
        <v>0</v>
      </c>
      <c r="I46" s="2">
        <v>5</v>
      </c>
    </row>
    <row r="47" spans="2:9" x14ac:dyDescent="0.25">
      <c r="B47" s="4">
        <v>7</v>
      </c>
      <c r="C47" s="2">
        <v>0</v>
      </c>
      <c r="D47" s="2">
        <v>0</v>
      </c>
      <c r="E47" s="2">
        <v>15</v>
      </c>
      <c r="F47" s="2">
        <v>20</v>
      </c>
      <c r="G47" s="2">
        <v>0</v>
      </c>
      <c r="H47" s="2">
        <v>5</v>
      </c>
      <c r="I47" s="26">
        <v>0</v>
      </c>
    </row>
    <row r="50" spans="1:13" x14ac:dyDescent="0.25">
      <c r="B50" s="14" t="s">
        <v>132</v>
      </c>
      <c r="C50" s="14"/>
      <c r="D50" s="14"/>
      <c r="E50" s="14"/>
      <c r="F50" s="14"/>
    </row>
    <row r="52" spans="1:13" x14ac:dyDescent="0.25">
      <c r="J52" s="27" t="s">
        <v>139</v>
      </c>
    </row>
    <row r="53" spans="1:13" x14ac:dyDescent="0.25">
      <c r="B53" s="4"/>
      <c r="C53" s="4">
        <v>1</v>
      </c>
      <c r="D53" s="4">
        <v>2</v>
      </c>
      <c r="E53" s="4">
        <v>3</v>
      </c>
      <c r="F53" s="4">
        <v>4</v>
      </c>
      <c r="G53" s="4">
        <v>5</v>
      </c>
      <c r="H53" s="4">
        <v>6</v>
      </c>
      <c r="I53" s="4">
        <v>7</v>
      </c>
    </row>
    <row r="54" spans="1:13" x14ac:dyDescent="0.25">
      <c r="B54" s="4">
        <v>1</v>
      </c>
      <c r="C54" s="26">
        <v>0</v>
      </c>
      <c r="D54" s="2">
        <v>0</v>
      </c>
      <c r="E54" s="2">
        <v>0</v>
      </c>
      <c r="F54" s="4">
        <v>0</v>
      </c>
      <c r="G54" s="2">
        <v>1</v>
      </c>
      <c r="H54" s="2">
        <v>0</v>
      </c>
      <c r="I54" s="2">
        <v>0</v>
      </c>
      <c r="J54">
        <f>SUM(C54:I54)</f>
        <v>1</v>
      </c>
      <c r="K54" t="s">
        <v>45</v>
      </c>
      <c r="L54" t="s">
        <v>135</v>
      </c>
    </row>
    <row r="55" spans="1:13" x14ac:dyDescent="0.25">
      <c r="B55" s="4">
        <v>2</v>
      </c>
      <c r="C55" s="2">
        <v>0</v>
      </c>
      <c r="D55" s="26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>
        <f t="shared" ref="J55:J60" si="0">SUM(C55:I55)</f>
        <v>0</v>
      </c>
    </row>
    <row r="56" spans="1:13" x14ac:dyDescent="0.25">
      <c r="B56" s="4">
        <v>3</v>
      </c>
      <c r="C56" s="2">
        <v>0</v>
      </c>
      <c r="D56" s="2">
        <v>0</v>
      </c>
      <c r="E56" s="26">
        <v>0</v>
      </c>
      <c r="F56" s="2">
        <v>0</v>
      </c>
      <c r="G56" s="2">
        <v>0</v>
      </c>
      <c r="H56" s="2">
        <v>0</v>
      </c>
      <c r="I56" s="2">
        <v>0</v>
      </c>
      <c r="J56">
        <f t="shared" si="0"/>
        <v>0</v>
      </c>
    </row>
    <row r="57" spans="1:13" x14ac:dyDescent="0.25">
      <c r="B57" s="4">
        <v>4</v>
      </c>
      <c r="C57" s="2">
        <v>0</v>
      </c>
      <c r="D57" s="2">
        <v>0</v>
      </c>
      <c r="E57" s="2">
        <v>0</v>
      </c>
      <c r="F57" s="26">
        <v>0</v>
      </c>
      <c r="G57" s="2">
        <v>0</v>
      </c>
      <c r="H57" s="2">
        <v>0</v>
      </c>
      <c r="I57" s="4">
        <v>0</v>
      </c>
      <c r="J57">
        <f t="shared" si="0"/>
        <v>0</v>
      </c>
    </row>
    <row r="58" spans="1:13" x14ac:dyDescent="0.25">
      <c r="B58" s="4">
        <v>5</v>
      </c>
      <c r="C58" s="2">
        <v>0</v>
      </c>
      <c r="D58" s="2">
        <v>0</v>
      </c>
      <c r="E58" s="2">
        <v>0</v>
      </c>
      <c r="F58" s="2">
        <v>0</v>
      </c>
      <c r="G58" s="26">
        <v>0</v>
      </c>
      <c r="H58" s="2">
        <v>1</v>
      </c>
      <c r="I58" s="2">
        <v>0</v>
      </c>
      <c r="J58">
        <f>SUM(C58:I58)</f>
        <v>1</v>
      </c>
    </row>
    <row r="59" spans="1:13" x14ac:dyDescent="0.25">
      <c r="B59" s="4">
        <v>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6">
        <v>0</v>
      </c>
      <c r="I59" s="2">
        <v>1</v>
      </c>
      <c r="J59">
        <f t="shared" si="0"/>
        <v>1</v>
      </c>
    </row>
    <row r="60" spans="1:13" x14ac:dyDescent="0.25">
      <c r="B60" s="4">
        <v>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6">
        <v>0</v>
      </c>
      <c r="J60">
        <f t="shared" si="0"/>
        <v>0</v>
      </c>
      <c r="M60" t="s">
        <v>137</v>
      </c>
    </row>
    <row r="61" spans="1:13" x14ac:dyDescent="0.25">
      <c r="A61" s="27" t="s">
        <v>140</v>
      </c>
      <c r="C61">
        <f>SUM(C54:C60)</f>
        <v>0</v>
      </c>
      <c r="D61">
        <f t="shared" ref="D61:H61" si="1">SUM(D54:D60)</f>
        <v>0</v>
      </c>
      <c r="E61">
        <f t="shared" si="1"/>
        <v>0</v>
      </c>
      <c r="F61">
        <f t="shared" si="1"/>
        <v>0</v>
      </c>
      <c r="G61">
        <f t="shared" si="1"/>
        <v>1</v>
      </c>
      <c r="H61">
        <f t="shared" si="1"/>
        <v>1</v>
      </c>
      <c r="I61">
        <f>SUM(I54:I60)</f>
        <v>1</v>
      </c>
    </row>
    <row r="62" spans="1:13" x14ac:dyDescent="0.25">
      <c r="C62" t="s">
        <v>138</v>
      </c>
    </row>
    <row r="63" spans="1:13" x14ac:dyDescent="0.25">
      <c r="B63" s="17" t="s">
        <v>22</v>
      </c>
      <c r="C63" s="17"/>
      <c r="E63">
        <f>SUMPRODUCT(C41:I47,C54:I60)</f>
        <v>30</v>
      </c>
      <c r="F63" s="17" t="s">
        <v>134</v>
      </c>
      <c r="I63" t="s">
        <v>136</v>
      </c>
    </row>
    <row r="65" spans="1:8" x14ac:dyDescent="0.25">
      <c r="B65" s="17" t="s">
        <v>12</v>
      </c>
      <c r="C65" s="17"/>
    </row>
    <row r="67" spans="1:8" x14ac:dyDescent="0.25">
      <c r="A67">
        <f>J54</f>
        <v>1</v>
      </c>
      <c r="B67">
        <f t="array" ref="B67:F67">TRANSPOSE(J55:J59)</f>
        <v>0</v>
      </c>
      <c r="C67">
        <v>0</v>
      </c>
      <c r="D67">
        <v>0</v>
      </c>
      <c r="E67">
        <v>1</v>
      </c>
      <c r="F67">
        <v>1</v>
      </c>
      <c r="G67">
        <f>J60</f>
        <v>0</v>
      </c>
    </row>
    <row r="68" spans="1:8" x14ac:dyDescent="0.25">
      <c r="A68" t="s">
        <v>142</v>
      </c>
      <c r="B68" t="s">
        <v>45</v>
      </c>
      <c r="C68" t="s">
        <v>45</v>
      </c>
      <c r="D68" t="s">
        <v>45</v>
      </c>
      <c r="E68" t="s">
        <v>45</v>
      </c>
      <c r="F68" t="s">
        <v>45</v>
      </c>
      <c r="G68" t="s">
        <v>142</v>
      </c>
      <c r="H68" t="s">
        <v>141</v>
      </c>
    </row>
    <row r="69" spans="1:8" x14ac:dyDescent="0.25">
      <c r="A69">
        <f>C61</f>
        <v>0</v>
      </c>
      <c r="B69">
        <f>D61</f>
        <v>0</v>
      </c>
      <c r="C69">
        <f t="shared" ref="C69:E69" si="2">E61</f>
        <v>0</v>
      </c>
      <c r="D69">
        <f>F61</f>
        <v>0</v>
      </c>
      <c r="E69">
        <f t="shared" si="2"/>
        <v>1</v>
      </c>
      <c r="F69">
        <f>H61</f>
        <v>1</v>
      </c>
      <c r="G69">
        <f>I61</f>
        <v>1</v>
      </c>
    </row>
    <row r="71" spans="1:8" x14ac:dyDescent="0.25">
      <c r="G71" t="s">
        <v>143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6E826-26E6-4C83-BFC1-9DCBF8E5C86A}">
  <dimension ref="A2:K33"/>
  <sheetViews>
    <sheetView tabSelected="1" workbookViewId="0">
      <selection activeCell="B33" sqref="B33"/>
    </sheetView>
  </sheetViews>
  <sheetFormatPr defaultRowHeight="15" x14ac:dyDescent="0.25"/>
  <sheetData>
    <row r="2" spans="1:11" x14ac:dyDescent="0.25">
      <c r="A2" t="s">
        <v>14</v>
      </c>
      <c r="C2" s="5" t="s">
        <v>155</v>
      </c>
      <c r="D2" s="5"/>
      <c r="E2" s="5"/>
      <c r="F2" s="5"/>
      <c r="G2" s="5"/>
      <c r="H2" s="5"/>
      <c r="I2" s="5"/>
    </row>
    <row r="3" spans="1:11" x14ac:dyDescent="0.25">
      <c r="C3" t="s">
        <v>144</v>
      </c>
    </row>
    <row r="5" spans="1:11" x14ac:dyDescent="0.25">
      <c r="A5" s="28"/>
      <c r="B5" s="28">
        <v>1</v>
      </c>
      <c r="C5" s="28">
        <v>2</v>
      </c>
      <c r="D5" s="28">
        <v>3</v>
      </c>
      <c r="E5" s="28">
        <v>4</v>
      </c>
      <c r="F5" s="28">
        <v>5</v>
      </c>
      <c r="G5" s="28">
        <v>6</v>
      </c>
      <c r="H5" s="28">
        <v>7</v>
      </c>
      <c r="I5" s="28">
        <v>8</v>
      </c>
      <c r="J5" s="28">
        <v>9</v>
      </c>
      <c r="K5" s="28">
        <v>10</v>
      </c>
    </row>
    <row r="6" spans="1:11" x14ac:dyDescent="0.25">
      <c r="A6" s="28">
        <v>1</v>
      </c>
      <c r="B6" s="26">
        <v>0</v>
      </c>
      <c r="C6" s="10">
        <v>2</v>
      </c>
      <c r="D6" s="10"/>
      <c r="E6" s="10">
        <v>2</v>
      </c>
      <c r="F6" s="10"/>
      <c r="G6" s="10"/>
      <c r="H6" s="10"/>
      <c r="I6" s="10"/>
      <c r="J6" s="2"/>
      <c r="K6" s="2"/>
    </row>
    <row r="7" spans="1:11" x14ac:dyDescent="0.25">
      <c r="A7" s="28">
        <v>2</v>
      </c>
      <c r="B7" s="10">
        <v>2</v>
      </c>
      <c r="C7" s="26">
        <v>0</v>
      </c>
      <c r="D7" s="10">
        <v>1</v>
      </c>
      <c r="E7" s="10">
        <v>2</v>
      </c>
      <c r="F7" s="10">
        <v>2.5</v>
      </c>
      <c r="G7" s="10"/>
      <c r="H7" s="10"/>
      <c r="I7" s="10"/>
      <c r="J7" s="2"/>
      <c r="K7" s="2"/>
    </row>
    <row r="8" spans="1:11" x14ac:dyDescent="0.25">
      <c r="A8" s="28">
        <v>3</v>
      </c>
      <c r="B8" s="10"/>
      <c r="C8" s="10">
        <v>1</v>
      </c>
      <c r="D8" s="26">
        <v>0</v>
      </c>
      <c r="E8" s="10"/>
      <c r="F8" s="10"/>
      <c r="G8" s="10">
        <v>4</v>
      </c>
      <c r="H8" s="10"/>
      <c r="I8" s="10"/>
      <c r="J8" s="2"/>
      <c r="K8" s="2"/>
    </row>
    <row r="9" spans="1:11" x14ac:dyDescent="0.25">
      <c r="A9" s="28">
        <v>4</v>
      </c>
      <c r="B9" s="10">
        <v>2</v>
      </c>
      <c r="C9" s="10">
        <v>2</v>
      </c>
      <c r="D9" s="10"/>
      <c r="E9" s="26">
        <v>0</v>
      </c>
      <c r="F9" s="10">
        <v>1.7</v>
      </c>
      <c r="G9" s="10"/>
      <c r="H9" s="10"/>
      <c r="I9" s="10"/>
      <c r="J9" s="2"/>
      <c r="K9" s="2">
        <v>7</v>
      </c>
    </row>
    <row r="10" spans="1:11" x14ac:dyDescent="0.25">
      <c r="A10" s="28">
        <v>5</v>
      </c>
      <c r="B10" s="10"/>
      <c r="C10" s="10">
        <v>2.5</v>
      </c>
      <c r="D10" s="10"/>
      <c r="E10" s="10">
        <v>1.7</v>
      </c>
      <c r="F10" s="26">
        <v>0</v>
      </c>
      <c r="G10" s="10">
        <v>4</v>
      </c>
      <c r="H10" s="10"/>
      <c r="I10" s="10"/>
      <c r="J10" s="2"/>
      <c r="K10" s="2">
        <v>12</v>
      </c>
    </row>
    <row r="11" spans="1:11" x14ac:dyDescent="0.25">
      <c r="A11" s="28">
        <v>6</v>
      </c>
      <c r="B11" s="10"/>
      <c r="C11" s="10"/>
      <c r="D11" s="10">
        <v>4</v>
      </c>
      <c r="E11" s="10"/>
      <c r="F11" s="10">
        <v>4</v>
      </c>
      <c r="G11" s="26">
        <v>0</v>
      </c>
      <c r="H11" s="10">
        <v>7</v>
      </c>
      <c r="I11" s="10">
        <v>10</v>
      </c>
      <c r="J11" s="2"/>
      <c r="K11" s="2"/>
    </row>
    <row r="12" spans="1:11" x14ac:dyDescent="0.25">
      <c r="A12" s="28">
        <v>7</v>
      </c>
      <c r="B12" s="10"/>
      <c r="C12" s="10"/>
      <c r="D12" s="10"/>
      <c r="E12" s="10"/>
      <c r="F12" s="10"/>
      <c r="G12" s="10">
        <v>7</v>
      </c>
      <c r="H12" s="26">
        <v>0</v>
      </c>
      <c r="I12" s="10"/>
      <c r="J12" s="2">
        <v>1</v>
      </c>
      <c r="K12" s="2"/>
    </row>
    <row r="13" spans="1:11" x14ac:dyDescent="0.25">
      <c r="A13" s="28">
        <v>8</v>
      </c>
      <c r="B13" s="10"/>
      <c r="C13" s="10"/>
      <c r="D13" s="10"/>
      <c r="E13" s="10"/>
      <c r="F13" s="10"/>
      <c r="G13" s="10">
        <v>10</v>
      </c>
      <c r="H13" s="10"/>
      <c r="I13" s="26">
        <v>0</v>
      </c>
      <c r="J13" s="2">
        <v>0.5</v>
      </c>
      <c r="K13" s="2">
        <v>9</v>
      </c>
    </row>
    <row r="14" spans="1:11" x14ac:dyDescent="0.25">
      <c r="A14" s="28">
        <v>9</v>
      </c>
      <c r="B14" s="10"/>
      <c r="C14" s="10"/>
      <c r="D14" s="10"/>
      <c r="E14" s="10"/>
      <c r="F14" s="10"/>
      <c r="G14" s="10"/>
      <c r="H14" s="10">
        <v>1</v>
      </c>
      <c r="I14" s="10">
        <v>0.5</v>
      </c>
      <c r="J14" s="26">
        <v>0</v>
      </c>
      <c r="K14" s="2"/>
    </row>
    <row r="15" spans="1:11" x14ac:dyDescent="0.25">
      <c r="A15" s="28">
        <v>10</v>
      </c>
      <c r="B15" s="2"/>
      <c r="C15" s="2"/>
      <c r="D15" s="2"/>
      <c r="E15" s="2">
        <v>7</v>
      </c>
      <c r="F15" s="2">
        <v>12</v>
      </c>
      <c r="G15" s="2"/>
      <c r="H15" s="2"/>
      <c r="I15" s="2">
        <v>9</v>
      </c>
      <c r="J15" s="2"/>
      <c r="K15" s="26">
        <v>0</v>
      </c>
    </row>
    <row r="19" spans="1:8" x14ac:dyDescent="0.25">
      <c r="A19">
        <v>11</v>
      </c>
      <c r="B19" s="19" t="s">
        <v>145</v>
      </c>
      <c r="D19" s="19" t="s">
        <v>150</v>
      </c>
      <c r="E19" s="19"/>
    </row>
    <row r="20" spans="1:8" x14ac:dyDescent="0.25">
      <c r="A20" t="s">
        <v>153</v>
      </c>
      <c r="B20" s="19" t="s">
        <v>146</v>
      </c>
      <c r="D20" s="19" t="s">
        <v>148</v>
      </c>
      <c r="E20" s="19"/>
    </row>
    <row r="21" spans="1:8" x14ac:dyDescent="0.25">
      <c r="A21" t="s">
        <v>152</v>
      </c>
      <c r="B21" s="19" t="s">
        <v>147</v>
      </c>
      <c r="D21" s="19" t="s">
        <v>149</v>
      </c>
      <c r="E21" s="19"/>
    </row>
    <row r="22" spans="1:8" x14ac:dyDescent="0.25">
      <c r="A22" t="s">
        <v>154</v>
      </c>
    </row>
    <row r="23" spans="1:8" x14ac:dyDescent="0.25">
      <c r="B23" s="29">
        <v>2</v>
      </c>
      <c r="D23" s="10" t="s">
        <v>151</v>
      </c>
      <c r="F23" s="17" t="s">
        <v>110</v>
      </c>
      <c r="G23" s="17"/>
      <c r="H23">
        <f>SUM(D24:D33)</f>
        <v>40.200000000000003</v>
      </c>
    </row>
    <row r="24" spans="1:8" x14ac:dyDescent="0.25">
      <c r="B24" s="2">
        <v>1</v>
      </c>
      <c r="D24" s="2">
        <f>INDEX($B$6:$K$15,B23,B24)</f>
        <v>2</v>
      </c>
    </row>
    <row r="25" spans="1:8" x14ac:dyDescent="0.25">
      <c r="B25" s="2">
        <v>4</v>
      </c>
      <c r="D25" s="2">
        <f>INDEX($B$6:$K$15,B24,B25)</f>
        <v>2</v>
      </c>
    </row>
    <row r="26" spans="1:8" x14ac:dyDescent="0.25">
      <c r="B26" s="2">
        <v>5</v>
      </c>
      <c r="D26" s="2">
        <f>INDEX($B$6:$K$15,B25,B26)</f>
        <v>1.7</v>
      </c>
    </row>
    <row r="27" spans="1:8" x14ac:dyDescent="0.25">
      <c r="B27" s="2">
        <v>10</v>
      </c>
      <c r="D27" s="2">
        <f>INDEX($B$6:$K$15,B26,B27)</f>
        <v>12</v>
      </c>
    </row>
    <row r="28" spans="1:8" x14ac:dyDescent="0.25">
      <c r="B28" s="2">
        <v>8</v>
      </c>
      <c r="D28" s="2">
        <f>INDEX($B$6:$K$15,B27,B28)</f>
        <v>9</v>
      </c>
    </row>
    <row r="29" spans="1:8" x14ac:dyDescent="0.25">
      <c r="B29" s="2">
        <v>9</v>
      </c>
      <c r="D29" s="2">
        <f>INDEX($B$6:$K$15,B28,B29)</f>
        <v>0.5</v>
      </c>
    </row>
    <row r="30" spans="1:8" x14ac:dyDescent="0.25">
      <c r="B30" s="2">
        <v>7</v>
      </c>
      <c r="D30" s="2">
        <f>INDEX($B$6:$K$15,B29,B30)</f>
        <v>1</v>
      </c>
    </row>
    <row r="31" spans="1:8" x14ac:dyDescent="0.25">
      <c r="B31" s="2">
        <v>6</v>
      </c>
      <c r="D31" s="2">
        <f>INDEX($B$6:$K$15,B30,B31)</f>
        <v>7</v>
      </c>
    </row>
    <row r="32" spans="1:8" x14ac:dyDescent="0.25">
      <c r="B32" s="2">
        <v>3</v>
      </c>
      <c r="D32" s="2">
        <f>INDEX($B$6:$K$15,B31,B32)</f>
        <v>4</v>
      </c>
    </row>
    <row r="33" spans="2:4" x14ac:dyDescent="0.25">
      <c r="B33" s="29">
        <f>B23</f>
        <v>2</v>
      </c>
      <c r="D33" s="2">
        <f>INDEX($B$6:$K$15,B32,B33)</f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семинар 1</vt:lpstr>
      <vt:lpstr>семинар 2</vt:lpstr>
      <vt:lpstr>семинар 3 (портфель акций)</vt:lpstr>
      <vt:lpstr>семинар 4 (Графы)</vt:lpstr>
      <vt:lpstr>Лист1</vt:lpstr>
      <vt:lpstr>семинар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Варвара</dc:creator>
  <cp:lastModifiedBy>Смоленская Ирина Анатольевна</cp:lastModifiedBy>
  <dcterms:created xsi:type="dcterms:W3CDTF">2023-02-17T20:18:53Z</dcterms:created>
  <dcterms:modified xsi:type="dcterms:W3CDTF">2023-03-11T10:20:40Z</dcterms:modified>
</cp:coreProperties>
</file>